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http://sharepoint2013/cc/cma/projects/RS_Default_Tariff_Cap_Models_Lib/"/>
    </mc:Choice>
  </mc:AlternateContent>
  <bookViews>
    <workbookView xWindow="0" yWindow="0" windowWidth="28800" windowHeight="10545" tabRatio="697"/>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07" i="45" l="1"/>
  <c r="AI107" i="45"/>
  <c r="AJ107" i="45"/>
  <c r="AK107" i="45"/>
  <c r="AL107" i="45"/>
  <c r="AM107" i="45"/>
  <c r="AN107" i="45"/>
  <c r="AG107" i="45"/>
  <c r="AH92" i="45"/>
  <c r="AI92" i="45"/>
  <c r="AJ92" i="45"/>
  <c r="AK92" i="45"/>
  <c r="AL92" i="45"/>
  <c r="AM92" i="45"/>
  <c r="AN92" i="45"/>
  <c r="AG92" i="45"/>
  <c r="AH74" i="45"/>
  <c r="AI74" i="45"/>
  <c r="AJ74" i="45"/>
  <c r="AK74" i="45"/>
  <c r="AL74" i="45"/>
  <c r="AM74" i="45"/>
  <c r="AN74" i="45"/>
  <c r="AG74" i="45"/>
  <c r="AH59" i="45"/>
  <c r="AI59" i="45"/>
  <c r="AJ59" i="45"/>
  <c r="AK59" i="45"/>
  <c r="AL59" i="45"/>
  <c r="AM59" i="45"/>
  <c r="AN59" i="45"/>
  <c r="AG59" i="45"/>
  <c r="AH40" i="45"/>
  <c r="AI40" i="45"/>
  <c r="AJ40" i="45"/>
  <c r="AK40" i="45"/>
  <c r="AL40" i="45"/>
  <c r="AM40" i="45"/>
  <c r="AN40" i="45"/>
  <c r="AG40" i="45"/>
  <c r="AH25" i="45"/>
  <c r="AI25" i="45"/>
  <c r="AJ25" i="45"/>
  <c r="AK25" i="45"/>
  <c r="AL25" i="45"/>
  <c r="AM25" i="45"/>
  <c r="AN25" i="45"/>
  <c r="AG25" i="45"/>
  <c r="AN80" i="45" l="1"/>
  <c r="AN81" i="45"/>
  <c r="AN47" i="45"/>
  <c r="AN48" i="45"/>
  <c r="AD47" i="45"/>
  <c r="AD80" i="45"/>
  <c r="T80" i="45"/>
  <c r="T81" i="45"/>
  <c r="T47" i="45"/>
  <c r="T48" i="45"/>
  <c r="T13" i="45"/>
  <c r="T14" i="45"/>
  <c r="J80" i="45"/>
  <c r="J81" i="45"/>
  <c r="J47" i="45"/>
  <c r="J48" i="45"/>
  <c r="J13" i="45"/>
  <c r="J14" i="45"/>
  <c r="AD13" i="45"/>
  <c r="AN13" i="45"/>
  <c r="AN14" i="45"/>
  <c r="G15" i="48" l="1"/>
  <c r="H15" i="48"/>
  <c r="I15" i="48"/>
  <c r="J15" i="48"/>
  <c r="K15" i="48"/>
  <c r="L15" i="48"/>
  <c r="M15" i="48"/>
  <c r="N15" i="48"/>
  <c r="P15" i="48"/>
  <c r="Q15" i="48"/>
  <c r="R15" i="48"/>
  <c r="S15" i="48"/>
  <c r="T15" i="48"/>
  <c r="T23" i="48" s="1"/>
  <c r="U15" i="48"/>
  <c r="V15" i="48"/>
  <c r="W15" i="48"/>
  <c r="X15" i="48"/>
  <c r="Y15" i="48"/>
  <c r="Z15" i="48"/>
  <c r="G17" i="48"/>
  <c r="H17" i="48"/>
  <c r="I17" i="48"/>
  <c r="J17" i="48"/>
  <c r="K17" i="48"/>
  <c r="L17" i="48"/>
  <c r="M17" i="48"/>
  <c r="N17" i="48"/>
  <c r="P17" i="48"/>
  <c r="Q17" i="48"/>
  <c r="R17" i="48"/>
  <c r="S17" i="48"/>
  <c r="T17" i="48"/>
  <c r="T185" i="48" s="1"/>
  <c r="AD30" i="45" s="1"/>
  <c r="U17" i="48"/>
  <c r="V17" i="48"/>
  <c r="W17" i="48"/>
  <c r="X17" i="48"/>
  <c r="X185" i="48" s="1"/>
  <c r="Y17" i="48"/>
  <c r="Z17" i="48"/>
  <c r="G18" i="48"/>
  <c r="H18" i="48"/>
  <c r="I18" i="48"/>
  <c r="J18" i="48"/>
  <c r="K18" i="48"/>
  <c r="L18" i="48"/>
  <c r="M18" i="48"/>
  <c r="N18" i="48"/>
  <c r="P18" i="48"/>
  <c r="Q18" i="48"/>
  <c r="R18" i="48"/>
  <c r="S18" i="48"/>
  <c r="T18" i="48"/>
  <c r="U18" i="48"/>
  <c r="U24" i="48" s="1"/>
  <c r="U192" i="48" s="1"/>
  <c r="V18" i="48"/>
  <c r="V24" i="48" s="1"/>
  <c r="W18" i="48"/>
  <c r="X18" i="48"/>
  <c r="Y18" i="48"/>
  <c r="Y24" i="48" s="1"/>
  <c r="Y192" i="48" s="1"/>
  <c r="Z18" i="48"/>
  <c r="Z24" i="48" s="1"/>
  <c r="G19" i="48"/>
  <c r="H19" i="48"/>
  <c r="I19" i="48"/>
  <c r="J19" i="48"/>
  <c r="K19" i="48"/>
  <c r="L19" i="48"/>
  <c r="M19" i="48"/>
  <c r="N19" i="48"/>
  <c r="P19" i="48"/>
  <c r="Q19" i="48"/>
  <c r="R19" i="48"/>
  <c r="S19" i="48"/>
  <c r="T19" i="48"/>
  <c r="U19" i="48"/>
  <c r="V19" i="48"/>
  <c r="V187" i="48" s="1"/>
  <c r="W19" i="48"/>
  <c r="X19" i="48"/>
  <c r="Y19" i="48"/>
  <c r="Z19" i="48"/>
  <c r="Z187" i="48" s="1"/>
  <c r="K21" i="48"/>
  <c r="L21" i="48"/>
  <c r="M21" i="48"/>
  <c r="N21" i="48"/>
  <c r="P21" i="48"/>
  <c r="P189" i="48" s="1"/>
  <c r="Q21" i="48"/>
  <c r="R21" i="48"/>
  <c r="S21" i="48"/>
  <c r="T21" i="48"/>
  <c r="U21" i="48"/>
  <c r="V21" i="48"/>
  <c r="W21" i="48"/>
  <c r="X21" i="48"/>
  <c r="Y21" i="48"/>
  <c r="Z21" i="48"/>
  <c r="U23" i="48"/>
  <c r="V23" i="48"/>
  <c r="V191" i="48" s="1"/>
  <c r="X23" i="48"/>
  <c r="X191" i="48" s="1"/>
  <c r="Y23" i="48"/>
  <c r="Y191" i="48" s="1"/>
  <c r="Z23" i="48"/>
  <c r="W24" i="48"/>
  <c r="W192" i="48" s="1"/>
  <c r="X24" i="48"/>
  <c r="X192" i="48" s="1"/>
  <c r="C26" i="48"/>
  <c r="U26" i="48"/>
  <c r="V26" i="48"/>
  <c r="V194" i="48" s="1"/>
  <c r="X26" i="48"/>
  <c r="Y26" i="48"/>
  <c r="Z26" i="48"/>
  <c r="Z194" i="48" s="1"/>
  <c r="G27" i="48"/>
  <c r="H27" i="48"/>
  <c r="I27" i="48"/>
  <c r="J27" i="48"/>
  <c r="K27" i="48"/>
  <c r="L27" i="48"/>
  <c r="M27" i="48"/>
  <c r="N27" i="48"/>
  <c r="P27" i="48"/>
  <c r="Q27" i="48"/>
  <c r="R27" i="48"/>
  <c r="S27" i="48"/>
  <c r="T27" i="48"/>
  <c r="T35" i="48" s="1"/>
  <c r="U27" i="48"/>
  <c r="V27" i="48"/>
  <c r="W27" i="48"/>
  <c r="W35" i="48" s="1"/>
  <c r="X27" i="48"/>
  <c r="Y27" i="48"/>
  <c r="Z27" i="48"/>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U30" i="48"/>
  <c r="V30" i="48"/>
  <c r="W30" i="48"/>
  <c r="W36" i="48" s="1"/>
  <c r="X30" i="48"/>
  <c r="X36" i="48" s="1"/>
  <c r="Y30" i="48"/>
  <c r="Z30" i="48"/>
  <c r="G31" i="48"/>
  <c r="H31" i="48"/>
  <c r="I31" i="48"/>
  <c r="J31" i="48"/>
  <c r="K31" i="48"/>
  <c r="L31" i="48"/>
  <c r="M31" i="48"/>
  <c r="N31" i="48"/>
  <c r="P31" i="48"/>
  <c r="Q31" i="48"/>
  <c r="R31" i="48"/>
  <c r="S31" i="48"/>
  <c r="T31" i="48"/>
  <c r="U31" i="48"/>
  <c r="V31" i="48"/>
  <c r="W31" i="48"/>
  <c r="X31" i="48"/>
  <c r="Y31" i="48"/>
  <c r="Z31" i="48"/>
  <c r="K33" i="48"/>
  <c r="L33" i="48"/>
  <c r="M33" i="48"/>
  <c r="N33" i="48"/>
  <c r="P33" i="48"/>
  <c r="Q33" i="48"/>
  <c r="R33" i="48"/>
  <c r="S33" i="48"/>
  <c r="T33" i="48"/>
  <c r="U33" i="48"/>
  <c r="V33" i="48"/>
  <c r="W33" i="48"/>
  <c r="X33" i="48"/>
  <c r="Y33" i="48"/>
  <c r="Z33" i="48"/>
  <c r="V35" i="48"/>
  <c r="X35" i="48"/>
  <c r="Z35" i="48"/>
  <c r="U36" i="48"/>
  <c r="V36" i="48"/>
  <c r="Y36" i="48"/>
  <c r="Z36" i="48"/>
  <c r="C38" i="48"/>
  <c r="V38" i="48"/>
  <c r="W38" i="48"/>
  <c r="X38" i="48"/>
  <c r="Z38" i="48"/>
  <c r="G39" i="48"/>
  <c r="H39" i="48"/>
  <c r="I39" i="48"/>
  <c r="J39" i="48"/>
  <c r="K39" i="48"/>
  <c r="L39" i="48"/>
  <c r="M39" i="48"/>
  <c r="N39" i="48"/>
  <c r="P39" i="48"/>
  <c r="Q39" i="48"/>
  <c r="R39" i="48"/>
  <c r="S39" i="48"/>
  <c r="T39" i="48"/>
  <c r="T47" i="48" s="1"/>
  <c r="T48" i="48" s="1"/>
  <c r="U39" i="48"/>
  <c r="U47" i="48" s="1"/>
  <c r="V39" i="48"/>
  <c r="W39" i="48"/>
  <c r="X39" i="48"/>
  <c r="Y39" i="48"/>
  <c r="Y47" i="48" s="1"/>
  <c r="Z39" i="48"/>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U48" i="48" s="1"/>
  <c r="V42" i="48"/>
  <c r="V48" i="48" s="1"/>
  <c r="W42" i="48"/>
  <c r="X42" i="48"/>
  <c r="Y42" i="48"/>
  <c r="Y48" i="48" s="1"/>
  <c r="Z42" i="48"/>
  <c r="Z48" i="48" s="1"/>
  <c r="G43" i="48"/>
  <c r="H43" i="48"/>
  <c r="I43" i="48"/>
  <c r="J43" i="48"/>
  <c r="K43" i="48"/>
  <c r="L43" i="48"/>
  <c r="M43" i="48"/>
  <c r="N43" i="48"/>
  <c r="P43" i="48"/>
  <c r="Q43" i="48"/>
  <c r="R43" i="48"/>
  <c r="S43" i="48"/>
  <c r="T43" i="48"/>
  <c r="U43" i="48"/>
  <c r="V43" i="48"/>
  <c r="W43" i="48"/>
  <c r="X43" i="48"/>
  <c r="Y43" i="48"/>
  <c r="Z43" i="48"/>
  <c r="K45" i="48"/>
  <c r="L45" i="48"/>
  <c r="M45" i="48"/>
  <c r="N45" i="48"/>
  <c r="P45" i="48"/>
  <c r="Q45" i="48"/>
  <c r="R45" i="48"/>
  <c r="S45" i="48"/>
  <c r="T45" i="48"/>
  <c r="U45" i="48"/>
  <c r="V45" i="48"/>
  <c r="W45" i="48"/>
  <c r="X45" i="48"/>
  <c r="Y45" i="48"/>
  <c r="Z45" i="48"/>
  <c r="V47" i="48"/>
  <c r="X47" i="48"/>
  <c r="Z47" i="48"/>
  <c r="W48" i="48"/>
  <c r="X48" i="48"/>
  <c r="C50" i="48"/>
  <c r="U50" i="48"/>
  <c r="V50" i="48"/>
  <c r="X50" i="48"/>
  <c r="Y50" i="48"/>
  <c r="Z50" i="48"/>
  <c r="G51" i="48"/>
  <c r="H51" i="48"/>
  <c r="I51" i="48"/>
  <c r="J51" i="48"/>
  <c r="K51" i="48"/>
  <c r="L51" i="48"/>
  <c r="M51" i="48"/>
  <c r="N51" i="48"/>
  <c r="P51" i="48"/>
  <c r="Q51" i="48"/>
  <c r="R51" i="48"/>
  <c r="S51" i="48"/>
  <c r="T51" i="48"/>
  <c r="T59" i="48" s="1"/>
  <c r="U51" i="48"/>
  <c r="U62" i="48" s="1"/>
  <c r="V51" i="48"/>
  <c r="W51" i="48"/>
  <c r="W59" i="48" s="1"/>
  <c r="X51" i="48"/>
  <c r="Y51" i="48"/>
  <c r="Y62" i="48" s="1"/>
  <c r="Z51" i="48"/>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U54" i="48"/>
  <c r="V54" i="48"/>
  <c r="W54" i="48"/>
  <c r="X54" i="48"/>
  <c r="X60" i="48" s="1"/>
  <c r="Y54" i="48"/>
  <c r="Z54" i="48"/>
  <c r="G55" i="48"/>
  <c r="H55" i="48"/>
  <c r="I55" i="48"/>
  <c r="J55" i="48"/>
  <c r="K55" i="48"/>
  <c r="L55" i="48"/>
  <c r="M55" i="48"/>
  <c r="N55" i="48"/>
  <c r="P55" i="48"/>
  <c r="Q55" i="48"/>
  <c r="R55" i="48"/>
  <c r="S55" i="48"/>
  <c r="T55" i="48"/>
  <c r="U55" i="48"/>
  <c r="V55" i="48"/>
  <c r="W55" i="48"/>
  <c r="X55" i="48"/>
  <c r="Y55" i="48"/>
  <c r="Z55" i="48"/>
  <c r="K57" i="48"/>
  <c r="L57" i="48"/>
  <c r="M57" i="48"/>
  <c r="N57" i="48"/>
  <c r="P57" i="48"/>
  <c r="Q57" i="48"/>
  <c r="R57" i="48"/>
  <c r="S57" i="48"/>
  <c r="T57" i="48"/>
  <c r="U57" i="48"/>
  <c r="V57" i="48"/>
  <c r="W57" i="48"/>
  <c r="X57" i="48"/>
  <c r="Y57" i="48"/>
  <c r="Z57" i="48"/>
  <c r="U59" i="48"/>
  <c r="V59" i="48"/>
  <c r="X59" i="48"/>
  <c r="Y59" i="48"/>
  <c r="Z59" i="48"/>
  <c r="U60" i="48"/>
  <c r="V60" i="48"/>
  <c r="W60" i="48"/>
  <c r="Y60" i="48"/>
  <c r="Z60" i="48"/>
  <c r="C62" i="48"/>
  <c r="V62" i="48"/>
  <c r="W62" i="48"/>
  <c r="X62" i="48"/>
  <c r="Z62" i="48"/>
  <c r="G63" i="48"/>
  <c r="H63" i="48"/>
  <c r="I63" i="48"/>
  <c r="J63" i="48"/>
  <c r="K63" i="48"/>
  <c r="L63" i="48"/>
  <c r="M63" i="48"/>
  <c r="N63" i="48"/>
  <c r="P63" i="48"/>
  <c r="Q63" i="48"/>
  <c r="R63" i="48"/>
  <c r="S63" i="48"/>
  <c r="T63" i="48"/>
  <c r="U63" i="48"/>
  <c r="U71" i="48" s="1"/>
  <c r="V63" i="48"/>
  <c r="W63" i="48"/>
  <c r="X63" i="48"/>
  <c r="Y63" i="48"/>
  <c r="Y71" i="48" s="1"/>
  <c r="Z63" i="48"/>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V72" i="48" s="1"/>
  <c r="W66" i="48"/>
  <c r="W72" i="48" s="1"/>
  <c r="X66" i="48"/>
  <c r="Y66" i="48"/>
  <c r="Z66" i="48"/>
  <c r="Z72" i="48" s="1"/>
  <c r="G67" i="48"/>
  <c r="H67" i="48"/>
  <c r="I67" i="48"/>
  <c r="J67" i="48"/>
  <c r="K67" i="48"/>
  <c r="L67" i="48"/>
  <c r="M67" i="48"/>
  <c r="N67" i="48"/>
  <c r="P67" i="48"/>
  <c r="Q67" i="48"/>
  <c r="R67" i="48"/>
  <c r="S67" i="48"/>
  <c r="T67" i="48"/>
  <c r="U67" i="48"/>
  <c r="V67" i="48"/>
  <c r="W67" i="48"/>
  <c r="X67" i="48"/>
  <c r="Y67" i="48"/>
  <c r="Z67" i="48"/>
  <c r="K69" i="48"/>
  <c r="L69" i="48"/>
  <c r="M69" i="48"/>
  <c r="N69" i="48"/>
  <c r="P69" i="48"/>
  <c r="Q69" i="48"/>
  <c r="R69" i="48"/>
  <c r="S69" i="48"/>
  <c r="T69" i="48"/>
  <c r="U69" i="48"/>
  <c r="V69" i="48"/>
  <c r="W69" i="48"/>
  <c r="X69" i="48"/>
  <c r="Y69" i="48"/>
  <c r="Z69" i="48"/>
  <c r="V71" i="48"/>
  <c r="W71" i="48"/>
  <c r="Z71" i="48"/>
  <c r="U72" i="48"/>
  <c r="X72" i="48"/>
  <c r="Y72" i="48"/>
  <c r="C74" i="48"/>
  <c r="U74" i="48"/>
  <c r="V74" i="48"/>
  <c r="W74" i="48"/>
  <c r="Y74" i="48"/>
  <c r="Z74" i="48"/>
  <c r="G75" i="48"/>
  <c r="H75" i="48"/>
  <c r="I75" i="48"/>
  <c r="J75" i="48"/>
  <c r="K75" i="48"/>
  <c r="L75" i="48"/>
  <c r="M75" i="48"/>
  <c r="N75" i="48"/>
  <c r="P75" i="48"/>
  <c r="Q75" i="48"/>
  <c r="R75" i="48"/>
  <c r="S75" i="48"/>
  <c r="T75" i="48"/>
  <c r="T83" i="48" s="1"/>
  <c r="U75" i="48"/>
  <c r="V75" i="48"/>
  <c r="V86" i="48" s="1"/>
  <c r="W75" i="48"/>
  <c r="X75" i="48"/>
  <c r="X83" i="48" s="1"/>
  <c r="Y75" i="48"/>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U84" i="48" s="1"/>
  <c r="V78" i="48"/>
  <c r="W78" i="48"/>
  <c r="X78" i="48"/>
  <c r="Y78" i="48"/>
  <c r="Y84" i="48" s="1"/>
  <c r="Z78" i="48"/>
  <c r="G79" i="48"/>
  <c r="H79" i="48"/>
  <c r="I79" i="48"/>
  <c r="J79" i="48"/>
  <c r="K79" i="48"/>
  <c r="L79" i="48"/>
  <c r="M79" i="48"/>
  <c r="N79" i="48"/>
  <c r="P79" i="48"/>
  <c r="Q79" i="48"/>
  <c r="R79" i="48"/>
  <c r="S79" i="48"/>
  <c r="T79" i="48"/>
  <c r="U79" i="48"/>
  <c r="V79" i="48"/>
  <c r="W79" i="48"/>
  <c r="X79" i="48"/>
  <c r="Y79" i="48"/>
  <c r="Z79" i="48"/>
  <c r="K81" i="48"/>
  <c r="L81" i="48"/>
  <c r="M81" i="48"/>
  <c r="N81" i="48"/>
  <c r="P81" i="48"/>
  <c r="Q81" i="48"/>
  <c r="R81" i="48"/>
  <c r="S81" i="48"/>
  <c r="T81" i="48"/>
  <c r="U81" i="48"/>
  <c r="V81" i="48"/>
  <c r="W81" i="48"/>
  <c r="X81" i="48"/>
  <c r="Y81" i="48"/>
  <c r="Z81" i="48"/>
  <c r="U83" i="48"/>
  <c r="V83" i="48"/>
  <c r="Y83" i="48"/>
  <c r="Z83" i="48"/>
  <c r="V84" i="48"/>
  <c r="W84" i="48"/>
  <c r="X84" i="48"/>
  <c r="Z84" i="48"/>
  <c r="C86" i="48"/>
  <c r="U86" i="48"/>
  <c r="X86" i="48"/>
  <c r="Y86" i="48"/>
  <c r="G87" i="48"/>
  <c r="H87" i="48"/>
  <c r="I87" i="48"/>
  <c r="J87" i="48"/>
  <c r="K87" i="48"/>
  <c r="L87" i="48"/>
  <c r="M87" i="48"/>
  <c r="N87" i="48"/>
  <c r="P87" i="48"/>
  <c r="Q87" i="48"/>
  <c r="R87" i="48"/>
  <c r="S87" i="48"/>
  <c r="T87" i="48"/>
  <c r="U87" i="48"/>
  <c r="V87" i="48"/>
  <c r="V95" i="48" s="1"/>
  <c r="W87" i="48"/>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W96" i="48" s="1"/>
  <c r="X90" i="48"/>
  <c r="Y90" i="48"/>
  <c r="Z90" i="48"/>
  <c r="G91" i="48"/>
  <c r="H91" i="48"/>
  <c r="I91" i="48"/>
  <c r="J91" i="48"/>
  <c r="K91" i="48"/>
  <c r="L91" i="48"/>
  <c r="M91" i="48"/>
  <c r="N91" i="48"/>
  <c r="P91" i="48"/>
  <c r="Q91" i="48"/>
  <c r="R91" i="48"/>
  <c r="S91" i="48"/>
  <c r="T91" i="48"/>
  <c r="T187" i="48" s="1"/>
  <c r="AD32" i="45" s="1"/>
  <c r="U91" i="48"/>
  <c r="V91" i="48"/>
  <c r="W91" i="48"/>
  <c r="X91" i="48"/>
  <c r="Y91" i="48"/>
  <c r="Z91" i="48"/>
  <c r="K93" i="48"/>
  <c r="L93" i="48"/>
  <c r="M93" i="48"/>
  <c r="N93" i="48"/>
  <c r="P93" i="48"/>
  <c r="Q93" i="48"/>
  <c r="R93" i="48"/>
  <c r="S93" i="48"/>
  <c r="T93" i="48"/>
  <c r="U93" i="48"/>
  <c r="V93" i="48"/>
  <c r="W93" i="48"/>
  <c r="X93" i="48"/>
  <c r="Y93" i="48"/>
  <c r="Z93" i="48"/>
  <c r="W95" i="48"/>
  <c r="X95" i="48"/>
  <c r="U96" i="48"/>
  <c r="V96" i="48"/>
  <c r="X96" i="48"/>
  <c r="Y96" i="48"/>
  <c r="Z96" i="48"/>
  <c r="C98" i="48"/>
  <c r="V98" i="48"/>
  <c r="W98" i="48"/>
  <c r="Z98" i="48"/>
  <c r="G99" i="48"/>
  <c r="H99" i="48"/>
  <c r="I99" i="48"/>
  <c r="J99" i="48"/>
  <c r="K99" i="48"/>
  <c r="L99" i="48"/>
  <c r="M99" i="48"/>
  <c r="N99" i="48"/>
  <c r="P99" i="48"/>
  <c r="Q99" i="48"/>
  <c r="R99" i="48"/>
  <c r="S99" i="48"/>
  <c r="T99" i="48"/>
  <c r="U99" i="48"/>
  <c r="V99" i="48"/>
  <c r="V110" i="48" s="1"/>
  <c r="W99" i="48"/>
  <c r="X99" i="48"/>
  <c r="Y99" i="48"/>
  <c r="Z99" i="48"/>
  <c r="Z110" i="48" s="1"/>
  <c r="G101" i="48"/>
  <c r="H101" i="48"/>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U108" i="48" s="1"/>
  <c r="V102" i="48"/>
  <c r="V108" i="48" s="1"/>
  <c r="W102" i="48"/>
  <c r="X102" i="48"/>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K105" i="48"/>
  <c r="L105" i="48"/>
  <c r="M105" i="48"/>
  <c r="N105" i="48"/>
  <c r="P105" i="48"/>
  <c r="Q105" i="48"/>
  <c r="R105" i="48"/>
  <c r="S105" i="48"/>
  <c r="T105" i="48"/>
  <c r="U105" i="48"/>
  <c r="V105" i="48"/>
  <c r="W105" i="48"/>
  <c r="X105" i="48"/>
  <c r="Y105" i="48"/>
  <c r="Z105" i="48"/>
  <c r="U107" i="48"/>
  <c r="V107" i="48"/>
  <c r="W107" i="48"/>
  <c r="Y107" i="48"/>
  <c r="Z107" i="48"/>
  <c r="W108" i="48"/>
  <c r="X108" i="48"/>
  <c r="C110" i="48"/>
  <c r="U110" i="48"/>
  <c r="W110" i="48"/>
  <c r="Y110" i="48"/>
  <c r="G111" i="48"/>
  <c r="H111" i="48"/>
  <c r="I111" i="48"/>
  <c r="J111" i="48"/>
  <c r="K111" i="48"/>
  <c r="L111" i="48"/>
  <c r="M111" i="48"/>
  <c r="N111" i="48"/>
  <c r="P111" i="48"/>
  <c r="Q111" i="48"/>
  <c r="R111" i="48"/>
  <c r="S111" i="48"/>
  <c r="T111" i="48"/>
  <c r="T119" i="48" s="1"/>
  <c r="U111" i="48"/>
  <c r="V111" i="48"/>
  <c r="W111" i="48"/>
  <c r="X111" i="48"/>
  <c r="X122" i="48" s="1"/>
  <c r="Y111" i="48"/>
  <c r="Z111" i="48"/>
  <c r="G113" i="48"/>
  <c r="H113" i="48"/>
  <c r="I113" i="48"/>
  <c r="J113" i="48"/>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U114" i="48"/>
  <c r="V114" i="48"/>
  <c r="W114" i="48"/>
  <c r="W120" i="48" s="1"/>
  <c r="X114" i="48"/>
  <c r="X120" i="48" s="1"/>
  <c r="Y114" i="48"/>
  <c r="Z114" i="48"/>
  <c r="G115" i="48"/>
  <c r="H115" i="48"/>
  <c r="I115" i="48"/>
  <c r="J115" i="48"/>
  <c r="K115" i="48"/>
  <c r="L115" i="48"/>
  <c r="M115" i="48"/>
  <c r="N115" i="48"/>
  <c r="P115" i="48"/>
  <c r="Q115" i="48"/>
  <c r="R115" i="48"/>
  <c r="S115" i="48"/>
  <c r="T115" i="48"/>
  <c r="U115" i="48"/>
  <c r="V115" i="48"/>
  <c r="W115" i="48"/>
  <c r="X115" i="48"/>
  <c r="Y115" i="48"/>
  <c r="Z115" i="48"/>
  <c r="K117" i="48"/>
  <c r="L117" i="48"/>
  <c r="M117" i="48"/>
  <c r="N117" i="48"/>
  <c r="P117" i="48"/>
  <c r="Q117" i="48"/>
  <c r="R117" i="48"/>
  <c r="S117" i="48"/>
  <c r="T117" i="48"/>
  <c r="U117" i="48"/>
  <c r="V117" i="48"/>
  <c r="W117" i="48"/>
  <c r="X117" i="48"/>
  <c r="Y117" i="48"/>
  <c r="Z117" i="48"/>
  <c r="U119" i="48"/>
  <c r="W119" i="48"/>
  <c r="X119" i="48"/>
  <c r="Y119" i="48"/>
  <c r="U120" i="48"/>
  <c r="V120" i="48"/>
  <c r="Y120" i="48"/>
  <c r="Z120" i="48"/>
  <c r="C122" i="48"/>
  <c r="U122" i="48"/>
  <c r="W122" i="48"/>
  <c r="Y122" i="48"/>
  <c r="G123" i="48"/>
  <c r="H123" i="48"/>
  <c r="I123" i="48"/>
  <c r="J123" i="48"/>
  <c r="K123" i="48"/>
  <c r="L123" i="48"/>
  <c r="M123" i="48"/>
  <c r="N123" i="48"/>
  <c r="P123" i="48"/>
  <c r="Q123" i="48"/>
  <c r="R123" i="48"/>
  <c r="S123" i="48"/>
  <c r="T123" i="48"/>
  <c r="U123" i="48"/>
  <c r="V123" i="48"/>
  <c r="V134" i="48" s="1"/>
  <c r="W123" i="48"/>
  <c r="X123" i="48"/>
  <c r="X131" i="48" s="1"/>
  <c r="Y123" i="48"/>
  <c r="Z123" i="48"/>
  <c r="Z134" i="48" s="1"/>
  <c r="G125" i="48"/>
  <c r="H125" i="48"/>
  <c r="I125" i="48"/>
  <c r="J125" i="48"/>
  <c r="K125" i="48"/>
  <c r="L125" i="48"/>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S126" i="48"/>
  <c r="T126" i="48"/>
  <c r="U126" i="48"/>
  <c r="U132" i="48" s="1"/>
  <c r="V126" i="48"/>
  <c r="V132" i="48" s="1"/>
  <c r="W126" i="48"/>
  <c r="X126" i="48"/>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K129" i="48"/>
  <c r="L129" i="48"/>
  <c r="M129" i="48"/>
  <c r="N129" i="48"/>
  <c r="P129" i="48"/>
  <c r="Q129" i="48"/>
  <c r="R129" i="48"/>
  <c r="S129" i="48"/>
  <c r="T129" i="48"/>
  <c r="U129" i="48"/>
  <c r="V129" i="48"/>
  <c r="W129" i="48"/>
  <c r="X129" i="48"/>
  <c r="Y129" i="48"/>
  <c r="Z129" i="48"/>
  <c r="U131" i="48"/>
  <c r="V131" i="48"/>
  <c r="W131" i="48"/>
  <c r="Y131" i="48"/>
  <c r="Z131" i="48"/>
  <c r="W132" i="48"/>
  <c r="X132" i="48"/>
  <c r="C134" i="48"/>
  <c r="U134" i="48"/>
  <c r="W134" i="48"/>
  <c r="Y134" i="48"/>
  <c r="G135" i="48"/>
  <c r="H135" i="48"/>
  <c r="I135" i="48"/>
  <c r="J135" i="48"/>
  <c r="K135" i="48"/>
  <c r="L135" i="48"/>
  <c r="M135" i="48"/>
  <c r="N135" i="48"/>
  <c r="P135" i="48"/>
  <c r="Q135" i="48"/>
  <c r="R135" i="48"/>
  <c r="S135" i="48"/>
  <c r="T135" i="48"/>
  <c r="U135" i="48"/>
  <c r="U143" i="48" s="1"/>
  <c r="V135" i="48"/>
  <c r="W135" i="48"/>
  <c r="X135" i="48"/>
  <c r="X146" i="48" s="1"/>
  <c r="Y135" i="48"/>
  <c r="Y146" i="48" s="1"/>
  <c r="Z135" i="48"/>
  <c r="G137" i="48"/>
  <c r="H137" i="48"/>
  <c r="I137" i="48"/>
  <c r="J137" i="48"/>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U138" i="48"/>
  <c r="V138" i="48"/>
  <c r="W138" i="48"/>
  <c r="W144" i="48" s="1"/>
  <c r="X138" i="48"/>
  <c r="X144" i="48" s="1"/>
  <c r="Y138" i="48"/>
  <c r="Z138" i="48"/>
  <c r="G139" i="48"/>
  <c r="H139" i="48"/>
  <c r="I139" i="48"/>
  <c r="J139" i="48"/>
  <c r="K139" i="48"/>
  <c r="L139" i="48"/>
  <c r="M139" i="48"/>
  <c r="N139" i="48"/>
  <c r="P139" i="48"/>
  <c r="Q139" i="48"/>
  <c r="R139" i="48"/>
  <c r="S139" i="48"/>
  <c r="T139" i="48"/>
  <c r="U139" i="48"/>
  <c r="V139" i="48"/>
  <c r="W139" i="48"/>
  <c r="X139" i="48"/>
  <c r="Y139" i="48"/>
  <c r="Z139" i="48"/>
  <c r="K141" i="48"/>
  <c r="L141" i="48"/>
  <c r="M141" i="48"/>
  <c r="N141" i="48"/>
  <c r="P141" i="48"/>
  <c r="Q141" i="48"/>
  <c r="R141" i="48"/>
  <c r="S141" i="48"/>
  <c r="T141" i="48"/>
  <c r="U141" i="48"/>
  <c r="V141" i="48"/>
  <c r="W141" i="48"/>
  <c r="X141" i="48"/>
  <c r="Y141" i="48"/>
  <c r="Z141" i="48"/>
  <c r="T143" i="48"/>
  <c r="W143" i="48"/>
  <c r="X143" i="48"/>
  <c r="Y143" i="48"/>
  <c r="U144" i="48"/>
  <c r="V144" i="48"/>
  <c r="Y144" i="48"/>
  <c r="Z144" i="48"/>
  <c r="C146" i="48"/>
  <c r="W146" i="48"/>
  <c r="G147" i="48"/>
  <c r="H147" i="48"/>
  <c r="I147" i="48"/>
  <c r="J147" i="48"/>
  <c r="K147" i="48"/>
  <c r="L147" i="48"/>
  <c r="M147" i="48"/>
  <c r="N147" i="48"/>
  <c r="P147" i="48"/>
  <c r="Q147" i="48"/>
  <c r="R147" i="48"/>
  <c r="S147" i="48"/>
  <c r="T147" i="48"/>
  <c r="U147" i="48"/>
  <c r="V147" i="48"/>
  <c r="V158" i="48" s="1"/>
  <c r="W147" i="48"/>
  <c r="W158" i="48" s="1"/>
  <c r="X147" i="48"/>
  <c r="Y147" i="48"/>
  <c r="Z147" i="48"/>
  <c r="Z158" i="48" s="1"/>
  <c r="G149" i="48"/>
  <c r="H149" i="48"/>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U156" i="48" s="1"/>
  <c r="V150" i="48"/>
  <c r="V156" i="48" s="1"/>
  <c r="W150" i="48"/>
  <c r="X150" i="48"/>
  <c r="Y150" i="48"/>
  <c r="Y156" i="48" s="1"/>
  <c r="Z150" i="48"/>
  <c r="Z156" i="48" s="1"/>
  <c r="G151" i="48"/>
  <c r="H151" i="48"/>
  <c r="I151" i="48"/>
  <c r="J151" i="48"/>
  <c r="K151" i="48"/>
  <c r="L151" i="48"/>
  <c r="M151" i="48"/>
  <c r="N151" i="48"/>
  <c r="P151" i="48"/>
  <c r="Q151" i="48"/>
  <c r="R151" i="48"/>
  <c r="S151" i="48"/>
  <c r="T151" i="48"/>
  <c r="U151" i="48"/>
  <c r="V151" i="48"/>
  <c r="W151" i="48"/>
  <c r="X151" i="48"/>
  <c r="Y151" i="48"/>
  <c r="Z151" i="48"/>
  <c r="K153" i="48"/>
  <c r="L153" i="48"/>
  <c r="M153" i="48"/>
  <c r="N153" i="48"/>
  <c r="P153" i="48"/>
  <c r="Q153" i="48"/>
  <c r="R153" i="48"/>
  <c r="S153" i="48"/>
  <c r="T153" i="48"/>
  <c r="U153" i="48"/>
  <c r="V153" i="48"/>
  <c r="W153" i="48"/>
  <c r="X153" i="48"/>
  <c r="Y153" i="48"/>
  <c r="Z153" i="48"/>
  <c r="U155" i="48"/>
  <c r="V155" i="48"/>
  <c r="W155" i="48"/>
  <c r="Y155" i="48"/>
  <c r="Z155" i="48"/>
  <c r="W156" i="48"/>
  <c r="X156" i="48"/>
  <c r="C158" i="48"/>
  <c r="U158" i="48"/>
  <c r="Y158" i="48"/>
  <c r="G159" i="48"/>
  <c r="H159" i="48"/>
  <c r="I159" i="48"/>
  <c r="J159" i="48"/>
  <c r="K159" i="48"/>
  <c r="L159" i="48"/>
  <c r="M159" i="48"/>
  <c r="N159" i="48"/>
  <c r="P159" i="48"/>
  <c r="Q159" i="48"/>
  <c r="R159" i="48"/>
  <c r="S159" i="48"/>
  <c r="T159" i="48"/>
  <c r="T167" i="48" s="1"/>
  <c r="U159" i="48"/>
  <c r="U170" i="48" s="1"/>
  <c r="V159" i="48"/>
  <c r="V167" i="48" s="1"/>
  <c r="W159" i="48"/>
  <c r="X159" i="48"/>
  <c r="X170" i="48" s="1"/>
  <c r="Y159" i="48"/>
  <c r="Y170" i="48" s="1"/>
  <c r="Z159" i="48"/>
  <c r="Z167" i="48" s="1"/>
  <c r="G161" i="48"/>
  <c r="H161" i="48"/>
  <c r="I161" i="48"/>
  <c r="J161" i="48"/>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U162" i="48"/>
  <c r="V162" i="48"/>
  <c r="W162" i="48"/>
  <c r="W168" i="48" s="1"/>
  <c r="X162" i="48"/>
  <c r="X168" i="48" s="1"/>
  <c r="Y162" i="48"/>
  <c r="Z162" i="48"/>
  <c r="G163" i="48"/>
  <c r="G187" i="48" s="1"/>
  <c r="H163" i="48"/>
  <c r="I163" i="48"/>
  <c r="J163" i="48"/>
  <c r="K163" i="48"/>
  <c r="K187" i="48" s="1"/>
  <c r="L163" i="48"/>
  <c r="M163" i="48"/>
  <c r="N163" i="48"/>
  <c r="P163" i="48"/>
  <c r="P187" i="48" s="1"/>
  <c r="Q163" i="48"/>
  <c r="R163" i="48"/>
  <c r="S163" i="48"/>
  <c r="T163" i="48"/>
  <c r="U163" i="48"/>
  <c r="V163" i="48"/>
  <c r="W163" i="48"/>
  <c r="X163" i="48"/>
  <c r="Y163" i="48"/>
  <c r="Z163" i="48"/>
  <c r="K165" i="48"/>
  <c r="L165" i="48"/>
  <c r="M165" i="48"/>
  <c r="M189" i="48" s="1"/>
  <c r="N165" i="48"/>
  <c r="P165" i="48"/>
  <c r="Q165" i="48"/>
  <c r="R165" i="48"/>
  <c r="R189" i="48" s="1"/>
  <c r="S165" i="48"/>
  <c r="T165" i="48"/>
  <c r="U165" i="48"/>
  <c r="V165" i="48"/>
  <c r="W165" i="48"/>
  <c r="X165" i="48"/>
  <c r="Y165" i="48"/>
  <c r="Z165" i="48"/>
  <c r="U167" i="48"/>
  <c r="W167" i="48"/>
  <c r="X167" i="48"/>
  <c r="Y167" i="48"/>
  <c r="U168" i="48"/>
  <c r="V168" i="48"/>
  <c r="Y168" i="48"/>
  <c r="Z168" i="48"/>
  <c r="C170" i="48"/>
  <c r="V170" i="48"/>
  <c r="W170" i="48"/>
  <c r="Z170" i="48"/>
  <c r="G171" i="48"/>
  <c r="H171" i="48"/>
  <c r="I171" i="48"/>
  <c r="J171" i="48"/>
  <c r="K171" i="48"/>
  <c r="L171" i="48"/>
  <c r="M171" i="48"/>
  <c r="N171" i="48"/>
  <c r="P171" i="48"/>
  <c r="Q171" i="48"/>
  <c r="R171" i="48"/>
  <c r="S171" i="48"/>
  <c r="T171" i="48"/>
  <c r="T179" i="48" s="1"/>
  <c r="U171" i="48"/>
  <c r="V171" i="48"/>
  <c r="V182" i="48" s="1"/>
  <c r="W171" i="48"/>
  <c r="W182" i="48" s="1"/>
  <c r="X171" i="48"/>
  <c r="X179" i="48" s="1"/>
  <c r="Y171" i="48"/>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J174" i="48"/>
  <c r="K174" i="48"/>
  <c r="L174" i="48"/>
  <c r="M174" i="48"/>
  <c r="N174" i="48"/>
  <c r="P174" i="48"/>
  <c r="Q174" i="48"/>
  <c r="R174" i="48"/>
  <c r="S174" i="48"/>
  <c r="T174" i="48"/>
  <c r="U174" i="48"/>
  <c r="U180" i="48" s="1"/>
  <c r="V174" i="48"/>
  <c r="V180" i="48" s="1"/>
  <c r="W174" i="48"/>
  <c r="X174" i="48"/>
  <c r="Y174" i="48"/>
  <c r="Y180" i="48" s="1"/>
  <c r="Z174" i="48"/>
  <c r="Z180" i="48" s="1"/>
  <c r="G175" i="48"/>
  <c r="H175" i="48"/>
  <c r="I175" i="48"/>
  <c r="J175" i="48"/>
  <c r="K175" i="48"/>
  <c r="L175" i="48"/>
  <c r="M175" i="48"/>
  <c r="M187" i="48" s="1"/>
  <c r="N175" i="48"/>
  <c r="P175" i="48"/>
  <c r="Q175" i="48"/>
  <c r="R175" i="48"/>
  <c r="S175" i="48"/>
  <c r="T175" i="48"/>
  <c r="U175" i="48"/>
  <c r="V175" i="48"/>
  <c r="W175" i="48"/>
  <c r="X175" i="48"/>
  <c r="Y175" i="48"/>
  <c r="Z175" i="48"/>
  <c r="K177" i="48"/>
  <c r="L177" i="48"/>
  <c r="M177" i="48"/>
  <c r="N177" i="48"/>
  <c r="P177" i="48"/>
  <c r="Q177" i="48"/>
  <c r="R177" i="48"/>
  <c r="S177" i="48"/>
  <c r="T177" i="48"/>
  <c r="U177" i="48"/>
  <c r="V177" i="48"/>
  <c r="W177" i="48"/>
  <c r="X177" i="48"/>
  <c r="Y177" i="48"/>
  <c r="Z177" i="48"/>
  <c r="U179" i="48"/>
  <c r="V179" i="48"/>
  <c r="Y179" i="48"/>
  <c r="Z179" i="48"/>
  <c r="W180" i="48"/>
  <c r="X180" i="48"/>
  <c r="C182" i="48"/>
  <c r="U182" i="48"/>
  <c r="X182" i="48"/>
  <c r="Y182" i="48"/>
  <c r="H183" i="48"/>
  <c r="I183" i="48"/>
  <c r="L183" i="48"/>
  <c r="M183" i="48"/>
  <c r="Q183" i="48"/>
  <c r="R183" i="48"/>
  <c r="T183" i="48"/>
  <c r="AD28" i="45" s="1"/>
  <c r="U183" i="48"/>
  <c r="V183" i="48"/>
  <c r="X183" i="48"/>
  <c r="Y183" i="48"/>
  <c r="Z183" i="48"/>
  <c r="G184" i="48"/>
  <c r="H184" i="48"/>
  <c r="I184" i="48"/>
  <c r="J184" i="48"/>
  <c r="K184" i="48"/>
  <c r="L184" i="48"/>
  <c r="M184" i="48"/>
  <c r="N184" i="48"/>
  <c r="P184" i="48"/>
  <c r="Q184" i="48"/>
  <c r="R184" i="48"/>
  <c r="S184" i="48"/>
  <c r="T184" i="48"/>
  <c r="U184" i="48"/>
  <c r="V184" i="48"/>
  <c r="W184" i="48"/>
  <c r="X184" i="48"/>
  <c r="Y184" i="48"/>
  <c r="Z184" i="48"/>
  <c r="H185" i="48"/>
  <c r="I185" i="48"/>
  <c r="J185" i="48"/>
  <c r="L185" i="48"/>
  <c r="M185" i="48"/>
  <c r="N185" i="48"/>
  <c r="Q185" i="48"/>
  <c r="R185" i="48"/>
  <c r="S185" i="48"/>
  <c r="U185" i="48"/>
  <c r="V185" i="48"/>
  <c r="W185" i="48"/>
  <c r="Y185" i="48"/>
  <c r="Z185" i="48"/>
  <c r="G186" i="48"/>
  <c r="K186" i="48"/>
  <c r="L186" i="48"/>
  <c r="P186" i="48"/>
  <c r="U186" i="48"/>
  <c r="V186" i="48"/>
  <c r="W186" i="48"/>
  <c r="X186" i="48"/>
  <c r="Y186" i="48"/>
  <c r="Z186" i="48"/>
  <c r="H187" i="48"/>
  <c r="L187" i="48"/>
  <c r="Q187" i="48"/>
  <c r="U187" i="48"/>
  <c r="W187" i="48"/>
  <c r="X187" i="48"/>
  <c r="Y187" i="48"/>
  <c r="G189" i="48"/>
  <c r="H189" i="48"/>
  <c r="I189" i="48"/>
  <c r="J189" i="48"/>
  <c r="K189" i="48"/>
  <c r="N189" i="48"/>
  <c r="S189" i="48"/>
  <c r="T189" i="48"/>
  <c r="AD34" i="45" s="1"/>
  <c r="U189" i="48"/>
  <c r="V189" i="48"/>
  <c r="W189" i="48"/>
  <c r="X189" i="48"/>
  <c r="Y189" i="48"/>
  <c r="Z189" i="48"/>
  <c r="U191" i="48"/>
  <c r="Z191" i="48"/>
  <c r="V192" i="48"/>
  <c r="Z192" i="48"/>
  <c r="C194" i="48"/>
  <c r="U194" i="48"/>
  <c r="X194" i="48"/>
  <c r="Y194" i="48"/>
  <c r="T95" i="48" l="1"/>
  <c r="T96" i="48" s="1"/>
  <c r="T24" i="48"/>
  <c r="T180" i="48"/>
  <c r="T168" i="48"/>
  <c r="T120" i="48"/>
  <c r="T60" i="48"/>
  <c r="T84" i="48"/>
  <c r="T186" i="48"/>
  <c r="AD31" i="45" s="1"/>
  <c r="T144" i="48"/>
  <c r="T36" i="48"/>
  <c r="W23" i="48"/>
  <c r="W191" i="48" s="1"/>
  <c r="W26" i="48"/>
  <c r="W194" i="48" s="1"/>
  <c r="W183" i="48"/>
  <c r="N183" i="48"/>
  <c r="J183" i="48"/>
  <c r="R187" i="48"/>
  <c r="I187" i="48"/>
  <c r="X155" i="48"/>
  <c r="X158" i="48"/>
  <c r="T155" i="48"/>
  <c r="T156" i="48" s="1"/>
  <c r="S183" i="48"/>
  <c r="Q186" i="48"/>
  <c r="H186" i="48"/>
  <c r="P185" i="48"/>
  <c r="K185" i="48"/>
  <c r="G185" i="48"/>
  <c r="W179" i="48"/>
  <c r="Z143" i="48"/>
  <c r="Z146" i="48"/>
  <c r="V143" i="48"/>
  <c r="V146" i="48"/>
  <c r="X134" i="48"/>
  <c r="Q189" i="48"/>
  <c r="L189" i="48"/>
  <c r="S187" i="48"/>
  <c r="N187" i="48"/>
  <c r="J187" i="48"/>
  <c r="R186" i="48"/>
  <c r="M186" i="48"/>
  <c r="I186" i="48"/>
  <c r="T131" i="48"/>
  <c r="T132" i="48" s="1"/>
  <c r="P183" i="48"/>
  <c r="K183" i="48"/>
  <c r="G183" i="48"/>
  <c r="Z119" i="48"/>
  <c r="Z122" i="48"/>
  <c r="V119" i="48"/>
  <c r="V122" i="48"/>
  <c r="X107" i="48"/>
  <c r="X110" i="48"/>
  <c r="T107" i="48"/>
  <c r="T108" i="48" s="1"/>
  <c r="Y95" i="48"/>
  <c r="Y98" i="48"/>
  <c r="U95" i="48"/>
  <c r="U98" i="48"/>
  <c r="N186" i="48"/>
  <c r="U146" i="48"/>
  <c r="X71" i="48"/>
  <c r="X74" i="48"/>
  <c r="T71" i="48"/>
  <c r="T72" i="48" s="1"/>
  <c r="S186" i="48"/>
  <c r="J186" i="48"/>
  <c r="W83" i="48"/>
  <c r="W86" i="48"/>
  <c r="W47" i="48"/>
  <c r="W50" i="48"/>
  <c r="Y35" i="48"/>
  <c r="Y38" i="48"/>
  <c r="U35" i="48"/>
  <c r="U38" i="48"/>
  <c r="T191" i="48" l="1"/>
  <c r="AD36" i="45" s="1"/>
  <c r="T192" i="48"/>
  <c r="AD37" i="45" s="1"/>
  <c r="U180" i="69"/>
  <c r="V180" i="69"/>
  <c r="W180" i="69"/>
  <c r="X180" i="69"/>
  <c r="Y180" i="69"/>
  <c r="Z180" i="69"/>
  <c r="U168" i="69"/>
  <c r="V168" i="69"/>
  <c r="W168" i="69"/>
  <c r="X168" i="69"/>
  <c r="Y168" i="69"/>
  <c r="Z168" i="69"/>
  <c r="U156" i="69"/>
  <c r="V156" i="69"/>
  <c r="W156" i="69"/>
  <c r="X156" i="69"/>
  <c r="Y156" i="69"/>
  <c r="Z156" i="69"/>
  <c r="U144" i="69"/>
  <c r="V144" i="69"/>
  <c r="W144" i="69"/>
  <c r="X144" i="69"/>
  <c r="Y144" i="69"/>
  <c r="Z144" i="69"/>
  <c r="Z132" i="69"/>
  <c r="U132" i="69"/>
  <c r="V132" i="69"/>
  <c r="W132" i="69"/>
  <c r="X132" i="69"/>
  <c r="Y132" i="69"/>
  <c r="U120" i="69"/>
  <c r="V120" i="69"/>
  <c r="W120" i="69"/>
  <c r="X120" i="69"/>
  <c r="Y120" i="69"/>
  <c r="Z120" i="69"/>
  <c r="U108" i="69"/>
  <c r="V108" i="69"/>
  <c r="W108" i="69"/>
  <c r="X108" i="69"/>
  <c r="Y108" i="69"/>
  <c r="Z108" i="69"/>
  <c r="U96" i="69"/>
  <c r="V96" i="69"/>
  <c r="W96" i="69"/>
  <c r="X96" i="69"/>
  <c r="Y96" i="69"/>
  <c r="Z96" i="69"/>
  <c r="U84" i="69"/>
  <c r="V84" i="69"/>
  <c r="W84" i="69"/>
  <c r="X84" i="69"/>
  <c r="Y84" i="69"/>
  <c r="Z84" i="69"/>
  <c r="U72" i="69"/>
  <c r="V72" i="69"/>
  <c r="W72" i="69"/>
  <c r="X72" i="69"/>
  <c r="Y72" i="69"/>
  <c r="Z72" i="69"/>
  <c r="U60" i="69"/>
  <c r="V60" i="69"/>
  <c r="W60" i="69"/>
  <c r="X60" i="69"/>
  <c r="Y60" i="69"/>
  <c r="Z60" i="69"/>
  <c r="U48" i="69"/>
  <c r="V48" i="69"/>
  <c r="W48" i="69"/>
  <c r="X48" i="69"/>
  <c r="Y48" i="69"/>
  <c r="Z48" i="69"/>
  <c r="U36" i="69"/>
  <c r="V36" i="69"/>
  <c r="W36" i="69"/>
  <c r="X36" i="69"/>
  <c r="Y36" i="69"/>
  <c r="Z36" i="69"/>
  <c r="U24" i="69"/>
  <c r="V24" i="69"/>
  <c r="W24" i="69"/>
  <c r="X24" i="69"/>
  <c r="Y24" i="69"/>
  <c r="Z24" i="69"/>
  <c r="U180" i="52"/>
  <c r="V180" i="52"/>
  <c r="W180" i="52"/>
  <c r="X180" i="52"/>
  <c r="Y180" i="52"/>
  <c r="Z180" i="52"/>
  <c r="U168" i="52"/>
  <c r="V168" i="52"/>
  <c r="W168" i="52"/>
  <c r="X168" i="52"/>
  <c r="Y168" i="52"/>
  <c r="Z168" i="52"/>
  <c r="U156" i="52"/>
  <c r="V156" i="52"/>
  <c r="W156" i="52"/>
  <c r="X156" i="52"/>
  <c r="Y156" i="52"/>
  <c r="Z156" i="52"/>
  <c r="U144" i="52"/>
  <c r="V144" i="52"/>
  <c r="W144" i="52"/>
  <c r="X144" i="52"/>
  <c r="Y144" i="52"/>
  <c r="Z144" i="52"/>
  <c r="U132" i="52"/>
  <c r="V132" i="52"/>
  <c r="W132" i="52"/>
  <c r="X132" i="52"/>
  <c r="Y132" i="52"/>
  <c r="Z132" i="52"/>
  <c r="U120" i="52"/>
  <c r="V120" i="52"/>
  <c r="W120" i="52"/>
  <c r="X120" i="52"/>
  <c r="Y120" i="52"/>
  <c r="Z120" i="52"/>
  <c r="U108" i="52"/>
  <c r="V108" i="52"/>
  <c r="W108" i="52"/>
  <c r="X108" i="52"/>
  <c r="Y108" i="52"/>
  <c r="Z108" i="52"/>
  <c r="U96" i="52"/>
  <c r="V96" i="52"/>
  <c r="W96" i="52"/>
  <c r="X96" i="52"/>
  <c r="Y96" i="52"/>
  <c r="Z96" i="52"/>
  <c r="U84" i="52"/>
  <c r="V84" i="52"/>
  <c r="W84" i="52"/>
  <c r="X84" i="52"/>
  <c r="Y84" i="52"/>
  <c r="Z84" i="52"/>
  <c r="U72" i="52"/>
  <c r="V72" i="52"/>
  <c r="W72" i="52"/>
  <c r="X72" i="52"/>
  <c r="Y72" i="52"/>
  <c r="Z72" i="52"/>
  <c r="U60" i="52"/>
  <c r="V60" i="52"/>
  <c r="W60" i="52"/>
  <c r="X60" i="52"/>
  <c r="Y60" i="52"/>
  <c r="Z60" i="52"/>
  <c r="U48" i="52"/>
  <c r="V48" i="52"/>
  <c r="W48" i="52"/>
  <c r="X48" i="52"/>
  <c r="Y48" i="52"/>
  <c r="Z48" i="52"/>
  <c r="U36" i="52"/>
  <c r="V36" i="52"/>
  <c r="W36" i="52"/>
  <c r="X36" i="52"/>
  <c r="Y36" i="52"/>
  <c r="Z36" i="52"/>
  <c r="U24" i="52"/>
  <c r="V24" i="52"/>
  <c r="W24" i="52"/>
  <c r="X24" i="52"/>
  <c r="Y24" i="52"/>
  <c r="Z24" i="52"/>
  <c r="K129" i="55" l="1"/>
  <c r="Z129" i="55"/>
  <c r="Y129" i="55"/>
  <c r="X129" i="55"/>
  <c r="W129" i="55"/>
  <c r="V129" i="55"/>
  <c r="U129" i="55"/>
  <c r="T129" i="55"/>
  <c r="S129" i="55"/>
  <c r="R129" i="55"/>
  <c r="Q129" i="55"/>
  <c r="P129" i="55"/>
  <c r="N129" i="55"/>
  <c r="M129" i="55"/>
  <c r="L129" i="55"/>
  <c r="W31" i="45" l="1"/>
  <c r="X31" i="45"/>
  <c r="Y31" i="45"/>
  <c r="Z31" i="45"/>
  <c r="AA31" i="45"/>
  <c r="AB31" i="45"/>
  <c r="AC31" i="45"/>
  <c r="W32" i="45"/>
  <c r="X32" i="45"/>
  <c r="Y32" i="45"/>
  <c r="Z32" i="45"/>
  <c r="AA32" i="45"/>
  <c r="AB32" i="45"/>
  <c r="AC32" i="45"/>
  <c r="W34" i="45"/>
  <c r="X34" i="45"/>
  <c r="Y34" i="45"/>
  <c r="Z34" i="45"/>
  <c r="AA34" i="45"/>
  <c r="AB34" i="45"/>
  <c r="AC34" i="45"/>
  <c r="C29" i="45"/>
  <c r="AG29" i="45" s="1"/>
  <c r="D29" i="45"/>
  <c r="AH29" i="45" s="1"/>
  <c r="E29" i="45"/>
  <c r="AI29" i="45" s="1"/>
  <c r="F29" i="45"/>
  <c r="AJ29" i="45" s="1"/>
  <c r="G29" i="45"/>
  <c r="AK29" i="45" s="1"/>
  <c r="H29" i="45"/>
  <c r="AL29" i="45" s="1"/>
  <c r="I29" i="45"/>
  <c r="AM29" i="45" s="1"/>
  <c r="C31" i="45"/>
  <c r="AG31" i="45" s="1"/>
  <c r="D31" i="45"/>
  <c r="AH31" i="45" s="1"/>
  <c r="E31" i="45"/>
  <c r="F31" i="45"/>
  <c r="G31" i="45"/>
  <c r="AK31" i="45" s="1"/>
  <c r="H31" i="45"/>
  <c r="AL31" i="45" s="1"/>
  <c r="I31" i="45"/>
  <c r="C32" i="45"/>
  <c r="D32" i="45"/>
  <c r="AH32" i="45" s="1"/>
  <c r="E32" i="45"/>
  <c r="AI32" i="45" s="1"/>
  <c r="F32" i="45"/>
  <c r="G32" i="45"/>
  <c r="H32" i="45"/>
  <c r="AL32" i="45" s="1"/>
  <c r="I32" i="45"/>
  <c r="AM32" i="45" s="1"/>
  <c r="C34" i="45"/>
  <c r="AG34" i="45" s="1"/>
  <c r="D34" i="45"/>
  <c r="E34" i="45"/>
  <c r="F34" i="45"/>
  <c r="AJ34" i="45" s="1"/>
  <c r="G34" i="45"/>
  <c r="AK34" i="45" s="1"/>
  <c r="H34" i="45"/>
  <c r="I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U17" i="69"/>
  <c r="V17" i="69"/>
  <c r="V185" i="69" s="1"/>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U185" i="72" s="1"/>
  <c r="V17" i="72"/>
  <c r="V185" i="72" s="1"/>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C15" i="45" s="1"/>
  <c r="T17" i="59"/>
  <c r="T185" i="59" s="1"/>
  <c r="AD15" i="45" s="1"/>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Y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AA49" i="45" s="1"/>
  <c r="R17" i="60"/>
  <c r="S17" i="60"/>
  <c r="T17" i="60"/>
  <c r="U17" i="60"/>
  <c r="U185" i="60" s="1"/>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T185" i="70" s="1"/>
  <c r="T97" i="45" s="1"/>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M30" i="45" s="1"/>
  <c r="L17" i="49"/>
  <c r="L185" i="49" s="1"/>
  <c r="N30" i="45" s="1"/>
  <c r="M17" i="49"/>
  <c r="N17" i="49"/>
  <c r="P17" i="49"/>
  <c r="Q17" i="49"/>
  <c r="Q185" i="49" s="1"/>
  <c r="Q30" i="45" s="1"/>
  <c r="R17" i="49"/>
  <c r="S17" i="49"/>
  <c r="T17" i="49"/>
  <c r="U17" i="49"/>
  <c r="U185" i="49" s="1"/>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T185" i="53" s="1"/>
  <c r="T64" i="45" s="1"/>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S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T185" i="55" s="1"/>
  <c r="J15" i="45" s="1"/>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H185" i="56" s="1"/>
  <c r="I53" i="56"/>
  <c r="J53" i="56"/>
  <c r="K53" i="56"/>
  <c r="L53" i="56"/>
  <c r="M53" i="56"/>
  <c r="N53" i="56"/>
  <c r="P53" i="56"/>
  <c r="Q53" i="56"/>
  <c r="Q185" i="56" s="1"/>
  <c r="G49" i="45" s="1"/>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60" l="1"/>
  <c r="AD49" i="45" s="1"/>
  <c r="T185" i="69"/>
  <c r="AD97" i="45" s="1"/>
  <c r="AN15" i="45"/>
  <c r="AM34" i="45"/>
  <c r="AI34" i="45"/>
  <c r="AK32" i="45"/>
  <c r="AG32" i="45"/>
  <c r="AJ31" i="45"/>
  <c r="AL34" i="45"/>
  <c r="AH34" i="45"/>
  <c r="AJ32" i="45"/>
  <c r="AM31" i="45"/>
  <c r="AI31" i="45"/>
  <c r="K185" i="58"/>
  <c r="M49" i="45" s="1"/>
  <c r="T185" i="56"/>
  <c r="J49" i="45" s="1"/>
  <c r="AN49" i="45" s="1"/>
  <c r="W185" i="51"/>
  <c r="S185" i="51"/>
  <c r="I64" i="45" s="1"/>
  <c r="N185" i="51"/>
  <c r="F64" i="45" s="1"/>
  <c r="J185" i="51"/>
  <c r="R185" i="51"/>
  <c r="H64" i="45" s="1"/>
  <c r="M185" i="51"/>
  <c r="E64" i="45" s="1"/>
  <c r="AI64" i="45" s="1"/>
  <c r="I185" i="51"/>
  <c r="W185" i="55"/>
  <c r="S185" i="55"/>
  <c r="I15" i="45" s="1"/>
  <c r="AM15" i="45" s="1"/>
  <c r="N185" i="55"/>
  <c r="F15" i="45" s="1"/>
  <c r="J185" i="55"/>
  <c r="N185" i="71"/>
  <c r="F82" i="45" s="1"/>
  <c r="J185" i="71"/>
  <c r="Y185" i="68"/>
  <c r="U185" i="68"/>
  <c r="Q185" i="68"/>
  <c r="G97" i="45" s="1"/>
  <c r="H185" i="58"/>
  <c r="M185" i="53"/>
  <c r="O64" i="45" s="1"/>
  <c r="I185" i="53"/>
  <c r="X185" i="57"/>
  <c r="P185" i="57"/>
  <c r="Y185" i="73"/>
  <c r="U185" i="73"/>
  <c r="Q185" i="73"/>
  <c r="Q82" i="45" s="1"/>
  <c r="H185" i="73"/>
  <c r="L185" i="52"/>
  <c r="X64" i="45" s="1"/>
  <c r="H185" i="52"/>
  <c r="Z185" i="59"/>
  <c r="V185" i="59"/>
  <c r="R185" i="59"/>
  <c r="AB15" i="45" s="1"/>
  <c r="M185" i="59"/>
  <c r="Y15" i="45" s="1"/>
  <c r="I185" i="59"/>
  <c r="Z185" i="55"/>
  <c r="R185" i="55"/>
  <c r="H15" i="45" s="1"/>
  <c r="AL15" i="45" s="1"/>
  <c r="X185" i="68"/>
  <c r="P185" i="68"/>
  <c r="P185" i="58"/>
  <c r="U185" i="53"/>
  <c r="H185" i="53"/>
  <c r="X185" i="73"/>
  <c r="T185" i="73"/>
  <c r="T82" i="45" s="1"/>
  <c r="P185" i="73"/>
  <c r="K185" i="73"/>
  <c r="M82" i="45" s="1"/>
  <c r="Y185" i="70"/>
  <c r="Q185" i="70"/>
  <c r="Q97" i="45" s="1"/>
  <c r="H185" i="70"/>
  <c r="Z185" i="60"/>
  <c r="V185" i="60"/>
  <c r="R185" i="60"/>
  <c r="AB49" i="45" s="1"/>
  <c r="M185" i="60"/>
  <c r="Y49" i="45" s="1"/>
  <c r="I185" i="60"/>
  <c r="X185" i="52"/>
  <c r="T185" i="52"/>
  <c r="AD64" i="45" s="1"/>
  <c r="P185" i="52"/>
  <c r="Y185" i="59"/>
  <c r="U185" i="59"/>
  <c r="Q185" i="59"/>
  <c r="AA15" i="45" s="1"/>
  <c r="L185" i="59"/>
  <c r="X15" i="45" s="1"/>
  <c r="X185" i="72"/>
  <c r="T185" i="72"/>
  <c r="AD82" i="45" s="1"/>
  <c r="P185" i="72"/>
  <c r="K185" i="72"/>
  <c r="Y185" i="69"/>
  <c r="U185" i="69"/>
  <c r="Q185" i="69"/>
  <c r="AA97" i="45" s="1"/>
  <c r="L185" i="69"/>
  <c r="H185" i="69"/>
  <c r="G185" i="51"/>
  <c r="V185" i="55"/>
  <c r="I185" i="55"/>
  <c r="H185" i="68"/>
  <c r="X185" i="58"/>
  <c r="Y185" i="53"/>
  <c r="Q185" i="53"/>
  <c r="Q64" i="45" s="1"/>
  <c r="L185" i="53"/>
  <c r="N64" i="45" s="1"/>
  <c r="T185" i="51"/>
  <c r="J64" i="45" s="1"/>
  <c r="P185" i="51"/>
  <c r="K185" i="51"/>
  <c r="C64" i="45" s="1"/>
  <c r="T185" i="71"/>
  <c r="J82" i="45" s="1"/>
  <c r="L185" i="71"/>
  <c r="D82" i="45" s="1"/>
  <c r="W185" i="68"/>
  <c r="Y185" i="58"/>
  <c r="U185" i="58"/>
  <c r="Q185" i="58"/>
  <c r="Q49" i="45" s="1"/>
  <c r="H185" i="57"/>
  <c r="Y185" i="52"/>
  <c r="Q185" i="52"/>
  <c r="AA64" i="45" s="1"/>
  <c r="AK64" i="45" s="1"/>
  <c r="AA30" i="45"/>
  <c r="G185" i="55"/>
  <c r="G185" i="39"/>
  <c r="M185" i="71"/>
  <c r="I185" i="71"/>
  <c r="H185" i="71"/>
  <c r="T185" i="68"/>
  <c r="J97" i="45" s="1"/>
  <c r="AN97" i="45" s="1"/>
  <c r="S185" i="68"/>
  <c r="I97" i="45" s="1"/>
  <c r="AK49" i="45"/>
  <c r="T185" i="58"/>
  <c r="T49" i="45" s="1"/>
  <c r="AC30" i="45"/>
  <c r="AM30" i="45" s="1"/>
  <c r="AB30" i="45"/>
  <c r="Z185" i="52"/>
  <c r="V185" i="52"/>
  <c r="R185" i="52"/>
  <c r="AB64" i="45" s="1"/>
  <c r="U185" i="52"/>
  <c r="X185" i="49"/>
  <c r="T185" i="49"/>
  <c r="T30" i="45" s="1"/>
  <c r="P185" i="49"/>
  <c r="Z185" i="73"/>
  <c r="V185" i="73"/>
  <c r="R185" i="73"/>
  <c r="U185" i="70"/>
  <c r="Z185" i="53"/>
  <c r="V185" i="53"/>
  <c r="R185" i="53"/>
  <c r="R64" i="45" s="1"/>
  <c r="Y185" i="57"/>
  <c r="U185" i="57"/>
  <c r="Q185" i="57"/>
  <c r="Q15" i="45" s="1"/>
  <c r="T185" i="57"/>
  <c r="T15" i="45" s="1"/>
  <c r="W185" i="57"/>
  <c r="S185" i="57"/>
  <c r="S15" i="45" s="1"/>
  <c r="V185" i="39"/>
  <c r="Z185" i="39"/>
  <c r="R185" i="39"/>
  <c r="H30" i="45" s="1"/>
  <c r="Z185" i="71"/>
  <c r="V185" i="71"/>
  <c r="R185" i="71"/>
  <c r="Y185" i="71"/>
  <c r="U185" i="71"/>
  <c r="Q185" i="71"/>
  <c r="X185" i="71"/>
  <c r="P185" i="71"/>
  <c r="Z185" i="68"/>
  <c r="V185" i="68"/>
  <c r="R185" i="68"/>
  <c r="G185" i="72"/>
  <c r="N185" i="72"/>
  <c r="Z82" i="45" s="1"/>
  <c r="J185" i="72"/>
  <c r="N185" i="69"/>
  <c r="J185" i="69"/>
  <c r="Y30" i="45"/>
  <c r="G185" i="69"/>
  <c r="M185" i="72"/>
  <c r="Y82" i="45" s="1"/>
  <c r="I185" i="72"/>
  <c r="M185" i="69"/>
  <c r="Y97" i="45" s="1"/>
  <c r="I185" i="69"/>
  <c r="X30" i="45"/>
  <c r="Z30" i="45"/>
  <c r="W30" i="45"/>
  <c r="H185" i="60"/>
  <c r="G185" i="52"/>
  <c r="K185" i="52"/>
  <c r="W64" i="45" s="1"/>
  <c r="G185" i="59"/>
  <c r="K185" i="59"/>
  <c r="W15" i="45" s="1"/>
  <c r="AG15" i="45" s="1"/>
  <c r="AI15" i="45"/>
  <c r="K185" i="60"/>
  <c r="W49" i="45" s="1"/>
  <c r="N185" i="59"/>
  <c r="Z15" i="45" s="1"/>
  <c r="AJ15" i="45" s="1"/>
  <c r="J185" i="59"/>
  <c r="AH64" i="45"/>
  <c r="G185" i="49"/>
  <c r="L185" i="73"/>
  <c r="N82" i="45" s="1"/>
  <c r="L185" i="70"/>
  <c r="N97" i="45" s="1"/>
  <c r="L185" i="60"/>
  <c r="X49" i="45" s="1"/>
  <c r="G185" i="73"/>
  <c r="G185" i="70"/>
  <c r="G185" i="60"/>
  <c r="M185" i="57"/>
  <c r="O15" i="45" s="1"/>
  <c r="I185" i="57"/>
  <c r="L185" i="57"/>
  <c r="N15" i="45" s="1"/>
  <c r="K185" i="57"/>
  <c r="M15" i="45" s="1"/>
  <c r="G185" i="58"/>
  <c r="N185" i="58"/>
  <c r="P49" i="45" s="1"/>
  <c r="J185" i="58"/>
  <c r="L185" i="58"/>
  <c r="N49" i="45" s="1"/>
  <c r="K185" i="53"/>
  <c r="M64" i="45" s="1"/>
  <c r="J185" i="68"/>
  <c r="J185" i="39"/>
  <c r="I185" i="68"/>
  <c r="K185" i="68"/>
  <c r="C97" i="45" s="1"/>
  <c r="G185" i="71"/>
  <c r="N185" i="68"/>
  <c r="F97" i="45" s="1"/>
  <c r="N185" i="39"/>
  <c r="F30" i="45" s="1"/>
  <c r="G185" i="68"/>
  <c r="M185" i="68"/>
  <c r="L185" i="68"/>
  <c r="D97" i="45" s="1"/>
  <c r="M185" i="39"/>
  <c r="E30" i="45" s="1"/>
  <c r="I185" i="39"/>
  <c r="U185" i="51"/>
  <c r="V185" i="51"/>
  <c r="Z185" i="51"/>
  <c r="Y185" i="51"/>
  <c r="S185" i="56"/>
  <c r="I49" i="45" s="1"/>
  <c r="N185" i="56"/>
  <c r="F49" i="45" s="1"/>
  <c r="G185" i="57"/>
  <c r="P185" i="56"/>
  <c r="X185" i="56"/>
  <c r="Z185" i="56"/>
  <c r="V185" i="56"/>
  <c r="R185" i="56"/>
  <c r="H49" i="45" s="1"/>
  <c r="M185" i="56"/>
  <c r="E49" i="45" s="1"/>
  <c r="AI49" i="45" s="1"/>
  <c r="I185" i="56"/>
  <c r="Y185" i="39"/>
  <c r="U185" i="39"/>
  <c r="Q185" i="39"/>
  <c r="G30" i="45" s="1"/>
  <c r="L185" i="39"/>
  <c r="D30" i="45" s="1"/>
  <c r="H185" i="39"/>
  <c r="Z185" i="58"/>
  <c r="V185" i="58"/>
  <c r="R185" i="58"/>
  <c r="R49" i="45" s="1"/>
  <c r="M185" i="58"/>
  <c r="O49" i="45" s="1"/>
  <c r="I185" i="58"/>
  <c r="W185" i="49"/>
  <c r="S185" i="49"/>
  <c r="S30" i="45" s="1"/>
  <c r="N185" i="49"/>
  <c r="P30" i="45" s="1"/>
  <c r="J185" i="49"/>
  <c r="W185" i="52"/>
  <c r="S185" i="52"/>
  <c r="AC64" i="45" s="1"/>
  <c r="N185" i="52"/>
  <c r="Z64" i="45" s="1"/>
  <c r="J185" i="52"/>
  <c r="W185" i="56"/>
  <c r="J185" i="56"/>
  <c r="L185" i="56"/>
  <c r="D49" i="45" s="1"/>
  <c r="U185" i="56"/>
  <c r="Y185" i="55"/>
  <c r="U185" i="55"/>
  <c r="Q185" i="55"/>
  <c r="G15" i="45" s="1"/>
  <c r="L185" i="55"/>
  <c r="D15" i="45" s="1"/>
  <c r="AH15" i="45" s="1"/>
  <c r="H185" i="55"/>
  <c r="X185" i="39"/>
  <c r="T185" i="39"/>
  <c r="J30" i="45" s="1"/>
  <c r="AN30" i="45" s="1"/>
  <c r="P185" i="39"/>
  <c r="K185" i="39"/>
  <c r="C30" i="45" s="1"/>
  <c r="W185" i="71"/>
  <c r="S185" i="71"/>
  <c r="I82" i="45" s="1"/>
  <c r="K185" i="71"/>
  <c r="C82" i="45" s="1"/>
  <c r="G185" i="53"/>
  <c r="W185" i="53"/>
  <c r="S185" i="53"/>
  <c r="S64" i="45" s="1"/>
  <c r="N185" i="53"/>
  <c r="P64" i="45" s="1"/>
  <c r="J185" i="53"/>
  <c r="Z185" i="57"/>
  <c r="V185" i="57"/>
  <c r="R185" i="57"/>
  <c r="R15" i="45" s="1"/>
  <c r="N185" i="57"/>
  <c r="P15" i="45" s="1"/>
  <c r="J185" i="57"/>
  <c r="Z185" i="49"/>
  <c r="V185" i="49"/>
  <c r="R185" i="49"/>
  <c r="R30" i="45" s="1"/>
  <c r="M185" i="49"/>
  <c r="O30" i="45" s="1"/>
  <c r="I185" i="49"/>
  <c r="Z185" i="70"/>
  <c r="V185" i="70"/>
  <c r="R185" i="70"/>
  <c r="R97" i="45" s="1"/>
  <c r="M185" i="70"/>
  <c r="O97" i="45" s="1"/>
  <c r="I185" i="70"/>
  <c r="W185" i="73"/>
  <c r="S185" i="73"/>
  <c r="S82" i="45" s="1"/>
  <c r="N185" i="73"/>
  <c r="P82" i="45" s="1"/>
  <c r="J185" i="73"/>
  <c r="W185" i="60"/>
  <c r="S185" i="60"/>
  <c r="AC49" i="45" s="1"/>
  <c r="N185" i="60"/>
  <c r="Z49" i="45" s="1"/>
  <c r="J185" i="60"/>
  <c r="K185" i="56"/>
  <c r="C49" i="45" s="1"/>
  <c r="W82" i="45"/>
  <c r="X82" i="45"/>
  <c r="AA82" i="45"/>
  <c r="AB82" i="45"/>
  <c r="AC82" i="45"/>
  <c r="R82" i="45"/>
  <c r="O82" i="45"/>
  <c r="E82" i="45"/>
  <c r="G82" i="45"/>
  <c r="H82" i="45"/>
  <c r="W97" i="45"/>
  <c r="X97" i="45"/>
  <c r="Z97" i="45"/>
  <c r="AB97" i="45"/>
  <c r="AC97" i="45"/>
  <c r="M97" i="45"/>
  <c r="P97" i="45"/>
  <c r="S97" i="45"/>
  <c r="E97" i="45"/>
  <c r="H97" i="45"/>
  <c r="Z179" i="73"/>
  <c r="Y179" i="73"/>
  <c r="X179" i="73"/>
  <c r="W179" i="73"/>
  <c r="V179" i="73"/>
  <c r="U179" i="73"/>
  <c r="Z177" i="73"/>
  <c r="Y177" i="73"/>
  <c r="X177" i="73"/>
  <c r="W177" i="73"/>
  <c r="V177" i="73"/>
  <c r="U177" i="73"/>
  <c r="T177" i="73"/>
  <c r="S177" i="73"/>
  <c r="R177" i="73"/>
  <c r="Q177" i="73"/>
  <c r="P177" i="73"/>
  <c r="N177" i="73"/>
  <c r="M177" i="73"/>
  <c r="L177" i="73"/>
  <c r="K177" i="73"/>
  <c r="Z167" i="73"/>
  <c r="Y167" i="73"/>
  <c r="X167" i="73"/>
  <c r="W167" i="73"/>
  <c r="V167" i="73"/>
  <c r="U167" i="73"/>
  <c r="Z165" i="73"/>
  <c r="Y165" i="73"/>
  <c r="X165" i="73"/>
  <c r="W165" i="73"/>
  <c r="V165" i="73"/>
  <c r="U165" i="73"/>
  <c r="T165" i="73"/>
  <c r="S165" i="73"/>
  <c r="R165" i="73"/>
  <c r="Q165" i="73"/>
  <c r="P165" i="73"/>
  <c r="N165" i="73"/>
  <c r="M165" i="73"/>
  <c r="L165" i="73"/>
  <c r="K165" i="73"/>
  <c r="Z155" i="73"/>
  <c r="Y155" i="73"/>
  <c r="X155" i="73"/>
  <c r="W155" i="73"/>
  <c r="V155" i="73"/>
  <c r="U155" i="73"/>
  <c r="Z153" i="73"/>
  <c r="Y153" i="73"/>
  <c r="X153" i="73"/>
  <c r="W153" i="73"/>
  <c r="V153" i="73"/>
  <c r="U153" i="73"/>
  <c r="T153" i="73"/>
  <c r="S153" i="73"/>
  <c r="R153" i="73"/>
  <c r="Q153" i="73"/>
  <c r="P153" i="73"/>
  <c r="N153" i="73"/>
  <c r="M153" i="73"/>
  <c r="L153" i="73"/>
  <c r="K153" i="73"/>
  <c r="Z143" i="73"/>
  <c r="Y143" i="73"/>
  <c r="X143" i="73"/>
  <c r="W143" i="73"/>
  <c r="V143" i="73"/>
  <c r="U143" i="73"/>
  <c r="Z141" i="73"/>
  <c r="Y141" i="73"/>
  <c r="X141" i="73"/>
  <c r="W141" i="73"/>
  <c r="V141" i="73"/>
  <c r="U141" i="73"/>
  <c r="T141" i="73"/>
  <c r="S141" i="73"/>
  <c r="R141" i="73"/>
  <c r="Q141" i="73"/>
  <c r="P141" i="73"/>
  <c r="N141" i="73"/>
  <c r="M141" i="73"/>
  <c r="L141" i="73"/>
  <c r="K141" i="73"/>
  <c r="Z131" i="73"/>
  <c r="Y131" i="73"/>
  <c r="X131" i="73"/>
  <c r="W131" i="73"/>
  <c r="V131" i="73"/>
  <c r="U131" i="73"/>
  <c r="Z129" i="73"/>
  <c r="Y129" i="73"/>
  <c r="X129" i="73"/>
  <c r="W129" i="73"/>
  <c r="V129" i="73"/>
  <c r="U129" i="73"/>
  <c r="T129" i="73"/>
  <c r="S129" i="73"/>
  <c r="R129" i="73"/>
  <c r="Q129" i="73"/>
  <c r="P129" i="73"/>
  <c r="N129" i="73"/>
  <c r="M129" i="73"/>
  <c r="L129" i="73"/>
  <c r="K129" i="73"/>
  <c r="Z119" i="73"/>
  <c r="Y119" i="73"/>
  <c r="X119" i="73"/>
  <c r="W119" i="73"/>
  <c r="V119" i="73"/>
  <c r="U119" i="73"/>
  <c r="Z117" i="73"/>
  <c r="Y117" i="73"/>
  <c r="X117" i="73"/>
  <c r="W117" i="73"/>
  <c r="V117" i="73"/>
  <c r="U117" i="73"/>
  <c r="T117" i="73"/>
  <c r="S117" i="73"/>
  <c r="R117" i="73"/>
  <c r="Q117" i="73"/>
  <c r="P117" i="73"/>
  <c r="N117" i="73"/>
  <c r="M117" i="73"/>
  <c r="L117" i="73"/>
  <c r="K117" i="73"/>
  <c r="Z107" i="73"/>
  <c r="Y107" i="73"/>
  <c r="X107" i="73"/>
  <c r="W107" i="73"/>
  <c r="V107" i="73"/>
  <c r="U107" i="73"/>
  <c r="Z105" i="73"/>
  <c r="Y105" i="73"/>
  <c r="X105" i="73"/>
  <c r="W105" i="73"/>
  <c r="V105" i="73"/>
  <c r="U105" i="73"/>
  <c r="T105" i="73"/>
  <c r="S105" i="73"/>
  <c r="R105" i="73"/>
  <c r="Q105" i="73"/>
  <c r="P105" i="73"/>
  <c r="N105" i="73"/>
  <c r="M105" i="73"/>
  <c r="L105" i="73"/>
  <c r="K105" i="73"/>
  <c r="Z95" i="73"/>
  <c r="Y95" i="73"/>
  <c r="X95" i="73"/>
  <c r="W95" i="73"/>
  <c r="V95" i="73"/>
  <c r="U95" i="73"/>
  <c r="Z93" i="73"/>
  <c r="Y93" i="73"/>
  <c r="X93" i="73"/>
  <c r="W93" i="73"/>
  <c r="V93" i="73"/>
  <c r="U93" i="73"/>
  <c r="T93" i="73"/>
  <c r="S93" i="73"/>
  <c r="R93" i="73"/>
  <c r="Q93" i="73"/>
  <c r="P93" i="73"/>
  <c r="N93" i="73"/>
  <c r="M93" i="73"/>
  <c r="L93" i="73"/>
  <c r="K93" i="73"/>
  <c r="Z83" i="73"/>
  <c r="Y83" i="73"/>
  <c r="X83" i="73"/>
  <c r="W83" i="73"/>
  <c r="V83" i="73"/>
  <c r="U83" i="73"/>
  <c r="Z81" i="73"/>
  <c r="Y81" i="73"/>
  <c r="X81" i="73"/>
  <c r="W81" i="73"/>
  <c r="V81" i="73"/>
  <c r="U81" i="73"/>
  <c r="T81" i="73"/>
  <c r="S81" i="73"/>
  <c r="R81" i="73"/>
  <c r="Q81" i="73"/>
  <c r="P81" i="73"/>
  <c r="N81" i="73"/>
  <c r="M81" i="73"/>
  <c r="L81" i="73"/>
  <c r="K81" i="73"/>
  <c r="Z71" i="73"/>
  <c r="Y71" i="73"/>
  <c r="X71" i="73"/>
  <c r="W71" i="73"/>
  <c r="V71" i="73"/>
  <c r="U71" i="73"/>
  <c r="Z69" i="73"/>
  <c r="Y69" i="73"/>
  <c r="X69" i="73"/>
  <c r="W69" i="73"/>
  <c r="V69" i="73"/>
  <c r="U69" i="73"/>
  <c r="T69" i="73"/>
  <c r="S69" i="73"/>
  <c r="R69" i="73"/>
  <c r="Q69" i="73"/>
  <c r="P69" i="73"/>
  <c r="N69" i="73"/>
  <c r="M69" i="73"/>
  <c r="L69" i="73"/>
  <c r="K69" i="73"/>
  <c r="Z59" i="73"/>
  <c r="Y59" i="73"/>
  <c r="X59" i="73"/>
  <c r="W59" i="73"/>
  <c r="V59" i="73"/>
  <c r="U59" i="73"/>
  <c r="Z57" i="73"/>
  <c r="Y57" i="73"/>
  <c r="X57" i="73"/>
  <c r="W57" i="73"/>
  <c r="V57" i="73"/>
  <c r="U57" i="73"/>
  <c r="T57" i="73"/>
  <c r="S57" i="73"/>
  <c r="R57" i="73"/>
  <c r="Q57" i="73"/>
  <c r="P57" i="73"/>
  <c r="N57" i="73"/>
  <c r="M57" i="73"/>
  <c r="L57" i="73"/>
  <c r="K57" i="73"/>
  <c r="Z47" i="73"/>
  <c r="Y47" i="73"/>
  <c r="X47" i="73"/>
  <c r="W47" i="73"/>
  <c r="V47" i="73"/>
  <c r="U47" i="73"/>
  <c r="Z45" i="73"/>
  <c r="Y45" i="73"/>
  <c r="X45" i="73"/>
  <c r="W45" i="73"/>
  <c r="V45" i="73"/>
  <c r="U45" i="73"/>
  <c r="T45" i="73"/>
  <c r="S45" i="73"/>
  <c r="R45" i="73"/>
  <c r="Q45" i="73"/>
  <c r="P45" i="73"/>
  <c r="N45" i="73"/>
  <c r="M45" i="73"/>
  <c r="L45" i="73"/>
  <c r="K45" i="73"/>
  <c r="Z35" i="73"/>
  <c r="Y35" i="73"/>
  <c r="X35" i="73"/>
  <c r="W35" i="73"/>
  <c r="V35" i="73"/>
  <c r="U35" i="73"/>
  <c r="Z33" i="73"/>
  <c r="Y33" i="73"/>
  <c r="X33" i="73"/>
  <c r="W33" i="73"/>
  <c r="V33" i="73"/>
  <c r="U33" i="73"/>
  <c r="T33" i="73"/>
  <c r="S33" i="73"/>
  <c r="R33" i="73"/>
  <c r="Q33" i="73"/>
  <c r="P33" i="73"/>
  <c r="N33" i="73"/>
  <c r="M33" i="73"/>
  <c r="L33" i="73"/>
  <c r="K33" i="73"/>
  <c r="Z23" i="73"/>
  <c r="Y23" i="73"/>
  <c r="X23" i="73"/>
  <c r="W23" i="73"/>
  <c r="V23" i="73"/>
  <c r="U23" i="73"/>
  <c r="Z21" i="73"/>
  <c r="Y21" i="73"/>
  <c r="X21" i="73"/>
  <c r="W21" i="73"/>
  <c r="V21" i="73"/>
  <c r="U21" i="73"/>
  <c r="T21" i="73"/>
  <c r="S21" i="73"/>
  <c r="R21" i="73"/>
  <c r="Q21" i="73"/>
  <c r="P21" i="73"/>
  <c r="N21" i="73"/>
  <c r="M21" i="73"/>
  <c r="L21" i="73"/>
  <c r="K21" i="73"/>
  <c r="Z179" i="72"/>
  <c r="Y179" i="72"/>
  <c r="X179" i="72"/>
  <c r="W179" i="72"/>
  <c r="V179" i="72"/>
  <c r="U179" i="72"/>
  <c r="Z177" i="72"/>
  <c r="Y177" i="72"/>
  <c r="X177" i="72"/>
  <c r="W177" i="72"/>
  <c r="V177" i="72"/>
  <c r="U177" i="72"/>
  <c r="T177" i="72"/>
  <c r="S177" i="72"/>
  <c r="R177" i="72"/>
  <c r="Q177" i="72"/>
  <c r="P177" i="72"/>
  <c r="N177" i="72"/>
  <c r="M177" i="72"/>
  <c r="L177" i="72"/>
  <c r="K177" i="72"/>
  <c r="Z167" i="72"/>
  <c r="Y167" i="72"/>
  <c r="X167" i="72"/>
  <c r="W167" i="72"/>
  <c r="V167" i="72"/>
  <c r="U167" i="72"/>
  <c r="Z165" i="72"/>
  <c r="Y165" i="72"/>
  <c r="X165" i="72"/>
  <c r="W165" i="72"/>
  <c r="V165" i="72"/>
  <c r="U165" i="72"/>
  <c r="T165" i="72"/>
  <c r="S165" i="72"/>
  <c r="R165" i="72"/>
  <c r="Q165" i="72"/>
  <c r="P165" i="72"/>
  <c r="N165" i="72"/>
  <c r="M165" i="72"/>
  <c r="L165" i="72"/>
  <c r="K165" i="72"/>
  <c r="Z155" i="72"/>
  <c r="Y155" i="72"/>
  <c r="X155" i="72"/>
  <c r="W155" i="72"/>
  <c r="V155" i="72"/>
  <c r="U155" i="72"/>
  <c r="Z153" i="72"/>
  <c r="Y153" i="72"/>
  <c r="X153" i="72"/>
  <c r="W153" i="72"/>
  <c r="V153" i="72"/>
  <c r="U153" i="72"/>
  <c r="T153" i="72"/>
  <c r="S153" i="72"/>
  <c r="R153" i="72"/>
  <c r="Q153" i="72"/>
  <c r="P153" i="72"/>
  <c r="N153" i="72"/>
  <c r="M153" i="72"/>
  <c r="L153" i="72"/>
  <c r="K153" i="72"/>
  <c r="Z143" i="72"/>
  <c r="Y143" i="72"/>
  <c r="X143" i="72"/>
  <c r="W143" i="72"/>
  <c r="V143" i="72"/>
  <c r="U143" i="72"/>
  <c r="Z141" i="72"/>
  <c r="Y141" i="72"/>
  <c r="X141" i="72"/>
  <c r="W141" i="72"/>
  <c r="V141" i="72"/>
  <c r="U141" i="72"/>
  <c r="T141" i="72"/>
  <c r="S141" i="72"/>
  <c r="R141" i="72"/>
  <c r="Q141" i="72"/>
  <c r="P141" i="72"/>
  <c r="N141" i="72"/>
  <c r="M141" i="72"/>
  <c r="L141" i="72"/>
  <c r="K141" i="72"/>
  <c r="Z131" i="72"/>
  <c r="Y131" i="72"/>
  <c r="X131" i="72"/>
  <c r="W131" i="72"/>
  <c r="V131" i="72"/>
  <c r="U131" i="72"/>
  <c r="Z129" i="72"/>
  <c r="Y129" i="72"/>
  <c r="X129" i="72"/>
  <c r="W129" i="72"/>
  <c r="V129" i="72"/>
  <c r="U129" i="72"/>
  <c r="T129" i="72"/>
  <c r="S129" i="72"/>
  <c r="R129" i="72"/>
  <c r="Q129" i="72"/>
  <c r="P129" i="72"/>
  <c r="N129" i="72"/>
  <c r="M129" i="72"/>
  <c r="L129" i="72"/>
  <c r="K129" i="72"/>
  <c r="Z119" i="72"/>
  <c r="Y119" i="72"/>
  <c r="X119" i="72"/>
  <c r="W119" i="72"/>
  <c r="V119" i="72"/>
  <c r="U119" i="72"/>
  <c r="Z117" i="72"/>
  <c r="Y117" i="72"/>
  <c r="X117" i="72"/>
  <c r="W117" i="72"/>
  <c r="V117" i="72"/>
  <c r="U117" i="72"/>
  <c r="T117" i="72"/>
  <c r="S117" i="72"/>
  <c r="R117" i="72"/>
  <c r="Q117" i="72"/>
  <c r="P117" i="72"/>
  <c r="N117" i="72"/>
  <c r="M117" i="72"/>
  <c r="L117" i="72"/>
  <c r="K117" i="72"/>
  <c r="Z107" i="72"/>
  <c r="Y107" i="72"/>
  <c r="X107" i="72"/>
  <c r="W107" i="72"/>
  <c r="V107" i="72"/>
  <c r="U107" i="72"/>
  <c r="Z105" i="72"/>
  <c r="Y105" i="72"/>
  <c r="X105" i="72"/>
  <c r="W105" i="72"/>
  <c r="V105" i="72"/>
  <c r="U105" i="72"/>
  <c r="T105" i="72"/>
  <c r="S105" i="72"/>
  <c r="R105" i="72"/>
  <c r="Q105" i="72"/>
  <c r="P105" i="72"/>
  <c r="N105" i="72"/>
  <c r="M105" i="72"/>
  <c r="L105" i="72"/>
  <c r="K105" i="72"/>
  <c r="Z95" i="72"/>
  <c r="Y95" i="72"/>
  <c r="X95" i="72"/>
  <c r="W95" i="72"/>
  <c r="V95" i="72"/>
  <c r="U95" i="72"/>
  <c r="Z93" i="72"/>
  <c r="Y93" i="72"/>
  <c r="X93" i="72"/>
  <c r="W93" i="72"/>
  <c r="V93" i="72"/>
  <c r="U93" i="72"/>
  <c r="T93" i="72"/>
  <c r="S93" i="72"/>
  <c r="R93" i="72"/>
  <c r="Q93" i="72"/>
  <c r="P93" i="72"/>
  <c r="N93" i="72"/>
  <c r="M93" i="72"/>
  <c r="L93" i="72"/>
  <c r="K93" i="72"/>
  <c r="Z83" i="72"/>
  <c r="Y83" i="72"/>
  <c r="X83" i="72"/>
  <c r="W83" i="72"/>
  <c r="V83" i="72"/>
  <c r="U83" i="72"/>
  <c r="Z81" i="72"/>
  <c r="Y81" i="72"/>
  <c r="X81" i="72"/>
  <c r="W81" i="72"/>
  <c r="V81" i="72"/>
  <c r="U81" i="72"/>
  <c r="T81" i="72"/>
  <c r="S81" i="72"/>
  <c r="R81" i="72"/>
  <c r="Q81" i="72"/>
  <c r="P81" i="72"/>
  <c r="N81" i="72"/>
  <c r="M81" i="72"/>
  <c r="L81" i="72"/>
  <c r="K81" i="72"/>
  <c r="Z71" i="72"/>
  <c r="Y71" i="72"/>
  <c r="X71" i="72"/>
  <c r="W71" i="72"/>
  <c r="V71" i="72"/>
  <c r="U71" i="72"/>
  <c r="Z69" i="72"/>
  <c r="Y69" i="72"/>
  <c r="X69" i="72"/>
  <c r="W69" i="72"/>
  <c r="V69" i="72"/>
  <c r="U69" i="72"/>
  <c r="T69" i="72"/>
  <c r="S69" i="72"/>
  <c r="R69" i="72"/>
  <c r="Q69" i="72"/>
  <c r="P69" i="72"/>
  <c r="N69" i="72"/>
  <c r="M69" i="72"/>
  <c r="L69" i="72"/>
  <c r="K69" i="72"/>
  <c r="Z59" i="72"/>
  <c r="Y59" i="72"/>
  <c r="X59" i="72"/>
  <c r="W59" i="72"/>
  <c r="V59" i="72"/>
  <c r="U59" i="72"/>
  <c r="Z57" i="72"/>
  <c r="Y57" i="72"/>
  <c r="X57" i="72"/>
  <c r="W57" i="72"/>
  <c r="V57" i="72"/>
  <c r="U57" i="72"/>
  <c r="T57" i="72"/>
  <c r="S57" i="72"/>
  <c r="R57" i="72"/>
  <c r="Q57" i="72"/>
  <c r="P57" i="72"/>
  <c r="N57" i="72"/>
  <c r="M57" i="72"/>
  <c r="L57" i="72"/>
  <c r="K57" i="72"/>
  <c r="Z47" i="72"/>
  <c r="Y47" i="72"/>
  <c r="X47" i="72"/>
  <c r="W47" i="72"/>
  <c r="V47" i="72"/>
  <c r="U47" i="72"/>
  <c r="Z45" i="72"/>
  <c r="Y45" i="72"/>
  <c r="X45" i="72"/>
  <c r="W45" i="72"/>
  <c r="V45" i="72"/>
  <c r="U45" i="72"/>
  <c r="T45" i="72"/>
  <c r="S45" i="72"/>
  <c r="R45" i="72"/>
  <c r="Q45" i="72"/>
  <c r="P45" i="72"/>
  <c r="N45" i="72"/>
  <c r="M45" i="72"/>
  <c r="L45" i="72"/>
  <c r="K45" i="72"/>
  <c r="Z35" i="72"/>
  <c r="Y35" i="72"/>
  <c r="X35" i="72"/>
  <c r="W35" i="72"/>
  <c r="V35" i="72"/>
  <c r="U35" i="72"/>
  <c r="Z33" i="72"/>
  <c r="Y33" i="72"/>
  <c r="X33" i="72"/>
  <c r="W33" i="72"/>
  <c r="V33" i="72"/>
  <c r="U33" i="72"/>
  <c r="T33" i="72"/>
  <c r="S33" i="72"/>
  <c r="R33" i="72"/>
  <c r="Q33" i="72"/>
  <c r="P33" i="72"/>
  <c r="N33" i="72"/>
  <c r="M33" i="72"/>
  <c r="L33" i="72"/>
  <c r="K33" i="72"/>
  <c r="Z23" i="72"/>
  <c r="Y23" i="72"/>
  <c r="X23" i="72"/>
  <c r="W23" i="72"/>
  <c r="V23" i="72"/>
  <c r="U23" i="72"/>
  <c r="Z24" i="72"/>
  <c r="Y24" i="72"/>
  <c r="X24" i="72"/>
  <c r="W24" i="72"/>
  <c r="V24" i="72"/>
  <c r="U24" i="72"/>
  <c r="Z21" i="72"/>
  <c r="Y21" i="72"/>
  <c r="X21" i="72"/>
  <c r="W21" i="72"/>
  <c r="V21" i="72"/>
  <c r="U21" i="72"/>
  <c r="T21" i="72"/>
  <c r="S21" i="72"/>
  <c r="R21" i="72"/>
  <c r="Q21" i="72"/>
  <c r="P21" i="72"/>
  <c r="N21" i="72"/>
  <c r="M21" i="72"/>
  <c r="L21" i="72"/>
  <c r="K21" i="72"/>
  <c r="G189" i="71"/>
  <c r="H189" i="71"/>
  <c r="I189" i="71"/>
  <c r="J189" i="71"/>
  <c r="Z179" i="71"/>
  <c r="Y179" i="71"/>
  <c r="X179" i="71"/>
  <c r="W179" i="71"/>
  <c r="V179" i="71"/>
  <c r="U179" i="71"/>
  <c r="Z177" i="71"/>
  <c r="Y177" i="71"/>
  <c r="X177" i="71"/>
  <c r="W177" i="71"/>
  <c r="V177" i="71"/>
  <c r="U177" i="71"/>
  <c r="T177" i="71"/>
  <c r="S177" i="71"/>
  <c r="R177" i="71"/>
  <c r="Q177" i="71"/>
  <c r="P177" i="71"/>
  <c r="N177" i="71"/>
  <c r="M177" i="71"/>
  <c r="L177" i="71"/>
  <c r="K177" i="71"/>
  <c r="Z167" i="71"/>
  <c r="Y167" i="71"/>
  <c r="X167" i="71"/>
  <c r="W167" i="71"/>
  <c r="V167" i="71"/>
  <c r="U167" i="71"/>
  <c r="Z165" i="71"/>
  <c r="Y165" i="71"/>
  <c r="X165" i="71"/>
  <c r="W165" i="71"/>
  <c r="V165" i="71"/>
  <c r="U165" i="71"/>
  <c r="T165" i="71"/>
  <c r="S165" i="71"/>
  <c r="R165" i="71"/>
  <c r="Q165" i="71"/>
  <c r="P165" i="71"/>
  <c r="N165" i="71"/>
  <c r="M165" i="71"/>
  <c r="L165" i="71"/>
  <c r="K165" i="71"/>
  <c r="Z155" i="71"/>
  <c r="Y155" i="71"/>
  <c r="X155" i="71"/>
  <c r="W155" i="71"/>
  <c r="V155" i="71"/>
  <c r="U155" i="71"/>
  <c r="Z153" i="71"/>
  <c r="Y153" i="71"/>
  <c r="X153" i="71"/>
  <c r="W153" i="71"/>
  <c r="V153" i="71"/>
  <c r="U153" i="71"/>
  <c r="T153" i="71"/>
  <c r="S153" i="71"/>
  <c r="R153" i="71"/>
  <c r="Q153" i="71"/>
  <c r="P153" i="71"/>
  <c r="N153" i="71"/>
  <c r="M153" i="71"/>
  <c r="L153" i="71"/>
  <c r="K153" i="71"/>
  <c r="Z143" i="71"/>
  <c r="Y143" i="71"/>
  <c r="X143" i="71"/>
  <c r="W143" i="71"/>
  <c r="V143" i="71"/>
  <c r="U143" i="71"/>
  <c r="Z141" i="71"/>
  <c r="Y141" i="71"/>
  <c r="X141" i="71"/>
  <c r="W141" i="71"/>
  <c r="V141" i="71"/>
  <c r="U141" i="71"/>
  <c r="T141" i="71"/>
  <c r="S141" i="71"/>
  <c r="R141" i="71"/>
  <c r="Q141" i="71"/>
  <c r="P141" i="71"/>
  <c r="N141" i="71"/>
  <c r="M141" i="71"/>
  <c r="L141" i="71"/>
  <c r="K141" i="71"/>
  <c r="Z131" i="71"/>
  <c r="Y131" i="71"/>
  <c r="X131" i="71"/>
  <c r="W131" i="71"/>
  <c r="V131" i="71"/>
  <c r="U131" i="71"/>
  <c r="Z129" i="71"/>
  <c r="Y129" i="71"/>
  <c r="X129" i="71"/>
  <c r="W129" i="71"/>
  <c r="V129" i="71"/>
  <c r="U129" i="71"/>
  <c r="T129" i="71"/>
  <c r="S129" i="71"/>
  <c r="R129" i="71"/>
  <c r="Q129" i="71"/>
  <c r="P129" i="71"/>
  <c r="N129" i="71"/>
  <c r="M129" i="71"/>
  <c r="L129" i="71"/>
  <c r="K129" i="71"/>
  <c r="Z119" i="71"/>
  <c r="Y119" i="71"/>
  <c r="X119" i="71"/>
  <c r="W119" i="71"/>
  <c r="V119" i="71"/>
  <c r="U119" i="71"/>
  <c r="Z117" i="71"/>
  <c r="Y117" i="71"/>
  <c r="X117" i="71"/>
  <c r="W117" i="71"/>
  <c r="V117" i="71"/>
  <c r="U117" i="71"/>
  <c r="T117" i="71"/>
  <c r="S117" i="71"/>
  <c r="R117" i="71"/>
  <c r="Q117" i="71"/>
  <c r="P117" i="71"/>
  <c r="N117" i="71"/>
  <c r="M117" i="71"/>
  <c r="L117" i="71"/>
  <c r="K117" i="71"/>
  <c r="Z107" i="71"/>
  <c r="Y107" i="71"/>
  <c r="X107" i="71"/>
  <c r="W107" i="71"/>
  <c r="V107" i="71"/>
  <c r="U107" i="71"/>
  <c r="Z105" i="71"/>
  <c r="Y105" i="71"/>
  <c r="X105" i="71"/>
  <c r="W105" i="71"/>
  <c r="V105" i="71"/>
  <c r="U105" i="71"/>
  <c r="T105" i="71"/>
  <c r="S105" i="71"/>
  <c r="R105" i="71"/>
  <c r="Q105" i="71"/>
  <c r="P105" i="71"/>
  <c r="N105" i="71"/>
  <c r="M105" i="71"/>
  <c r="L105" i="71"/>
  <c r="K105" i="71"/>
  <c r="Z95" i="71"/>
  <c r="Y95" i="71"/>
  <c r="X95" i="71"/>
  <c r="W95" i="71"/>
  <c r="V95" i="71"/>
  <c r="U95" i="71"/>
  <c r="Z93" i="71"/>
  <c r="Y93" i="71"/>
  <c r="X93" i="71"/>
  <c r="W93" i="71"/>
  <c r="V93" i="71"/>
  <c r="U93" i="71"/>
  <c r="T93" i="71"/>
  <c r="S93" i="71"/>
  <c r="R93" i="71"/>
  <c r="Q93" i="71"/>
  <c r="P93" i="71"/>
  <c r="N93" i="71"/>
  <c r="M93" i="71"/>
  <c r="L93" i="71"/>
  <c r="K93" i="71"/>
  <c r="Z83" i="71"/>
  <c r="Y83" i="71"/>
  <c r="X83" i="71"/>
  <c r="W83" i="71"/>
  <c r="V83" i="71"/>
  <c r="U83" i="71"/>
  <c r="Z81" i="71"/>
  <c r="Y81" i="71"/>
  <c r="X81" i="71"/>
  <c r="W81" i="71"/>
  <c r="V81" i="71"/>
  <c r="U81" i="71"/>
  <c r="T81" i="71"/>
  <c r="S81" i="71"/>
  <c r="R81" i="71"/>
  <c r="Q81" i="71"/>
  <c r="P81" i="71"/>
  <c r="N81" i="71"/>
  <c r="M81" i="71"/>
  <c r="L81" i="71"/>
  <c r="K81" i="71"/>
  <c r="Z71" i="71"/>
  <c r="Y71" i="71"/>
  <c r="X71" i="71"/>
  <c r="W71" i="71"/>
  <c r="V71" i="71"/>
  <c r="U71" i="71"/>
  <c r="Z69" i="71"/>
  <c r="Y69" i="71"/>
  <c r="X69" i="71"/>
  <c r="W69" i="71"/>
  <c r="V69" i="71"/>
  <c r="U69" i="71"/>
  <c r="T69" i="71"/>
  <c r="S69" i="71"/>
  <c r="R69" i="71"/>
  <c r="Q69" i="71"/>
  <c r="P69" i="71"/>
  <c r="N69" i="71"/>
  <c r="M69" i="71"/>
  <c r="L69" i="71"/>
  <c r="K69" i="71"/>
  <c r="Z59" i="71"/>
  <c r="Y59" i="71"/>
  <c r="X59" i="71"/>
  <c r="W59" i="71"/>
  <c r="V59" i="71"/>
  <c r="U59" i="71"/>
  <c r="Z57" i="71"/>
  <c r="Y57" i="71"/>
  <c r="X57" i="71"/>
  <c r="W57" i="71"/>
  <c r="V57" i="71"/>
  <c r="U57" i="71"/>
  <c r="T57" i="71"/>
  <c r="S57" i="71"/>
  <c r="R57" i="71"/>
  <c r="Q57" i="71"/>
  <c r="P57" i="71"/>
  <c r="N57" i="71"/>
  <c r="M57" i="71"/>
  <c r="L57" i="71"/>
  <c r="K57" i="71"/>
  <c r="Z47" i="71"/>
  <c r="Y47" i="71"/>
  <c r="X47" i="71"/>
  <c r="W47" i="71"/>
  <c r="V47" i="71"/>
  <c r="U47" i="71"/>
  <c r="Z45" i="71"/>
  <c r="Y45" i="71"/>
  <c r="X45" i="71"/>
  <c r="W45" i="71"/>
  <c r="V45" i="71"/>
  <c r="U45" i="71"/>
  <c r="T45" i="71"/>
  <c r="S45" i="71"/>
  <c r="R45" i="71"/>
  <c r="Q45" i="71"/>
  <c r="P45" i="71"/>
  <c r="N45" i="71"/>
  <c r="M45" i="71"/>
  <c r="L45" i="71"/>
  <c r="K45" i="71"/>
  <c r="Z35" i="71"/>
  <c r="Y35" i="71"/>
  <c r="X35" i="71"/>
  <c r="W35" i="71"/>
  <c r="V35" i="71"/>
  <c r="U35" i="71"/>
  <c r="Z33" i="71"/>
  <c r="Y33" i="71"/>
  <c r="X33" i="71"/>
  <c r="W33" i="71"/>
  <c r="V33" i="71"/>
  <c r="U33" i="71"/>
  <c r="T33" i="71"/>
  <c r="S33" i="71"/>
  <c r="R33" i="71"/>
  <c r="Q33" i="71"/>
  <c r="P33" i="71"/>
  <c r="N33" i="71"/>
  <c r="M33" i="71"/>
  <c r="L33" i="71"/>
  <c r="K33" i="71"/>
  <c r="Z23" i="71"/>
  <c r="Z191" i="71" s="1"/>
  <c r="Y23" i="71"/>
  <c r="Y191" i="71" s="1"/>
  <c r="X23" i="71"/>
  <c r="X191" i="71" s="1"/>
  <c r="W23" i="71"/>
  <c r="W191" i="71" s="1"/>
  <c r="V23" i="71"/>
  <c r="V191" i="71" s="1"/>
  <c r="U23" i="71"/>
  <c r="U191" i="71" s="1"/>
  <c r="Z21" i="71"/>
  <c r="Z189" i="71" s="1"/>
  <c r="Y21" i="71"/>
  <c r="Y189" i="71" s="1"/>
  <c r="X21" i="71"/>
  <c r="X189" i="71" s="1"/>
  <c r="W21" i="71"/>
  <c r="W189" i="71" s="1"/>
  <c r="V21" i="71"/>
  <c r="V189" i="71" s="1"/>
  <c r="U21" i="71"/>
  <c r="U189" i="71" s="1"/>
  <c r="T21" i="71"/>
  <c r="S21" i="71"/>
  <c r="R21" i="71"/>
  <c r="Q21" i="71"/>
  <c r="P21" i="71"/>
  <c r="N21" i="71"/>
  <c r="M21" i="71"/>
  <c r="L21" i="71"/>
  <c r="K21" i="71"/>
  <c r="G189" i="70"/>
  <c r="H189" i="70"/>
  <c r="I189" i="70"/>
  <c r="J189" i="70"/>
  <c r="Z179" i="70"/>
  <c r="Y179" i="70"/>
  <c r="X179" i="70"/>
  <c r="W179" i="70"/>
  <c r="V179" i="70"/>
  <c r="U179" i="70"/>
  <c r="Z177" i="70"/>
  <c r="Y177" i="70"/>
  <c r="X177" i="70"/>
  <c r="W177" i="70"/>
  <c r="V177" i="70"/>
  <c r="U177" i="70"/>
  <c r="T177" i="70"/>
  <c r="S177" i="70"/>
  <c r="R177" i="70"/>
  <c r="Q177" i="70"/>
  <c r="P177" i="70"/>
  <c r="N177" i="70"/>
  <c r="M177" i="70"/>
  <c r="L177" i="70"/>
  <c r="K177" i="70"/>
  <c r="Z167" i="70"/>
  <c r="Y167" i="70"/>
  <c r="X167" i="70"/>
  <c r="W167" i="70"/>
  <c r="V167" i="70"/>
  <c r="U167" i="70"/>
  <c r="Z165" i="70"/>
  <c r="Y165" i="70"/>
  <c r="X165" i="70"/>
  <c r="W165" i="70"/>
  <c r="V165" i="70"/>
  <c r="U165" i="70"/>
  <c r="T165" i="70"/>
  <c r="S165" i="70"/>
  <c r="R165" i="70"/>
  <c r="Q165" i="70"/>
  <c r="P165" i="70"/>
  <c r="N165" i="70"/>
  <c r="M165" i="70"/>
  <c r="L165" i="70"/>
  <c r="K165" i="70"/>
  <c r="Z155" i="70"/>
  <c r="Y155" i="70"/>
  <c r="X155" i="70"/>
  <c r="W155" i="70"/>
  <c r="V155" i="70"/>
  <c r="U155" i="70"/>
  <c r="Z153" i="70"/>
  <c r="Y153" i="70"/>
  <c r="X153" i="70"/>
  <c r="W153" i="70"/>
  <c r="V153" i="70"/>
  <c r="U153" i="70"/>
  <c r="T153" i="70"/>
  <c r="S153" i="70"/>
  <c r="R153" i="70"/>
  <c r="Q153" i="70"/>
  <c r="P153" i="70"/>
  <c r="N153" i="70"/>
  <c r="M153" i="70"/>
  <c r="L153" i="70"/>
  <c r="K153" i="70"/>
  <c r="Z143" i="70"/>
  <c r="Y143" i="70"/>
  <c r="X143" i="70"/>
  <c r="W143" i="70"/>
  <c r="V143" i="70"/>
  <c r="U143" i="70"/>
  <c r="Z141" i="70"/>
  <c r="Y141" i="70"/>
  <c r="X141" i="70"/>
  <c r="W141" i="70"/>
  <c r="V141" i="70"/>
  <c r="U141" i="70"/>
  <c r="T141" i="70"/>
  <c r="S141" i="70"/>
  <c r="R141" i="70"/>
  <c r="Q141" i="70"/>
  <c r="P141" i="70"/>
  <c r="N141" i="70"/>
  <c r="M141" i="70"/>
  <c r="L141" i="70"/>
  <c r="K141" i="70"/>
  <c r="Z131" i="70"/>
  <c r="Y131" i="70"/>
  <c r="X131" i="70"/>
  <c r="W131" i="70"/>
  <c r="V131" i="70"/>
  <c r="U131" i="70"/>
  <c r="Z129" i="70"/>
  <c r="Y129" i="70"/>
  <c r="X129" i="70"/>
  <c r="W129" i="70"/>
  <c r="V129" i="70"/>
  <c r="U129" i="70"/>
  <c r="T129" i="70"/>
  <c r="S129" i="70"/>
  <c r="R129" i="70"/>
  <c r="Q129" i="70"/>
  <c r="P129" i="70"/>
  <c r="N129" i="70"/>
  <c r="M129" i="70"/>
  <c r="L129" i="70"/>
  <c r="K129" i="70"/>
  <c r="Z119" i="70"/>
  <c r="Y119" i="70"/>
  <c r="X119" i="70"/>
  <c r="W119" i="70"/>
  <c r="V119" i="70"/>
  <c r="U119" i="70"/>
  <c r="Z117" i="70"/>
  <c r="Y117" i="70"/>
  <c r="X117" i="70"/>
  <c r="W117" i="70"/>
  <c r="V117" i="70"/>
  <c r="U117" i="70"/>
  <c r="T117" i="70"/>
  <c r="S117" i="70"/>
  <c r="R117" i="70"/>
  <c r="Q117" i="70"/>
  <c r="P117" i="70"/>
  <c r="N117" i="70"/>
  <c r="M117" i="70"/>
  <c r="L117" i="70"/>
  <c r="K117" i="70"/>
  <c r="Z107" i="70"/>
  <c r="Y107" i="70"/>
  <c r="X107" i="70"/>
  <c r="W107" i="70"/>
  <c r="V107" i="70"/>
  <c r="U107" i="70"/>
  <c r="Z105" i="70"/>
  <c r="Y105" i="70"/>
  <c r="X105" i="70"/>
  <c r="W105" i="70"/>
  <c r="V105" i="70"/>
  <c r="U105" i="70"/>
  <c r="T105" i="70"/>
  <c r="S105" i="70"/>
  <c r="R105" i="70"/>
  <c r="Q105" i="70"/>
  <c r="P105" i="70"/>
  <c r="N105" i="70"/>
  <c r="M105" i="70"/>
  <c r="L105" i="70"/>
  <c r="K105" i="70"/>
  <c r="Z95" i="70"/>
  <c r="Y95" i="70"/>
  <c r="X95" i="70"/>
  <c r="W95" i="70"/>
  <c r="V95" i="70"/>
  <c r="U95" i="70"/>
  <c r="Z93" i="70"/>
  <c r="Y93" i="70"/>
  <c r="X93" i="70"/>
  <c r="W93" i="70"/>
  <c r="V93" i="70"/>
  <c r="U93" i="70"/>
  <c r="T93" i="70"/>
  <c r="S93" i="70"/>
  <c r="R93" i="70"/>
  <c r="Q93" i="70"/>
  <c r="P93" i="70"/>
  <c r="N93" i="70"/>
  <c r="M93" i="70"/>
  <c r="L93" i="70"/>
  <c r="K93" i="70"/>
  <c r="Z83" i="70"/>
  <c r="Y83" i="70"/>
  <c r="X83" i="70"/>
  <c r="W83" i="70"/>
  <c r="V83" i="70"/>
  <c r="U83" i="70"/>
  <c r="Z81" i="70"/>
  <c r="Y81" i="70"/>
  <c r="X81" i="70"/>
  <c r="W81" i="70"/>
  <c r="V81" i="70"/>
  <c r="U81" i="70"/>
  <c r="T81" i="70"/>
  <c r="S81" i="70"/>
  <c r="R81" i="70"/>
  <c r="Q81" i="70"/>
  <c r="P81" i="70"/>
  <c r="N81" i="70"/>
  <c r="M81" i="70"/>
  <c r="L81" i="70"/>
  <c r="K81" i="70"/>
  <c r="Z71" i="70"/>
  <c r="Y71" i="70"/>
  <c r="X71" i="70"/>
  <c r="W71" i="70"/>
  <c r="V71" i="70"/>
  <c r="U71" i="70"/>
  <c r="Z69" i="70"/>
  <c r="Y69" i="70"/>
  <c r="X69" i="70"/>
  <c r="W69" i="70"/>
  <c r="V69" i="70"/>
  <c r="U69" i="70"/>
  <c r="T69" i="70"/>
  <c r="S69" i="70"/>
  <c r="R69" i="70"/>
  <c r="Q69" i="70"/>
  <c r="P69" i="70"/>
  <c r="N69" i="70"/>
  <c r="M69" i="70"/>
  <c r="L69" i="70"/>
  <c r="K69" i="70"/>
  <c r="Z59" i="70"/>
  <c r="Y59" i="70"/>
  <c r="X59" i="70"/>
  <c r="W59" i="70"/>
  <c r="V59" i="70"/>
  <c r="U59" i="70"/>
  <c r="Z57" i="70"/>
  <c r="Y57" i="70"/>
  <c r="X57" i="70"/>
  <c r="W57" i="70"/>
  <c r="V57" i="70"/>
  <c r="U57" i="70"/>
  <c r="T57" i="70"/>
  <c r="S57" i="70"/>
  <c r="R57" i="70"/>
  <c r="Q57" i="70"/>
  <c r="P57" i="70"/>
  <c r="N57" i="70"/>
  <c r="M57" i="70"/>
  <c r="L57" i="70"/>
  <c r="K57" i="70"/>
  <c r="Z47" i="70"/>
  <c r="Y47" i="70"/>
  <c r="X47" i="70"/>
  <c r="W47" i="70"/>
  <c r="V47" i="70"/>
  <c r="U47" i="70"/>
  <c r="Z45" i="70"/>
  <c r="Y45" i="70"/>
  <c r="X45" i="70"/>
  <c r="W45" i="70"/>
  <c r="V45" i="70"/>
  <c r="U45" i="70"/>
  <c r="T45" i="70"/>
  <c r="S45" i="70"/>
  <c r="R45" i="70"/>
  <c r="Q45" i="70"/>
  <c r="P45" i="70"/>
  <c r="N45" i="70"/>
  <c r="M45" i="70"/>
  <c r="L45" i="70"/>
  <c r="K45" i="70"/>
  <c r="Z35" i="70"/>
  <c r="Y35" i="70"/>
  <c r="X35" i="70"/>
  <c r="W35" i="70"/>
  <c r="V35" i="70"/>
  <c r="U35" i="70"/>
  <c r="Z33" i="70"/>
  <c r="Y33" i="70"/>
  <c r="X33" i="70"/>
  <c r="W33" i="70"/>
  <c r="V33" i="70"/>
  <c r="U33" i="70"/>
  <c r="T33" i="70"/>
  <c r="S33" i="70"/>
  <c r="R33" i="70"/>
  <c r="Q33" i="70"/>
  <c r="P33" i="70"/>
  <c r="N33" i="70"/>
  <c r="M33" i="70"/>
  <c r="L33" i="70"/>
  <c r="K33" i="70"/>
  <c r="Z23" i="70"/>
  <c r="Z191" i="70" s="1"/>
  <c r="Y23" i="70"/>
  <c r="Y191" i="70" s="1"/>
  <c r="X23" i="70"/>
  <c r="X191" i="70" s="1"/>
  <c r="W23" i="70"/>
  <c r="W191" i="70" s="1"/>
  <c r="V23" i="70"/>
  <c r="V191" i="70" s="1"/>
  <c r="U23" i="70"/>
  <c r="U191" i="70" s="1"/>
  <c r="Z21" i="70"/>
  <c r="Z189" i="70" s="1"/>
  <c r="Y21" i="70"/>
  <c r="Y189" i="70" s="1"/>
  <c r="X21" i="70"/>
  <c r="X189" i="70" s="1"/>
  <c r="W21" i="70"/>
  <c r="W189" i="70" s="1"/>
  <c r="V21" i="70"/>
  <c r="V189" i="70" s="1"/>
  <c r="U21" i="70"/>
  <c r="U189" i="70" s="1"/>
  <c r="T21" i="70"/>
  <c r="S21" i="70"/>
  <c r="R21" i="70"/>
  <c r="Q21" i="70"/>
  <c r="P21" i="70"/>
  <c r="P189" i="70" s="1"/>
  <c r="N21" i="70"/>
  <c r="M21" i="70"/>
  <c r="L21" i="70"/>
  <c r="K21" i="70"/>
  <c r="K189" i="70" s="1"/>
  <c r="M101" i="45" s="1"/>
  <c r="AN64" i="45" l="1"/>
  <c r="T189" i="71"/>
  <c r="J86" i="45" s="1"/>
  <c r="T189" i="70"/>
  <c r="T101" i="45" s="1"/>
  <c r="AK30" i="45"/>
  <c r="Q189" i="70"/>
  <c r="Q101" i="45" s="1"/>
  <c r="N189" i="70"/>
  <c r="P101" i="45" s="1"/>
  <c r="M189" i="70"/>
  <c r="O101" i="45" s="1"/>
  <c r="R189" i="70"/>
  <c r="R101" i="45" s="1"/>
  <c r="AL49" i="45"/>
  <c r="AK15" i="45"/>
  <c r="AG64" i="45"/>
  <c r="AJ64" i="45"/>
  <c r="AM64" i="45"/>
  <c r="AL30" i="45"/>
  <c r="AL64" i="45"/>
  <c r="AG30" i="45"/>
  <c r="AM49" i="45"/>
  <c r="AI30" i="45"/>
  <c r="AJ30" i="45"/>
  <c r="AH30" i="45"/>
  <c r="AG49" i="45"/>
  <c r="AH49" i="45"/>
  <c r="AJ49" i="45"/>
  <c r="AL97" i="45"/>
  <c r="AH97" i="45"/>
  <c r="AM97" i="45"/>
  <c r="AI97" i="45"/>
  <c r="AJ97" i="45"/>
  <c r="K189" i="71"/>
  <c r="C86" i="45" s="1"/>
  <c r="M189" i="71"/>
  <c r="E86" i="45" s="1"/>
  <c r="P189" i="71"/>
  <c r="R189" i="71"/>
  <c r="H86" i="45" s="1"/>
  <c r="Q189" i="71"/>
  <c r="G86" i="45" s="1"/>
  <c r="L189" i="71"/>
  <c r="D86" i="45" s="1"/>
  <c r="S189" i="71"/>
  <c r="I86" i="45" s="1"/>
  <c r="N189" i="71"/>
  <c r="F86" i="45" s="1"/>
  <c r="S189" i="70"/>
  <c r="S101" i="45" s="1"/>
  <c r="L189" i="70"/>
  <c r="N101" i="45" s="1"/>
  <c r="AK97" i="45"/>
  <c r="AG97" i="45"/>
  <c r="G189" i="69"/>
  <c r="H189" i="69"/>
  <c r="I189" i="69"/>
  <c r="J189" i="69"/>
  <c r="Z179" i="69"/>
  <c r="Y179" i="69"/>
  <c r="X179" i="69"/>
  <c r="W179" i="69"/>
  <c r="V179" i="69"/>
  <c r="U179" i="69"/>
  <c r="Z177" i="69"/>
  <c r="Y177" i="69"/>
  <c r="X177" i="69"/>
  <c r="W177" i="69"/>
  <c r="V177" i="69"/>
  <c r="U177" i="69"/>
  <c r="T177" i="69"/>
  <c r="S177" i="69"/>
  <c r="R177" i="69"/>
  <c r="Q177" i="69"/>
  <c r="P177" i="69"/>
  <c r="N177" i="69"/>
  <c r="M177" i="69"/>
  <c r="L177" i="69"/>
  <c r="K177" i="69"/>
  <c r="Z167" i="69"/>
  <c r="Y167" i="69"/>
  <c r="X167" i="69"/>
  <c r="W167" i="69"/>
  <c r="V167" i="69"/>
  <c r="U167" i="69"/>
  <c r="Z165" i="69"/>
  <c r="Y165" i="69"/>
  <c r="X165" i="69"/>
  <c r="W165" i="69"/>
  <c r="V165" i="69"/>
  <c r="U165" i="69"/>
  <c r="T165" i="69"/>
  <c r="S165" i="69"/>
  <c r="R165" i="69"/>
  <c r="Q165" i="69"/>
  <c r="P165" i="69"/>
  <c r="N165" i="69"/>
  <c r="M165" i="69"/>
  <c r="L165" i="69"/>
  <c r="K165" i="69"/>
  <c r="Z155" i="69"/>
  <c r="Y155" i="69"/>
  <c r="X155" i="69"/>
  <c r="W155" i="69"/>
  <c r="V155" i="69"/>
  <c r="U155" i="69"/>
  <c r="Z153" i="69"/>
  <c r="Y153" i="69"/>
  <c r="X153" i="69"/>
  <c r="W153" i="69"/>
  <c r="V153" i="69"/>
  <c r="U153" i="69"/>
  <c r="T153" i="69"/>
  <c r="S153" i="69"/>
  <c r="R153" i="69"/>
  <c r="Q153" i="69"/>
  <c r="P153" i="69"/>
  <c r="N153" i="69"/>
  <c r="M153" i="69"/>
  <c r="L153" i="69"/>
  <c r="K153" i="69"/>
  <c r="Z143" i="69"/>
  <c r="Y143" i="69"/>
  <c r="X143" i="69"/>
  <c r="W143" i="69"/>
  <c r="V143" i="69"/>
  <c r="U143" i="69"/>
  <c r="Z141" i="69"/>
  <c r="Y141" i="69"/>
  <c r="X141" i="69"/>
  <c r="W141" i="69"/>
  <c r="V141" i="69"/>
  <c r="U141" i="69"/>
  <c r="T141" i="69"/>
  <c r="S141" i="69"/>
  <c r="R141" i="69"/>
  <c r="Q141" i="69"/>
  <c r="P141" i="69"/>
  <c r="N141" i="69"/>
  <c r="M141" i="69"/>
  <c r="L141" i="69"/>
  <c r="K141" i="69"/>
  <c r="Z131" i="69"/>
  <c r="Y131" i="69"/>
  <c r="X131" i="69"/>
  <c r="W131" i="69"/>
  <c r="V131" i="69"/>
  <c r="U131" i="69"/>
  <c r="Z129" i="69"/>
  <c r="Y129" i="69"/>
  <c r="X129" i="69"/>
  <c r="W129" i="69"/>
  <c r="V129" i="69"/>
  <c r="U129" i="69"/>
  <c r="T129" i="69"/>
  <c r="S129" i="69"/>
  <c r="R129" i="69"/>
  <c r="Q129" i="69"/>
  <c r="P129" i="69"/>
  <c r="N129" i="69"/>
  <c r="M129" i="69"/>
  <c r="L129" i="69"/>
  <c r="K129" i="69"/>
  <c r="Z119" i="69"/>
  <c r="Y119" i="69"/>
  <c r="X119" i="69"/>
  <c r="W119" i="69"/>
  <c r="V119" i="69"/>
  <c r="U119" i="69"/>
  <c r="Z117" i="69"/>
  <c r="Y117" i="69"/>
  <c r="X117" i="69"/>
  <c r="W117" i="69"/>
  <c r="V117" i="69"/>
  <c r="U117" i="69"/>
  <c r="T117" i="69"/>
  <c r="S117" i="69"/>
  <c r="R117" i="69"/>
  <c r="Q117" i="69"/>
  <c r="P117" i="69"/>
  <c r="N117" i="69"/>
  <c r="M117" i="69"/>
  <c r="L117" i="69"/>
  <c r="K117" i="69"/>
  <c r="Z107" i="69"/>
  <c r="Y107" i="69"/>
  <c r="X107" i="69"/>
  <c r="W107" i="69"/>
  <c r="V107" i="69"/>
  <c r="U107" i="69"/>
  <c r="Z105" i="69"/>
  <c r="Y105" i="69"/>
  <c r="X105" i="69"/>
  <c r="W105" i="69"/>
  <c r="V105" i="69"/>
  <c r="U105" i="69"/>
  <c r="T105" i="69"/>
  <c r="S105" i="69"/>
  <c r="R105" i="69"/>
  <c r="Q105" i="69"/>
  <c r="P105" i="69"/>
  <c r="N105" i="69"/>
  <c r="M105" i="69"/>
  <c r="L105" i="69"/>
  <c r="K105" i="69"/>
  <c r="Z95" i="69"/>
  <c r="Y95" i="69"/>
  <c r="X95" i="69"/>
  <c r="W95" i="69"/>
  <c r="V95" i="69"/>
  <c r="U95" i="69"/>
  <c r="Z93" i="69"/>
  <c r="Y93" i="69"/>
  <c r="X93" i="69"/>
  <c r="W93" i="69"/>
  <c r="V93" i="69"/>
  <c r="U93" i="69"/>
  <c r="T93" i="69"/>
  <c r="S93" i="69"/>
  <c r="R93" i="69"/>
  <c r="Q93" i="69"/>
  <c r="P93" i="69"/>
  <c r="N93" i="69"/>
  <c r="M93" i="69"/>
  <c r="L93" i="69"/>
  <c r="K93" i="69"/>
  <c r="Z83" i="69"/>
  <c r="Y83" i="69"/>
  <c r="X83" i="69"/>
  <c r="W83" i="69"/>
  <c r="V83" i="69"/>
  <c r="U83" i="69"/>
  <c r="Z81" i="69"/>
  <c r="Y81" i="69"/>
  <c r="X81" i="69"/>
  <c r="W81" i="69"/>
  <c r="V81" i="69"/>
  <c r="U81" i="69"/>
  <c r="T81" i="69"/>
  <c r="S81" i="69"/>
  <c r="R81" i="69"/>
  <c r="Q81" i="69"/>
  <c r="P81" i="69"/>
  <c r="N81" i="69"/>
  <c r="M81" i="69"/>
  <c r="L81" i="69"/>
  <c r="K81" i="69"/>
  <c r="Z71" i="69"/>
  <c r="Y71" i="69"/>
  <c r="X71" i="69"/>
  <c r="W71" i="69"/>
  <c r="V71" i="69"/>
  <c r="U71" i="69"/>
  <c r="Z69" i="69"/>
  <c r="Y69" i="69"/>
  <c r="X69" i="69"/>
  <c r="W69" i="69"/>
  <c r="V69" i="69"/>
  <c r="U69" i="69"/>
  <c r="T69" i="69"/>
  <c r="S69" i="69"/>
  <c r="R69" i="69"/>
  <c r="Q69" i="69"/>
  <c r="P69" i="69"/>
  <c r="N69" i="69"/>
  <c r="M69" i="69"/>
  <c r="L69" i="69"/>
  <c r="K69" i="69"/>
  <c r="Z59" i="69"/>
  <c r="Y59" i="69"/>
  <c r="X59" i="69"/>
  <c r="W59" i="69"/>
  <c r="V59" i="69"/>
  <c r="U59" i="69"/>
  <c r="Z57" i="69"/>
  <c r="Y57" i="69"/>
  <c r="X57" i="69"/>
  <c r="W57" i="69"/>
  <c r="V57" i="69"/>
  <c r="U57" i="69"/>
  <c r="T57" i="69"/>
  <c r="S57" i="69"/>
  <c r="R57" i="69"/>
  <c r="Q57" i="69"/>
  <c r="P57" i="69"/>
  <c r="N57" i="69"/>
  <c r="M57" i="69"/>
  <c r="L57" i="69"/>
  <c r="K57" i="69"/>
  <c r="Z47" i="69"/>
  <c r="Y47" i="69"/>
  <c r="X47" i="69"/>
  <c r="W47" i="69"/>
  <c r="V47" i="69"/>
  <c r="U47" i="69"/>
  <c r="Z45" i="69"/>
  <c r="Y45" i="69"/>
  <c r="X45" i="69"/>
  <c r="W45" i="69"/>
  <c r="V45" i="69"/>
  <c r="U45" i="69"/>
  <c r="T45" i="69"/>
  <c r="S45" i="69"/>
  <c r="R45" i="69"/>
  <c r="Q45" i="69"/>
  <c r="P45" i="69"/>
  <c r="N45" i="69"/>
  <c r="M45" i="69"/>
  <c r="L45" i="69"/>
  <c r="K45" i="69"/>
  <c r="Z35" i="69"/>
  <c r="Y35" i="69"/>
  <c r="X35" i="69"/>
  <c r="W35" i="69"/>
  <c r="V35" i="69"/>
  <c r="U35" i="69"/>
  <c r="Z33" i="69"/>
  <c r="Y33" i="69"/>
  <c r="X33" i="69"/>
  <c r="W33" i="69"/>
  <c r="V33" i="69"/>
  <c r="U33" i="69"/>
  <c r="T33" i="69"/>
  <c r="S33" i="69"/>
  <c r="R33" i="69"/>
  <c r="Q33" i="69"/>
  <c r="P33" i="69"/>
  <c r="N33" i="69"/>
  <c r="M33" i="69"/>
  <c r="L33" i="69"/>
  <c r="K33" i="69"/>
  <c r="Z23" i="69"/>
  <c r="Z191" i="69" s="1"/>
  <c r="Y23" i="69"/>
  <c r="Y191" i="69" s="1"/>
  <c r="X23" i="69"/>
  <c r="X191" i="69" s="1"/>
  <c r="W23" i="69"/>
  <c r="W191" i="69" s="1"/>
  <c r="V23" i="69"/>
  <c r="V191" i="69" s="1"/>
  <c r="U23" i="69"/>
  <c r="U191" i="69" s="1"/>
  <c r="Z21" i="69"/>
  <c r="Z189" i="69" s="1"/>
  <c r="Y21" i="69"/>
  <c r="Y189" i="69" s="1"/>
  <c r="X21" i="69"/>
  <c r="X189" i="69" s="1"/>
  <c r="W21" i="69"/>
  <c r="W189" i="69" s="1"/>
  <c r="V21" i="69"/>
  <c r="V189" i="69" s="1"/>
  <c r="U21" i="69"/>
  <c r="U189" i="69" s="1"/>
  <c r="T21" i="69"/>
  <c r="S21" i="69"/>
  <c r="R21" i="69"/>
  <c r="Q21" i="69"/>
  <c r="P21" i="69"/>
  <c r="N21" i="69"/>
  <c r="M21" i="69"/>
  <c r="L21" i="69"/>
  <c r="K21" i="69"/>
  <c r="G189" i="68"/>
  <c r="H189" i="68"/>
  <c r="I189" i="68"/>
  <c r="J189" i="68"/>
  <c r="Z179" i="68"/>
  <c r="Y179" i="68"/>
  <c r="X179" i="68"/>
  <c r="W179" i="68"/>
  <c r="V179" i="68"/>
  <c r="U179" i="68"/>
  <c r="Z177" i="68"/>
  <c r="Y177" i="68"/>
  <c r="X177" i="68"/>
  <c r="W177" i="68"/>
  <c r="V177" i="68"/>
  <c r="U177" i="68"/>
  <c r="T177" i="68"/>
  <c r="S177" i="68"/>
  <c r="R177" i="68"/>
  <c r="Q177" i="68"/>
  <c r="P177" i="68"/>
  <c r="N177" i="68"/>
  <c r="M177" i="68"/>
  <c r="L177" i="68"/>
  <c r="K177" i="68"/>
  <c r="Z167" i="68"/>
  <c r="Y167" i="68"/>
  <c r="X167" i="68"/>
  <c r="W167" i="68"/>
  <c r="V167" i="68"/>
  <c r="U167" i="68"/>
  <c r="Z165" i="68"/>
  <c r="Y165" i="68"/>
  <c r="X165" i="68"/>
  <c r="W165" i="68"/>
  <c r="V165" i="68"/>
  <c r="U165" i="68"/>
  <c r="T165" i="68"/>
  <c r="S165" i="68"/>
  <c r="R165" i="68"/>
  <c r="Q165" i="68"/>
  <c r="P165" i="68"/>
  <c r="N165" i="68"/>
  <c r="M165" i="68"/>
  <c r="L165" i="68"/>
  <c r="K165" i="68"/>
  <c r="Z155" i="68"/>
  <c r="Y155" i="68"/>
  <c r="X155" i="68"/>
  <c r="W155" i="68"/>
  <c r="V155" i="68"/>
  <c r="U155" i="68"/>
  <c r="Z153" i="68"/>
  <c r="Y153" i="68"/>
  <c r="X153" i="68"/>
  <c r="W153" i="68"/>
  <c r="V153" i="68"/>
  <c r="U153" i="68"/>
  <c r="T153" i="68"/>
  <c r="S153" i="68"/>
  <c r="R153" i="68"/>
  <c r="Q153" i="68"/>
  <c r="P153" i="68"/>
  <c r="N153" i="68"/>
  <c r="M153" i="68"/>
  <c r="L153" i="68"/>
  <c r="K153" i="68"/>
  <c r="Z143" i="68"/>
  <c r="Y143" i="68"/>
  <c r="X143" i="68"/>
  <c r="W143" i="68"/>
  <c r="V143" i="68"/>
  <c r="U143" i="68"/>
  <c r="Z141" i="68"/>
  <c r="Y141" i="68"/>
  <c r="X141" i="68"/>
  <c r="W141" i="68"/>
  <c r="V141" i="68"/>
  <c r="U141" i="68"/>
  <c r="T141" i="68"/>
  <c r="S141" i="68"/>
  <c r="R141" i="68"/>
  <c r="Q141" i="68"/>
  <c r="P141" i="68"/>
  <c r="N141" i="68"/>
  <c r="M141" i="68"/>
  <c r="L141" i="68"/>
  <c r="K141" i="68"/>
  <c r="Z131" i="68"/>
  <c r="Y131" i="68"/>
  <c r="X131" i="68"/>
  <c r="W131" i="68"/>
  <c r="V131" i="68"/>
  <c r="U131" i="68"/>
  <c r="Z129" i="68"/>
  <c r="Y129" i="68"/>
  <c r="X129" i="68"/>
  <c r="W129" i="68"/>
  <c r="V129" i="68"/>
  <c r="U129" i="68"/>
  <c r="T129" i="68"/>
  <c r="S129" i="68"/>
  <c r="R129" i="68"/>
  <c r="Q129" i="68"/>
  <c r="P129" i="68"/>
  <c r="N129" i="68"/>
  <c r="M129" i="68"/>
  <c r="L129" i="68"/>
  <c r="K129" i="68"/>
  <c r="Z119" i="68"/>
  <c r="Y119" i="68"/>
  <c r="X119" i="68"/>
  <c r="W119" i="68"/>
  <c r="V119" i="68"/>
  <c r="U119" i="68"/>
  <c r="Z117" i="68"/>
  <c r="Y117" i="68"/>
  <c r="X117" i="68"/>
  <c r="W117" i="68"/>
  <c r="V117" i="68"/>
  <c r="U117" i="68"/>
  <c r="T117" i="68"/>
  <c r="S117" i="68"/>
  <c r="R117" i="68"/>
  <c r="Q117" i="68"/>
  <c r="P117" i="68"/>
  <c r="N117" i="68"/>
  <c r="M117" i="68"/>
  <c r="L117" i="68"/>
  <c r="K117" i="68"/>
  <c r="Z107" i="68"/>
  <c r="Y107" i="68"/>
  <c r="X107" i="68"/>
  <c r="W107" i="68"/>
  <c r="V107" i="68"/>
  <c r="U107" i="68"/>
  <c r="Z105" i="68"/>
  <c r="Y105" i="68"/>
  <c r="X105" i="68"/>
  <c r="W105" i="68"/>
  <c r="V105" i="68"/>
  <c r="U105" i="68"/>
  <c r="T105" i="68"/>
  <c r="S105" i="68"/>
  <c r="R105" i="68"/>
  <c r="Q105" i="68"/>
  <c r="P105" i="68"/>
  <c r="N105" i="68"/>
  <c r="M105" i="68"/>
  <c r="L105" i="68"/>
  <c r="K105" i="68"/>
  <c r="Z95" i="68"/>
  <c r="Y95" i="68"/>
  <c r="X95" i="68"/>
  <c r="W95" i="68"/>
  <c r="V95" i="68"/>
  <c r="U95" i="68"/>
  <c r="Z93" i="68"/>
  <c r="Y93" i="68"/>
  <c r="X93" i="68"/>
  <c r="W93" i="68"/>
  <c r="V93" i="68"/>
  <c r="U93" i="68"/>
  <c r="T93" i="68"/>
  <c r="S93" i="68"/>
  <c r="R93" i="68"/>
  <c r="Q93" i="68"/>
  <c r="P93" i="68"/>
  <c r="N93" i="68"/>
  <c r="M93" i="68"/>
  <c r="L93" i="68"/>
  <c r="K93" i="68"/>
  <c r="Z83" i="68"/>
  <c r="Y83" i="68"/>
  <c r="X83" i="68"/>
  <c r="W83" i="68"/>
  <c r="V83" i="68"/>
  <c r="U83" i="68"/>
  <c r="Z81" i="68"/>
  <c r="Y81" i="68"/>
  <c r="X81" i="68"/>
  <c r="W81" i="68"/>
  <c r="V81" i="68"/>
  <c r="U81" i="68"/>
  <c r="T81" i="68"/>
  <c r="S81" i="68"/>
  <c r="R81" i="68"/>
  <c r="Q81" i="68"/>
  <c r="P81" i="68"/>
  <c r="N81" i="68"/>
  <c r="M81" i="68"/>
  <c r="L81" i="68"/>
  <c r="K81" i="68"/>
  <c r="Z71" i="68"/>
  <c r="Y71" i="68"/>
  <c r="X71" i="68"/>
  <c r="W71" i="68"/>
  <c r="V71" i="68"/>
  <c r="U71" i="68"/>
  <c r="Z69" i="68"/>
  <c r="Y69" i="68"/>
  <c r="X69" i="68"/>
  <c r="W69" i="68"/>
  <c r="V69" i="68"/>
  <c r="U69" i="68"/>
  <c r="T69" i="68"/>
  <c r="S69" i="68"/>
  <c r="R69" i="68"/>
  <c r="Q69" i="68"/>
  <c r="P69" i="68"/>
  <c r="N69" i="68"/>
  <c r="M69" i="68"/>
  <c r="L69" i="68"/>
  <c r="K69" i="68"/>
  <c r="Z59" i="68"/>
  <c r="Y59" i="68"/>
  <c r="X59" i="68"/>
  <c r="W59" i="68"/>
  <c r="V59" i="68"/>
  <c r="U59" i="68"/>
  <c r="Z57" i="68"/>
  <c r="Y57" i="68"/>
  <c r="X57" i="68"/>
  <c r="W57" i="68"/>
  <c r="V57" i="68"/>
  <c r="U57" i="68"/>
  <c r="T57" i="68"/>
  <c r="S57" i="68"/>
  <c r="R57" i="68"/>
  <c r="Q57" i="68"/>
  <c r="P57" i="68"/>
  <c r="N57" i="68"/>
  <c r="M57" i="68"/>
  <c r="L57" i="68"/>
  <c r="K57" i="68"/>
  <c r="Z47" i="68"/>
  <c r="Y47" i="68"/>
  <c r="X47" i="68"/>
  <c r="W47" i="68"/>
  <c r="V47" i="68"/>
  <c r="U47" i="68"/>
  <c r="Z45" i="68"/>
  <c r="Y45" i="68"/>
  <c r="X45" i="68"/>
  <c r="W45" i="68"/>
  <c r="V45" i="68"/>
  <c r="U45" i="68"/>
  <c r="T45" i="68"/>
  <c r="S45" i="68"/>
  <c r="R45" i="68"/>
  <c r="Q45" i="68"/>
  <c r="P45" i="68"/>
  <c r="N45" i="68"/>
  <c r="M45" i="68"/>
  <c r="L45" i="68"/>
  <c r="K45" i="68"/>
  <c r="Z35" i="68"/>
  <c r="Y35" i="68"/>
  <c r="X35" i="68"/>
  <c r="W35" i="68"/>
  <c r="V35" i="68"/>
  <c r="U35" i="68"/>
  <c r="Z33" i="68"/>
  <c r="Y33" i="68"/>
  <c r="X33" i="68"/>
  <c r="W33" i="68"/>
  <c r="V33" i="68"/>
  <c r="U33" i="68"/>
  <c r="T33" i="68"/>
  <c r="S33" i="68"/>
  <c r="R33" i="68"/>
  <c r="Q33" i="68"/>
  <c r="P33" i="68"/>
  <c r="N33" i="68"/>
  <c r="M33" i="68"/>
  <c r="L33" i="68"/>
  <c r="K33" i="68"/>
  <c r="Z23" i="68"/>
  <c r="Z191" i="68" s="1"/>
  <c r="Y23" i="68"/>
  <c r="Y191" i="68" s="1"/>
  <c r="X23" i="68"/>
  <c r="X191" i="68" s="1"/>
  <c r="W23" i="68"/>
  <c r="W191" i="68" s="1"/>
  <c r="V23" i="68"/>
  <c r="V191" i="68" s="1"/>
  <c r="U23" i="68"/>
  <c r="U191" i="68" s="1"/>
  <c r="Z21" i="68"/>
  <c r="Z189" i="68" s="1"/>
  <c r="Y21" i="68"/>
  <c r="Y189" i="68" s="1"/>
  <c r="X21" i="68"/>
  <c r="X189" i="68" s="1"/>
  <c r="W21" i="68"/>
  <c r="W189" i="68" s="1"/>
  <c r="V21" i="68"/>
  <c r="V189" i="68" s="1"/>
  <c r="U21" i="68"/>
  <c r="U189" i="68" s="1"/>
  <c r="T21" i="68"/>
  <c r="T189" i="68" s="1"/>
  <c r="J101" i="45" s="1"/>
  <c r="S21" i="68"/>
  <c r="S189" i="68" s="1"/>
  <c r="I101" i="45" s="1"/>
  <c r="R21" i="68"/>
  <c r="Q21" i="68"/>
  <c r="P21" i="68"/>
  <c r="N21" i="68"/>
  <c r="N189" i="68" s="1"/>
  <c r="F101" i="45" s="1"/>
  <c r="M21" i="68"/>
  <c r="L21" i="68"/>
  <c r="K21" i="68"/>
  <c r="T189" i="69" l="1"/>
  <c r="AD101" i="45" s="1"/>
  <c r="AN101" i="45" s="1"/>
  <c r="K189" i="68"/>
  <c r="C101" i="45" s="1"/>
  <c r="P189" i="68"/>
  <c r="K189" i="69"/>
  <c r="W101" i="45" s="1"/>
  <c r="P189" i="69"/>
  <c r="L189" i="68"/>
  <c r="D101" i="45" s="1"/>
  <c r="L189" i="69"/>
  <c r="X101" i="45" s="1"/>
  <c r="Q189" i="68"/>
  <c r="G101" i="45" s="1"/>
  <c r="M189" i="69"/>
  <c r="Y101" i="45" s="1"/>
  <c r="R189" i="69"/>
  <c r="AB101" i="45" s="1"/>
  <c r="N189" i="69"/>
  <c r="Z101" i="45" s="1"/>
  <c r="AJ101" i="45" s="1"/>
  <c r="AH101" i="45"/>
  <c r="Q189" i="69"/>
  <c r="AA101" i="45" s="1"/>
  <c r="S189" i="69"/>
  <c r="AC101" i="45" s="1"/>
  <c r="AM101" i="45" s="1"/>
  <c r="R189" i="68"/>
  <c r="H101" i="45" s="1"/>
  <c r="AL101" i="45" s="1"/>
  <c r="M189" i="68"/>
  <c r="E101" i="45" s="1"/>
  <c r="J189" i="73"/>
  <c r="I189" i="73"/>
  <c r="H189" i="73"/>
  <c r="G189" i="73"/>
  <c r="Z184" i="73"/>
  <c r="Y184" i="73"/>
  <c r="X184" i="73"/>
  <c r="W184" i="73"/>
  <c r="V184" i="73"/>
  <c r="U184" i="73"/>
  <c r="T184" i="73"/>
  <c r="S184" i="73"/>
  <c r="S81" i="45" s="1"/>
  <c r="R184" i="73"/>
  <c r="R81" i="45" s="1"/>
  <c r="Q184" i="73"/>
  <c r="Q81" i="45" s="1"/>
  <c r="P184" i="73"/>
  <c r="N184" i="73"/>
  <c r="P81" i="45" s="1"/>
  <c r="M184" i="73"/>
  <c r="O81" i="45" s="1"/>
  <c r="L184" i="73"/>
  <c r="N81" i="45" s="1"/>
  <c r="K184" i="73"/>
  <c r="M81" i="45" s="1"/>
  <c r="J184" i="73"/>
  <c r="I184" i="73"/>
  <c r="H184" i="73"/>
  <c r="G184" i="73"/>
  <c r="Z183" i="73"/>
  <c r="Y183" i="73"/>
  <c r="X183" i="73"/>
  <c r="W183" i="73"/>
  <c r="V183" i="73"/>
  <c r="U183" i="73"/>
  <c r="T183" i="73"/>
  <c r="S183" i="73"/>
  <c r="S80" i="45" s="1"/>
  <c r="R183" i="73"/>
  <c r="R80" i="45" s="1"/>
  <c r="Q183" i="73"/>
  <c r="Q80" i="45" s="1"/>
  <c r="P183" i="73"/>
  <c r="N183" i="73"/>
  <c r="P80" i="45" s="1"/>
  <c r="M183" i="73"/>
  <c r="O80" i="45" s="1"/>
  <c r="L183" i="73"/>
  <c r="N80" i="45" s="1"/>
  <c r="K183" i="73"/>
  <c r="M80" i="45" s="1"/>
  <c r="J183" i="73"/>
  <c r="I183" i="73"/>
  <c r="H183" i="73"/>
  <c r="G183" i="73"/>
  <c r="Y180" i="73"/>
  <c r="X180" i="73"/>
  <c r="U180" i="73"/>
  <c r="Z175" i="73"/>
  <c r="Y175" i="73"/>
  <c r="X175" i="73"/>
  <c r="W175" i="73"/>
  <c r="V175" i="73"/>
  <c r="U175" i="73"/>
  <c r="T175" i="73"/>
  <c r="S175" i="73"/>
  <c r="R175" i="73"/>
  <c r="Q175" i="73"/>
  <c r="P175" i="73"/>
  <c r="N175" i="73"/>
  <c r="M175" i="73"/>
  <c r="L175" i="73"/>
  <c r="K175" i="73"/>
  <c r="J175" i="73"/>
  <c r="I175" i="73"/>
  <c r="H175" i="73"/>
  <c r="G175" i="73"/>
  <c r="Z174" i="73"/>
  <c r="Y174" i="73"/>
  <c r="X174" i="73"/>
  <c r="W174" i="73"/>
  <c r="W180" i="73" s="1"/>
  <c r="V174" i="73"/>
  <c r="U174" i="73"/>
  <c r="T174" i="73"/>
  <c r="T179" i="73" s="1"/>
  <c r="S174" i="73"/>
  <c r="R174" i="73"/>
  <c r="Q174" i="73"/>
  <c r="P174" i="73"/>
  <c r="N174" i="73"/>
  <c r="M174" i="73"/>
  <c r="L174" i="73"/>
  <c r="K174" i="73"/>
  <c r="J174" i="73"/>
  <c r="I174" i="73"/>
  <c r="H174" i="73"/>
  <c r="G174" i="73"/>
  <c r="Y168" i="73"/>
  <c r="X168" i="73"/>
  <c r="U168" i="73"/>
  <c r="Z163" i="73"/>
  <c r="Y163" i="73"/>
  <c r="X163" i="73"/>
  <c r="W163" i="73"/>
  <c r="V163" i="73"/>
  <c r="U163" i="73"/>
  <c r="T163" i="73"/>
  <c r="S163" i="73"/>
  <c r="R163" i="73"/>
  <c r="Q163" i="73"/>
  <c r="P163" i="73"/>
  <c r="N163" i="73"/>
  <c r="M163" i="73"/>
  <c r="L163" i="73"/>
  <c r="K163" i="73"/>
  <c r="J163" i="73"/>
  <c r="I163" i="73"/>
  <c r="H163" i="73"/>
  <c r="G163" i="73"/>
  <c r="Z162" i="73"/>
  <c r="Y162" i="73"/>
  <c r="X162" i="73"/>
  <c r="W162" i="73"/>
  <c r="W168" i="73" s="1"/>
  <c r="V162" i="73"/>
  <c r="U162" i="73"/>
  <c r="T162" i="73"/>
  <c r="T167" i="73" s="1"/>
  <c r="S162" i="73"/>
  <c r="R162" i="73"/>
  <c r="Q162" i="73"/>
  <c r="P162" i="73"/>
  <c r="N162" i="73"/>
  <c r="M162" i="73"/>
  <c r="L162" i="73"/>
  <c r="K162" i="73"/>
  <c r="J162" i="73"/>
  <c r="I162" i="73"/>
  <c r="H162" i="73"/>
  <c r="G162" i="73"/>
  <c r="U156" i="73"/>
  <c r="Z151" i="73"/>
  <c r="Y151" i="73"/>
  <c r="X151" i="73"/>
  <c r="W151" i="73"/>
  <c r="V151" i="73"/>
  <c r="U151" i="73"/>
  <c r="T151" i="73"/>
  <c r="S151" i="73"/>
  <c r="R151" i="73"/>
  <c r="Q151" i="73"/>
  <c r="P151" i="73"/>
  <c r="N151" i="73"/>
  <c r="M151" i="73"/>
  <c r="L151" i="73"/>
  <c r="K151" i="73"/>
  <c r="J151" i="73"/>
  <c r="I151" i="73"/>
  <c r="H151" i="73"/>
  <c r="G151" i="73"/>
  <c r="Z150" i="73"/>
  <c r="Z156" i="73" s="1"/>
  <c r="Y150" i="73"/>
  <c r="X150" i="73"/>
  <c r="X156" i="73" s="1"/>
  <c r="W150" i="73"/>
  <c r="V150" i="73"/>
  <c r="V156" i="73" s="1"/>
  <c r="U150" i="73"/>
  <c r="T150" i="73"/>
  <c r="S150" i="73"/>
  <c r="R150" i="73"/>
  <c r="Q150" i="73"/>
  <c r="P150" i="73"/>
  <c r="N150" i="73"/>
  <c r="M150" i="73"/>
  <c r="L150" i="73"/>
  <c r="K150" i="73"/>
  <c r="J150" i="73"/>
  <c r="I150" i="73"/>
  <c r="H150" i="73"/>
  <c r="G150" i="73"/>
  <c r="U144" i="73"/>
  <c r="Z139" i="73"/>
  <c r="Y139" i="73"/>
  <c r="X139" i="73"/>
  <c r="W139" i="73"/>
  <c r="V139" i="73"/>
  <c r="U139" i="73"/>
  <c r="T139" i="73"/>
  <c r="S139" i="73"/>
  <c r="R139" i="73"/>
  <c r="Q139" i="73"/>
  <c r="P139" i="73"/>
  <c r="N139" i="73"/>
  <c r="M139" i="73"/>
  <c r="L139" i="73"/>
  <c r="K139" i="73"/>
  <c r="J139" i="73"/>
  <c r="I139" i="73"/>
  <c r="H139" i="73"/>
  <c r="G139" i="73"/>
  <c r="Z138" i="73"/>
  <c r="Z144" i="73" s="1"/>
  <c r="Y138" i="73"/>
  <c r="X138" i="73"/>
  <c r="X144" i="73" s="1"/>
  <c r="W138" i="73"/>
  <c r="V138" i="73"/>
  <c r="V144" i="73" s="1"/>
  <c r="U138" i="73"/>
  <c r="T138" i="73"/>
  <c r="S138" i="73"/>
  <c r="R138" i="73"/>
  <c r="Q138" i="73"/>
  <c r="P138" i="73"/>
  <c r="N138" i="73"/>
  <c r="M138" i="73"/>
  <c r="L138" i="73"/>
  <c r="K138" i="73"/>
  <c r="J138" i="73"/>
  <c r="I138" i="73"/>
  <c r="H138" i="73"/>
  <c r="G138" i="73"/>
  <c r="Z132" i="73"/>
  <c r="V132" i="73"/>
  <c r="U132" i="73"/>
  <c r="Z127" i="73"/>
  <c r="Y127" i="73"/>
  <c r="X127" i="73"/>
  <c r="W127" i="73"/>
  <c r="V127" i="73"/>
  <c r="U127" i="73"/>
  <c r="T127" i="73"/>
  <c r="S127" i="73"/>
  <c r="R127" i="73"/>
  <c r="Q127" i="73"/>
  <c r="P127" i="73"/>
  <c r="N127" i="73"/>
  <c r="M127" i="73"/>
  <c r="L127" i="73"/>
  <c r="K127" i="73"/>
  <c r="J127" i="73"/>
  <c r="I127" i="73"/>
  <c r="H127" i="73"/>
  <c r="G127" i="73"/>
  <c r="Z126" i="73"/>
  <c r="Y126" i="73"/>
  <c r="Y132" i="73" s="1"/>
  <c r="X126" i="73"/>
  <c r="X132" i="73" s="1"/>
  <c r="W126" i="73"/>
  <c r="V126" i="73"/>
  <c r="U126" i="73"/>
  <c r="T126" i="73"/>
  <c r="S126" i="73"/>
  <c r="R126" i="73"/>
  <c r="Q126" i="73"/>
  <c r="P126" i="73"/>
  <c r="N126" i="73"/>
  <c r="M126" i="73"/>
  <c r="L126" i="73"/>
  <c r="K126" i="73"/>
  <c r="J126" i="73"/>
  <c r="I126" i="73"/>
  <c r="H126" i="73"/>
  <c r="G126" i="73"/>
  <c r="Z120" i="73"/>
  <c r="Y120" i="73"/>
  <c r="V120" i="73"/>
  <c r="U120" i="73"/>
  <c r="Z115" i="73"/>
  <c r="Y115" i="73"/>
  <c r="X115" i="73"/>
  <c r="W115" i="73"/>
  <c r="V115" i="73"/>
  <c r="U115" i="73"/>
  <c r="T115" i="73"/>
  <c r="S115" i="73"/>
  <c r="R115" i="73"/>
  <c r="Q115" i="73"/>
  <c r="P115" i="73"/>
  <c r="N115" i="73"/>
  <c r="M115" i="73"/>
  <c r="L115" i="73"/>
  <c r="K115" i="73"/>
  <c r="J115" i="73"/>
  <c r="I115" i="73"/>
  <c r="H115" i="73"/>
  <c r="G115" i="73"/>
  <c r="Z114" i="73"/>
  <c r="Y114" i="73"/>
  <c r="X114" i="73"/>
  <c r="X120" i="73" s="1"/>
  <c r="W114" i="73"/>
  <c r="V114" i="73"/>
  <c r="U114" i="73"/>
  <c r="T114" i="73"/>
  <c r="S114" i="73"/>
  <c r="R114" i="73"/>
  <c r="Q114" i="73"/>
  <c r="P114" i="73"/>
  <c r="N114" i="73"/>
  <c r="M114" i="73"/>
  <c r="L114" i="73"/>
  <c r="K114" i="73"/>
  <c r="J114" i="73"/>
  <c r="I114" i="73"/>
  <c r="H114" i="73"/>
  <c r="G114" i="73"/>
  <c r="Z108" i="73"/>
  <c r="Y108" i="73"/>
  <c r="V108" i="73"/>
  <c r="U108" i="73"/>
  <c r="Z103" i="73"/>
  <c r="Y103" i="73"/>
  <c r="X103" i="73"/>
  <c r="W103" i="73"/>
  <c r="V103" i="73"/>
  <c r="U103" i="73"/>
  <c r="T103" i="73"/>
  <c r="S103" i="73"/>
  <c r="R103" i="73"/>
  <c r="Q103" i="73"/>
  <c r="P103" i="73"/>
  <c r="N103" i="73"/>
  <c r="M103" i="73"/>
  <c r="L103" i="73"/>
  <c r="K103" i="73"/>
  <c r="J103" i="73"/>
  <c r="I103" i="73"/>
  <c r="H103" i="73"/>
  <c r="G103" i="73"/>
  <c r="Z102" i="73"/>
  <c r="Y102" i="73"/>
  <c r="X102" i="73"/>
  <c r="X108" i="73" s="1"/>
  <c r="W102" i="73"/>
  <c r="V102" i="73"/>
  <c r="U102" i="73"/>
  <c r="T102" i="73"/>
  <c r="S102" i="73"/>
  <c r="R102" i="73"/>
  <c r="Q102" i="73"/>
  <c r="P102" i="73"/>
  <c r="N102" i="73"/>
  <c r="M102" i="73"/>
  <c r="L102" i="73"/>
  <c r="K102" i="73"/>
  <c r="J102" i="73"/>
  <c r="I102" i="73"/>
  <c r="H102" i="73"/>
  <c r="G102" i="73"/>
  <c r="Z96" i="73"/>
  <c r="Y96" i="73"/>
  <c r="V96" i="73"/>
  <c r="U96" i="73"/>
  <c r="Z91" i="73"/>
  <c r="Y91" i="73"/>
  <c r="X91" i="73"/>
  <c r="W91" i="73"/>
  <c r="V91" i="73"/>
  <c r="U91" i="73"/>
  <c r="T91" i="73"/>
  <c r="S91" i="73"/>
  <c r="R91" i="73"/>
  <c r="Q91" i="73"/>
  <c r="P91" i="73"/>
  <c r="N91" i="73"/>
  <c r="M91" i="73"/>
  <c r="L91" i="73"/>
  <c r="K91" i="73"/>
  <c r="J91" i="73"/>
  <c r="I91" i="73"/>
  <c r="H91" i="73"/>
  <c r="G91" i="73"/>
  <c r="Z90" i="73"/>
  <c r="Y90" i="73"/>
  <c r="X90" i="73"/>
  <c r="X96" i="73" s="1"/>
  <c r="W90" i="73"/>
  <c r="V90" i="73"/>
  <c r="U90" i="73"/>
  <c r="T90" i="73"/>
  <c r="S90" i="73"/>
  <c r="R90" i="73"/>
  <c r="Q90" i="73"/>
  <c r="P90" i="73"/>
  <c r="N90" i="73"/>
  <c r="M90" i="73"/>
  <c r="L90" i="73"/>
  <c r="K90" i="73"/>
  <c r="J90" i="73"/>
  <c r="I90" i="73"/>
  <c r="H90" i="73"/>
  <c r="G90" i="73"/>
  <c r="Z84" i="73"/>
  <c r="Y84" i="73"/>
  <c r="W84" i="73"/>
  <c r="V84" i="73"/>
  <c r="Z79" i="73"/>
  <c r="Y79" i="73"/>
  <c r="X79" i="73"/>
  <c r="W79" i="73"/>
  <c r="V79" i="73"/>
  <c r="U79" i="73"/>
  <c r="T79" i="73"/>
  <c r="S79" i="73"/>
  <c r="R79" i="73"/>
  <c r="Q79" i="73"/>
  <c r="P79" i="73"/>
  <c r="N79" i="73"/>
  <c r="M79" i="73"/>
  <c r="L79" i="73"/>
  <c r="K79" i="73"/>
  <c r="J79" i="73"/>
  <c r="I79" i="73"/>
  <c r="H79" i="73"/>
  <c r="G79" i="73"/>
  <c r="Z78" i="73"/>
  <c r="Y78" i="73"/>
  <c r="X78" i="73"/>
  <c r="X84" i="73" s="1"/>
  <c r="W78" i="73"/>
  <c r="V78" i="73"/>
  <c r="U78" i="73"/>
  <c r="T78" i="73"/>
  <c r="S78" i="73"/>
  <c r="R78" i="73"/>
  <c r="Q78" i="73"/>
  <c r="P78" i="73"/>
  <c r="N78" i="73"/>
  <c r="M78" i="73"/>
  <c r="L78" i="73"/>
  <c r="K78" i="73"/>
  <c r="J78" i="73"/>
  <c r="I78" i="73"/>
  <c r="H78" i="73"/>
  <c r="G78" i="73"/>
  <c r="Z72" i="73"/>
  <c r="Y72" i="73"/>
  <c r="V72" i="73"/>
  <c r="U72" i="73"/>
  <c r="Z67" i="73"/>
  <c r="Y67" i="73"/>
  <c r="X67" i="73"/>
  <c r="W67" i="73"/>
  <c r="V67" i="73"/>
  <c r="U67" i="73"/>
  <c r="T67" i="73"/>
  <c r="S67" i="73"/>
  <c r="R67" i="73"/>
  <c r="Q67" i="73"/>
  <c r="P67" i="73"/>
  <c r="N67" i="73"/>
  <c r="M67" i="73"/>
  <c r="L67" i="73"/>
  <c r="K67" i="73"/>
  <c r="J67" i="73"/>
  <c r="I67" i="73"/>
  <c r="H67" i="73"/>
  <c r="G67" i="73"/>
  <c r="Z66" i="73"/>
  <c r="Y66" i="73"/>
  <c r="X66" i="73"/>
  <c r="X72" i="73" s="1"/>
  <c r="W66" i="73"/>
  <c r="V66" i="73"/>
  <c r="U66" i="73"/>
  <c r="T66" i="73"/>
  <c r="S66" i="73"/>
  <c r="R66" i="73"/>
  <c r="Q66" i="73"/>
  <c r="P66" i="73"/>
  <c r="N66" i="73"/>
  <c r="M66" i="73"/>
  <c r="L66" i="73"/>
  <c r="K66" i="73"/>
  <c r="J66" i="73"/>
  <c r="I66" i="73"/>
  <c r="H66" i="73"/>
  <c r="G66" i="73"/>
  <c r="Z60" i="73"/>
  <c r="V60" i="73"/>
  <c r="U60" i="73"/>
  <c r="Z55" i="73"/>
  <c r="Y55" i="73"/>
  <c r="X55" i="73"/>
  <c r="W55" i="73"/>
  <c r="V55" i="73"/>
  <c r="U55" i="73"/>
  <c r="T55" i="73"/>
  <c r="S55" i="73"/>
  <c r="R55" i="73"/>
  <c r="Q55" i="73"/>
  <c r="P55" i="73"/>
  <c r="N55" i="73"/>
  <c r="M55" i="73"/>
  <c r="L55" i="73"/>
  <c r="K55" i="73"/>
  <c r="J55" i="73"/>
  <c r="I55" i="73"/>
  <c r="H55" i="73"/>
  <c r="G55" i="73"/>
  <c r="Z54" i="73"/>
  <c r="Y54" i="73"/>
  <c r="Y60" i="73" s="1"/>
  <c r="X54" i="73"/>
  <c r="X60" i="73" s="1"/>
  <c r="W54" i="73"/>
  <c r="V54" i="73"/>
  <c r="U54" i="73"/>
  <c r="T54" i="73"/>
  <c r="S54" i="73"/>
  <c r="R54" i="73"/>
  <c r="Q54" i="73"/>
  <c r="P54" i="73"/>
  <c r="N54" i="73"/>
  <c r="M54" i="73"/>
  <c r="L54" i="73"/>
  <c r="K54" i="73"/>
  <c r="J54" i="73"/>
  <c r="I54" i="73"/>
  <c r="H54" i="73"/>
  <c r="G54" i="73"/>
  <c r="Z48" i="73"/>
  <c r="Y48" i="73"/>
  <c r="V48" i="73"/>
  <c r="U48" i="73"/>
  <c r="Z43" i="73"/>
  <c r="Y43" i="73"/>
  <c r="X43" i="73"/>
  <c r="W43" i="73"/>
  <c r="V43" i="73"/>
  <c r="U43" i="73"/>
  <c r="T43" i="73"/>
  <c r="S43" i="73"/>
  <c r="R43" i="73"/>
  <c r="Q43" i="73"/>
  <c r="P43" i="73"/>
  <c r="N43" i="73"/>
  <c r="M43" i="73"/>
  <c r="L43" i="73"/>
  <c r="K43" i="73"/>
  <c r="J43" i="73"/>
  <c r="I43" i="73"/>
  <c r="H43" i="73"/>
  <c r="G43" i="73"/>
  <c r="Z42" i="73"/>
  <c r="Y42" i="73"/>
  <c r="X42" i="73"/>
  <c r="W42" i="73"/>
  <c r="V42" i="73"/>
  <c r="U42" i="73"/>
  <c r="T42" i="73"/>
  <c r="T47" i="73" s="1"/>
  <c r="S42" i="73"/>
  <c r="R42" i="73"/>
  <c r="Q42" i="73"/>
  <c r="P42" i="73"/>
  <c r="N42" i="73"/>
  <c r="M42" i="73"/>
  <c r="L42" i="73"/>
  <c r="K42" i="73"/>
  <c r="J42" i="73"/>
  <c r="I42" i="73"/>
  <c r="H42" i="73"/>
  <c r="G42" i="73"/>
  <c r="Z36" i="73"/>
  <c r="Y36" i="73"/>
  <c r="V36" i="73"/>
  <c r="U36" i="73"/>
  <c r="Z31" i="73"/>
  <c r="Y31" i="73"/>
  <c r="X31" i="73"/>
  <c r="W31" i="73"/>
  <c r="V31" i="73"/>
  <c r="U31" i="73"/>
  <c r="T31" i="73"/>
  <c r="S31" i="73"/>
  <c r="R31" i="73"/>
  <c r="Q31" i="73"/>
  <c r="P31" i="73"/>
  <c r="N31" i="73"/>
  <c r="M31" i="73"/>
  <c r="L31" i="73"/>
  <c r="K31" i="73"/>
  <c r="J31" i="73"/>
  <c r="I31" i="73"/>
  <c r="H31" i="73"/>
  <c r="G31" i="73"/>
  <c r="Z30" i="73"/>
  <c r="Y30" i="73"/>
  <c r="X30" i="73"/>
  <c r="W30" i="73"/>
  <c r="V30" i="73"/>
  <c r="U30" i="73"/>
  <c r="T30" i="73"/>
  <c r="T35" i="73" s="1"/>
  <c r="S30" i="73"/>
  <c r="R30" i="73"/>
  <c r="Q30" i="73"/>
  <c r="P30" i="73"/>
  <c r="N30" i="73"/>
  <c r="M30" i="73"/>
  <c r="L30" i="73"/>
  <c r="K30" i="73"/>
  <c r="J30" i="73"/>
  <c r="I30" i="73"/>
  <c r="H30" i="73"/>
  <c r="G30" i="73"/>
  <c r="Z24" i="73"/>
  <c r="Z192" i="73" s="1"/>
  <c r="V24" i="73"/>
  <c r="V192" i="73" s="1"/>
  <c r="Y191" i="73"/>
  <c r="U191" i="73"/>
  <c r="Z189" i="73"/>
  <c r="Y189" i="73"/>
  <c r="X189" i="73"/>
  <c r="W189" i="73"/>
  <c r="V189" i="73"/>
  <c r="U189" i="73"/>
  <c r="T189" i="73"/>
  <c r="T86" i="45" s="1"/>
  <c r="S189" i="73"/>
  <c r="S86" i="45" s="1"/>
  <c r="Q189" i="73"/>
  <c r="Q86" i="45" s="1"/>
  <c r="P189" i="73"/>
  <c r="N189" i="73"/>
  <c r="P86" i="45" s="1"/>
  <c r="L189" i="73"/>
  <c r="N86" i="45" s="1"/>
  <c r="K189" i="73"/>
  <c r="M86" i="45" s="1"/>
  <c r="Z19" i="73"/>
  <c r="Z187" i="73" s="1"/>
  <c r="Y19" i="73"/>
  <c r="Y187" i="73" s="1"/>
  <c r="X19" i="73"/>
  <c r="X187" i="73" s="1"/>
  <c r="W19" i="73"/>
  <c r="W187" i="73" s="1"/>
  <c r="V19" i="73"/>
  <c r="V187" i="73" s="1"/>
  <c r="U19" i="73"/>
  <c r="U187" i="73" s="1"/>
  <c r="T19" i="73"/>
  <c r="S19" i="73"/>
  <c r="S187" i="73" s="1"/>
  <c r="S84" i="45" s="1"/>
  <c r="R19" i="73"/>
  <c r="R187" i="73" s="1"/>
  <c r="R84" i="45" s="1"/>
  <c r="Q19" i="73"/>
  <c r="Q187" i="73" s="1"/>
  <c r="Q84" i="45" s="1"/>
  <c r="P19" i="73"/>
  <c r="N19" i="73"/>
  <c r="N187" i="73" s="1"/>
  <c r="P84" i="45" s="1"/>
  <c r="M19" i="73"/>
  <c r="M187" i="73" s="1"/>
  <c r="O84" i="45" s="1"/>
  <c r="L19" i="73"/>
  <c r="L187" i="73" s="1"/>
  <c r="N84" i="45" s="1"/>
  <c r="K19" i="73"/>
  <c r="J19" i="73"/>
  <c r="J187" i="73" s="1"/>
  <c r="I19" i="73"/>
  <c r="I187" i="73" s="1"/>
  <c r="H19" i="73"/>
  <c r="H187" i="73" s="1"/>
  <c r="G19" i="73"/>
  <c r="Z18" i="73"/>
  <c r="Z186" i="73" s="1"/>
  <c r="Y18" i="73"/>
  <c r="Y186" i="73" s="1"/>
  <c r="X18" i="73"/>
  <c r="W18" i="73"/>
  <c r="W186" i="73" s="1"/>
  <c r="V18" i="73"/>
  <c r="V186" i="73" s="1"/>
  <c r="U18" i="73"/>
  <c r="U186" i="73" s="1"/>
  <c r="T18" i="73"/>
  <c r="T23" i="73" s="1"/>
  <c r="S18" i="73"/>
  <c r="R18" i="73"/>
  <c r="R186" i="73" s="1"/>
  <c r="R83" i="45" s="1"/>
  <c r="Q18" i="73"/>
  <c r="Q186" i="73" s="1"/>
  <c r="Q83" i="45" s="1"/>
  <c r="P18" i="73"/>
  <c r="N18" i="73"/>
  <c r="M18" i="73"/>
  <c r="M186" i="73" s="1"/>
  <c r="O83" i="45" s="1"/>
  <c r="L18" i="73"/>
  <c r="L186" i="73" s="1"/>
  <c r="N83" i="45" s="1"/>
  <c r="K18" i="73"/>
  <c r="J18" i="73"/>
  <c r="I18" i="73"/>
  <c r="I186" i="73" s="1"/>
  <c r="H18" i="73"/>
  <c r="H186" i="73" s="1"/>
  <c r="G18" i="73"/>
  <c r="J189" i="72"/>
  <c r="I189" i="72"/>
  <c r="H189" i="72"/>
  <c r="G189" i="72"/>
  <c r="Z187" i="72"/>
  <c r="Y187" i="72"/>
  <c r="X187" i="72"/>
  <c r="W187" i="72"/>
  <c r="V187" i="72"/>
  <c r="U187" i="72"/>
  <c r="T187" i="72"/>
  <c r="S187" i="72"/>
  <c r="R187" i="72"/>
  <c r="Q187" i="72"/>
  <c r="P187" i="72"/>
  <c r="N187" i="72"/>
  <c r="M187" i="72"/>
  <c r="L187" i="72"/>
  <c r="K187" i="72"/>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U183" i="72"/>
  <c r="T183" i="72"/>
  <c r="S183" i="72"/>
  <c r="AC80" i="45" s="1"/>
  <c r="R183" i="72"/>
  <c r="AB80" i="45" s="1"/>
  <c r="Q183" i="72"/>
  <c r="AA80" i="45" s="1"/>
  <c r="P183" i="72"/>
  <c r="N183" i="72"/>
  <c r="Z80" i="45" s="1"/>
  <c r="M183" i="72"/>
  <c r="Y80" i="45" s="1"/>
  <c r="L183" i="72"/>
  <c r="X80" i="45" s="1"/>
  <c r="K183" i="72"/>
  <c r="W80" i="45" s="1"/>
  <c r="J183" i="72"/>
  <c r="I183" i="72"/>
  <c r="H183" i="72"/>
  <c r="G183" i="72"/>
  <c r="X180" i="72"/>
  <c r="Z174" i="72"/>
  <c r="Y174" i="72"/>
  <c r="X174" i="72"/>
  <c r="W174" i="72"/>
  <c r="W180" i="72" s="1"/>
  <c r="V174" i="72"/>
  <c r="U174" i="72"/>
  <c r="T174" i="72"/>
  <c r="T179" i="72" s="1"/>
  <c r="S174" i="72"/>
  <c r="R174" i="72"/>
  <c r="Q174" i="72"/>
  <c r="P174" i="72"/>
  <c r="N174" i="72"/>
  <c r="M174" i="72"/>
  <c r="L174" i="72"/>
  <c r="K174" i="72"/>
  <c r="J174" i="72"/>
  <c r="I174" i="72"/>
  <c r="H174" i="72"/>
  <c r="G174" i="72"/>
  <c r="Y168" i="72"/>
  <c r="U168" i="72"/>
  <c r="Z162" i="72"/>
  <c r="Y162" i="72"/>
  <c r="X162" i="72"/>
  <c r="X168" i="72" s="1"/>
  <c r="W162" i="72"/>
  <c r="V162" i="72"/>
  <c r="U162" i="72"/>
  <c r="T162" i="72"/>
  <c r="S162" i="72"/>
  <c r="R162" i="72"/>
  <c r="Q162" i="72"/>
  <c r="P162" i="72"/>
  <c r="N162" i="72"/>
  <c r="M162" i="72"/>
  <c r="L162" i="72"/>
  <c r="K162" i="72"/>
  <c r="J162" i="72"/>
  <c r="I162" i="72"/>
  <c r="H162" i="72"/>
  <c r="G162" i="72"/>
  <c r="Y156" i="72"/>
  <c r="X156" i="72"/>
  <c r="U156" i="72"/>
  <c r="Z150" i="72"/>
  <c r="Y150" i="72"/>
  <c r="X150" i="72"/>
  <c r="W150" i="72"/>
  <c r="W156" i="72" s="1"/>
  <c r="V150" i="72"/>
  <c r="U150" i="72"/>
  <c r="T150" i="72"/>
  <c r="T155" i="72" s="1"/>
  <c r="S150" i="72"/>
  <c r="R150" i="72"/>
  <c r="Q150" i="72"/>
  <c r="P150" i="72"/>
  <c r="N150" i="72"/>
  <c r="M150" i="72"/>
  <c r="L150" i="72"/>
  <c r="K150" i="72"/>
  <c r="J150" i="72"/>
  <c r="I150" i="72"/>
  <c r="H150" i="72"/>
  <c r="G150" i="72"/>
  <c r="Z144" i="72"/>
  <c r="Y144" i="72"/>
  <c r="V144" i="72"/>
  <c r="U144" i="72"/>
  <c r="Z138" i="72"/>
  <c r="Y138" i="72"/>
  <c r="X138" i="72"/>
  <c r="X144" i="72" s="1"/>
  <c r="W138" i="72"/>
  <c r="V138" i="72"/>
  <c r="U138" i="72"/>
  <c r="T138" i="72"/>
  <c r="T143" i="72" s="1"/>
  <c r="S138" i="72"/>
  <c r="R138" i="72"/>
  <c r="Q138" i="72"/>
  <c r="P138" i="72"/>
  <c r="N138" i="72"/>
  <c r="M138" i="72"/>
  <c r="L138" i="72"/>
  <c r="K138" i="72"/>
  <c r="J138" i="72"/>
  <c r="I138" i="72"/>
  <c r="H138" i="72"/>
  <c r="G138" i="72"/>
  <c r="Z132" i="72"/>
  <c r="W132" i="72"/>
  <c r="V132" i="72"/>
  <c r="Z126" i="72"/>
  <c r="Y126" i="72"/>
  <c r="Y132" i="72" s="1"/>
  <c r="X126" i="72"/>
  <c r="W126" i="72"/>
  <c r="V126" i="72"/>
  <c r="U126" i="72"/>
  <c r="U132" i="72" s="1"/>
  <c r="T126" i="72"/>
  <c r="T131" i="72" s="1"/>
  <c r="S126" i="72"/>
  <c r="R126" i="72"/>
  <c r="Q126" i="72"/>
  <c r="P126" i="72"/>
  <c r="N126" i="72"/>
  <c r="M126" i="72"/>
  <c r="L126" i="72"/>
  <c r="K126" i="72"/>
  <c r="J126" i="72"/>
  <c r="I126" i="72"/>
  <c r="H126" i="72"/>
  <c r="G126" i="72"/>
  <c r="X120" i="72"/>
  <c r="W120" i="72"/>
  <c r="Z114" i="72"/>
  <c r="Y114" i="72"/>
  <c r="X114" i="72"/>
  <c r="W114" i="72"/>
  <c r="V114" i="72"/>
  <c r="U114" i="72"/>
  <c r="T114" i="72"/>
  <c r="T119" i="72" s="1"/>
  <c r="S114" i="72"/>
  <c r="R114" i="72"/>
  <c r="Q114" i="72"/>
  <c r="P114" i="72"/>
  <c r="N114" i="72"/>
  <c r="M114" i="72"/>
  <c r="L114" i="72"/>
  <c r="K114" i="72"/>
  <c r="J114" i="72"/>
  <c r="I114" i="72"/>
  <c r="H114" i="72"/>
  <c r="G114" i="72"/>
  <c r="Y108" i="72"/>
  <c r="X108" i="72"/>
  <c r="U108" i="72"/>
  <c r="Z102" i="72"/>
  <c r="Y102" i="72"/>
  <c r="X102" i="72"/>
  <c r="W102" i="72"/>
  <c r="W108" i="72" s="1"/>
  <c r="V102" i="72"/>
  <c r="U102" i="72"/>
  <c r="T102" i="72"/>
  <c r="S102" i="72"/>
  <c r="R102" i="72"/>
  <c r="Q102" i="72"/>
  <c r="P102" i="72"/>
  <c r="N102" i="72"/>
  <c r="M102" i="72"/>
  <c r="L102" i="72"/>
  <c r="K102" i="72"/>
  <c r="J102" i="72"/>
  <c r="I102" i="72"/>
  <c r="H102" i="72"/>
  <c r="G102" i="72"/>
  <c r="Z96" i="72"/>
  <c r="V96" i="72"/>
  <c r="U96" i="72"/>
  <c r="Z90" i="72"/>
  <c r="Y90" i="72"/>
  <c r="Y96" i="72" s="1"/>
  <c r="X90" i="72"/>
  <c r="X96" i="72" s="1"/>
  <c r="W90" i="72"/>
  <c r="V90" i="72"/>
  <c r="U90" i="72"/>
  <c r="T90" i="72"/>
  <c r="T95" i="72" s="1"/>
  <c r="S90" i="72"/>
  <c r="R90" i="72"/>
  <c r="Q90" i="72"/>
  <c r="P90" i="72"/>
  <c r="N90" i="72"/>
  <c r="M90" i="72"/>
  <c r="L90" i="72"/>
  <c r="K90" i="72"/>
  <c r="J90" i="72"/>
  <c r="I90" i="72"/>
  <c r="H90" i="72"/>
  <c r="G90" i="72"/>
  <c r="W84" i="72"/>
  <c r="Z78" i="72"/>
  <c r="Y78" i="72"/>
  <c r="Y84" i="72" s="1"/>
  <c r="X78" i="72"/>
  <c r="W78" i="72"/>
  <c r="V78" i="72"/>
  <c r="U78" i="72"/>
  <c r="U84" i="72" s="1"/>
  <c r="T78" i="72"/>
  <c r="T83" i="72" s="1"/>
  <c r="S78" i="72"/>
  <c r="R78" i="72"/>
  <c r="Q78" i="72"/>
  <c r="P78" i="72"/>
  <c r="N78" i="72"/>
  <c r="M78" i="72"/>
  <c r="L78" i="72"/>
  <c r="K78" i="72"/>
  <c r="J78" i="72"/>
  <c r="I78" i="72"/>
  <c r="H78" i="72"/>
  <c r="G78" i="72"/>
  <c r="X72" i="72"/>
  <c r="Z66" i="72"/>
  <c r="Y66" i="72"/>
  <c r="X66" i="72"/>
  <c r="W66" i="72"/>
  <c r="V66" i="72"/>
  <c r="U66" i="72"/>
  <c r="T66" i="72"/>
  <c r="T71" i="72" s="1"/>
  <c r="S66" i="72"/>
  <c r="R66" i="72"/>
  <c r="Q66" i="72"/>
  <c r="P66" i="72"/>
  <c r="N66" i="72"/>
  <c r="M66" i="72"/>
  <c r="L66" i="72"/>
  <c r="K66" i="72"/>
  <c r="J66" i="72"/>
  <c r="I66" i="72"/>
  <c r="H66" i="72"/>
  <c r="G66" i="72"/>
  <c r="Y60" i="72"/>
  <c r="W60" i="72"/>
  <c r="U60" i="72"/>
  <c r="Z54" i="72"/>
  <c r="Z60" i="72" s="1"/>
  <c r="Y54" i="72"/>
  <c r="X54" i="72"/>
  <c r="W54" i="72"/>
  <c r="V54" i="72"/>
  <c r="V60" i="72" s="1"/>
  <c r="U54" i="72"/>
  <c r="T54" i="72"/>
  <c r="T59" i="72" s="1"/>
  <c r="S54" i="72"/>
  <c r="R54" i="72"/>
  <c r="Q54" i="72"/>
  <c r="P54" i="72"/>
  <c r="N54" i="72"/>
  <c r="M54" i="72"/>
  <c r="L54" i="72"/>
  <c r="K54" i="72"/>
  <c r="J54" i="72"/>
  <c r="I54" i="72"/>
  <c r="H54" i="72"/>
  <c r="G54" i="72"/>
  <c r="Z48" i="72"/>
  <c r="X48" i="72"/>
  <c r="V48" i="72"/>
  <c r="Z42" i="72"/>
  <c r="Y42" i="72"/>
  <c r="X42" i="72"/>
  <c r="W42" i="72"/>
  <c r="W48" i="72" s="1"/>
  <c r="V42" i="72"/>
  <c r="U42" i="72"/>
  <c r="T42" i="72"/>
  <c r="T47" i="72" s="1"/>
  <c r="S42" i="72"/>
  <c r="R42" i="72"/>
  <c r="Q42" i="72"/>
  <c r="P42" i="72"/>
  <c r="N42" i="72"/>
  <c r="M42" i="72"/>
  <c r="L42" i="72"/>
  <c r="K42" i="72"/>
  <c r="J42" i="72"/>
  <c r="I42" i="72"/>
  <c r="H42" i="72"/>
  <c r="G42" i="72"/>
  <c r="Y36" i="72"/>
  <c r="W36" i="72"/>
  <c r="U36" i="72"/>
  <c r="Z30" i="72"/>
  <c r="Y30" i="72"/>
  <c r="X30" i="72"/>
  <c r="X36" i="72" s="1"/>
  <c r="W30" i="72"/>
  <c r="V30" i="72"/>
  <c r="U30" i="72"/>
  <c r="T30" i="72"/>
  <c r="S30" i="72"/>
  <c r="R30" i="72"/>
  <c r="Q30" i="72"/>
  <c r="P30" i="72"/>
  <c r="N30" i="72"/>
  <c r="M30" i="72"/>
  <c r="L30" i="72"/>
  <c r="K30" i="72"/>
  <c r="J30" i="72"/>
  <c r="I30" i="72"/>
  <c r="H30" i="72"/>
  <c r="G30" i="72"/>
  <c r="Z192" i="72"/>
  <c r="X192" i="72"/>
  <c r="V192" i="72"/>
  <c r="Z189" i="72"/>
  <c r="Y189" i="72"/>
  <c r="X189" i="72"/>
  <c r="W189" i="72"/>
  <c r="V189" i="72"/>
  <c r="U189" i="72"/>
  <c r="T189" i="72"/>
  <c r="AD86" i="45" s="1"/>
  <c r="AN86" i="45" s="1"/>
  <c r="S189" i="72"/>
  <c r="AC86" i="45" s="1"/>
  <c r="AM86" i="45" s="1"/>
  <c r="N189" i="72"/>
  <c r="Z86" i="45" s="1"/>
  <c r="AJ86" i="45" s="1"/>
  <c r="Z18" i="72"/>
  <c r="Z186" i="72" s="1"/>
  <c r="Y18" i="72"/>
  <c r="Y186" i="72" s="1"/>
  <c r="X18" i="72"/>
  <c r="X186" i="72" s="1"/>
  <c r="W18" i="72"/>
  <c r="W186" i="72" s="1"/>
  <c r="V18" i="72"/>
  <c r="V186" i="72" s="1"/>
  <c r="U18" i="72"/>
  <c r="U186" i="72" s="1"/>
  <c r="T18" i="72"/>
  <c r="S18" i="72"/>
  <c r="R18" i="72"/>
  <c r="Q18" i="72"/>
  <c r="Q186" i="72" s="1"/>
  <c r="AA83" i="45" s="1"/>
  <c r="P18" i="72"/>
  <c r="N18" i="72"/>
  <c r="M18" i="72"/>
  <c r="L18" i="72"/>
  <c r="L186" i="72" s="1"/>
  <c r="X83" i="45" s="1"/>
  <c r="K18" i="72"/>
  <c r="J18" i="72"/>
  <c r="I18" i="72"/>
  <c r="H18" i="72"/>
  <c r="H186" i="72" s="1"/>
  <c r="G18" i="72"/>
  <c r="Z184" i="71"/>
  <c r="Y184" i="71"/>
  <c r="X184" i="71"/>
  <c r="W184" i="71"/>
  <c r="V184" i="71"/>
  <c r="U184" i="71"/>
  <c r="T184" i="71"/>
  <c r="S184" i="71"/>
  <c r="I81" i="45" s="1"/>
  <c r="AM81" i="45" s="1"/>
  <c r="R184" i="71"/>
  <c r="H81" i="45" s="1"/>
  <c r="Q184" i="71"/>
  <c r="G81" i="45" s="1"/>
  <c r="P184" i="71"/>
  <c r="N184" i="71"/>
  <c r="F81" i="45" s="1"/>
  <c r="AJ81" i="45" s="1"/>
  <c r="M184" i="71"/>
  <c r="E81" i="45" s="1"/>
  <c r="L184" i="71"/>
  <c r="D81" i="45" s="1"/>
  <c r="K184" i="71"/>
  <c r="C81" i="45" s="1"/>
  <c r="AG81" i="45" s="1"/>
  <c r="J184" i="71"/>
  <c r="I184" i="71"/>
  <c r="H184" i="71"/>
  <c r="G184" i="71"/>
  <c r="Z183" i="71"/>
  <c r="Y183" i="71"/>
  <c r="X183" i="71"/>
  <c r="W183" i="71"/>
  <c r="V183" i="71"/>
  <c r="U183" i="71"/>
  <c r="T183" i="71"/>
  <c r="S183" i="71"/>
  <c r="I80" i="45" s="1"/>
  <c r="R183" i="71"/>
  <c r="H80" i="45" s="1"/>
  <c r="Q183" i="71"/>
  <c r="G80" i="45" s="1"/>
  <c r="P183" i="71"/>
  <c r="N183" i="71"/>
  <c r="F80" i="45" s="1"/>
  <c r="M183" i="71"/>
  <c r="E80" i="45" s="1"/>
  <c r="L183" i="71"/>
  <c r="D80" i="45" s="1"/>
  <c r="K183" i="71"/>
  <c r="C80" i="45" s="1"/>
  <c r="J183" i="71"/>
  <c r="I183" i="71"/>
  <c r="H183" i="71"/>
  <c r="G183" i="71"/>
  <c r="Y180" i="71"/>
  <c r="X180" i="71"/>
  <c r="U180" i="71"/>
  <c r="Z175" i="71"/>
  <c r="Y175" i="71"/>
  <c r="X175" i="71"/>
  <c r="W175" i="71"/>
  <c r="V175" i="71"/>
  <c r="U175" i="71"/>
  <c r="T175" i="71"/>
  <c r="S175" i="71"/>
  <c r="R175" i="71"/>
  <c r="Q175" i="71"/>
  <c r="P175" i="71"/>
  <c r="N175" i="71"/>
  <c r="M175" i="71"/>
  <c r="L175" i="71"/>
  <c r="K175" i="71"/>
  <c r="J175" i="71"/>
  <c r="I175" i="71"/>
  <c r="H175" i="71"/>
  <c r="G175" i="71"/>
  <c r="Z174" i="71"/>
  <c r="Y174" i="71"/>
  <c r="X174" i="71"/>
  <c r="W174" i="71"/>
  <c r="W180" i="71" s="1"/>
  <c r="V174" i="71"/>
  <c r="U174" i="71"/>
  <c r="T174" i="71"/>
  <c r="T179" i="71" s="1"/>
  <c r="S174" i="71"/>
  <c r="R174" i="71"/>
  <c r="Q174" i="71"/>
  <c r="P174" i="71"/>
  <c r="N174" i="71"/>
  <c r="M174" i="71"/>
  <c r="L174" i="71"/>
  <c r="K174" i="71"/>
  <c r="J174" i="71"/>
  <c r="I174" i="71"/>
  <c r="H174" i="71"/>
  <c r="G174" i="71"/>
  <c r="Y168" i="71"/>
  <c r="X168" i="71"/>
  <c r="U168" i="71"/>
  <c r="Z163" i="71"/>
  <c r="Y163" i="71"/>
  <c r="X163" i="71"/>
  <c r="W163" i="71"/>
  <c r="V163" i="71"/>
  <c r="U163" i="71"/>
  <c r="T163" i="71"/>
  <c r="S163" i="71"/>
  <c r="R163" i="71"/>
  <c r="Q163" i="71"/>
  <c r="P163" i="71"/>
  <c r="N163" i="71"/>
  <c r="M163" i="71"/>
  <c r="L163" i="71"/>
  <c r="K163" i="71"/>
  <c r="J163" i="71"/>
  <c r="I163" i="71"/>
  <c r="H163" i="71"/>
  <c r="G163" i="71"/>
  <c r="Z162" i="71"/>
  <c r="Y162" i="71"/>
  <c r="X162" i="71"/>
  <c r="W162" i="71"/>
  <c r="W168" i="71" s="1"/>
  <c r="V162" i="71"/>
  <c r="U162" i="71"/>
  <c r="T162" i="71"/>
  <c r="T167" i="71" s="1"/>
  <c r="S162" i="71"/>
  <c r="R162" i="71"/>
  <c r="Q162" i="71"/>
  <c r="P162" i="71"/>
  <c r="N162" i="71"/>
  <c r="M162" i="71"/>
  <c r="L162" i="71"/>
  <c r="K162" i="71"/>
  <c r="J162" i="71"/>
  <c r="I162" i="71"/>
  <c r="H162" i="71"/>
  <c r="G162" i="71"/>
  <c r="Z156" i="71"/>
  <c r="W156" i="71"/>
  <c r="V156" i="71"/>
  <c r="Z151" i="71"/>
  <c r="Y151" i="71"/>
  <c r="X151" i="71"/>
  <c r="W151" i="71"/>
  <c r="V151" i="71"/>
  <c r="U151" i="71"/>
  <c r="T151" i="71"/>
  <c r="S151" i="71"/>
  <c r="R151" i="71"/>
  <c r="Q151" i="71"/>
  <c r="P151" i="71"/>
  <c r="N151" i="71"/>
  <c r="M151" i="71"/>
  <c r="L151" i="71"/>
  <c r="K151" i="71"/>
  <c r="J151" i="71"/>
  <c r="I151" i="71"/>
  <c r="H151" i="71"/>
  <c r="G151" i="71"/>
  <c r="Z150" i="71"/>
  <c r="Y150" i="71"/>
  <c r="Y156" i="71" s="1"/>
  <c r="X150" i="71"/>
  <c r="W150" i="71"/>
  <c r="V150" i="71"/>
  <c r="U150" i="71"/>
  <c r="U156" i="71" s="1"/>
  <c r="T150" i="71"/>
  <c r="T155" i="71" s="1"/>
  <c r="S150" i="71"/>
  <c r="R150" i="71"/>
  <c r="Q150" i="71"/>
  <c r="P150" i="71"/>
  <c r="N150" i="71"/>
  <c r="M150" i="71"/>
  <c r="L150" i="71"/>
  <c r="K150" i="71"/>
  <c r="J150" i="71"/>
  <c r="I150" i="71"/>
  <c r="H150" i="71"/>
  <c r="G150" i="71"/>
  <c r="Z144" i="71"/>
  <c r="W144" i="71"/>
  <c r="V144" i="71"/>
  <c r="Z139" i="71"/>
  <c r="Y139" i="71"/>
  <c r="X139" i="71"/>
  <c r="W139" i="71"/>
  <c r="V139" i="71"/>
  <c r="U139" i="71"/>
  <c r="T139" i="71"/>
  <c r="S139" i="71"/>
  <c r="R139" i="71"/>
  <c r="Q139" i="71"/>
  <c r="P139" i="71"/>
  <c r="N139" i="71"/>
  <c r="M139" i="71"/>
  <c r="L139" i="71"/>
  <c r="K139" i="71"/>
  <c r="J139" i="71"/>
  <c r="I139" i="71"/>
  <c r="H139" i="71"/>
  <c r="G139" i="71"/>
  <c r="Z138" i="71"/>
  <c r="Y138" i="71"/>
  <c r="Y144" i="71" s="1"/>
  <c r="X138" i="71"/>
  <c r="W138" i="71"/>
  <c r="V138" i="71"/>
  <c r="U138" i="71"/>
  <c r="U144" i="71" s="1"/>
  <c r="T138" i="71"/>
  <c r="T143" i="71" s="1"/>
  <c r="S138" i="71"/>
  <c r="R138" i="71"/>
  <c r="Q138" i="71"/>
  <c r="P138" i="71"/>
  <c r="N138" i="71"/>
  <c r="M138" i="71"/>
  <c r="L138" i="71"/>
  <c r="K138" i="71"/>
  <c r="J138" i="71"/>
  <c r="I138" i="71"/>
  <c r="H138" i="71"/>
  <c r="G138" i="71"/>
  <c r="Z132" i="71"/>
  <c r="W132" i="71"/>
  <c r="V132" i="71"/>
  <c r="Z127" i="71"/>
  <c r="Y127" i="71"/>
  <c r="X127" i="71"/>
  <c r="W127" i="71"/>
  <c r="V127" i="71"/>
  <c r="U127" i="71"/>
  <c r="T127" i="71"/>
  <c r="S127" i="71"/>
  <c r="R127" i="71"/>
  <c r="Q127" i="71"/>
  <c r="P127" i="71"/>
  <c r="N127" i="71"/>
  <c r="M127" i="71"/>
  <c r="L127" i="71"/>
  <c r="K127" i="71"/>
  <c r="J127" i="71"/>
  <c r="I127" i="71"/>
  <c r="H127" i="71"/>
  <c r="G127" i="71"/>
  <c r="Z126" i="71"/>
  <c r="Y126" i="71"/>
  <c r="X126" i="71"/>
  <c r="W126" i="71"/>
  <c r="V126" i="71"/>
  <c r="U126" i="71"/>
  <c r="U132" i="71" s="1"/>
  <c r="T126" i="71"/>
  <c r="T131" i="71" s="1"/>
  <c r="S126" i="71"/>
  <c r="R126" i="71"/>
  <c r="Q126" i="71"/>
  <c r="P126" i="71"/>
  <c r="N126" i="71"/>
  <c r="M126" i="71"/>
  <c r="L126" i="71"/>
  <c r="K126" i="71"/>
  <c r="J126" i="71"/>
  <c r="I126" i="71"/>
  <c r="H126" i="71"/>
  <c r="G126" i="71"/>
  <c r="X120" i="71"/>
  <c r="W120" i="71"/>
  <c r="V120" i="71"/>
  <c r="Z115" i="71"/>
  <c r="Y115" i="71"/>
  <c r="X115" i="71"/>
  <c r="W115" i="71"/>
  <c r="V115" i="71"/>
  <c r="U115" i="71"/>
  <c r="T115" i="71"/>
  <c r="S115" i="71"/>
  <c r="R115" i="71"/>
  <c r="Q115" i="71"/>
  <c r="P115" i="71"/>
  <c r="N115" i="71"/>
  <c r="M115" i="71"/>
  <c r="L115" i="71"/>
  <c r="K115" i="71"/>
  <c r="J115" i="71"/>
  <c r="I115" i="71"/>
  <c r="H115" i="71"/>
  <c r="G115" i="71"/>
  <c r="Z114" i="71"/>
  <c r="Z120" i="71" s="1"/>
  <c r="Y114" i="71"/>
  <c r="Y120" i="71" s="1"/>
  <c r="X114" i="71"/>
  <c r="W114" i="71"/>
  <c r="V114" i="71"/>
  <c r="U114" i="71"/>
  <c r="U120" i="71" s="1"/>
  <c r="T114" i="71"/>
  <c r="T119" i="71" s="1"/>
  <c r="S114" i="71"/>
  <c r="R114" i="71"/>
  <c r="Q114" i="71"/>
  <c r="P114" i="71"/>
  <c r="N114" i="71"/>
  <c r="M114" i="71"/>
  <c r="L114" i="71"/>
  <c r="K114" i="71"/>
  <c r="J114" i="71"/>
  <c r="I114" i="71"/>
  <c r="H114" i="71"/>
  <c r="G114" i="71"/>
  <c r="X108" i="71"/>
  <c r="W108" i="71"/>
  <c r="V108" i="71"/>
  <c r="Z103" i="71"/>
  <c r="Y103" i="71"/>
  <c r="X103" i="71"/>
  <c r="W103" i="71"/>
  <c r="V103" i="71"/>
  <c r="U103" i="71"/>
  <c r="T103" i="71"/>
  <c r="S103" i="71"/>
  <c r="R103" i="71"/>
  <c r="Q103" i="71"/>
  <c r="P103" i="71"/>
  <c r="N103" i="71"/>
  <c r="M103" i="71"/>
  <c r="L103" i="71"/>
  <c r="K103" i="71"/>
  <c r="J103" i="71"/>
  <c r="I103" i="71"/>
  <c r="H103" i="71"/>
  <c r="G103" i="71"/>
  <c r="Z102" i="71"/>
  <c r="Y102" i="71"/>
  <c r="Y108" i="71" s="1"/>
  <c r="X102" i="71"/>
  <c r="W102" i="71"/>
  <c r="V102" i="71"/>
  <c r="U102" i="71"/>
  <c r="U108" i="71" s="1"/>
  <c r="T102" i="71"/>
  <c r="T107" i="71" s="1"/>
  <c r="S102" i="71"/>
  <c r="R102" i="71"/>
  <c r="Q102" i="71"/>
  <c r="P102" i="71"/>
  <c r="N102" i="71"/>
  <c r="M102" i="71"/>
  <c r="L102" i="71"/>
  <c r="K102" i="71"/>
  <c r="J102" i="71"/>
  <c r="I102" i="71"/>
  <c r="H102" i="71"/>
  <c r="G102" i="71"/>
  <c r="X96" i="71"/>
  <c r="U96" i="71"/>
  <c r="Z91" i="71"/>
  <c r="Y91" i="71"/>
  <c r="X91" i="71"/>
  <c r="W91" i="71"/>
  <c r="V91" i="71"/>
  <c r="U91" i="71"/>
  <c r="T91" i="71"/>
  <c r="S91" i="71"/>
  <c r="R91" i="71"/>
  <c r="Q91" i="71"/>
  <c r="P91" i="71"/>
  <c r="N91" i="71"/>
  <c r="M91" i="71"/>
  <c r="L91" i="71"/>
  <c r="K91" i="71"/>
  <c r="J91" i="71"/>
  <c r="I91" i="71"/>
  <c r="H91" i="71"/>
  <c r="G91" i="71"/>
  <c r="Z90" i="71"/>
  <c r="Y90" i="71"/>
  <c r="X90" i="71"/>
  <c r="W90" i="71"/>
  <c r="W96" i="71" s="1"/>
  <c r="V90" i="71"/>
  <c r="U90" i="71"/>
  <c r="T90" i="71"/>
  <c r="T95" i="71" s="1"/>
  <c r="S90" i="71"/>
  <c r="R90" i="71"/>
  <c r="Q90" i="71"/>
  <c r="P90" i="71"/>
  <c r="N90" i="71"/>
  <c r="M90" i="71"/>
  <c r="L90" i="71"/>
  <c r="K90" i="71"/>
  <c r="J90" i="71"/>
  <c r="I90" i="71"/>
  <c r="H90" i="71"/>
  <c r="G90" i="71"/>
  <c r="Y84" i="71"/>
  <c r="X84" i="71"/>
  <c r="U84" i="71"/>
  <c r="Z79" i="71"/>
  <c r="Y79" i="71"/>
  <c r="X79" i="71"/>
  <c r="W79" i="71"/>
  <c r="V79" i="71"/>
  <c r="U79" i="71"/>
  <c r="T79" i="71"/>
  <c r="S79" i="71"/>
  <c r="R79" i="71"/>
  <c r="Q79" i="71"/>
  <c r="P79" i="71"/>
  <c r="N79" i="71"/>
  <c r="M79" i="71"/>
  <c r="L79" i="71"/>
  <c r="K79" i="71"/>
  <c r="J79" i="71"/>
  <c r="I79" i="71"/>
  <c r="H79" i="71"/>
  <c r="G79" i="71"/>
  <c r="Z78" i="71"/>
  <c r="Y78" i="71"/>
  <c r="X78" i="71"/>
  <c r="W78" i="71"/>
  <c r="V78" i="71"/>
  <c r="U78" i="71"/>
  <c r="T78" i="71"/>
  <c r="T83" i="71" s="1"/>
  <c r="T84" i="71" s="1"/>
  <c r="S78" i="71"/>
  <c r="R78" i="71"/>
  <c r="Q78" i="71"/>
  <c r="P78" i="71"/>
  <c r="N78" i="71"/>
  <c r="M78" i="71"/>
  <c r="L78" i="71"/>
  <c r="K78" i="71"/>
  <c r="J78" i="71"/>
  <c r="I78" i="71"/>
  <c r="H78" i="71"/>
  <c r="G78" i="71"/>
  <c r="Y72" i="71"/>
  <c r="X72" i="71"/>
  <c r="U72" i="71"/>
  <c r="Z67" i="71"/>
  <c r="Y67" i="71"/>
  <c r="X67" i="71"/>
  <c r="W67" i="71"/>
  <c r="V67" i="71"/>
  <c r="U67" i="71"/>
  <c r="T67" i="71"/>
  <c r="S67" i="71"/>
  <c r="R67" i="71"/>
  <c r="Q67" i="71"/>
  <c r="P67" i="71"/>
  <c r="N67" i="71"/>
  <c r="M67" i="71"/>
  <c r="L67" i="71"/>
  <c r="K67" i="71"/>
  <c r="J67" i="71"/>
  <c r="I67" i="71"/>
  <c r="H67" i="71"/>
  <c r="G67" i="71"/>
  <c r="Z66" i="71"/>
  <c r="Y66" i="71"/>
  <c r="X66" i="71"/>
  <c r="W66" i="71"/>
  <c r="V66" i="71"/>
  <c r="U66" i="71"/>
  <c r="T66" i="71"/>
  <c r="T71" i="71" s="1"/>
  <c r="S66" i="71"/>
  <c r="R66" i="71"/>
  <c r="Q66" i="71"/>
  <c r="P66" i="71"/>
  <c r="N66" i="71"/>
  <c r="M66" i="71"/>
  <c r="L66" i="71"/>
  <c r="K66" i="71"/>
  <c r="J66" i="71"/>
  <c r="I66" i="71"/>
  <c r="H66" i="71"/>
  <c r="G66" i="71"/>
  <c r="Y60" i="71"/>
  <c r="X60" i="71"/>
  <c r="U60" i="71"/>
  <c r="T60" i="71"/>
  <c r="Z55" i="71"/>
  <c r="Y55" i="71"/>
  <c r="X55" i="71"/>
  <c r="W55" i="71"/>
  <c r="V55" i="71"/>
  <c r="U55" i="71"/>
  <c r="T55" i="71"/>
  <c r="S55" i="71"/>
  <c r="R55" i="71"/>
  <c r="Q55" i="71"/>
  <c r="P55" i="71"/>
  <c r="N55" i="71"/>
  <c r="M55" i="71"/>
  <c r="L55" i="71"/>
  <c r="K55" i="71"/>
  <c r="J55" i="71"/>
  <c r="I55" i="71"/>
  <c r="H55" i="71"/>
  <c r="G55" i="71"/>
  <c r="Z54" i="71"/>
  <c r="Y54" i="71"/>
  <c r="X54" i="71"/>
  <c r="W54" i="71"/>
  <c r="V54" i="71"/>
  <c r="U54" i="71"/>
  <c r="T54" i="71"/>
  <c r="T59" i="71" s="1"/>
  <c r="S54" i="71"/>
  <c r="R54" i="71"/>
  <c r="Q54" i="71"/>
  <c r="P54" i="71"/>
  <c r="N54" i="71"/>
  <c r="M54" i="71"/>
  <c r="L54" i="71"/>
  <c r="K54" i="71"/>
  <c r="J54" i="71"/>
  <c r="I54" i="71"/>
  <c r="H54" i="71"/>
  <c r="G54" i="71"/>
  <c r="Y48" i="71"/>
  <c r="X48" i="71"/>
  <c r="U48" i="71"/>
  <c r="Z43" i="71"/>
  <c r="Y43" i="71"/>
  <c r="X43" i="71"/>
  <c r="W43" i="71"/>
  <c r="V43" i="71"/>
  <c r="U43" i="71"/>
  <c r="T43" i="71"/>
  <c r="S43" i="71"/>
  <c r="R43" i="71"/>
  <c r="Q43" i="71"/>
  <c r="P43" i="71"/>
  <c r="N43" i="71"/>
  <c r="M43" i="71"/>
  <c r="L43" i="71"/>
  <c r="K43" i="71"/>
  <c r="J43" i="71"/>
  <c r="I43" i="71"/>
  <c r="H43" i="71"/>
  <c r="G43" i="71"/>
  <c r="Z42" i="71"/>
  <c r="Y42" i="71"/>
  <c r="X42" i="71"/>
  <c r="W42" i="71"/>
  <c r="V42" i="71"/>
  <c r="U42" i="71"/>
  <c r="T42" i="71"/>
  <c r="T47" i="71" s="1"/>
  <c r="S42" i="71"/>
  <c r="R42" i="71"/>
  <c r="Q42" i="71"/>
  <c r="P42" i="71"/>
  <c r="N42" i="71"/>
  <c r="M42" i="71"/>
  <c r="L42" i="71"/>
  <c r="K42" i="71"/>
  <c r="J42" i="71"/>
  <c r="I42" i="71"/>
  <c r="H42" i="71"/>
  <c r="G42" i="71"/>
  <c r="Y36" i="71"/>
  <c r="X36" i="71"/>
  <c r="U36" i="71"/>
  <c r="Z31" i="71"/>
  <c r="Y31" i="71"/>
  <c r="X31" i="71"/>
  <c r="W31" i="71"/>
  <c r="V31" i="71"/>
  <c r="U31" i="71"/>
  <c r="T31" i="71"/>
  <c r="S31" i="71"/>
  <c r="R31" i="71"/>
  <c r="Q31" i="71"/>
  <c r="P31" i="71"/>
  <c r="N31" i="71"/>
  <c r="M31" i="71"/>
  <c r="L31" i="71"/>
  <c r="K31" i="71"/>
  <c r="J31" i="71"/>
  <c r="I31" i="71"/>
  <c r="H31" i="71"/>
  <c r="G31" i="71"/>
  <c r="Z30" i="71"/>
  <c r="Y30" i="71"/>
  <c r="X30" i="71"/>
  <c r="W30" i="71"/>
  <c r="V30" i="71"/>
  <c r="U30" i="71"/>
  <c r="T30" i="71"/>
  <c r="T35" i="71" s="1"/>
  <c r="S30" i="71"/>
  <c r="R30" i="71"/>
  <c r="Q30" i="71"/>
  <c r="P30" i="71"/>
  <c r="N30" i="71"/>
  <c r="M30" i="71"/>
  <c r="L30" i="71"/>
  <c r="K30" i="71"/>
  <c r="J30" i="71"/>
  <c r="I30" i="71"/>
  <c r="H30" i="71"/>
  <c r="G30" i="71"/>
  <c r="Y24" i="71"/>
  <c r="Y192" i="71" s="1"/>
  <c r="X24" i="71"/>
  <c r="X192" i="71" s="1"/>
  <c r="U24" i="71"/>
  <c r="U192" i="71" s="1"/>
  <c r="Z19" i="71"/>
  <c r="Z187" i="71" s="1"/>
  <c r="Y19" i="71"/>
  <c r="Y187" i="71" s="1"/>
  <c r="X19" i="71"/>
  <c r="X187" i="71" s="1"/>
  <c r="W19" i="71"/>
  <c r="W187" i="71" s="1"/>
  <c r="V19" i="71"/>
  <c r="V187" i="71" s="1"/>
  <c r="U19" i="71"/>
  <c r="U187" i="71" s="1"/>
  <c r="T19" i="71"/>
  <c r="T187" i="71" s="1"/>
  <c r="J84" i="45" s="1"/>
  <c r="AN84" i="45" s="1"/>
  <c r="S19" i="71"/>
  <c r="S187" i="71" s="1"/>
  <c r="I84" i="45" s="1"/>
  <c r="R19" i="71"/>
  <c r="R187" i="71" s="1"/>
  <c r="H84" i="45" s="1"/>
  <c r="Q19" i="71"/>
  <c r="Q187" i="71" s="1"/>
  <c r="G84" i="45" s="1"/>
  <c r="P19" i="71"/>
  <c r="N19" i="71"/>
  <c r="N187" i="71" s="1"/>
  <c r="F84" i="45" s="1"/>
  <c r="M19" i="71"/>
  <c r="M187" i="71" s="1"/>
  <c r="E84" i="45" s="1"/>
  <c r="L19" i="71"/>
  <c r="L187" i="71" s="1"/>
  <c r="D84" i="45" s="1"/>
  <c r="K19" i="71"/>
  <c r="J19" i="71"/>
  <c r="J187" i="71" s="1"/>
  <c r="I19" i="71"/>
  <c r="I187" i="71" s="1"/>
  <c r="H19" i="71"/>
  <c r="H187" i="71" s="1"/>
  <c r="G19" i="71"/>
  <c r="Z18" i="71"/>
  <c r="Z186" i="71" s="1"/>
  <c r="Y18" i="71"/>
  <c r="Y186" i="71" s="1"/>
  <c r="X18" i="71"/>
  <c r="X186" i="71" s="1"/>
  <c r="W18" i="71"/>
  <c r="V18" i="71"/>
  <c r="V186" i="71" s="1"/>
  <c r="U18" i="71"/>
  <c r="U186" i="71" s="1"/>
  <c r="T18" i="71"/>
  <c r="S18" i="71"/>
  <c r="R18" i="71"/>
  <c r="R186" i="71" s="1"/>
  <c r="H83" i="45" s="1"/>
  <c r="Q18" i="71"/>
  <c r="Q186" i="71" s="1"/>
  <c r="G83" i="45" s="1"/>
  <c r="P18" i="71"/>
  <c r="P186" i="71" s="1"/>
  <c r="N18" i="71"/>
  <c r="M18" i="71"/>
  <c r="M186" i="71" s="1"/>
  <c r="E83" i="45" s="1"/>
  <c r="L18" i="71"/>
  <c r="L186" i="71" s="1"/>
  <c r="D83" i="45" s="1"/>
  <c r="K18" i="71"/>
  <c r="K186" i="71" s="1"/>
  <c r="C83" i="45" s="1"/>
  <c r="J18" i="71"/>
  <c r="I18" i="71"/>
  <c r="I186" i="71" s="1"/>
  <c r="H18" i="71"/>
  <c r="H186" i="71" s="1"/>
  <c r="G18" i="71"/>
  <c r="G186" i="71" s="1"/>
  <c r="Y182" i="70"/>
  <c r="U182" i="70"/>
  <c r="Y181" i="70"/>
  <c r="U181" i="70"/>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Y171" i="70"/>
  <c r="X171" i="70"/>
  <c r="W171" i="70"/>
  <c r="W180" i="70" s="1"/>
  <c r="V171" i="70"/>
  <c r="U171" i="70"/>
  <c r="T171" i="70"/>
  <c r="T179" i="70" s="1"/>
  <c r="S171" i="70"/>
  <c r="R171" i="70"/>
  <c r="Q171" i="70"/>
  <c r="P171" i="70"/>
  <c r="N171" i="70"/>
  <c r="M171" i="70"/>
  <c r="L171" i="70"/>
  <c r="K171" i="70"/>
  <c r="J171" i="70"/>
  <c r="I171" i="70"/>
  <c r="H171" i="70"/>
  <c r="G171" i="70"/>
  <c r="V168"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Y159" i="70"/>
  <c r="X159" i="70"/>
  <c r="W159" i="70"/>
  <c r="W170" i="70" s="1"/>
  <c r="V159" i="70"/>
  <c r="U159" i="70"/>
  <c r="T159" i="70"/>
  <c r="T167" i="70" s="1"/>
  <c r="S159" i="70"/>
  <c r="R159" i="70"/>
  <c r="Q159" i="70"/>
  <c r="P159" i="70"/>
  <c r="N159" i="70"/>
  <c r="M159" i="70"/>
  <c r="L159" i="70"/>
  <c r="K159" i="70"/>
  <c r="J159" i="70"/>
  <c r="I159" i="70"/>
  <c r="H159" i="70"/>
  <c r="G159" i="70"/>
  <c r="X158" i="70"/>
  <c r="X157" i="70"/>
  <c r="W156"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Z156" i="70" s="1"/>
  <c r="Y147" i="70"/>
  <c r="X147" i="70"/>
  <c r="W147" i="70"/>
  <c r="V147" i="70"/>
  <c r="V156" i="70" s="1"/>
  <c r="U147" i="70"/>
  <c r="T147" i="70"/>
  <c r="T155" i="70" s="1"/>
  <c r="S147" i="70"/>
  <c r="R147" i="70"/>
  <c r="Q147" i="70"/>
  <c r="P147" i="70"/>
  <c r="N147" i="70"/>
  <c r="M147" i="70"/>
  <c r="L147" i="70"/>
  <c r="K147" i="70"/>
  <c r="J147" i="70"/>
  <c r="I147" i="70"/>
  <c r="H147" i="70"/>
  <c r="G147" i="70"/>
  <c r="Z146" i="70"/>
  <c r="V146" i="70"/>
  <c r="Z145" i="70"/>
  <c r="V145" i="70"/>
  <c r="Y144"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Y135" i="70"/>
  <c r="X135" i="70"/>
  <c r="X144" i="70" s="1"/>
  <c r="W135" i="70"/>
  <c r="V135" i="70"/>
  <c r="U135" i="70"/>
  <c r="T135" i="70"/>
  <c r="S135" i="70"/>
  <c r="R135" i="70"/>
  <c r="Q135" i="70"/>
  <c r="P135" i="70"/>
  <c r="N135" i="70"/>
  <c r="M135" i="70"/>
  <c r="L135" i="70"/>
  <c r="K135" i="70"/>
  <c r="J135" i="70"/>
  <c r="I135" i="70"/>
  <c r="H135" i="70"/>
  <c r="G135" i="70"/>
  <c r="W134" i="70"/>
  <c r="V132"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Y123" i="70"/>
  <c r="X123" i="70"/>
  <c r="W123" i="70"/>
  <c r="W133" i="70" s="1"/>
  <c r="V123" i="70"/>
  <c r="U123" i="70"/>
  <c r="T123" i="70"/>
  <c r="T131" i="70" s="1"/>
  <c r="S123" i="70"/>
  <c r="R123" i="70"/>
  <c r="Q123" i="70"/>
  <c r="P123" i="70"/>
  <c r="N123" i="70"/>
  <c r="M123" i="70"/>
  <c r="L123" i="70"/>
  <c r="K123" i="70"/>
  <c r="J123" i="70"/>
  <c r="I123" i="70"/>
  <c r="H123" i="70"/>
  <c r="G123" i="70"/>
  <c r="W122" i="70"/>
  <c r="W121" i="70"/>
  <c r="V120"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Y111" i="70"/>
  <c r="Y120" i="70" s="1"/>
  <c r="X111" i="70"/>
  <c r="W111" i="70"/>
  <c r="V111" i="70"/>
  <c r="U111" i="70"/>
  <c r="U120" i="70" s="1"/>
  <c r="T111" i="70"/>
  <c r="T119" i="70" s="1"/>
  <c r="S111" i="70"/>
  <c r="R111" i="70"/>
  <c r="Q111" i="70"/>
  <c r="P111" i="70"/>
  <c r="N111" i="70"/>
  <c r="M111" i="70"/>
  <c r="L111" i="70"/>
  <c r="K111" i="70"/>
  <c r="J111" i="70"/>
  <c r="I111" i="70"/>
  <c r="H111" i="70"/>
  <c r="G111" i="70"/>
  <c r="Y110" i="70"/>
  <c r="U110" i="70"/>
  <c r="Y109" i="70"/>
  <c r="U109"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Y99" i="70"/>
  <c r="X99" i="70"/>
  <c r="W99" i="70"/>
  <c r="W108" i="70" s="1"/>
  <c r="V99" i="70"/>
  <c r="U99" i="70"/>
  <c r="T99" i="70"/>
  <c r="T107" i="70" s="1"/>
  <c r="S99" i="70"/>
  <c r="R99" i="70"/>
  <c r="Q99" i="70"/>
  <c r="P99" i="70"/>
  <c r="N99" i="70"/>
  <c r="M99" i="70"/>
  <c r="L99" i="70"/>
  <c r="K99" i="70"/>
  <c r="J99" i="70"/>
  <c r="I99" i="70"/>
  <c r="H99" i="70"/>
  <c r="G99" i="70"/>
  <c r="W98" i="70"/>
  <c r="W97"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Z96" i="70" s="1"/>
  <c r="Y87" i="70"/>
  <c r="Y96" i="70" s="1"/>
  <c r="X87" i="70"/>
  <c r="W87" i="70"/>
  <c r="V87" i="70"/>
  <c r="U87" i="70"/>
  <c r="U96" i="70" s="1"/>
  <c r="T87" i="70"/>
  <c r="T95" i="70" s="1"/>
  <c r="S87" i="70"/>
  <c r="R87" i="70"/>
  <c r="Q87" i="70"/>
  <c r="P87" i="70"/>
  <c r="N87" i="70"/>
  <c r="M87" i="70"/>
  <c r="L87" i="70"/>
  <c r="K87" i="70"/>
  <c r="J87" i="70"/>
  <c r="I87" i="70"/>
  <c r="H87" i="70"/>
  <c r="G87" i="70"/>
  <c r="V86" i="70"/>
  <c r="Z85" i="70"/>
  <c r="V85" i="70"/>
  <c r="Y84"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Z86" i="70" s="1"/>
  <c r="Y75" i="70"/>
  <c r="X75" i="70"/>
  <c r="X86" i="70" s="1"/>
  <c r="W75" i="70"/>
  <c r="W86" i="70" s="1"/>
  <c r="V75" i="70"/>
  <c r="U75" i="70"/>
  <c r="T75" i="70"/>
  <c r="S75" i="70"/>
  <c r="R75" i="70"/>
  <c r="Q75" i="70"/>
  <c r="P75" i="70"/>
  <c r="N75" i="70"/>
  <c r="M75" i="70"/>
  <c r="L75" i="70"/>
  <c r="K75" i="70"/>
  <c r="J75" i="70"/>
  <c r="I75" i="70"/>
  <c r="H75" i="70"/>
  <c r="G75" i="70"/>
  <c r="X74" i="70"/>
  <c r="X73"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Z72" i="70" s="1"/>
  <c r="Y63" i="70"/>
  <c r="X63" i="70"/>
  <c r="W63" i="70"/>
  <c r="W72" i="70" s="1"/>
  <c r="V63" i="70"/>
  <c r="V72" i="70" s="1"/>
  <c r="U63" i="70"/>
  <c r="T63" i="70"/>
  <c r="T71" i="70" s="1"/>
  <c r="S63" i="70"/>
  <c r="R63" i="70"/>
  <c r="Q63" i="70"/>
  <c r="P63" i="70"/>
  <c r="N63" i="70"/>
  <c r="M63" i="70"/>
  <c r="L63" i="70"/>
  <c r="K63" i="70"/>
  <c r="J63" i="70"/>
  <c r="I63" i="70"/>
  <c r="H63" i="70"/>
  <c r="G63" i="70"/>
  <c r="Z62" i="70"/>
  <c r="V62" i="70"/>
  <c r="Z61" i="70"/>
  <c r="V61" i="70"/>
  <c r="Y60"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Y51" i="70"/>
  <c r="X51" i="70"/>
  <c r="X60" i="70" s="1"/>
  <c r="W51" i="70"/>
  <c r="V51" i="70"/>
  <c r="U51" i="70"/>
  <c r="T51" i="70"/>
  <c r="S51" i="70"/>
  <c r="R51" i="70"/>
  <c r="Q51" i="70"/>
  <c r="P51" i="70"/>
  <c r="N51" i="70"/>
  <c r="M51" i="70"/>
  <c r="L51" i="70"/>
  <c r="K51" i="70"/>
  <c r="J51" i="70"/>
  <c r="I51" i="70"/>
  <c r="H51" i="70"/>
  <c r="G51" i="70"/>
  <c r="X50" i="70"/>
  <c r="X49"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Z48" i="70" s="1"/>
  <c r="Y39" i="70"/>
  <c r="X39" i="70"/>
  <c r="W39" i="70"/>
  <c r="W48" i="70" s="1"/>
  <c r="V39" i="70"/>
  <c r="V48" i="70" s="1"/>
  <c r="U39" i="70"/>
  <c r="T39" i="70"/>
  <c r="T47" i="70" s="1"/>
  <c r="S39" i="70"/>
  <c r="R39" i="70"/>
  <c r="Q39" i="70"/>
  <c r="P39" i="70"/>
  <c r="N39" i="70"/>
  <c r="M39" i="70"/>
  <c r="L39" i="70"/>
  <c r="K39" i="70"/>
  <c r="J39" i="70"/>
  <c r="I39" i="70"/>
  <c r="H39" i="70"/>
  <c r="G39" i="70"/>
  <c r="Z38" i="70"/>
  <c r="V38" i="70"/>
  <c r="Z37" i="70"/>
  <c r="V37"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Y27" i="70"/>
  <c r="Y36" i="70" s="1"/>
  <c r="X27" i="70"/>
  <c r="X36" i="70" s="1"/>
  <c r="W27" i="70"/>
  <c r="V27" i="70"/>
  <c r="U27" i="70"/>
  <c r="T27" i="70"/>
  <c r="S27" i="70"/>
  <c r="R27" i="70"/>
  <c r="Q27" i="70"/>
  <c r="P27" i="70"/>
  <c r="N27" i="70"/>
  <c r="M27" i="70"/>
  <c r="L27" i="70"/>
  <c r="K27" i="70"/>
  <c r="J27" i="70"/>
  <c r="I27" i="70"/>
  <c r="H27" i="70"/>
  <c r="G27" i="70"/>
  <c r="X26" i="70"/>
  <c r="X194" i="70" s="1"/>
  <c r="X25" i="70"/>
  <c r="X193" i="70" s="1"/>
  <c r="W24" i="70"/>
  <c r="W192" i="70" s="1"/>
  <c r="Z19" i="70"/>
  <c r="Z187" i="70" s="1"/>
  <c r="Y19" i="70"/>
  <c r="Y187" i="70" s="1"/>
  <c r="X19" i="70"/>
  <c r="X187" i="70" s="1"/>
  <c r="W19" i="70"/>
  <c r="W187" i="70" s="1"/>
  <c r="V19" i="70"/>
  <c r="V187" i="70" s="1"/>
  <c r="U19" i="70"/>
  <c r="U187" i="70" s="1"/>
  <c r="T19" i="70"/>
  <c r="S19" i="70"/>
  <c r="S187" i="70" s="1"/>
  <c r="S99" i="45" s="1"/>
  <c r="R19" i="70"/>
  <c r="Q19" i="70"/>
  <c r="P19" i="70"/>
  <c r="N19" i="70"/>
  <c r="N187" i="70" s="1"/>
  <c r="P99" i="45" s="1"/>
  <c r="M19" i="70"/>
  <c r="L19" i="70"/>
  <c r="K19" i="70"/>
  <c r="J19" i="70"/>
  <c r="J187" i="70" s="1"/>
  <c r="I19" i="70"/>
  <c r="H19" i="70"/>
  <c r="G19" i="70"/>
  <c r="Z18" i="70"/>
  <c r="Z186" i="70" s="1"/>
  <c r="Y18" i="70"/>
  <c r="Y186" i="70" s="1"/>
  <c r="X18" i="70"/>
  <c r="X186" i="70" s="1"/>
  <c r="W18" i="70"/>
  <c r="W186" i="70" s="1"/>
  <c r="V18" i="70"/>
  <c r="V186" i="70" s="1"/>
  <c r="U18" i="70"/>
  <c r="U186" i="70" s="1"/>
  <c r="T18" i="70"/>
  <c r="S18" i="70"/>
  <c r="R18" i="70"/>
  <c r="R186" i="70" s="1"/>
  <c r="R98" i="45" s="1"/>
  <c r="Q18" i="70"/>
  <c r="P18" i="70"/>
  <c r="N18" i="70"/>
  <c r="M18" i="70"/>
  <c r="M186" i="70" s="1"/>
  <c r="O98" i="45" s="1"/>
  <c r="L18" i="70"/>
  <c r="K18" i="70"/>
  <c r="J18" i="70"/>
  <c r="I18" i="70"/>
  <c r="I186" i="70" s="1"/>
  <c r="H18" i="70"/>
  <c r="G18" i="70"/>
  <c r="Z16" i="70"/>
  <c r="Z184" i="70" s="1"/>
  <c r="Y16" i="70"/>
  <c r="Y184" i="70" s="1"/>
  <c r="X16" i="70"/>
  <c r="X184" i="70" s="1"/>
  <c r="W16" i="70"/>
  <c r="W184" i="70" s="1"/>
  <c r="V16" i="70"/>
  <c r="V184" i="70" s="1"/>
  <c r="U16" i="70"/>
  <c r="U184" i="70" s="1"/>
  <c r="T16" i="70"/>
  <c r="S16" i="70"/>
  <c r="R16" i="70"/>
  <c r="Q16" i="70"/>
  <c r="Q184" i="70" s="1"/>
  <c r="Q96" i="45" s="1"/>
  <c r="P16" i="70"/>
  <c r="N16" i="70"/>
  <c r="M16" i="70"/>
  <c r="L16" i="70"/>
  <c r="L184" i="70" s="1"/>
  <c r="N96" i="45" s="1"/>
  <c r="K16" i="70"/>
  <c r="J16" i="70"/>
  <c r="I16" i="70"/>
  <c r="H16" i="70"/>
  <c r="H184" i="70" s="1"/>
  <c r="G16" i="70"/>
  <c r="Z15" i="70"/>
  <c r="Z183" i="70" s="1"/>
  <c r="Y15" i="70"/>
  <c r="Y183" i="70" s="1"/>
  <c r="X15" i="70"/>
  <c r="X183" i="70" s="1"/>
  <c r="W15" i="70"/>
  <c r="V15" i="70"/>
  <c r="V183" i="70" s="1"/>
  <c r="U15" i="70"/>
  <c r="U183" i="70" s="1"/>
  <c r="T15" i="70"/>
  <c r="S15" i="70"/>
  <c r="R15" i="70"/>
  <c r="Q15" i="70"/>
  <c r="P15" i="70"/>
  <c r="P183" i="70" s="1"/>
  <c r="N15" i="70"/>
  <c r="M15" i="70"/>
  <c r="L15" i="70"/>
  <c r="K15" i="70"/>
  <c r="K183" i="70" s="1"/>
  <c r="M95" i="45" s="1"/>
  <c r="J15" i="70"/>
  <c r="I15" i="70"/>
  <c r="H15" i="70"/>
  <c r="G15" i="70"/>
  <c r="G183" i="70" s="1"/>
  <c r="Z184" i="69"/>
  <c r="Y184" i="69"/>
  <c r="X184" i="69"/>
  <c r="W184" i="69"/>
  <c r="V184" i="69"/>
  <c r="U184" i="69"/>
  <c r="T184" i="69"/>
  <c r="S184" i="69"/>
  <c r="R184" i="69"/>
  <c r="Q184" i="69"/>
  <c r="P184" i="69"/>
  <c r="N184" i="69"/>
  <c r="M184" i="69"/>
  <c r="L184" i="69"/>
  <c r="K184" i="69"/>
  <c r="J184" i="69"/>
  <c r="I184" i="69"/>
  <c r="H184" i="69"/>
  <c r="G184" i="69"/>
  <c r="U182" i="69"/>
  <c r="Z175" i="69"/>
  <c r="Y175" i="69"/>
  <c r="X175" i="69"/>
  <c r="W175" i="69"/>
  <c r="V175" i="69"/>
  <c r="U175" i="69"/>
  <c r="T175" i="69"/>
  <c r="S175" i="69"/>
  <c r="R175" i="69"/>
  <c r="Q175" i="69"/>
  <c r="P175" i="69"/>
  <c r="N175" i="69"/>
  <c r="M175" i="69"/>
  <c r="L175" i="69"/>
  <c r="K175" i="69"/>
  <c r="J175" i="69"/>
  <c r="I175" i="69"/>
  <c r="H175" i="69"/>
  <c r="G175" i="69"/>
  <c r="Z174" i="69"/>
  <c r="Y174" i="69"/>
  <c r="X174" i="69"/>
  <c r="W174" i="69"/>
  <c r="V174" i="69"/>
  <c r="U174" i="69"/>
  <c r="T174" i="69"/>
  <c r="S174" i="69"/>
  <c r="R174" i="69"/>
  <c r="Q174" i="69"/>
  <c r="P174" i="69"/>
  <c r="N174" i="69"/>
  <c r="M174" i="69"/>
  <c r="L174" i="69"/>
  <c r="K174" i="69"/>
  <c r="J174" i="69"/>
  <c r="I174" i="69"/>
  <c r="H174" i="69"/>
  <c r="G174" i="69"/>
  <c r="Z171" i="69"/>
  <c r="Y171" i="69"/>
  <c r="X171" i="69"/>
  <c r="X182" i="69" s="1"/>
  <c r="W171" i="69"/>
  <c r="V171" i="69"/>
  <c r="U171" i="69"/>
  <c r="T171" i="69"/>
  <c r="S171" i="69"/>
  <c r="R171" i="69"/>
  <c r="Q171" i="69"/>
  <c r="P171" i="69"/>
  <c r="N171" i="69"/>
  <c r="M171" i="69"/>
  <c r="L171" i="69"/>
  <c r="K171" i="69"/>
  <c r="J171" i="69"/>
  <c r="I171" i="69"/>
  <c r="H171" i="69"/>
  <c r="G171" i="69"/>
  <c r="Z170" i="69"/>
  <c r="U170" i="69"/>
  <c r="Z163" i="69"/>
  <c r="Y163" i="69"/>
  <c r="X163" i="69"/>
  <c r="W163" i="69"/>
  <c r="V163" i="69"/>
  <c r="U163" i="69"/>
  <c r="T163" i="69"/>
  <c r="S163" i="69"/>
  <c r="R163" i="69"/>
  <c r="Q163" i="69"/>
  <c r="P163" i="69"/>
  <c r="N163" i="69"/>
  <c r="M163" i="69"/>
  <c r="L163" i="69"/>
  <c r="K163" i="69"/>
  <c r="J163" i="69"/>
  <c r="I163" i="69"/>
  <c r="H163" i="69"/>
  <c r="G163" i="69"/>
  <c r="Z162" i="69"/>
  <c r="Y162" i="69"/>
  <c r="X162" i="69"/>
  <c r="W162" i="69"/>
  <c r="V162" i="69"/>
  <c r="U162" i="69"/>
  <c r="T162" i="69"/>
  <c r="S162" i="69"/>
  <c r="R162" i="69"/>
  <c r="Q162" i="69"/>
  <c r="P162" i="69"/>
  <c r="N162" i="69"/>
  <c r="M162" i="69"/>
  <c r="L162" i="69"/>
  <c r="K162" i="69"/>
  <c r="J162" i="69"/>
  <c r="I162" i="69"/>
  <c r="H162" i="69"/>
  <c r="G162" i="69"/>
  <c r="Z159" i="69"/>
  <c r="Y159" i="69"/>
  <c r="X159" i="69"/>
  <c r="W159" i="69"/>
  <c r="W170" i="69" s="1"/>
  <c r="V159" i="69"/>
  <c r="V170" i="69" s="1"/>
  <c r="U159" i="69"/>
  <c r="T159" i="69"/>
  <c r="T167" i="69" s="1"/>
  <c r="S159" i="69"/>
  <c r="R159" i="69"/>
  <c r="Q159" i="69"/>
  <c r="P159" i="69"/>
  <c r="N159" i="69"/>
  <c r="M159" i="69"/>
  <c r="L159" i="69"/>
  <c r="K159" i="69"/>
  <c r="J159" i="69"/>
  <c r="I159" i="69"/>
  <c r="H159" i="69"/>
  <c r="G159" i="69"/>
  <c r="Z151" i="69"/>
  <c r="Y151" i="69"/>
  <c r="X151" i="69"/>
  <c r="W151" i="69"/>
  <c r="V151" i="69"/>
  <c r="U151" i="69"/>
  <c r="T151" i="69"/>
  <c r="S151" i="69"/>
  <c r="R151" i="69"/>
  <c r="Q151" i="69"/>
  <c r="P151" i="69"/>
  <c r="N151" i="69"/>
  <c r="M151" i="69"/>
  <c r="L151" i="69"/>
  <c r="K151" i="69"/>
  <c r="J151" i="69"/>
  <c r="I151" i="69"/>
  <c r="H151" i="69"/>
  <c r="G151" i="69"/>
  <c r="Z150" i="69"/>
  <c r="Y150" i="69"/>
  <c r="X150" i="69"/>
  <c r="W150" i="69"/>
  <c r="V150" i="69"/>
  <c r="U150" i="69"/>
  <c r="T150" i="69"/>
  <c r="S150" i="69"/>
  <c r="R150" i="69"/>
  <c r="Q150" i="69"/>
  <c r="P150" i="69"/>
  <c r="N150" i="69"/>
  <c r="M150" i="69"/>
  <c r="L150" i="69"/>
  <c r="K150" i="69"/>
  <c r="J150" i="69"/>
  <c r="I150" i="69"/>
  <c r="H150" i="69"/>
  <c r="G150" i="69"/>
  <c r="Z147" i="69"/>
  <c r="Y147" i="69"/>
  <c r="Y158" i="69" s="1"/>
  <c r="X147" i="69"/>
  <c r="X158" i="69" s="1"/>
  <c r="W147" i="69"/>
  <c r="V147" i="69"/>
  <c r="U147" i="69"/>
  <c r="U158" i="69" s="1"/>
  <c r="T147" i="69"/>
  <c r="S147" i="69"/>
  <c r="R147" i="69"/>
  <c r="Q147" i="69"/>
  <c r="P147" i="69"/>
  <c r="N147" i="69"/>
  <c r="M147" i="69"/>
  <c r="L147" i="69"/>
  <c r="K147" i="69"/>
  <c r="J147" i="69"/>
  <c r="I147" i="69"/>
  <c r="H147" i="69"/>
  <c r="G147" i="69"/>
  <c r="W146" i="69"/>
  <c r="Z139" i="69"/>
  <c r="Y139" i="69"/>
  <c r="X139" i="69"/>
  <c r="W139" i="69"/>
  <c r="V139" i="69"/>
  <c r="U139" i="69"/>
  <c r="T139" i="69"/>
  <c r="S139" i="69"/>
  <c r="R139" i="69"/>
  <c r="Q139" i="69"/>
  <c r="P139" i="69"/>
  <c r="N139" i="69"/>
  <c r="M139" i="69"/>
  <c r="L139" i="69"/>
  <c r="K139" i="69"/>
  <c r="J139" i="69"/>
  <c r="I139" i="69"/>
  <c r="H139" i="69"/>
  <c r="G139" i="69"/>
  <c r="Z138" i="69"/>
  <c r="Y138" i="69"/>
  <c r="X138" i="69"/>
  <c r="W138" i="69"/>
  <c r="V138" i="69"/>
  <c r="U138" i="69"/>
  <c r="T138" i="69"/>
  <c r="T144" i="69" s="1"/>
  <c r="S138" i="69"/>
  <c r="R138" i="69"/>
  <c r="Q138" i="69"/>
  <c r="P138" i="69"/>
  <c r="N138" i="69"/>
  <c r="M138" i="69"/>
  <c r="L138" i="69"/>
  <c r="K138" i="69"/>
  <c r="J138" i="69"/>
  <c r="I138" i="69"/>
  <c r="H138" i="69"/>
  <c r="G138" i="69"/>
  <c r="Z135" i="69"/>
  <c r="Y135" i="69"/>
  <c r="Y146" i="69" s="1"/>
  <c r="X135" i="69"/>
  <c r="W135" i="69"/>
  <c r="V135" i="69"/>
  <c r="U135" i="69"/>
  <c r="U146" i="69" s="1"/>
  <c r="T135" i="69"/>
  <c r="T143" i="69" s="1"/>
  <c r="S135" i="69"/>
  <c r="R135" i="69"/>
  <c r="Q135" i="69"/>
  <c r="P135" i="69"/>
  <c r="N135" i="69"/>
  <c r="M135" i="69"/>
  <c r="L135" i="69"/>
  <c r="K135" i="69"/>
  <c r="J135" i="69"/>
  <c r="I135" i="69"/>
  <c r="H135" i="69"/>
  <c r="G135" i="69"/>
  <c r="Z127" i="69"/>
  <c r="Y127" i="69"/>
  <c r="X127" i="69"/>
  <c r="W127" i="69"/>
  <c r="V127" i="69"/>
  <c r="U127" i="69"/>
  <c r="T127" i="69"/>
  <c r="S127" i="69"/>
  <c r="R127" i="69"/>
  <c r="Q127" i="69"/>
  <c r="P127" i="69"/>
  <c r="N127" i="69"/>
  <c r="M127" i="69"/>
  <c r="L127" i="69"/>
  <c r="K127" i="69"/>
  <c r="J127" i="69"/>
  <c r="I127" i="69"/>
  <c r="H127" i="69"/>
  <c r="G127" i="69"/>
  <c r="Z126" i="69"/>
  <c r="Y126" i="69"/>
  <c r="X126" i="69"/>
  <c r="W126" i="69"/>
  <c r="V126" i="69"/>
  <c r="U126" i="69"/>
  <c r="T126" i="69"/>
  <c r="S126" i="69"/>
  <c r="R126" i="69"/>
  <c r="Q126" i="69"/>
  <c r="P126" i="69"/>
  <c r="N126" i="69"/>
  <c r="M126" i="69"/>
  <c r="L126" i="69"/>
  <c r="K126" i="69"/>
  <c r="J126" i="69"/>
  <c r="I126" i="69"/>
  <c r="H126" i="69"/>
  <c r="G126" i="69"/>
  <c r="Z123" i="69"/>
  <c r="Y123" i="69"/>
  <c r="Y134" i="69" s="1"/>
  <c r="X123" i="69"/>
  <c r="X134" i="69" s="1"/>
  <c r="W123" i="69"/>
  <c r="V123" i="69"/>
  <c r="U123" i="69"/>
  <c r="U134" i="69" s="1"/>
  <c r="T123" i="69"/>
  <c r="S123" i="69"/>
  <c r="R123" i="69"/>
  <c r="Q123" i="69"/>
  <c r="P123" i="69"/>
  <c r="N123" i="69"/>
  <c r="M123" i="69"/>
  <c r="L123" i="69"/>
  <c r="K123" i="69"/>
  <c r="J123" i="69"/>
  <c r="I123" i="69"/>
  <c r="H123" i="69"/>
  <c r="G123" i="69"/>
  <c r="Z115" i="69"/>
  <c r="Y115" i="69"/>
  <c r="X115" i="69"/>
  <c r="W115" i="69"/>
  <c r="V115" i="69"/>
  <c r="U115" i="69"/>
  <c r="T115" i="69"/>
  <c r="S115" i="69"/>
  <c r="R115" i="69"/>
  <c r="Q115" i="69"/>
  <c r="P115" i="69"/>
  <c r="N115" i="69"/>
  <c r="M115" i="69"/>
  <c r="L115" i="69"/>
  <c r="K115" i="69"/>
  <c r="J115" i="69"/>
  <c r="I115" i="69"/>
  <c r="H115" i="69"/>
  <c r="G115" i="69"/>
  <c r="Z114" i="69"/>
  <c r="Y114" i="69"/>
  <c r="X114" i="69"/>
  <c r="W114" i="69"/>
  <c r="V114" i="69"/>
  <c r="U114" i="69"/>
  <c r="T114" i="69"/>
  <c r="S114" i="69"/>
  <c r="R114" i="69"/>
  <c r="Q114" i="69"/>
  <c r="P114" i="69"/>
  <c r="N114" i="69"/>
  <c r="M114" i="69"/>
  <c r="L114" i="69"/>
  <c r="K114" i="69"/>
  <c r="J114" i="69"/>
  <c r="I114" i="69"/>
  <c r="H114" i="69"/>
  <c r="G114" i="69"/>
  <c r="Z111" i="69"/>
  <c r="Y111" i="69"/>
  <c r="X111" i="69"/>
  <c r="X122" i="69" s="1"/>
  <c r="W111" i="69"/>
  <c r="W122" i="69" s="1"/>
  <c r="V111" i="69"/>
  <c r="U111" i="69"/>
  <c r="T111" i="69"/>
  <c r="S111" i="69"/>
  <c r="R111" i="69"/>
  <c r="Q111" i="69"/>
  <c r="P111" i="69"/>
  <c r="N111" i="69"/>
  <c r="M111" i="69"/>
  <c r="L111" i="69"/>
  <c r="K111" i="69"/>
  <c r="J111" i="69"/>
  <c r="I111" i="69"/>
  <c r="H111" i="69"/>
  <c r="G111" i="69"/>
  <c r="Z103" i="69"/>
  <c r="Y103" i="69"/>
  <c r="X103" i="69"/>
  <c r="W103" i="69"/>
  <c r="V103" i="69"/>
  <c r="U103" i="69"/>
  <c r="T103" i="69"/>
  <c r="S103" i="69"/>
  <c r="R103" i="69"/>
  <c r="Q103" i="69"/>
  <c r="P103" i="69"/>
  <c r="N103" i="69"/>
  <c r="M103" i="69"/>
  <c r="L103" i="69"/>
  <c r="K103" i="69"/>
  <c r="J103" i="69"/>
  <c r="I103" i="69"/>
  <c r="H103" i="69"/>
  <c r="G103" i="69"/>
  <c r="Z102" i="69"/>
  <c r="Y102" i="69"/>
  <c r="X102" i="69"/>
  <c r="W102" i="69"/>
  <c r="V102" i="69"/>
  <c r="U102" i="69"/>
  <c r="T102" i="69"/>
  <c r="S102" i="69"/>
  <c r="R102" i="69"/>
  <c r="Q102" i="69"/>
  <c r="P102" i="69"/>
  <c r="N102" i="69"/>
  <c r="M102" i="69"/>
  <c r="L102" i="69"/>
  <c r="K102" i="69"/>
  <c r="J102" i="69"/>
  <c r="I102" i="69"/>
  <c r="H102" i="69"/>
  <c r="G102" i="69"/>
  <c r="Z99" i="69"/>
  <c r="Z110" i="69" s="1"/>
  <c r="Y99" i="69"/>
  <c r="X99" i="69"/>
  <c r="X110" i="69" s="1"/>
  <c r="W99" i="69"/>
  <c r="V99" i="69"/>
  <c r="V110" i="69" s="1"/>
  <c r="U99" i="69"/>
  <c r="T99" i="69"/>
  <c r="S99" i="69"/>
  <c r="R99" i="69"/>
  <c r="Q99" i="69"/>
  <c r="P99" i="69"/>
  <c r="N99" i="69"/>
  <c r="M99" i="69"/>
  <c r="L99" i="69"/>
  <c r="K99" i="69"/>
  <c r="J99" i="69"/>
  <c r="I99" i="69"/>
  <c r="H99" i="69"/>
  <c r="G99" i="69"/>
  <c r="Z91" i="69"/>
  <c r="Y91" i="69"/>
  <c r="X91" i="69"/>
  <c r="W91" i="69"/>
  <c r="V91" i="69"/>
  <c r="U91" i="69"/>
  <c r="T91" i="69"/>
  <c r="S91" i="69"/>
  <c r="R91" i="69"/>
  <c r="Q91" i="69"/>
  <c r="P91" i="69"/>
  <c r="N91" i="69"/>
  <c r="M91" i="69"/>
  <c r="L91" i="69"/>
  <c r="K91" i="69"/>
  <c r="J91" i="69"/>
  <c r="I91" i="69"/>
  <c r="H91" i="69"/>
  <c r="G91" i="69"/>
  <c r="Z90" i="69"/>
  <c r="Y90" i="69"/>
  <c r="X90" i="69"/>
  <c r="W90" i="69"/>
  <c r="V90" i="69"/>
  <c r="U90" i="69"/>
  <c r="T90" i="69"/>
  <c r="S90" i="69"/>
  <c r="R90" i="69"/>
  <c r="Q90" i="69"/>
  <c r="P90" i="69"/>
  <c r="N90" i="69"/>
  <c r="M90" i="69"/>
  <c r="L90" i="69"/>
  <c r="K90" i="69"/>
  <c r="J90" i="69"/>
  <c r="I90" i="69"/>
  <c r="H90" i="69"/>
  <c r="G90" i="69"/>
  <c r="Z87" i="69"/>
  <c r="Y87" i="69"/>
  <c r="Y98" i="69" s="1"/>
  <c r="X87" i="69"/>
  <c r="X98" i="69" s="1"/>
  <c r="W87" i="69"/>
  <c r="V87" i="69"/>
  <c r="U87" i="69"/>
  <c r="U98" i="69" s="1"/>
  <c r="T87" i="69"/>
  <c r="S87" i="69"/>
  <c r="R87" i="69"/>
  <c r="Q87" i="69"/>
  <c r="P87" i="69"/>
  <c r="N87" i="69"/>
  <c r="M87" i="69"/>
  <c r="L87" i="69"/>
  <c r="K87" i="69"/>
  <c r="J87" i="69"/>
  <c r="I87" i="69"/>
  <c r="H87" i="69"/>
  <c r="G87" i="69"/>
  <c r="Z79" i="69"/>
  <c r="Y79" i="69"/>
  <c r="X79" i="69"/>
  <c r="W79" i="69"/>
  <c r="V79" i="69"/>
  <c r="U79" i="69"/>
  <c r="T79" i="69"/>
  <c r="S79" i="69"/>
  <c r="R79" i="69"/>
  <c r="Q79" i="69"/>
  <c r="P79" i="69"/>
  <c r="N79" i="69"/>
  <c r="M79" i="69"/>
  <c r="L79" i="69"/>
  <c r="K79" i="69"/>
  <c r="J79" i="69"/>
  <c r="I79" i="69"/>
  <c r="H79" i="69"/>
  <c r="G79" i="69"/>
  <c r="Z78" i="69"/>
  <c r="Y78" i="69"/>
  <c r="X78" i="69"/>
  <c r="W78" i="69"/>
  <c r="V78" i="69"/>
  <c r="U78" i="69"/>
  <c r="T78" i="69"/>
  <c r="S78" i="69"/>
  <c r="R78" i="69"/>
  <c r="Q78" i="69"/>
  <c r="P78" i="69"/>
  <c r="N78" i="69"/>
  <c r="M78" i="69"/>
  <c r="L78" i="69"/>
  <c r="K78" i="69"/>
  <c r="J78" i="69"/>
  <c r="I78" i="69"/>
  <c r="H78" i="69"/>
  <c r="G78" i="69"/>
  <c r="Z75" i="69"/>
  <c r="Y75" i="69"/>
  <c r="X75" i="69"/>
  <c r="X86" i="69" s="1"/>
  <c r="W75" i="69"/>
  <c r="W86" i="69" s="1"/>
  <c r="V75" i="69"/>
  <c r="U75" i="69"/>
  <c r="T75" i="69"/>
  <c r="S75" i="69"/>
  <c r="R75" i="69"/>
  <c r="Q75" i="69"/>
  <c r="P75" i="69"/>
  <c r="N75" i="69"/>
  <c r="M75" i="69"/>
  <c r="L75" i="69"/>
  <c r="K75" i="69"/>
  <c r="J75" i="69"/>
  <c r="I75" i="69"/>
  <c r="H75" i="69"/>
  <c r="G75" i="69"/>
  <c r="Z67" i="69"/>
  <c r="Y67" i="69"/>
  <c r="X67" i="69"/>
  <c r="W67" i="69"/>
  <c r="V67" i="69"/>
  <c r="U67" i="69"/>
  <c r="T67" i="69"/>
  <c r="S67" i="69"/>
  <c r="R67" i="69"/>
  <c r="Q67" i="69"/>
  <c r="P67" i="69"/>
  <c r="N67" i="69"/>
  <c r="M67" i="69"/>
  <c r="L67" i="69"/>
  <c r="K67" i="69"/>
  <c r="J67" i="69"/>
  <c r="I67" i="69"/>
  <c r="H67" i="69"/>
  <c r="G67" i="69"/>
  <c r="Z66" i="69"/>
  <c r="Y66" i="69"/>
  <c r="X66" i="69"/>
  <c r="W66" i="69"/>
  <c r="V66" i="69"/>
  <c r="U66" i="69"/>
  <c r="T66" i="69"/>
  <c r="S66" i="69"/>
  <c r="R66" i="69"/>
  <c r="Q66" i="69"/>
  <c r="P66" i="69"/>
  <c r="N66" i="69"/>
  <c r="M66" i="69"/>
  <c r="L66" i="69"/>
  <c r="K66" i="69"/>
  <c r="J66" i="69"/>
  <c r="I66" i="69"/>
  <c r="H66" i="69"/>
  <c r="G66" i="69"/>
  <c r="Z63" i="69"/>
  <c r="Z74" i="69" s="1"/>
  <c r="Y63" i="69"/>
  <c r="X63" i="69"/>
  <c r="W63" i="69"/>
  <c r="W74" i="69" s="1"/>
  <c r="V63" i="69"/>
  <c r="V74" i="69" s="1"/>
  <c r="U63" i="69"/>
  <c r="T63" i="69"/>
  <c r="T71" i="69" s="1"/>
  <c r="S63" i="69"/>
  <c r="R63" i="69"/>
  <c r="Q63" i="69"/>
  <c r="P63" i="69"/>
  <c r="N63" i="69"/>
  <c r="M63" i="69"/>
  <c r="L63" i="69"/>
  <c r="K63" i="69"/>
  <c r="J63" i="69"/>
  <c r="I63" i="69"/>
  <c r="H63" i="69"/>
  <c r="G63" i="69"/>
  <c r="Z55" i="69"/>
  <c r="Y55" i="69"/>
  <c r="X55" i="69"/>
  <c r="W55" i="69"/>
  <c r="V55" i="69"/>
  <c r="U55" i="69"/>
  <c r="T55" i="69"/>
  <c r="S55" i="69"/>
  <c r="R55" i="69"/>
  <c r="Q55" i="69"/>
  <c r="P55" i="69"/>
  <c r="N55" i="69"/>
  <c r="M55" i="69"/>
  <c r="L55" i="69"/>
  <c r="K55" i="69"/>
  <c r="J55" i="69"/>
  <c r="I55" i="69"/>
  <c r="H55" i="69"/>
  <c r="G55" i="69"/>
  <c r="Z54" i="69"/>
  <c r="Y54" i="69"/>
  <c r="X54" i="69"/>
  <c r="W54" i="69"/>
  <c r="V54" i="69"/>
  <c r="U54" i="69"/>
  <c r="T54" i="69"/>
  <c r="S54" i="69"/>
  <c r="R54" i="69"/>
  <c r="Q54" i="69"/>
  <c r="P54" i="69"/>
  <c r="N54" i="69"/>
  <c r="M54" i="69"/>
  <c r="L54" i="69"/>
  <c r="K54" i="69"/>
  <c r="J54" i="69"/>
  <c r="I54" i="69"/>
  <c r="H54" i="69"/>
  <c r="G54" i="69"/>
  <c r="Z51" i="69"/>
  <c r="Z62" i="69" s="1"/>
  <c r="Y51" i="69"/>
  <c r="Y62" i="69" s="1"/>
  <c r="X51" i="69"/>
  <c r="W51" i="69"/>
  <c r="V51" i="69"/>
  <c r="V62" i="69" s="1"/>
  <c r="U51" i="69"/>
  <c r="U62" i="69" s="1"/>
  <c r="T51" i="69"/>
  <c r="T59" i="69" s="1"/>
  <c r="S51" i="69"/>
  <c r="R51" i="69"/>
  <c r="Q51" i="69"/>
  <c r="P51" i="69"/>
  <c r="N51" i="69"/>
  <c r="M51" i="69"/>
  <c r="L51" i="69"/>
  <c r="K51" i="69"/>
  <c r="J51" i="69"/>
  <c r="I51" i="69"/>
  <c r="H51" i="69"/>
  <c r="G51" i="69"/>
  <c r="Z50" i="69"/>
  <c r="Z43" i="69"/>
  <c r="Y43" i="69"/>
  <c r="X43" i="69"/>
  <c r="W43" i="69"/>
  <c r="V43" i="69"/>
  <c r="U43" i="69"/>
  <c r="T43" i="69"/>
  <c r="S43" i="69"/>
  <c r="R43" i="69"/>
  <c r="Q43" i="69"/>
  <c r="P43" i="69"/>
  <c r="N43" i="69"/>
  <c r="M43" i="69"/>
  <c r="L43" i="69"/>
  <c r="K43" i="69"/>
  <c r="J43" i="69"/>
  <c r="I43" i="69"/>
  <c r="H43" i="69"/>
  <c r="G43" i="69"/>
  <c r="Z42" i="69"/>
  <c r="Y42" i="69"/>
  <c r="X42" i="69"/>
  <c r="W42" i="69"/>
  <c r="V42" i="69"/>
  <c r="U42" i="69"/>
  <c r="T42" i="69"/>
  <c r="S42" i="69"/>
  <c r="R42" i="69"/>
  <c r="Q42" i="69"/>
  <c r="P42" i="69"/>
  <c r="N42" i="69"/>
  <c r="M42" i="69"/>
  <c r="L42" i="69"/>
  <c r="K42" i="69"/>
  <c r="J42" i="69"/>
  <c r="I42" i="69"/>
  <c r="H42" i="69"/>
  <c r="G42" i="69"/>
  <c r="Z39" i="69"/>
  <c r="Y39" i="69"/>
  <c r="Y50" i="69" s="1"/>
  <c r="X39" i="69"/>
  <c r="X50" i="69" s="1"/>
  <c r="W39" i="69"/>
  <c r="V39" i="69"/>
  <c r="U39" i="69"/>
  <c r="U50" i="69" s="1"/>
  <c r="T39" i="69"/>
  <c r="S39" i="69"/>
  <c r="R39" i="69"/>
  <c r="Q39" i="69"/>
  <c r="P39" i="69"/>
  <c r="N39" i="69"/>
  <c r="M39" i="69"/>
  <c r="L39" i="69"/>
  <c r="K39" i="69"/>
  <c r="J39" i="69"/>
  <c r="I39" i="69"/>
  <c r="H39" i="69"/>
  <c r="G39" i="69"/>
  <c r="Z38" i="69"/>
  <c r="Z31" i="69"/>
  <c r="Y31" i="69"/>
  <c r="X31" i="69"/>
  <c r="W31" i="69"/>
  <c r="V31" i="69"/>
  <c r="U31" i="69"/>
  <c r="T31" i="69"/>
  <c r="S31" i="69"/>
  <c r="R31" i="69"/>
  <c r="Q31" i="69"/>
  <c r="P31" i="69"/>
  <c r="N31" i="69"/>
  <c r="M31" i="69"/>
  <c r="L31" i="69"/>
  <c r="K31" i="69"/>
  <c r="J31" i="69"/>
  <c r="I31" i="69"/>
  <c r="H31" i="69"/>
  <c r="G31" i="69"/>
  <c r="Z30" i="69"/>
  <c r="Y30" i="69"/>
  <c r="X30" i="69"/>
  <c r="W30" i="69"/>
  <c r="V30" i="69"/>
  <c r="U30" i="69"/>
  <c r="T30" i="69"/>
  <c r="S30" i="69"/>
  <c r="R30" i="69"/>
  <c r="Q30" i="69"/>
  <c r="P30" i="69"/>
  <c r="N30" i="69"/>
  <c r="M30" i="69"/>
  <c r="L30" i="69"/>
  <c r="K30" i="69"/>
  <c r="J30" i="69"/>
  <c r="I30" i="69"/>
  <c r="H30" i="69"/>
  <c r="G30" i="69"/>
  <c r="Z27" i="69"/>
  <c r="Y27" i="69"/>
  <c r="X27" i="69"/>
  <c r="X38" i="69" s="1"/>
  <c r="W27" i="69"/>
  <c r="W38" i="69" s="1"/>
  <c r="V27" i="69"/>
  <c r="U27" i="69"/>
  <c r="T27" i="69"/>
  <c r="S27" i="69"/>
  <c r="R27" i="69"/>
  <c r="Q27" i="69"/>
  <c r="P27" i="69"/>
  <c r="N27" i="69"/>
  <c r="M27" i="69"/>
  <c r="L27" i="69"/>
  <c r="K27" i="69"/>
  <c r="J27" i="69"/>
  <c r="I27" i="69"/>
  <c r="H27" i="69"/>
  <c r="G27" i="69"/>
  <c r="X26" i="69"/>
  <c r="X194" i="69" s="1"/>
  <c r="U26" i="69"/>
  <c r="U194" i="69" s="1"/>
  <c r="Z192" i="69"/>
  <c r="Y192" i="69"/>
  <c r="V192" i="69"/>
  <c r="U192" i="69"/>
  <c r="Z19" i="69"/>
  <c r="Z187" i="69" s="1"/>
  <c r="Y19" i="69"/>
  <c r="Y187" i="69" s="1"/>
  <c r="X19" i="69"/>
  <c r="X187" i="69" s="1"/>
  <c r="W19" i="69"/>
  <c r="W187" i="69" s="1"/>
  <c r="V19" i="69"/>
  <c r="V187" i="69" s="1"/>
  <c r="U19" i="69"/>
  <c r="U187" i="69" s="1"/>
  <c r="T19" i="69"/>
  <c r="S19" i="69"/>
  <c r="R19" i="69"/>
  <c r="Q19" i="69"/>
  <c r="P19" i="69"/>
  <c r="P187" i="69" s="1"/>
  <c r="N19" i="69"/>
  <c r="M19" i="69"/>
  <c r="L19" i="69"/>
  <c r="K19" i="69"/>
  <c r="K187" i="69" s="1"/>
  <c r="W99" i="45" s="1"/>
  <c r="J19" i="69"/>
  <c r="I19" i="69"/>
  <c r="H19" i="69"/>
  <c r="G19" i="69"/>
  <c r="G187" i="69" s="1"/>
  <c r="Z18" i="69"/>
  <c r="Z186" i="69" s="1"/>
  <c r="Y18" i="69"/>
  <c r="Y186" i="69" s="1"/>
  <c r="X18" i="69"/>
  <c r="X186" i="69" s="1"/>
  <c r="W18" i="69"/>
  <c r="W186" i="69" s="1"/>
  <c r="V18" i="69"/>
  <c r="V186" i="69" s="1"/>
  <c r="U18" i="69"/>
  <c r="U186" i="69" s="1"/>
  <c r="T18" i="69"/>
  <c r="S18" i="69"/>
  <c r="S186" i="69" s="1"/>
  <c r="AC98" i="45" s="1"/>
  <c r="R18" i="69"/>
  <c r="Q18" i="69"/>
  <c r="P18" i="69"/>
  <c r="N18" i="69"/>
  <c r="N186" i="69" s="1"/>
  <c r="Z98" i="45" s="1"/>
  <c r="M18" i="69"/>
  <c r="L18" i="69"/>
  <c r="K18" i="69"/>
  <c r="J18" i="69"/>
  <c r="J186" i="69" s="1"/>
  <c r="I18" i="69"/>
  <c r="H18" i="69"/>
  <c r="G18" i="69"/>
  <c r="Z15" i="69"/>
  <c r="Y15" i="69"/>
  <c r="Y183" i="69" s="1"/>
  <c r="X15" i="69"/>
  <c r="X183" i="69" s="1"/>
  <c r="W15" i="69"/>
  <c r="V15" i="69"/>
  <c r="U15" i="69"/>
  <c r="U183" i="69" s="1"/>
  <c r="T15" i="69"/>
  <c r="S15" i="69"/>
  <c r="R15" i="69"/>
  <c r="Q15" i="69"/>
  <c r="P15" i="69"/>
  <c r="N15" i="69"/>
  <c r="M15" i="69"/>
  <c r="L15" i="69"/>
  <c r="K15" i="69"/>
  <c r="J15" i="69"/>
  <c r="I15" i="69"/>
  <c r="I183" i="69" s="1"/>
  <c r="H15" i="69"/>
  <c r="G15" i="69"/>
  <c r="Z182" i="68"/>
  <c r="V182" i="68"/>
  <c r="Z181" i="68"/>
  <c r="V181" i="68"/>
  <c r="Y180" i="68"/>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Y171" i="68"/>
  <c r="X171" i="68"/>
  <c r="X182" i="68" s="1"/>
  <c r="W171" i="68"/>
  <c r="W180" i="68" s="1"/>
  <c r="V171" i="68"/>
  <c r="U171" i="68"/>
  <c r="T171" i="68"/>
  <c r="S171" i="68"/>
  <c r="R171" i="68"/>
  <c r="Q171" i="68"/>
  <c r="P171" i="68"/>
  <c r="N171" i="68"/>
  <c r="M171" i="68"/>
  <c r="L171" i="68"/>
  <c r="K171" i="68"/>
  <c r="J171" i="68"/>
  <c r="I171" i="68"/>
  <c r="H171" i="68"/>
  <c r="G171" i="68"/>
  <c r="X170" i="68"/>
  <c r="W168" i="68"/>
  <c r="V168"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Y159" i="68"/>
  <c r="X159" i="68"/>
  <c r="W159" i="68"/>
  <c r="W170" i="68" s="1"/>
  <c r="V159" i="68"/>
  <c r="U159" i="68"/>
  <c r="T159" i="68"/>
  <c r="S159" i="68"/>
  <c r="R159" i="68"/>
  <c r="Q159" i="68"/>
  <c r="P159" i="68"/>
  <c r="N159" i="68"/>
  <c r="M159" i="68"/>
  <c r="L159" i="68"/>
  <c r="K159" i="68"/>
  <c r="J159" i="68"/>
  <c r="I159" i="68"/>
  <c r="H159" i="68"/>
  <c r="G159" i="68"/>
  <c r="X158" i="68"/>
  <c r="X157"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Y147" i="68"/>
  <c r="Y156" i="68" s="1"/>
  <c r="X147" i="68"/>
  <c r="X156" i="68" s="1"/>
  <c r="W147" i="68"/>
  <c r="V147" i="68"/>
  <c r="U147" i="68"/>
  <c r="U156" i="68" s="1"/>
  <c r="T147" i="68"/>
  <c r="S147" i="68"/>
  <c r="R147" i="68"/>
  <c r="Q147" i="68"/>
  <c r="P147" i="68"/>
  <c r="N147" i="68"/>
  <c r="M147" i="68"/>
  <c r="L147" i="68"/>
  <c r="K147" i="68"/>
  <c r="J147" i="68"/>
  <c r="I147" i="68"/>
  <c r="H147" i="68"/>
  <c r="G147" i="68"/>
  <c r="Z146" i="68"/>
  <c r="Y146" i="68"/>
  <c r="V146" i="68"/>
  <c r="Z145" i="68"/>
  <c r="Y145" i="68"/>
  <c r="V145" i="68"/>
  <c r="Y144"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Y135" i="68"/>
  <c r="X135" i="68"/>
  <c r="W135" i="68"/>
  <c r="V135" i="68"/>
  <c r="U135" i="68"/>
  <c r="T135" i="68"/>
  <c r="T143" i="68" s="1"/>
  <c r="S135" i="68"/>
  <c r="R135" i="68"/>
  <c r="Q135" i="68"/>
  <c r="P135" i="68"/>
  <c r="N135" i="68"/>
  <c r="M135" i="68"/>
  <c r="L135" i="68"/>
  <c r="K135" i="68"/>
  <c r="J135" i="68"/>
  <c r="I135" i="68"/>
  <c r="H135" i="68"/>
  <c r="G135" i="68"/>
  <c r="Z134" i="68"/>
  <c r="V134" i="68"/>
  <c r="Z133" i="68"/>
  <c r="X133" i="68"/>
  <c r="V132"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2" i="68" s="1"/>
  <c r="Y123" i="68"/>
  <c r="X123" i="68"/>
  <c r="W123" i="68"/>
  <c r="V123" i="68"/>
  <c r="V133" i="68" s="1"/>
  <c r="U123" i="68"/>
  <c r="T123" i="68"/>
  <c r="S123" i="68"/>
  <c r="R123" i="68"/>
  <c r="Q123" i="68"/>
  <c r="P123" i="68"/>
  <c r="N123" i="68"/>
  <c r="M123" i="68"/>
  <c r="L123" i="68"/>
  <c r="K123" i="68"/>
  <c r="J123" i="68"/>
  <c r="I123" i="68"/>
  <c r="H123" i="68"/>
  <c r="G123" i="68"/>
  <c r="Z122" i="68"/>
  <c r="W122" i="68"/>
  <c r="W121" i="68"/>
  <c r="V121" i="68"/>
  <c r="Y120"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Y111" i="68"/>
  <c r="X111" i="68"/>
  <c r="X120" i="68" s="1"/>
  <c r="W111" i="68"/>
  <c r="V111" i="68"/>
  <c r="U111" i="68"/>
  <c r="T111" i="68"/>
  <c r="S111" i="68"/>
  <c r="R111" i="68"/>
  <c r="Q111" i="68"/>
  <c r="P111" i="68"/>
  <c r="N111" i="68"/>
  <c r="M111" i="68"/>
  <c r="L111" i="68"/>
  <c r="K111" i="68"/>
  <c r="J111" i="68"/>
  <c r="I111" i="68"/>
  <c r="H111" i="68"/>
  <c r="G111" i="68"/>
  <c r="Y110" i="68"/>
  <c r="U110" i="68"/>
  <c r="Y109" i="68"/>
  <c r="X109" i="68"/>
  <c r="U109"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Z108" i="68" s="1"/>
  <c r="Y99" i="68"/>
  <c r="X99" i="68"/>
  <c r="W99" i="68"/>
  <c r="V99" i="68"/>
  <c r="V108" i="68" s="1"/>
  <c r="U99" i="68"/>
  <c r="T99" i="68"/>
  <c r="T107" i="68" s="1"/>
  <c r="S99" i="68"/>
  <c r="R99" i="68"/>
  <c r="Q99" i="68"/>
  <c r="P99" i="68"/>
  <c r="N99" i="68"/>
  <c r="M99" i="68"/>
  <c r="L99" i="68"/>
  <c r="K99" i="68"/>
  <c r="J99" i="68"/>
  <c r="I99" i="68"/>
  <c r="H99" i="68"/>
  <c r="G99" i="68"/>
  <c r="Z98" i="68"/>
  <c r="W98" i="68"/>
  <c r="W97" i="68"/>
  <c r="V97" i="68"/>
  <c r="Y96"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Y87" i="68"/>
  <c r="X87" i="68"/>
  <c r="X96" i="68" s="1"/>
  <c r="W87" i="68"/>
  <c r="V87" i="68"/>
  <c r="U87" i="68"/>
  <c r="T87" i="68"/>
  <c r="S87" i="68"/>
  <c r="R87" i="68"/>
  <c r="Q87" i="68"/>
  <c r="P87" i="68"/>
  <c r="N87" i="68"/>
  <c r="M87" i="68"/>
  <c r="L87" i="68"/>
  <c r="K87" i="68"/>
  <c r="J87" i="68"/>
  <c r="I87" i="68"/>
  <c r="H87" i="68"/>
  <c r="G87" i="68"/>
  <c r="Y86" i="68"/>
  <c r="U86" i="68"/>
  <c r="Y85" i="68"/>
  <c r="X85" i="68"/>
  <c r="U85"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Z84" i="68" s="1"/>
  <c r="Y75" i="68"/>
  <c r="X75" i="68"/>
  <c r="W75" i="68"/>
  <c r="V75" i="68"/>
  <c r="V84" i="68" s="1"/>
  <c r="U75" i="68"/>
  <c r="T75" i="68"/>
  <c r="T83" i="68" s="1"/>
  <c r="S75" i="68"/>
  <c r="R75" i="68"/>
  <c r="Q75" i="68"/>
  <c r="P75" i="68"/>
  <c r="N75" i="68"/>
  <c r="M75" i="68"/>
  <c r="L75" i="68"/>
  <c r="K75" i="68"/>
  <c r="J75" i="68"/>
  <c r="I75" i="68"/>
  <c r="H75" i="68"/>
  <c r="G75" i="68"/>
  <c r="Z74" i="68"/>
  <c r="W74" i="68"/>
  <c r="W73" i="68"/>
  <c r="V73" i="68"/>
  <c r="Y72"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Y63" i="68"/>
  <c r="X63" i="68"/>
  <c r="X72" i="68" s="1"/>
  <c r="W63" i="68"/>
  <c r="V63" i="68"/>
  <c r="U63" i="68"/>
  <c r="T63" i="68"/>
  <c r="S63" i="68"/>
  <c r="R63" i="68"/>
  <c r="Q63" i="68"/>
  <c r="P63" i="68"/>
  <c r="N63" i="68"/>
  <c r="M63" i="68"/>
  <c r="L63" i="68"/>
  <c r="K63" i="68"/>
  <c r="J63" i="68"/>
  <c r="I63" i="68"/>
  <c r="H63" i="68"/>
  <c r="G63" i="68"/>
  <c r="U62" i="68"/>
  <c r="U61"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Y51" i="68"/>
  <c r="X51" i="68"/>
  <c r="W51" i="68"/>
  <c r="V51" i="68"/>
  <c r="V60" i="68" s="1"/>
  <c r="U51" i="68"/>
  <c r="T51" i="68"/>
  <c r="S51" i="68"/>
  <c r="R51" i="68"/>
  <c r="Q51" i="68"/>
  <c r="P51" i="68"/>
  <c r="N51" i="68"/>
  <c r="M51" i="68"/>
  <c r="L51" i="68"/>
  <c r="K51" i="68"/>
  <c r="J51" i="68"/>
  <c r="I51" i="68"/>
  <c r="H51" i="68"/>
  <c r="G51" i="68"/>
  <c r="Y50" i="68"/>
  <c r="W50" i="68"/>
  <c r="U50" i="68"/>
  <c r="Y49" i="68"/>
  <c r="W49" i="68"/>
  <c r="U49"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Y39" i="68"/>
  <c r="X39" i="68"/>
  <c r="X50" i="68" s="1"/>
  <c r="W39" i="68"/>
  <c r="W48" i="68" s="1"/>
  <c r="V39" i="68"/>
  <c r="U39" i="68"/>
  <c r="T39" i="68"/>
  <c r="S39" i="68"/>
  <c r="R39" i="68"/>
  <c r="Q39" i="68"/>
  <c r="P39" i="68"/>
  <c r="N39" i="68"/>
  <c r="M39" i="68"/>
  <c r="L39" i="68"/>
  <c r="K39" i="68"/>
  <c r="J39" i="68"/>
  <c r="I39" i="68"/>
  <c r="H39" i="68"/>
  <c r="G39" i="68"/>
  <c r="Y38" i="68"/>
  <c r="W38" i="68"/>
  <c r="U38" i="68"/>
  <c r="Y37" i="68"/>
  <c r="W37" i="68"/>
  <c r="U37"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Z38" i="68" s="1"/>
  <c r="Y27" i="68"/>
  <c r="Y36" i="68" s="1"/>
  <c r="X27" i="68"/>
  <c r="W27" i="68"/>
  <c r="W36" i="68" s="1"/>
  <c r="V27" i="68"/>
  <c r="V38" i="68" s="1"/>
  <c r="U27" i="68"/>
  <c r="U36" i="68" s="1"/>
  <c r="T27" i="68"/>
  <c r="T35" i="68" s="1"/>
  <c r="S27" i="68"/>
  <c r="R27" i="68"/>
  <c r="Q27" i="68"/>
  <c r="P27" i="68"/>
  <c r="N27" i="68"/>
  <c r="M27" i="68"/>
  <c r="L27" i="68"/>
  <c r="K27" i="68"/>
  <c r="J27" i="68"/>
  <c r="I27" i="68"/>
  <c r="H27" i="68"/>
  <c r="G27" i="68"/>
  <c r="Y26" i="68"/>
  <c r="Y194" i="68" s="1"/>
  <c r="U26" i="68"/>
  <c r="U194" i="68" s="1"/>
  <c r="Y25" i="68"/>
  <c r="Y193" i="68" s="1"/>
  <c r="U25" i="68"/>
  <c r="U193" i="68" s="1"/>
  <c r="Y24" i="68"/>
  <c r="Y192" i="68" s="1"/>
  <c r="Z19" i="68"/>
  <c r="Z187" i="68" s="1"/>
  <c r="Y19" i="68"/>
  <c r="Y187" i="68" s="1"/>
  <c r="X19" i="68"/>
  <c r="X187" i="68" s="1"/>
  <c r="W19" i="68"/>
  <c r="W187" i="68" s="1"/>
  <c r="V19" i="68"/>
  <c r="V187" i="68" s="1"/>
  <c r="U19" i="68"/>
  <c r="U187" i="68" s="1"/>
  <c r="T19" i="68"/>
  <c r="T187" i="68" s="1"/>
  <c r="J99" i="45" s="1"/>
  <c r="S19" i="68"/>
  <c r="S187" i="68" s="1"/>
  <c r="I99" i="45" s="1"/>
  <c r="R19" i="68"/>
  <c r="Q19" i="68"/>
  <c r="P19" i="68"/>
  <c r="P187" i="68" s="1"/>
  <c r="N19" i="68"/>
  <c r="N187" i="68" s="1"/>
  <c r="F99" i="45" s="1"/>
  <c r="M19" i="68"/>
  <c r="L19" i="68"/>
  <c r="K19" i="68"/>
  <c r="K187" i="68" s="1"/>
  <c r="C99" i="45" s="1"/>
  <c r="AG99" i="45" s="1"/>
  <c r="J19" i="68"/>
  <c r="J187" i="68" s="1"/>
  <c r="I19" i="68"/>
  <c r="H19" i="68"/>
  <c r="G19" i="68"/>
  <c r="G187" i="68" s="1"/>
  <c r="Z18" i="68"/>
  <c r="Z186" i="68" s="1"/>
  <c r="Y18" i="68"/>
  <c r="Y186" i="68" s="1"/>
  <c r="X18" i="68"/>
  <c r="X186" i="68" s="1"/>
  <c r="W18" i="68"/>
  <c r="W186" i="68" s="1"/>
  <c r="V18" i="68"/>
  <c r="V186" i="68" s="1"/>
  <c r="U18" i="68"/>
  <c r="U186" i="68" s="1"/>
  <c r="T18" i="68"/>
  <c r="S18" i="68"/>
  <c r="S186" i="68" s="1"/>
  <c r="I98" i="45" s="1"/>
  <c r="AM98" i="45" s="1"/>
  <c r="R18" i="68"/>
  <c r="R186" i="68" s="1"/>
  <c r="H98" i="45" s="1"/>
  <c r="Q18" i="68"/>
  <c r="P18" i="68"/>
  <c r="N18" i="68"/>
  <c r="N186" i="68" s="1"/>
  <c r="F98" i="45" s="1"/>
  <c r="AJ98" i="45" s="1"/>
  <c r="M18" i="68"/>
  <c r="M186" i="68" s="1"/>
  <c r="E98" i="45" s="1"/>
  <c r="L18" i="68"/>
  <c r="K18" i="68"/>
  <c r="J18" i="68"/>
  <c r="J186" i="68" s="1"/>
  <c r="I18" i="68"/>
  <c r="I186" i="68" s="1"/>
  <c r="H18" i="68"/>
  <c r="G18" i="68"/>
  <c r="Z16" i="68"/>
  <c r="Z184" i="68" s="1"/>
  <c r="Y16" i="68"/>
  <c r="Y184" i="68" s="1"/>
  <c r="X16" i="68"/>
  <c r="X184" i="68" s="1"/>
  <c r="W16" i="68"/>
  <c r="W184" i="68" s="1"/>
  <c r="V16" i="68"/>
  <c r="V184" i="68" s="1"/>
  <c r="U16" i="68"/>
  <c r="U184" i="68" s="1"/>
  <c r="T16" i="68"/>
  <c r="S16" i="68"/>
  <c r="R16" i="68"/>
  <c r="R184" i="68" s="1"/>
  <c r="H96" i="45" s="1"/>
  <c r="AL96" i="45" s="1"/>
  <c r="Q16" i="68"/>
  <c r="Q184" i="68" s="1"/>
  <c r="G96" i="45" s="1"/>
  <c r="AK96" i="45" s="1"/>
  <c r="P16" i="68"/>
  <c r="N16" i="68"/>
  <c r="M16" i="68"/>
  <c r="M184" i="68" s="1"/>
  <c r="E96" i="45" s="1"/>
  <c r="AI96" i="45" s="1"/>
  <c r="L16" i="68"/>
  <c r="L184" i="68" s="1"/>
  <c r="D96" i="45" s="1"/>
  <c r="AH96" i="45" s="1"/>
  <c r="K16" i="68"/>
  <c r="J16" i="68"/>
  <c r="I16" i="68"/>
  <c r="I184" i="68" s="1"/>
  <c r="H16" i="68"/>
  <c r="H184" i="68" s="1"/>
  <c r="G16" i="68"/>
  <c r="Z15" i="68"/>
  <c r="Z183" i="68" s="1"/>
  <c r="Y15" i="68"/>
  <c r="Y183" i="68" s="1"/>
  <c r="X15" i="68"/>
  <c r="X183" i="68" s="1"/>
  <c r="W15" i="68"/>
  <c r="W183" i="68" s="1"/>
  <c r="V15" i="68"/>
  <c r="V183" i="68" s="1"/>
  <c r="U15" i="68"/>
  <c r="U183" i="68" s="1"/>
  <c r="T15" i="68"/>
  <c r="S15" i="68"/>
  <c r="R15" i="68"/>
  <c r="Q15" i="68"/>
  <c r="Q183" i="68" s="1"/>
  <c r="G95" i="45" s="1"/>
  <c r="P15" i="68"/>
  <c r="P183" i="68" s="1"/>
  <c r="N15" i="68"/>
  <c r="M15" i="68"/>
  <c r="L15" i="68"/>
  <c r="L183" i="68" s="1"/>
  <c r="D95" i="45" s="1"/>
  <c r="K15" i="68"/>
  <c r="K183" i="68" s="1"/>
  <c r="C95" i="45" s="1"/>
  <c r="J15" i="68"/>
  <c r="I15" i="68"/>
  <c r="H15" i="68"/>
  <c r="H183" i="68" s="1"/>
  <c r="G15" i="68"/>
  <c r="G183" i="68" s="1"/>
  <c r="T47" i="68" l="1"/>
  <c r="T50" i="68" s="1"/>
  <c r="T72" i="68"/>
  <c r="T71" i="68"/>
  <c r="T119" i="68"/>
  <c r="T120" i="68" s="1"/>
  <c r="T60" i="69"/>
  <c r="T95" i="69"/>
  <c r="T35" i="70"/>
  <c r="T59" i="70"/>
  <c r="T60" i="70" s="1"/>
  <c r="T143" i="70"/>
  <c r="T144" i="70" s="1"/>
  <c r="T183" i="68"/>
  <c r="J95" i="45" s="1"/>
  <c r="T23" i="68"/>
  <c r="T131" i="68"/>
  <c r="T156" i="68"/>
  <c r="T155" i="68"/>
  <c r="T157" i="68" s="1"/>
  <c r="T158" i="68" s="1"/>
  <c r="T168" i="68"/>
  <c r="T170" i="68" s="1"/>
  <c r="T167" i="68"/>
  <c r="T179" i="68"/>
  <c r="T35" i="69"/>
  <c r="T36" i="69" s="1"/>
  <c r="T72" i="69"/>
  <c r="T107" i="69"/>
  <c r="T108" i="69" s="1"/>
  <c r="T83" i="70"/>
  <c r="T60" i="68"/>
  <c r="T62" i="68" s="1"/>
  <c r="T59" i="68"/>
  <c r="T95" i="68"/>
  <c r="T96" i="68" s="1"/>
  <c r="T183" i="69"/>
  <c r="AD95" i="45" s="1"/>
  <c r="T23" i="69"/>
  <c r="T119" i="69"/>
  <c r="T120" i="69" s="1"/>
  <c r="T155" i="69"/>
  <c r="T156" i="69" s="1"/>
  <c r="T168" i="69"/>
  <c r="T179" i="69"/>
  <c r="T180" i="69" s="1"/>
  <c r="T169" i="68"/>
  <c r="T47" i="69"/>
  <c r="T48" i="69" s="1"/>
  <c r="T83" i="69"/>
  <c r="T84" i="69" s="1"/>
  <c r="T96" i="69"/>
  <c r="T131" i="69"/>
  <c r="T132" i="69" s="1"/>
  <c r="T183" i="70"/>
  <c r="T95" i="45" s="1"/>
  <c r="T23" i="70"/>
  <c r="T184" i="70"/>
  <c r="T96" i="45" s="1"/>
  <c r="T184" i="68"/>
  <c r="J96" i="45" s="1"/>
  <c r="AN96" i="45" s="1"/>
  <c r="T36" i="71"/>
  <c r="T108" i="71"/>
  <c r="T120" i="72"/>
  <c r="T48" i="72"/>
  <c r="T180" i="73"/>
  <c r="T72" i="72"/>
  <c r="T156" i="72"/>
  <c r="T180" i="72"/>
  <c r="T180" i="71"/>
  <c r="T71" i="73"/>
  <c r="T72" i="73" s="1"/>
  <c r="T95" i="73"/>
  <c r="T96" i="73" s="1"/>
  <c r="T119" i="73"/>
  <c r="T120" i="73" s="1"/>
  <c r="T186" i="71"/>
  <c r="J83" i="45" s="1"/>
  <c r="T23" i="71"/>
  <c r="T191" i="71" s="1"/>
  <c r="J88" i="45" s="1"/>
  <c r="T107" i="72"/>
  <c r="T108" i="72" s="1"/>
  <c r="T167" i="72"/>
  <c r="T168" i="72" s="1"/>
  <c r="T120" i="71"/>
  <c r="T83" i="73"/>
  <c r="T84" i="73" s="1"/>
  <c r="T107" i="73"/>
  <c r="T108" i="73" s="1"/>
  <c r="T131" i="73"/>
  <c r="T132" i="73" s="1"/>
  <c r="T155" i="73"/>
  <c r="T156" i="73" s="1"/>
  <c r="T48" i="71"/>
  <c r="T72" i="71"/>
  <c r="T96" i="71"/>
  <c r="T168" i="71"/>
  <c r="T186" i="72"/>
  <c r="AD83" i="45" s="1"/>
  <c r="T23" i="72"/>
  <c r="T24" i="72" s="1"/>
  <c r="T35" i="72"/>
  <c r="T36" i="72" s="1"/>
  <c r="T59" i="73"/>
  <c r="T60" i="73" s="1"/>
  <c r="T143" i="73"/>
  <c r="T144" i="73" s="1"/>
  <c r="T168" i="73"/>
  <c r="T186" i="68"/>
  <c r="J98" i="45" s="1"/>
  <c r="T186" i="69"/>
  <c r="AD98" i="45" s="1"/>
  <c r="T24" i="69"/>
  <c r="T186" i="70"/>
  <c r="T98" i="45" s="1"/>
  <c r="T187" i="70"/>
  <c r="T99" i="45" s="1"/>
  <c r="T187" i="73"/>
  <c r="T84" i="45" s="1"/>
  <c r="T187" i="69"/>
  <c r="AD99" i="45" s="1"/>
  <c r="AN99" i="45" s="1"/>
  <c r="AG101" i="45"/>
  <c r="AJ84" i="45"/>
  <c r="AM84" i="45"/>
  <c r="AI80" i="45"/>
  <c r="AL80" i="45"/>
  <c r="AK101" i="45"/>
  <c r="AI101" i="45"/>
  <c r="AJ80" i="45"/>
  <c r="AM80" i="45"/>
  <c r="AH84" i="45"/>
  <c r="AK84" i="45"/>
  <c r="AG80" i="45"/>
  <c r="AH81" i="45"/>
  <c r="AK81" i="45"/>
  <c r="AH83" i="45"/>
  <c r="AK83" i="45"/>
  <c r="AI84" i="45"/>
  <c r="AL84" i="45"/>
  <c r="AH80" i="45"/>
  <c r="AK80" i="45"/>
  <c r="AI81" i="45"/>
  <c r="AL81" i="45"/>
  <c r="G186" i="73"/>
  <c r="K186" i="73"/>
  <c r="M83" i="45" s="1"/>
  <c r="P186" i="73"/>
  <c r="T186" i="73"/>
  <c r="T83" i="45" s="1"/>
  <c r="T24" i="73"/>
  <c r="X191" i="73"/>
  <c r="X186" i="73"/>
  <c r="X24" i="73"/>
  <c r="X192" i="73" s="1"/>
  <c r="T36" i="73"/>
  <c r="X36" i="73"/>
  <c r="T48" i="73"/>
  <c r="X48" i="73"/>
  <c r="V191" i="73"/>
  <c r="Z191" i="73"/>
  <c r="W24" i="73"/>
  <c r="W192" i="73" s="1"/>
  <c r="W36" i="73"/>
  <c r="W48" i="73"/>
  <c r="W60" i="73"/>
  <c r="U84" i="73"/>
  <c r="W191" i="73"/>
  <c r="W72" i="73"/>
  <c r="W156" i="73"/>
  <c r="J186" i="73"/>
  <c r="N186" i="73"/>
  <c r="P83" i="45" s="1"/>
  <c r="S186" i="73"/>
  <c r="S83" i="45" s="1"/>
  <c r="G187" i="73"/>
  <c r="K187" i="73"/>
  <c r="M84" i="45" s="1"/>
  <c r="P187" i="73"/>
  <c r="M189" i="73"/>
  <c r="O86" i="45" s="1"/>
  <c r="R189" i="73"/>
  <c r="R86" i="45" s="1"/>
  <c r="U24" i="73"/>
  <c r="U192" i="73" s="1"/>
  <c r="Y24" i="73"/>
  <c r="Y192" i="73" s="1"/>
  <c r="W96" i="73"/>
  <c r="W108" i="73"/>
  <c r="W120" i="73"/>
  <c r="W132" i="73"/>
  <c r="W144" i="73"/>
  <c r="Y156" i="73"/>
  <c r="Y144" i="73"/>
  <c r="V180" i="73"/>
  <c r="Z180" i="73"/>
  <c r="V168" i="73"/>
  <c r="Z168" i="73"/>
  <c r="V72" i="72"/>
  <c r="T144" i="72"/>
  <c r="I186" i="72"/>
  <c r="M186" i="72"/>
  <c r="Y83" i="45" s="1"/>
  <c r="AI83" i="45" s="1"/>
  <c r="R186" i="72"/>
  <c r="AB83" i="45" s="1"/>
  <c r="AL83" i="45" s="1"/>
  <c r="K189" i="72"/>
  <c r="W86" i="45" s="1"/>
  <c r="AG86" i="45" s="1"/>
  <c r="P189" i="72"/>
  <c r="V191" i="72"/>
  <c r="Z191" i="72"/>
  <c r="W192" i="72"/>
  <c r="V36" i="72"/>
  <c r="Z36" i="72"/>
  <c r="U48" i="72"/>
  <c r="Y48" i="72"/>
  <c r="T60" i="72"/>
  <c r="X60" i="72"/>
  <c r="W72" i="72"/>
  <c r="Z84" i="72"/>
  <c r="J186" i="72"/>
  <c r="N186" i="72"/>
  <c r="Z83" i="45" s="1"/>
  <c r="S186" i="72"/>
  <c r="AC83" i="45" s="1"/>
  <c r="L189" i="72"/>
  <c r="X86" i="45" s="1"/>
  <c r="AH86" i="45" s="1"/>
  <c r="Q189" i="72"/>
  <c r="AA86" i="45" s="1"/>
  <c r="AK86" i="45" s="1"/>
  <c r="W191" i="72"/>
  <c r="V84" i="72"/>
  <c r="V120" i="72"/>
  <c r="Z120" i="72"/>
  <c r="U191" i="72"/>
  <c r="Y191" i="72"/>
  <c r="Z72" i="72"/>
  <c r="G186" i="72"/>
  <c r="K186" i="72"/>
  <c r="W83" i="45" s="1"/>
  <c r="AG83" i="45" s="1"/>
  <c r="P186" i="72"/>
  <c r="M189" i="72"/>
  <c r="Y86" i="45" s="1"/>
  <c r="AI86" i="45" s="1"/>
  <c r="R189" i="72"/>
  <c r="AB86" i="45" s="1"/>
  <c r="AL86" i="45" s="1"/>
  <c r="X191" i="72"/>
  <c r="U192" i="72"/>
  <c r="Y192" i="72"/>
  <c r="U72" i="72"/>
  <c r="Y72" i="72"/>
  <c r="T96" i="72"/>
  <c r="T84" i="72"/>
  <c r="X84" i="72"/>
  <c r="W96" i="72"/>
  <c r="V108" i="72"/>
  <c r="Z108" i="72"/>
  <c r="U120" i="72"/>
  <c r="Y120" i="72"/>
  <c r="T132" i="72"/>
  <c r="X132" i="72"/>
  <c r="W144" i="72"/>
  <c r="V156" i="72"/>
  <c r="Z156" i="72"/>
  <c r="V168" i="72"/>
  <c r="Z168" i="72"/>
  <c r="U180" i="72"/>
  <c r="Y180" i="72"/>
  <c r="W168" i="72"/>
  <c r="V180" i="72"/>
  <c r="Z180" i="72"/>
  <c r="W36" i="71"/>
  <c r="W60" i="71"/>
  <c r="W84" i="71"/>
  <c r="J186" i="71"/>
  <c r="N186" i="71"/>
  <c r="F83" i="45" s="1"/>
  <c r="S186" i="71"/>
  <c r="I83" i="45" s="1"/>
  <c r="W186" i="71"/>
  <c r="W24" i="71"/>
  <c r="W192" i="71" s="1"/>
  <c r="G187" i="71"/>
  <c r="K187" i="71"/>
  <c r="C84" i="45" s="1"/>
  <c r="AG84" i="45" s="1"/>
  <c r="P187" i="71"/>
  <c r="W48" i="71"/>
  <c r="W72" i="71"/>
  <c r="V24" i="71"/>
  <c r="V192" i="71" s="1"/>
  <c r="Z24" i="71"/>
  <c r="Z192" i="71" s="1"/>
  <c r="V36" i="71"/>
  <c r="Z36" i="71"/>
  <c r="V48" i="71"/>
  <c r="Z48" i="71"/>
  <c r="V60" i="71"/>
  <c r="Z60" i="71"/>
  <c r="V72" i="71"/>
  <c r="Z72" i="71"/>
  <c r="V84" i="71"/>
  <c r="Z84" i="71"/>
  <c r="Y96" i="71"/>
  <c r="Z108" i="71"/>
  <c r="V96" i="71"/>
  <c r="Z96" i="71"/>
  <c r="Y132" i="71"/>
  <c r="T156" i="71"/>
  <c r="X156" i="71"/>
  <c r="T132" i="71"/>
  <c r="X132" i="71"/>
  <c r="T144" i="71"/>
  <c r="X144" i="71"/>
  <c r="V180" i="71"/>
  <c r="Z180" i="71"/>
  <c r="V168" i="71"/>
  <c r="Z168" i="71"/>
  <c r="J183" i="70"/>
  <c r="N183" i="70"/>
  <c r="P95" i="45" s="1"/>
  <c r="S183" i="70"/>
  <c r="S95" i="45" s="1"/>
  <c r="W183" i="70"/>
  <c r="W26" i="70"/>
  <c r="W194" i="70" s="1"/>
  <c r="W25" i="70"/>
  <c r="W193" i="70" s="1"/>
  <c r="G184" i="70"/>
  <c r="K184" i="70"/>
  <c r="M96" i="45" s="1"/>
  <c r="P184" i="70"/>
  <c r="H186" i="70"/>
  <c r="L186" i="70"/>
  <c r="N98" i="45" s="1"/>
  <c r="Q186" i="70"/>
  <c r="Q98" i="45" s="1"/>
  <c r="I187" i="70"/>
  <c r="M187" i="70"/>
  <c r="O99" i="45" s="1"/>
  <c r="R187" i="70"/>
  <c r="R99" i="45" s="1"/>
  <c r="U38" i="70"/>
  <c r="U37" i="70"/>
  <c r="U86" i="70"/>
  <c r="U85" i="70"/>
  <c r="Y85" i="70"/>
  <c r="Y86" i="70"/>
  <c r="U84" i="70"/>
  <c r="Y38" i="70"/>
  <c r="Y37" i="70"/>
  <c r="U36" i="70"/>
  <c r="W50" i="70"/>
  <c r="W49" i="70"/>
  <c r="U62" i="70"/>
  <c r="U61" i="70"/>
  <c r="Y62" i="70"/>
  <c r="Y61" i="70"/>
  <c r="U60" i="70"/>
  <c r="W74" i="70"/>
  <c r="W73" i="70"/>
  <c r="V98" i="70"/>
  <c r="V97" i="70"/>
  <c r="V96" i="70"/>
  <c r="Z98" i="70"/>
  <c r="Z97" i="70"/>
  <c r="S184" i="70"/>
  <c r="S96" i="45" s="1"/>
  <c r="T24" i="70"/>
  <c r="X24" i="70"/>
  <c r="X192" i="70" s="1"/>
  <c r="U25" i="70"/>
  <c r="U193" i="70" s="1"/>
  <c r="Y25" i="70"/>
  <c r="Y193" i="70" s="1"/>
  <c r="U26" i="70"/>
  <c r="U194" i="70" s="1"/>
  <c r="Y26" i="70"/>
  <c r="Y194" i="70" s="1"/>
  <c r="V36" i="70"/>
  <c r="Z36" i="70"/>
  <c r="W37" i="70"/>
  <c r="W38" i="70"/>
  <c r="T48" i="70"/>
  <c r="T49" i="70" s="1"/>
  <c r="X48" i="70"/>
  <c r="U49" i="70"/>
  <c r="Y49" i="70"/>
  <c r="U50" i="70"/>
  <c r="Y50" i="70"/>
  <c r="V60" i="70"/>
  <c r="Z60" i="70"/>
  <c r="W61" i="70"/>
  <c r="W62" i="70"/>
  <c r="T72" i="70"/>
  <c r="X72" i="70"/>
  <c r="U73" i="70"/>
  <c r="Y73" i="70"/>
  <c r="U74" i="70"/>
  <c r="Y74" i="70"/>
  <c r="V84" i="70"/>
  <c r="Z84" i="70"/>
  <c r="W85" i="70"/>
  <c r="V122" i="70"/>
  <c r="V121" i="70"/>
  <c r="Z122" i="70"/>
  <c r="Z121" i="70"/>
  <c r="Z120" i="70"/>
  <c r="H183" i="70"/>
  <c r="L183" i="70"/>
  <c r="N95" i="45" s="1"/>
  <c r="Q183" i="70"/>
  <c r="Q95" i="45" s="1"/>
  <c r="I184" i="70"/>
  <c r="M184" i="70"/>
  <c r="O96" i="45" s="1"/>
  <c r="R184" i="70"/>
  <c r="R96" i="45" s="1"/>
  <c r="J186" i="70"/>
  <c r="N186" i="70"/>
  <c r="P98" i="45" s="1"/>
  <c r="S186" i="70"/>
  <c r="S98" i="45" s="1"/>
  <c r="G187" i="70"/>
  <c r="K187" i="70"/>
  <c r="M99" i="45" s="1"/>
  <c r="P187" i="70"/>
  <c r="U24" i="70"/>
  <c r="U192" i="70" s="1"/>
  <c r="Y24" i="70"/>
  <c r="Y192" i="70" s="1"/>
  <c r="V25" i="70"/>
  <c r="V193" i="70" s="1"/>
  <c r="Z25" i="70"/>
  <c r="Z193" i="70" s="1"/>
  <c r="V26" i="70"/>
  <c r="V194" i="70" s="1"/>
  <c r="Z26" i="70"/>
  <c r="Z194" i="70" s="1"/>
  <c r="W36" i="70"/>
  <c r="X37" i="70"/>
  <c r="X38" i="70"/>
  <c r="U48" i="70"/>
  <c r="Y48" i="70"/>
  <c r="V49" i="70"/>
  <c r="Z49" i="70"/>
  <c r="V50" i="70"/>
  <c r="Z50" i="70"/>
  <c r="W60" i="70"/>
  <c r="X61" i="70"/>
  <c r="X62" i="70"/>
  <c r="U72" i="70"/>
  <c r="Y72" i="70"/>
  <c r="V73" i="70"/>
  <c r="Z73" i="70"/>
  <c r="V74" i="70"/>
  <c r="Z74" i="70"/>
  <c r="W84" i="70"/>
  <c r="X85" i="70"/>
  <c r="T109" i="70"/>
  <c r="X110" i="70"/>
  <c r="X109" i="70"/>
  <c r="T108" i="70"/>
  <c r="I183" i="70"/>
  <c r="M183" i="70"/>
  <c r="O95" i="45" s="1"/>
  <c r="R183" i="70"/>
  <c r="R95" i="45" s="1"/>
  <c r="J184" i="70"/>
  <c r="N184" i="70"/>
  <c r="P96" i="45" s="1"/>
  <c r="G186" i="70"/>
  <c r="K186" i="70"/>
  <c r="M98" i="45" s="1"/>
  <c r="P186" i="70"/>
  <c r="H187" i="70"/>
  <c r="L187" i="70"/>
  <c r="N99" i="45" s="1"/>
  <c r="Q187" i="70"/>
  <c r="Q99" i="45" s="1"/>
  <c r="V24" i="70"/>
  <c r="V192" i="70" s="1"/>
  <c r="Z24" i="70"/>
  <c r="Z192" i="70" s="1"/>
  <c r="T84" i="70"/>
  <c r="X84" i="70"/>
  <c r="X108" i="70"/>
  <c r="T132" i="70"/>
  <c r="T133" i="70" s="1"/>
  <c r="X132" i="70"/>
  <c r="X133" i="70"/>
  <c r="X134" i="70"/>
  <c r="W96" i="70"/>
  <c r="X97" i="70"/>
  <c r="X98" i="70"/>
  <c r="U108" i="70"/>
  <c r="Y108" i="70"/>
  <c r="V109" i="70"/>
  <c r="Z109" i="70"/>
  <c r="V110" i="70"/>
  <c r="Z110" i="70"/>
  <c r="W120" i="70"/>
  <c r="X121" i="70"/>
  <c r="X122" i="70"/>
  <c r="U132" i="70"/>
  <c r="U134" i="70"/>
  <c r="U133" i="70"/>
  <c r="Y132" i="70"/>
  <c r="Y134" i="70"/>
  <c r="Y133" i="70"/>
  <c r="W132" i="70"/>
  <c r="T181" i="70"/>
  <c r="X182" i="70"/>
  <c r="X181" i="70"/>
  <c r="X180" i="70"/>
  <c r="T96" i="70"/>
  <c r="T97" i="70" s="1"/>
  <c r="X96" i="70"/>
  <c r="U97" i="70"/>
  <c r="Y97" i="70"/>
  <c r="U98" i="70"/>
  <c r="Y98" i="70"/>
  <c r="V108" i="70"/>
  <c r="Z108" i="70"/>
  <c r="W109" i="70"/>
  <c r="W110" i="70"/>
  <c r="T120" i="70"/>
  <c r="T121" i="70" s="1"/>
  <c r="X120" i="70"/>
  <c r="U121" i="70"/>
  <c r="Y121" i="70"/>
  <c r="U122" i="70"/>
  <c r="Y122" i="70"/>
  <c r="V134" i="70"/>
  <c r="V133" i="70"/>
  <c r="Z134" i="70"/>
  <c r="Z133" i="70"/>
  <c r="Z132" i="70"/>
  <c r="U168" i="70"/>
  <c r="U170" i="70"/>
  <c r="U169" i="70"/>
  <c r="Y168" i="70"/>
  <c r="Y170" i="70"/>
  <c r="Y169" i="70"/>
  <c r="U146" i="70"/>
  <c r="U145" i="70"/>
  <c r="Y146" i="70"/>
  <c r="Y145" i="70"/>
  <c r="U144" i="70"/>
  <c r="W158" i="70"/>
  <c r="W157" i="70"/>
  <c r="T180" i="70"/>
  <c r="T182" i="70" s="1"/>
  <c r="V144" i="70"/>
  <c r="Z144" i="70"/>
  <c r="W145" i="70"/>
  <c r="W146" i="70"/>
  <c r="T156" i="70"/>
  <c r="T157" i="70" s="1"/>
  <c r="X156" i="70"/>
  <c r="U157" i="70"/>
  <c r="Y157" i="70"/>
  <c r="U158" i="70"/>
  <c r="Y158" i="70"/>
  <c r="V170" i="70"/>
  <c r="V169" i="70"/>
  <c r="Z170" i="70"/>
  <c r="Z169" i="70"/>
  <c r="W168" i="70"/>
  <c r="W144" i="70"/>
  <c r="X145" i="70"/>
  <c r="X146" i="70"/>
  <c r="U156" i="70"/>
  <c r="Y156" i="70"/>
  <c r="V157" i="70"/>
  <c r="Z157" i="70"/>
  <c r="V158" i="70"/>
  <c r="Z158" i="70"/>
  <c r="Z168" i="70"/>
  <c r="W169" i="70"/>
  <c r="T168" i="70"/>
  <c r="X168" i="70"/>
  <c r="X170" i="70"/>
  <c r="X169" i="70"/>
  <c r="U180" i="70"/>
  <c r="Y180" i="70"/>
  <c r="V181" i="70"/>
  <c r="Z181" i="70"/>
  <c r="V182" i="70"/>
  <c r="Z182" i="70"/>
  <c r="V180" i="70"/>
  <c r="Z180" i="70"/>
  <c r="W181" i="70"/>
  <c r="W182" i="70"/>
  <c r="R183" i="69"/>
  <c r="AB95" i="45" s="1"/>
  <c r="W183" i="69"/>
  <c r="W26" i="69"/>
  <c r="W194" i="69" s="1"/>
  <c r="P186" i="69"/>
  <c r="H187" i="69"/>
  <c r="U38" i="69"/>
  <c r="U86" i="69"/>
  <c r="V98" i="69"/>
  <c r="V183" i="69"/>
  <c r="V26" i="69"/>
  <c r="V194" i="69" s="1"/>
  <c r="W50" i="69"/>
  <c r="J183" i="69"/>
  <c r="S183" i="69"/>
  <c r="AC95" i="45" s="1"/>
  <c r="K186" i="69"/>
  <c r="W98" i="45" s="1"/>
  <c r="G183" i="69"/>
  <c r="K183" i="69"/>
  <c r="W95" i="45" s="1"/>
  <c r="AG95" i="45" s="1"/>
  <c r="P183" i="69"/>
  <c r="H186" i="69"/>
  <c r="L186" i="69"/>
  <c r="X98" i="45" s="1"/>
  <c r="Q186" i="69"/>
  <c r="AA98" i="45" s="1"/>
  <c r="I187" i="69"/>
  <c r="M187" i="69"/>
  <c r="Y99" i="45" s="1"/>
  <c r="R187" i="69"/>
  <c r="AB99" i="45" s="1"/>
  <c r="W192" i="69"/>
  <c r="Y26" i="69"/>
  <c r="Y194" i="69" s="1"/>
  <c r="V38" i="69"/>
  <c r="X62" i="69"/>
  <c r="X74" i="69"/>
  <c r="Y86" i="69"/>
  <c r="Z98" i="69"/>
  <c r="W110" i="69"/>
  <c r="M183" i="69"/>
  <c r="Y95" i="45" s="1"/>
  <c r="Z183" i="69"/>
  <c r="Z26" i="69"/>
  <c r="Z194" i="69" s="1"/>
  <c r="N183" i="69"/>
  <c r="Z95" i="45" s="1"/>
  <c r="G186" i="69"/>
  <c r="L187" i="69"/>
  <c r="X99" i="45" s="1"/>
  <c r="Q187" i="69"/>
  <c r="AA99" i="45" s="1"/>
  <c r="H183" i="69"/>
  <c r="L183" i="69"/>
  <c r="X95" i="45" s="1"/>
  <c r="AH95" i="45" s="1"/>
  <c r="Q183" i="69"/>
  <c r="AA95" i="45" s="1"/>
  <c r="AK95" i="45" s="1"/>
  <c r="I186" i="69"/>
  <c r="M186" i="69"/>
  <c r="Y98" i="45" s="1"/>
  <c r="AI98" i="45" s="1"/>
  <c r="R186" i="69"/>
  <c r="AB98" i="45" s="1"/>
  <c r="AL98" i="45" s="1"/>
  <c r="J187" i="69"/>
  <c r="N187" i="69"/>
  <c r="Z99" i="45" s="1"/>
  <c r="AJ99" i="45" s="1"/>
  <c r="S187" i="69"/>
  <c r="AC99" i="45" s="1"/>
  <c r="AM99" i="45" s="1"/>
  <c r="X192" i="69"/>
  <c r="Y38" i="69"/>
  <c r="V50" i="69"/>
  <c r="W62" i="69"/>
  <c r="U74" i="69"/>
  <c r="Y74" i="69"/>
  <c r="V86" i="69"/>
  <c r="Z86" i="69"/>
  <c r="W98" i="69"/>
  <c r="U122" i="69"/>
  <c r="U110" i="69"/>
  <c r="Y110" i="69"/>
  <c r="Y122" i="69"/>
  <c r="V134" i="69"/>
  <c r="W182" i="69"/>
  <c r="Z134" i="69"/>
  <c r="V158" i="69"/>
  <c r="Z158" i="69"/>
  <c r="V122" i="69"/>
  <c r="Z122" i="69"/>
  <c r="W134" i="69"/>
  <c r="X146" i="69"/>
  <c r="X170" i="69"/>
  <c r="V146" i="69"/>
  <c r="Z146" i="69"/>
  <c r="W158" i="69"/>
  <c r="V182" i="69"/>
  <c r="Y182" i="69"/>
  <c r="Y170" i="69"/>
  <c r="Z182" i="69"/>
  <c r="V25" i="68"/>
  <c r="V193" i="68" s="1"/>
  <c r="Z25" i="68"/>
  <c r="Z193" i="68" s="1"/>
  <c r="V26" i="68"/>
  <c r="V194" i="68" s="1"/>
  <c r="Z26" i="68"/>
  <c r="Z194" i="68" s="1"/>
  <c r="T37" i="68"/>
  <c r="X37" i="68"/>
  <c r="X38" i="68"/>
  <c r="U48" i="68"/>
  <c r="Y48" i="68"/>
  <c r="V49" i="68"/>
  <c r="Z49" i="68"/>
  <c r="V50" i="68"/>
  <c r="Z50" i="68"/>
  <c r="W62" i="68"/>
  <c r="W60" i="68"/>
  <c r="W61" i="68"/>
  <c r="U74" i="68"/>
  <c r="U73" i="68"/>
  <c r="U72" i="68"/>
  <c r="W110" i="68"/>
  <c r="W109" i="68"/>
  <c r="W108" i="68"/>
  <c r="X24" i="68"/>
  <c r="X192" i="68" s="1"/>
  <c r="V36" i="68"/>
  <c r="Z36" i="68"/>
  <c r="T48" i="68"/>
  <c r="Z62" i="68"/>
  <c r="Z61" i="68"/>
  <c r="Z60" i="68"/>
  <c r="W133" i="68"/>
  <c r="W134" i="68"/>
  <c r="W132" i="68"/>
  <c r="U24" i="68"/>
  <c r="U192" i="68" s="1"/>
  <c r="M183" i="68"/>
  <c r="E95" i="45" s="1"/>
  <c r="J184" i="68"/>
  <c r="S184" i="68"/>
  <c r="I96" i="45" s="1"/>
  <c r="AM96" i="45" s="1"/>
  <c r="G186" i="68"/>
  <c r="K186" i="68"/>
  <c r="C98" i="45" s="1"/>
  <c r="P186" i="68"/>
  <c r="H187" i="68"/>
  <c r="L187" i="68"/>
  <c r="D99" i="45" s="1"/>
  <c r="Q187" i="68"/>
  <c r="G99" i="45" s="1"/>
  <c r="V24" i="68"/>
  <c r="V192" i="68" s="1"/>
  <c r="Z24" i="68"/>
  <c r="Z192" i="68" s="1"/>
  <c r="W25" i="68"/>
  <c r="W193" i="68" s="1"/>
  <c r="W26" i="68"/>
  <c r="W194" i="68" s="1"/>
  <c r="T36" i="68"/>
  <c r="T38" i="68" s="1"/>
  <c r="X36" i="68"/>
  <c r="V48" i="68"/>
  <c r="Z48" i="68"/>
  <c r="T61" i="68"/>
  <c r="X61" i="68"/>
  <c r="X62" i="68"/>
  <c r="W86" i="68"/>
  <c r="W85" i="68"/>
  <c r="W84" i="68"/>
  <c r="T24" i="68"/>
  <c r="X48" i="68"/>
  <c r="V62" i="68"/>
  <c r="V61" i="68"/>
  <c r="I183" i="68"/>
  <c r="R183" i="68"/>
  <c r="H95" i="45" s="1"/>
  <c r="N184" i="68"/>
  <c r="F96" i="45" s="1"/>
  <c r="AJ96" i="45" s="1"/>
  <c r="J183" i="68"/>
  <c r="N183" i="68"/>
  <c r="F95" i="45" s="1"/>
  <c r="S183" i="68"/>
  <c r="I95" i="45" s="1"/>
  <c r="G184" i="68"/>
  <c r="K184" i="68"/>
  <c r="C96" i="45" s="1"/>
  <c r="AG96" i="45" s="1"/>
  <c r="P184" i="68"/>
  <c r="H186" i="68"/>
  <c r="L186" i="68"/>
  <c r="D98" i="45" s="1"/>
  <c r="Q186" i="68"/>
  <c r="G98" i="45" s="1"/>
  <c r="I187" i="68"/>
  <c r="M187" i="68"/>
  <c r="E99" i="45" s="1"/>
  <c r="R187" i="68"/>
  <c r="H99" i="45" s="1"/>
  <c r="W24" i="68"/>
  <c r="W192" i="68" s="1"/>
  <c r="T25" i="68"/>
  <c r="X25" i="68"/>
  <c r="X193" i="68" s="1"/>
  <c r="T26" i="68"/>
  <c r="X26" i="68"/>
  <c r="X194" i="68" s="1"/>
  <c r="V37" i="68"/>
  <c r="Z37" i="68"/>
  <c r="T49" i="68"/>
  <c r="X49" i="68"/>
  <c r="U60" i="68"/>
  <c r="Y60" i="68"/>
  <c r="Y61" i="68"/>
  <c r="X60" i="68"/>
  <c r="Y62" i="68"/>
  <c r="Z72" i="68"/>
  <c r="T84" i="68"/>
  <c r="Z96" i="68"/>
  <c r="T108" i="68"/>
  <c r="T110" i="68"/>
  <c r="Z120" i="68"/>
  <c r="X132" i="68"/>
  <c r="X134" i="68"/>
  <c r="Y74" i="68"/>
  <c r="Y73" i="68"/>
  <c r="Z73" i="68"/>
  <c r="V74" i="68"/>
  <c r="U98" i="68"/>
  <c r="U97" i="68"/>
  <c r="Y98" i="68"/>
  <c r="Y97" i="68"/>
  <c r="U96" i="68"/>
  <c r="Z97" i="68"/>
  <c r="V98" i="68"/>
  <c r="T109" i="68"/>
  <c r="U122" i="68"/>
  <c r="U121" i="68"/>
  <c r="Y122" i="68"/>
  <c r="Y121" i="68"/>
  <c r="U120" i="68"/>
  <c r="Z121" i="68"/>
  <c r="V122" i="68"/>
  <c r="V158" i="68"/>
  <c r="V157" i="68"/>
  <c r="V156" i="68"/>
  <c r="Z158" i="68"/>
  <c r="Z157" i="68"/>
  <c r="Z156" i="68"/>
  <c r="U168" i="68"/>
  <c r="U170" i="68"/>
  <c r="U169" i="68"/>
  <c r="Y168" i="68"/>
  <c r="Y170" i="68"/>
  <c r="Y169" i="68"/>
  <c r="V72" i="68"/>
  <c r="X84" i="68"/>
  <c r="X86" i="68"/>
  <c r="V96" i="68"/>
  <c r="X108" i="68"/>
  <c r="X110" i="68"/>
  <c r="V120" i="68"/>
  <c r="W144" i="68"/>
  <c r="W146" i="68"/>
  <c r="W145" i="68"/>
  <c r="X146" i="68"/>
  <c r="X145" i="68"/>
  <c r="T144" i="68"/>
  <c r="T145" i="68" s="1"/>
  <c r="W158" i="68"/>
  <c r="W72" i="68"/>
  <c r="X73" i="68"/>
  <c r="X74" i="68"/>
  <c r="U84" i="68"/>
  <c r="Y84" i="68"/>
  <c r="V85" i="68"/>
  <c r="Z85" i="68"/>
  <c r="V86" i="68"/>
  <c r="Z86" i="68"/>
  <c r="W96" i="68"/>
  <c r="X97" i="68"/>
  <c r="X98" i="68"/>
  <c r="U108" i="68"/>
  <c r="Y108" i="68"/>
  <c r="V109" i="68"/>
  <c r="Z109" i="68"/>
  <c r="V110" i="68"/>
  <c r="Z110" i="68"/>
  <c r="W120" i="68"/>
  <c r="X121" i="68"/>
  <c r="X122" i="68"/>
  <c r="U134" i="68"/>
  <c r="U133" i="68"/>
  <c r="Y134" i="68"/>
  <c r="Y133" i="68"/>
  <c r="Y132" i="68"/>
  <c r="U144" i="68"/>
  <c r="U146" i="68"/>
  <c r="W156" i="68"/>
  <c r="U132" i="68"/>
  <c r="X144" i="68"/>
  <c r="U145" i="68"/>
  <c r="W157" i="68"/>
  <c r="X168" i="68"/>
  <c r="X169" i="68"/>
  <c r="V144" i="68"/>
  <c r="Z144" i="68"/>
  <c r="U157" i="68"/>
  <c r="Y157" i="68"/>
  <c r="U158" i="68"/>
  <c r="Y158" i="68"/>
  <c r="V170" i="68"/>
  <c r="V169" i="68"/>
  <c r="Z170" i="68"/>
  <c r="Z169" i="68"/>
  <c r="Z168" i="68"/>
  <c r="W169" i="68"/>
  <c r="U182" i="68"/>
  <c r="U181" i="68"/>
  <c r="Y182" i="68"/>
  <c r="Y181" i="68"/>
  <c r="U180" i="68"/>
  <c r="T180" i="68"/>
  <c r="T182" i="68" s="1"/>
  <c r="X180" i="68"/>
  <c r="V180" i="68"/>
  <c r="Z180" i="68"/>
  <c r="W181" i="68"/>
  <c r="W182" i="68"/>
  <c r="T181" i="68"/>
  <c r="X181" i="68"/>
  <c r="O16" i="11"/>
  <c r="D60" i="19"/>
  <c r="D58" i="19"/>
  <c r="D63" i="19"/>
  <c r="F59" i="19"/>
  <c r="T121" i="68" l="1"/>
  <c r="T122" i="68" s="1"/>
  <c r="T97" i="68"/>
  <c r="T98" i="68"/>
  <c r="T61" i="70"/>
  <c r="T62" i="70" s="1"/>
  <c r="T73" i="68"/>
  <c r="T74" i="68" s="1"/>
  <c r="T110" i="70"/>
  <c r="T132" i="68"/>
  <c r="T133" i="68" s="1"/>
  <c r="T36" i="70"/>
  <c r="T192" i="70" s="1"/>
  <c r="T104" i="45" s="1"/>
  <c r="T85" i="68"/>
  <c r="T86" i="68" s="1"/>
  <c r="T192" i="68"/>
  <c r="J104" i="45" s="1"/>
  <c r="AN104" i="45" s="1"/>
  <c r="T191" i="70"/>
  <c r="T103" i="45" s="1"/>
  <c r="T50" i="70"/>
  <c r="T191" i="68"/>
  <c r="J103" i="45" s="1"/>
  <c r="T25" i="70"/>
  <c r="T146" i="68"/>
  <c r="T192" i="69"/>
  <c r="AD104" i="45" s="1"/>
  <c r="T145" i="70"/>
  <c r="T146" i="70" s="1"/>
  <c r="T98" i="70"/>
  <c r="T134" i="70"/>
  <c r="T85" i="70"/>
  <c r="T86" i="70" s="1"/>
  <c r="T191" i="69"/>
  <c r="AD103" i="45" s="1"/>
  <c r="AN103" i="45" s="1"/>
  <c r="T73" i="70"/>
  <c r="T74" i="70" s="1"/>
  <c r="T158" i="70"/>
  <c r="T122" i="70"/>
  <c r="T169" i="70"/>
  <c r="T170" i="70" s="1"/>
  <c r="AN95" i="45"/>
  <c r="T192" i="72"/>
  <c r="AD89" i="45" s="1"/>
  <c r="T192" i="73"/>
  <c r="T89" i="45" s="1"/>
  <c r="T191" i="73"/>
  <c r="T88" i="45" s="1"/>
  <c r="AN83" i="45"/>
  <c r="T191" i="72"/>
  <c r="AD88" i="45" s="1"/>
  <c r="AN88" i="45" s="1"/>
  <c r="T24" i="71"/>
  <c r="T192" i="71" s="1"/>
  <c r="J89" i="45" s="1"/>
  <c r="AN89" i="45" s="1"/>
  <c r="AN98" i="45"/>
  <c r="AJ95" i="45"/>
  <c r="AG98" i="45"/>
  <c r="AI99" i="45"/>
  <c r="AL95" i="45"/>
  <c r="AI95" i="45"/>
  <c r="AK98" i="45"/>
  <c r="AL99" i="45"/>
  <c r="AH98" i="45"/>
  <c r="AK99" i="45"/>
  <c r="AM83" i="45"/>
  <c r="AH99" i="45"/>
  <c r="AM95" i="45"/>
  <c r="AJ83" i="45"/>
  <c r="F68" i="19"/>
  <c r="F61" i="19"/>
  <c r="D68" i="19"/>
  <c r="D64" i="19"/>
  <c r="D57" i="19"/>
  <c r="F63" i="19"/>
  <c r="D62" i="19"/>
  <c r="D66" i="19"/>
  <c r="F69" i="19"/>
  <c r="F58" i="19"/>
  <c r="F67" i="19"/>
  <c r="F62" i="19"/>
  <c r="F56" i="19"/>
  <c r="F60" i="19"/>
  <c r="D56" i="19"/>
  <c r="D67" i="19"/>
  <c r="D65" i="19"/>
  <c r="D61" i="19"/>
  <c r="F57" i="19"/>
  <c r="D59" i="19"/>
  <c r="F64" i="19"/>
  <c r="T193" i="68" l="1"/>
  <c r="J105" i="45" s="1"/>
  <c r="T37" i="70"/>
  <c r="T38" i="70" s="1"/>
  <c r="T26" i="70"/>
  <c r="T134" i="68"/>
  <c r="F65" i="19"/>
  <c r="F66" i="19"/>
  <c r="D69" i="19"/>
  <c r="D70" i="19" l="1"/>
  <c r="D71" i="19" s="1"/>
  <c r="F70" i="19"/>
  <c r="F71" i="19" s="1"/>
  <c r="T193" i="70"/>
  <c r="T105" i="45" s="1"/>
  <c r="T194" i="70"/>
  <c r="T106" i="45" s="1"/>
  <c r="T194" i="68"/>
  <c r="J106" i="45" s="1"/>
  <c r="F77" i="19"/>
  <c r="L16" i="11" l="1"/>
  <c r="N21" i="52" l="1"/>
  <c r="C194" i="56" l="1"/>
  <c r="C182" i="56"/>
  <c r="C170" i="56"/>
  <c r="C158" i="56"/>
  <c r="C146" i="56"/>
  <c r="C134" i="56"/>
  <c r="C122" i="56"/>
  <c r="C110" i="56"/>
  <c r="C98" i="56"/>
  <c r="C86" i="56"/>
  <c r="C74" i="56"/>
  <c r="C62" i="56"/>
  <c r="C50" i="56"/>
  <c r="C38" i="56"/>
  <c r="C26" i="56"/>
  <c r="N165" i="60" l="1"/>
  <c r="L57" i="60"/>
  <c r="N21" i="58"/>
  <c r="L129" i="58"/>
  <c r="V16" i="11"/>
  <c r="U16" i="11"/>
  <c r="T16" i="11"/>
  <c r="S16" i="11"/>
  <c r="R16" i="11"/>
  <c r="Q16" i="11"/>
  <c r="U176" i="58" s="1"/>
  <c r="U182" i="58" s="1"/>
  <c r="P16" i="11"/>
  <c r="N16" i="11"/>
  <c r="M16" i="11"/>
  <c r="J16" i="11"/>
  <c r="I16" i="11"/>
  <c r="H16" i="11"/>
  <c r="G16" i="11"/>
  <c r="P166" i="58" s="1"/>
  <c r="F16" i="11"/>
  <c r="E16" i="11"/>
  <c r="D16" i="11"/>
  <c r="C16" i="11"/>
  <c r="G142" i="58" s="1"/>
  <c r="J189" i="58"/>
  <c r="I189" i="58"/>
  <c r="H189" i="58"/>
  <c r="G189" i="58"/>
  <c r="Z184" i="58"/>
  <c r="Y184" i="58"/>
  <c r="X184" i="58"/>
  <c r="W184" i="58"/>
  <c r="V184" i="58"/>
  <c r="U184" i="58"/>
  <c r="T184" i="58"/>
  <c r="S184" i="58"/>
  <c r="S48" i="45" s="1"/>
  <c r="R184" i="58"/>
  <c r="R48" i="45" s="1"/>
  <c r="Q184" i="58"/>
  <c r="Q48" i="45" s="1"/>
  <c r="P184" i="58"/>
  <c r="N184" i="58"/>
  <c r="P48" i="45" s="1"/>
  <c r="M184" i="58"/>
  <c r="O48" i="45" s="1"/>
  <c r="L184" i="58"/>
  <c r="N48" i="45" s="1"/>
  <c r="K184" i="58"/>
  <c r="M48" i="45" s="1"/>
  <c r="J184" i="58"/>
  <c r="I184" i="58"/>
  <c r="H184" i="58"/>
  <c r="G184" i="58"/>
  <c r="Z183" i="58"/>
  <c r="Y183" i="58"/>
  <c r="X183" i="58"/>
  <c r="W183" i="58"/>
  <c r="V183" i="58"/>
  <c r="U183" i="58"/>
  <c r="T183" i="58"/>
  <c r="S183" i="58"/>
  <c r="S47" i="45" s="1"/>
  <c r="R183" i="58"/>
  <c r="R47" i="45" s="1"/>
  <c r="Q183" i="58"/>
  <c r="Q47" i="45" s="1"/>
  <c r="P183" i="58"/>
  <c r="N183" i="58"/>
  <c r="M183" i="58"/>
  <c r="L183" i="58"/>
  <c r="K183" i="58"/>
  <c r="J183" i="58"/>
  <c r="I183" i="58"/>
  <c r="H183" i="58"/>
  <c r="G183" i="58"/>
  <c r="Z178" i="58"/>
  <c r="Y178" i="58"/>
  <c r="V178" i="58"/>
  <c r="Z177" i="58"/>
  <c r="Y177" i="58"/>
  <c r="X177" i="58"/>
  <c r="W177" i="58"/>
  <c r="V177" i="58"/>
  <c r="U177" i="58"/>
  <c r="T177" i="58"/>
  <c r="S177" i="58"/>
  <c r="R177" i="58"/>
  <c r="Q177" i="58"/>
  <c r="P177" i="58"/>
  <c r="N177" i="58"/>
  <c r="M177" i="58"/>
  <c r="Z176" i="58"/>
  <c r="Z182" i="58" s="1"/>
  <c r="Y176" i="58"/>
  <c r="Y181" i="58" s="1"/>
  <c r="V176" i="58"/>
  <c r="V182"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U179" i="58" s="1"/>
  <c r="T174" i="58"/>
  <c r="T179" i="58" s="1"/>
  <c r="S174" i="58"/>
  <c r="R174" i="58"/>
  <c r="Q174" i="58"/>
  <c r="P174" i="58"/>
  <c r="N174" i="58"/>
  <c r="M174" i="58"/>
  <c r="L174" i="58"/>
  <c r="K174" i="58"/>
  <c r="J174" i="58"/>
  <c r="I174" i="58"/>
  <c r="H174" i="58"/>
  <c r="G174" i="58"/>
  <c r="Z166" i="58"/>
  <c r="Y166" i="58"/>
  <c r="V166" i="58"/>
  <c r="U166" i="58"/>
  <c r="T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U168" i="58" s="1"/>
  <c r="T162" i="58"/>
  <c r="T167" i="58" s="1"/>
  <c r="S162" i="58"/>
  <c r="R162" i="58"/>
  <c r="Q162" i="58"/>
  <c r="P162" i="58"/>
  <c r="N162" i="58"/>
  <c r="M162" i="58"/>
  <c r="L162" i="58"/>
  <c r="K162" i="58"/>
  <c r="J162" i="58"/>
  <c r="I162" i="58"/>
  <c r="H162" i="58"/>
  <c r="G162" i="58"/>
  <c r="Z154" i="58"/>
  <c r="Y154" i="58"/>
  <c r="V154" i="58"/>
  <c r="Z153" i="58"/>
  <c r="Y153" i="58"/>
  <c r="X153" i="58"/>
  <c r="W153" i="58"/>
  <c r="V153" i="58"/>
  <c r="U153" i="58"/>
  <c r="T153" i="58"/>
  <c r="S153" i="58"/>
  <c r="R153" i="58"/>
  <c r="Q153" i="58"/>
  <c r="P153" i="58"/>
  <c r="M153" i="58"/>
  <c r="L153" i="58"/>
  <c r="Z152" i="58"/>
  <c r="Z157" i="58" s="1"/>
  <c r="Y152" i="58"/>
  <c r="V152" i="58"/>
  <c r="V158" i="58" s="1"/>
  <c r="K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V155" i="58" s="1"/>
  <c r="U150" i="58"/>
  <c r="U156" i="58" s="1"/>
  <c r="T150" i="58"/>
  <c r="S150" i="58"/>
  <c r="R150" i="58"/>
  <c r="Q150" i="58"/>
  <c r="P150" i="58"/>
  <c r="N150" i="58"/>
  <c r="M150" i="58"/>
  <c r="L150" i="58"/>
  <c r="K150" i="58"/>
  <c r="J150" i="58"/>
  <c r="I150" i="58"/>
  <c r="H150" i="58"/>
  <c r="G150" i="58"/>
  <c r="Z142" i="58"/>
  <c r="Y142" i="58"/>
  <c r="V142" i="58"/>
  <c r="U142" i="58"/>
  <c r="Z141" i="58"/>
  <c r="Y141" i="58"/>
  <c r="X141" i="58"/>
  <c r="W141" i="58"/>
  <c r="V141" i="58"/>
  <c r="U141" i="58"/>
  <c r="T141" i="58"/>
  <c r="S141" i="58"/>
  <c r="R141" i="58"/>
  <c r="Q141" i="58"/>
  <c r="P141" i="58"/>
  <c r="M141" i="58"/>
  <c r="Z140" i="58"/>
  <c r="Z145" i="58" s="1"/>
  <c r="Y140" i="58"/>
  <c r="V140" i="58"/>
  <c r="V146" i="58" s="1"/>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V143" i="58" s="1"/>
  <c r="U138" i="58"/>
  <c r="U143" i="58" s="1"/>
  <c r="T138" i="58"/>
  <c r="S138" i="58"/>
  <c r="R138" i="58"/>
  <c r="Q138" i="58"/>
  <c r="P138" i="58"/>
  <c r="N138" i="58"/>
  <c r="M138" i="58"/>
  <c r="L138" i="58"/>
  <c r="K138" i="58"/>
  <c r="J138" i="58"/>
  <c r="I138" i="58"/>
  <c r="H138" i="58"/>
  <c r="G138" i="58"/>
  <c r="Z130" i="58"/>
  <c r="V130" i="58"/>
  <c r="Z129" i="58"/>
  <c r="Y129" i="58"/>
  <c r="X129" i="58"/>
  <c r="W129" i="58"/>
  <c r="V129" i="58"/>
  <c r="U129" i="58"/>
  <c r="T129" i="58"/>
  <c r="S129" i="58"/>
  <c r="R129" i="58"/>
  <c r="Q129" i="58"/>
  <c r="P129" i="58"/>
  <c r="M129" i="58"/>
  <c r="Z128" i="58"/>
  <c r="Y128" i="58"/>
  <c r="Y133" i="58" s="1"/>
  <c r="V128" i="58"/>
  <c r="V133" i="58" s="1"/>
  <c r="U128" i="58"/>
  <c r="U134" i="58" s="1"/>
  <c r="P128" i="58"/>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V131" i="58" s="1"/>
  <c r="U126" i="58"/>
  <c r="U132" i="58" s="1"/>
  <c r="T126" i="58"/>
  <c r="S126" i="58"/>
  <c r="R126" i="58"/>
  <c r="Q126" i="58"/>
  <c r="P126" i="58"/>
  <c r="N126" i="58"/>
  <c r="M126" i="58"/>
  <c r="L126" i="58"/>
  <c r="K126" i="58"/>
  <c r="J126" i="58"/>
  <c r="I126" i="58"/>
  <c r="H126" i="58"/>
  <c r="G126" i="58"/>
  <c r="Z118" i="58"/>
  <c r="V118" i="58"/>
  <c r="U118" i="58"/>
  <c r="K118" i="58"/>
  <c r="Z117" i="58"/>
  <c r="Y117" i="58"/>
  <c r="X117" i="58"/>
  <c r="W117" i="58"/>
  <c r="V117" i="58"/>
  <c r="U117" i="58"/>
  <c r="T117" i="58"/>
  <c r="S117" i="58"/>
  <c r="R117" i="58"/>
  <c r="Q117" i="58"/>
  <c r="P117" i="58"/>
  <c r="N117" i="58"/>
  <c r="M117" i="58"/>
  <c r="L117" i="58"/>
  <c r="Z116" i="58"/>
  <c r="Y116" i="58"/>
  <c r="Y122" i="58" s="1"/>
  <c r="V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V120" i="58" s="1"/>
  <c r="U114" i="58"/>
  <c r="T114" i="58"/>
  <c r="S114" i="58"/>
  <c r="R114" i="58"/>
  <c r="Q114" i="58"/>
  <c r="P114" i="58"/>
  <c r="N114" i="58"/>
  <c r="M114" i="58"/>
  <c r="L114" i="58"/>
  <c r="K114" i="58"/>
  <c r="J114" i="58"/>
  <c r="I114" i="58"/>
  <c r="H114" i="58"/>
  <c r="G114" i="58"/>
  <c r="Z106" i="58"/>
  <c r="Y106" i="58"/>
  <c r="V106" i="58"/>
  <c r="U106" i="58"/>
  <c r="Q106" i="58"/>
  <c r="K106" i="58"/>
  <c r="Z105" i="58"/>
  <c r="Y105" i="58"/>
  <c r="X105" i="58"/>
  <c r="W105" i="58"/>
  <c r="V105" i="58"/>
  <c r="U105" i="58"/>
  <c r="T105" i="58"/>
  <c r="S105" i="58"/>
  <c r="R105" i="58"/>
  <c r="Q105" i="58"/>
  <c r="P105" i="58"/>
  <c r="N105" i="58"/>
  <c r="M105" i="58"/>
  <c r="L105" i="58"/>
  <c r="Z104" i="58"/>
  <c r="Z110" i="58" s="1"/>
  <c r="Y104" i="58"/>
  <c r="V104" i="58"/>
  <c r="V109" i="58" s="1"/>
  <c r="Q104" i="58"/>
  <c r="H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U108" i="58" s="1"/>
  <c r="T102" i="58"/>
  <c r="S102" i="58"/>
  <c r="R102" i="58"/>
  <c r="Q102" i="58"/>
  <c r="P102" i="58"/>
  <c r="N102" i="58"/>
  <c r="M102" i="58"/>
  <c r="L102" i="58"/>
  <c r="K102" i="58"/>
  <c r="J102" i="58"/>
  <c r="I102" i="58"/>
  <c r="H102" i="58"/>
  <c r="G102" i="58"/>
  <c r="Z94" i="58"/>
  <c r="Y94" i="58"/>
  <c r="V94" i="58"/>
  <c r="Q94" i="58"/>
  <c r="K94" i="58"/>
  <c r="Z93" i="58"/>
  <c r="Y93" i="58"/>
  <c r="X93" i="58"/>
  <c r="W93" i="58"/>
  <c r="V93" i="58"/>
  <c r="U93" i="58"/>
  <c r="T93" i="58"/>
  <c r="S93" i="58"/>
  <c r="R93" i="58"/>
  <c r="Q93" i="58"/>
  <c r="P93" i="58"/>
  <c r="N93" i="58"/>
  <c r="M93" i="58"/>
  <c r="Z92" i="58"/>
  <c r="Y92" i="58"/>
  <c r="Y98" i="58" s="1"/>
  <c r="V92" i="58"/>
  <c r="Q92" i="58"/>
  <c r="K92" i="58"/>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V96" i="58" s="1"/>
  <c r="U90" i="58"/>
  <c r="U96" i="58" s="1"/>
  <c r="T90" i="58"/>
  <c r="S90" i="58"/>
  <c r="R90" i="58"/>
  <c r="Q90" i="58"/>
  <c r="P90" i="58"/>
  <c r="N90" i="58"/>
  <c r="M90" i="58"/>
  <c r="L90" i="58"/>
  <c r="K90" i="58"/>
  <c r="J90" i="58"/>
  <c r="I90" i="58"/>
  <c r="H90" i="58"/>
  <c r="G90" i="58"/>
  <c r="Z82" i="58"/>
  <c r="Y82" i="58"/>
  <c r="V82" i="58"/>
  <c r="U82" i="58"/>
  <c r="P82" i="58"/>
  <c r="K82" i="58"/>
  <c r="Z81" i="58"/>
  <c r="Y81" i="58"/>
  <c r="X81" i="58"/>
  <c r="W81" i="58"/>
  <c r="V81" i="58"/>
  <c r="U81" i="58"/>
  <c r="T81" i="58"/>
  <c r="S81" i="58"/>
  <c r="R81" i="58"/>
  <c r="Q81" i="58"/>
  <c r="P81" i="58"/>
  <c r="M81" i="58"/>
  <c r="L81" i="58"/>
  <c r="Z80" i="58"/>
  <c r="Y80" i="58"/>
  <c r="Y86" i="58" s="1"/>
  <c r="V80" i="58"/>
  <c r="Q80" i="58"/>
  <c r="G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V83" i="58" s="1"/>
  <c r="U78" i="58"/>
  <c r="U84" i="58" s="1"/>
  <c r="T78" i="58"/>
  <c r="S78" i="58"/>
  <c r="R78" i="58"/>
  <c r="Q78" i="58"/>
  <c r="P78" i="58"/>
  <c r="N78" i="58"/>
  <c r="M78" i="58"/>
  <c r="L78" i="58"/>
  <c r="K78" i="58"/>
  <c r="J78" i="58"/>
  <c r="I78" i="58"/>
  <c r="H78" i="58"/>
  <c r="G78" i="58"/>
  <c r="Z70" i="58"/>
  <c r="Y70" i="58"/>
  <c r="V70" i="58"/>
  <c r="U70" i="58"/>
  <c r="P70" i="58"/>
  <c r="Z69" i="58"/>
  <c r="Y69" i="58"/>
  <c r="X69" i="58"/>
  <c r="W69" i="58"/>
  <c r="V69" i="58"/>
  <c r="U69" i="58"/>
  <c r="T69" i="58"/>
  <c r="S69" i="58"/>
  <c r="R69" i="58"/>
  <c r="Q69" i="58"/>
  <c r="P69" i="58"/>
  <c r="N69" i="58"/>
  <c r="M69" i="58"/>
  <c r="Z68" i="58"/>
  <c r="Y68" i="58"/>
  <c r="Y73" i="58" s="1"/>
  <c r="V68" i="58"/>
  <c r="Q68" i="58"/>
  <c r="K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V72" i="58" s="1"/>
  <c r="U66" i="58"/>
  <c r="T66" i="58"/>
  <c r="S66" i="58"/>
  <c r="R66" i="58"/>
  <c r="Q66" i="58"/>
  <c r="P66" i="58"/>
  <c r="N66" i="58"/>
  <c r="M66" i="58"/>
  <c r="L66" i="58"/>
  <c r="K66" i="58"/>
  <c r="J66" i="58"/>
  <c r="I66" i="58"/>
  <c r="H66" i="58"/>
  <c r="G66" i="58"/>
  <c r="Z58" i="58"/>
  <c r="Y58" i="58"/>
  <c r="V58" i="58"/>
  <c r="U58" i="58"/>
  <c r="K58" i="58"/>
  <c r="G58" i="58"/>
  <c r="Z57" i="58"/>
  <c r="Y57" i="58"/>
  <c r="X57" i="58"/>
  <c r="W57" i="58"/>
  <c r="V57" i="58"/>
  <c r="U57" i="58"/>
  <c r="T57" i="58"/>
  <c r="S57" i="58"/>
  <c r="R57" i="58"/>
  <c r="Q57" i="58"/>
  <c r="P57" i="58"/>
  <c r="M57" i="58"/>
  <c r="L57" i="58"/>
  <c r="Z56" i="58"/>
  <c r="Y56" i="58"/>
  <c r="Y61" i="58" s="1"/>
  <c r="V56" i="58"/>
  <c r="U56" i="58"/>
  <c r="U61" i="58" s="1"/>
  <c r="Q56" i="58"/>
  <c r="G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V60" i="58" s="1"/>
  <c r="U54" i="58"/>
  <c r="U60" i="58" s="1"/>
  <c r="T54" i="58"/>
  <c r="S54" i="58"/>
  <c r="R54" i="58"/>
  <c r="Q54" i="58"/>
  <c r="P54" i="58"/>
  <c r="N54" i="58"/>
  <c r="M54" i="58"/>
  <c r="L54" i="58"/>
  <c r="K54" i="58"/>
  <c r="J54" i="58"/>
  <c r="I54" i="58"/>
  <c r="H54" i="58"/>
  <c r="G54" i="58"/>
  <c r="Z46" i="58"/>
  <c r="Y46" i="58"/>
  <c r="V46" i="58"/>
  <c r="P46" i="58"/>
  <c r="Z45" i="58"/>
  <c r="Y45" i="58"/>
  <c r="X45" i="58"/>
  <c r="W45" i="58"/>
  <c r="V45" i="58"/>
  <c r="U45" i="58"/>
  <c r="T45" i="58"/>
  <c r="S45" i="58"/>
  <c r="R45" i="58"/>
  <c r="Q45" i="58"/>
  <c r="P45" i="58"/>
  <c r="N45" i="58"/>
  <c r="M45" i="58"/>
  <c r="L45" i="58"/>
  <c r="Z44" i="58"/>
  <c r="Y44" i="58"/>
  <c r="Y50" i="58" s="1"/>
  <c r="V44" i="58"/>
  <c r="U44" i="58"/>
  <c r="U50" i="58" s="1"/>
  <c r="Q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V48" i="58" s="1"/>
  <c r="U42" i="58"/>
  <c r="U48" i="58" s="1"/>
  <c r="T42" i="58"/>
  <c r="S42" i="58"/>
  <c r="R42" i="58"/>
  <c r="Q42" i="58"/>
  <c r="P42" i="58"/>
  <c r="N42" i="58"/>
  <c r="M42" i="58"/>
  <c r="L42" i="58"/>
  <c r="K42" i="58"/>
  <c r="J42" i="58"/>
  <c r="I42" i="58"/>
  <c r="H42" i="58"/>
  <c r="G42" i="58"/>
  <c r="Z34" i="58"/>
  <c r="Y34" i="58"/>
  <c r="V34" i="58"/>
  <c r="U34" i="58"/>
  <c r="P34" i="58"/>
  <c r="Z33" i="58"/>
  <c r="Y33" i="58"/>
  <c r="X33" i="58"/>
  <c r="W33" i="58"/>
  <c r="V33" i="58"/>
  <c r="U33" i="58"/>
  <c r="T33" i="58"/>
  <c r="S33" i="58"/>
  <c r="R33" i="58"/>
  <c r="Q33" i="58"/>
  <c r="P33" i="58"/>
  <c r="N33" i="58"/>
  <c r="M33" i="58"/>
  <c r="L33" i="58"/>
  <c r="Z32" i="58"/>
  <c r="Z38" i="58" s="1"/>
  <c r="Y32" i="58"/>
  <c r="V32" i="58"/>
  <c r="U32" i="58"/>
  <c r="Q32" i="58"/>
  <c r="K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V36" i="58" s="1"/>
  <c r="U30" i="58"/>
  <c r="U36" i="58" s="1"/>
  <c r="T30" i="58"/>
  <c r="S30" i="58"/>
  <c r="R30" i="58"/>
  <c r="Q30" i="58"/>
  <c r="P30" i="58"/>
  <c r="N30" i="58"/>
  <c r="M30" i="58"/>
  <c r="L30" i="58"/>
  <c r="K30" i="58"/>
  <c r="J30" i="58"/>
  <c r="I30" i="58"/>
  <c r="H30" i="58"/>
  <c r="G30" i="58"/>
  <c r="Z22" i="58"/>
  <c r="Z190" i="58" s="1"/>
  <c r="Y22" i="58"/>
  <c r="Y190" i="58" s="1"/>
  <c r="V22" i="58"/>
  <c r="V190" i="58" s="1"/>
  <c r="P22" i="58"/>
  <c r="K22" i="58"/>
  <c r="Z21" i="58"/>
  <c r="Z189" i="58" s="1"/>
  <c r="Y21" i="58"/>
  <c r="Y189" i="58" s="1"/>
  <c r="X21" i="58"/>
  <c r="X189" i="58" s="1"/>
  <c r="W21" i="58"/>
  <c r="W189" i="58" s="1"/>
  <c r="V21" i="58"/>
  <c r="V189" i="58" s="1"/>
  <c r="U21" i="58"/>
  <c r="U189" i="58" s="1"/>
  <c r="T21" i="58"/>
  <c r="S21" i="58"/>
  <c r="R21" i="58"/>
  <c r="Q21" i="58"/>
  <c r="P21" i="58"/>
  <c r="M21" i="58"/>
  <c r="Z20" i="58"/>
  <c r="Z26" i="58" s="1"/>
  <c r="Z194" i="58" s="1"/>
  <c r="Y20" i="58"/>
  <c r="V20" i="58"/>
  <c r="V188" i="58" s="1"/>
  <c r="U20" i="58"/>
  <c r="Q20" i="58"/>
  <c r="K20" i="58"/>
  <c r="G20" i="58"/>
  <c r="Z19" i="58"/>
  <c r="Z187" i="58" s="1"/>
  <c r="Y19" i="58"/>
  <c r="Y187" i="58" s="1"/>
  <c r="X19" i="58"/>
  <c r="X187" i="58" s="1"/>
  <c r="W19" i="58"/>
  <c r="W187" i="58" s="1"/>
  <c r="V19" i="58"/>
  <c r="V187" i="58" s="1"/>
  <c r="U19" i="58"/>
  <c r="U187" i="58" s="1"/>
  <c r="T19" i="58"/>
  <c r="S19" i="58"/>
  <c r="S187" i="58" s="1"/>
  <c r="S51" i="45" s="1"/>
  <c r="R19" i="58"/>
  <c r="R187" i="58" s="1"/>
  <c r="R51" i="45" s="1"/>
  <c r="Q19" i="58"/>
  <c r="P19" i="58"/>
  <c r="N19" i="58"/>
  <c r="N187" i="58" s="1"/>
  <c r="P51" i="45" s="1"/>
  <c r="M19" i="58"/>
  <c r="L19" i="58"/>
  <c r="K19" i="58"/>
  <c r="J19" i="58"/>
  <c r="J187" i="58" s="1"/>
  <c r="I19" i="58"/>
  <c r="H19" i="58"/>
  <c r="G19" i="58"/>
  <c r="Z18" i="58"/>
  <c r="Z186" i="58" s="1"/>
  <c r="Y18" i="58"/>
  <c r="Y186" i="58" s="1"/>
  <c r="X18" i="58"/>
  <c r="X23" i="58" s="1"/>
  <c r="X191" i="58" s="1"/>
  <c r="W18" i="58"/>
  <c r="V18" i="58"/>
  <c r="V186" i="58" s="1"/>
  <c r="U18" i="58"/>
  <c r="U186" i="58" s="1"/>
  <c r="T18" i="58"/>
  <c r="S18" i="58"/>
  <c r="R18" i="58"/>
  <c r="Q18" i="58"/>
  <c r="P18" i="58"/>
  <c r="N18" i="58"/>
  <c r="M18" i="58"/>
  <c r="L18" i="58"/>
  <c r="K18" i="58"/>
  <c r="J18" i="58"/>
  <c r="I18" i="58"/>
  <c r="H18" i="58"/>
  <c r="G18" i="58"/>
  <c r="J189" i="57"/>
  <c r="I189" i="57"/>
  <c r="H189" i="57"/>
  <c r="G189" i="57"/>
  <c r="Z184" i="57"/>
  <c r="Y184" i="57"/>
  <c r="X184" i="57"/>
  <c r="W184" i="57"/>
  <c r="V184" i="57"/>
  <c r="U184" i="57"/>
  <c r="T184" i="57"/>
  <c r="S184" i="57"/>
  <c r="S14" i="45" s="1"/>
  <c r="R184" i="57"/>
  <c r="R14" i="45" s="1"/>
  <c r="Q184" i="57"/>
  <c r="Q14" i="45" s="1"/>
  <c r="P184" i="57"/>
  <c r="N184" i="57"/>
  <c r="P14" i="45" s="1"/>
  <c r="M184" i="57"/>
  <c r="O14" i="45" s="1"/>
  <c r="L184" i="57"/>
  <c r="N14" i="45" s="1"/>
  <c r="K184" i="57"/>
  <c r="M14" i="45" s="1"/>
  <c r="J184" i="57"/>
  <c r="I184" i="57"/>
  <c r="H184" i="57"/>
  <c r="G184" i="57"/>
  <c r="Z183" i="57"/>
  <c r="Y183" i="57"/>
  <c r="X183" i="57"/>
  <c r="W183" i="57"/>
  <c r="V183" i="57"/>
  <c r="U183" i="57"/>
  <c r="T183" i="57"/>
  <c r="S183" i="57"/>
  <c r="S13" i="45" s="1"/>
  <c r="R183" i="57"/>
  <c r="R13" i="45" s="1"/>
  <c r="Q183" i="57"/>
  <c r="Q13" i="45" s="1"/>
  <c r="P183" i="57"/>
  <c r="N183" i="57"/>
  <c r="M183" i="57"/>
  <c r="O13" i="45" s="1"/>
  <c r="L183" i="57"/>
  <c r="K183" i="57"/>
  <c r="J183" i="57"/>
  <c r="I183" i="57"/>
  <c r="H183" i="57"/>
  <c r="G183" i="57"/>
  <c r="Y179" i="57"/>
  <c r="Z178" i="57"/>
  <c r="Y178" i="57"/>
  <c r="V178" i="57"/>
  <c r="U178" i="57"/>
  <c r="Q178" i="57"/>
  <c r="K178" i="57"/>
  <c r="G178" i="57"/>
  <c r="Z177" i="57"/>
  <c r="Y177" i="57"/>
  <c r="X177" i="57"/>
  <c r="W177" i="57"/>
  <c r="V177" i="57"/>
  <c r="U177" i="57"/>
  <c r="T177" i="57"/>
  <c r="S177" i="57"/>
  <c r="R177" i="57"/>
  <c r="Q177" i="57"/>
  <c r="P177" i="57"/>
  <c r="N177" i="57"/>
  <c r="M177" i="57"/>
  <c r="L177" i="57"/>
  <c r="Z176" i="57"/>
  <c r="Z182" i="57" s="1"/>
  <c r="Y176" i="57"/>
  <c r="V176" i="57"/>
  <c r="V181" i="57" s="1"/>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V179" i="57" s="1"/>
  <c r="U174" i="57"/>
  <c r="U179" i="57" s="1"/>
  <c r="T174" i="57"/>
  <c r="S174" i="57"/>
  <c r="R174" i="57"/>
  <c r="Q174" i="57"/>
  <c r="P174" i="57"/>
  <c r="N174" i="57"/>
  <c r="M174" i="57"/>
  <c r="L174" i="57"/>
  <c r="K174" i="57"/>
  <c r="J174" i="57"/>
  <c r="I174" i="57"/>
  <c r="H174" i="57"/>
  <c r="G174" i="57"/>
  <c r="Y168" i="57"/>
  <c r="X167" i="57"/>
  <c r="Z166" i="57"/>
  <c r="Y166" i="57"/>
  <c r="V166" i="57"/>
  <c r="P166" i="57"/>
  <c r="K166" i="57"/>
  <c r="Z165" i="57"/>
  <c r="Y165" i="57"/>
  <c r="X165" i="57"/>
  <c r="W165" i="57"/>
  <c r="V165" i="57"/>
  <c r="U165" i="57"/>
  <c r="T165" i="57"/>
  <c r="S165" i="57"/>
  <c r="R165" i="57"/>
  <c r="Q165" i="57"/>
  <c r="P165" i="57"/>
  <c r="M165" i="57"/>
  <c r="L165" i="57"/>
  <c r="Z164" i="57"/>
  <c r="Z169" i="57" s="1"/>
  <c r="Y164" i="57"/>
  <c r="V164" i="57"/>
  <c r="V169" i="57" s="1"/>
  <c r="T164" i="57"/>
  <c r="Q164" i="57"/>
  <c r="K164" i="57"/>
  <c r="G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V167" i="57" s="1"/>
  <c r="U162" i="57"/>
  <c r="U167" i="57" s="1"/>
  <c r="T162" i="57"/>
  <c r="S162" i="57"/>
  <c r="R162" i="57"/>
  <c r="Q162" i="57"/>
  <c r="P162" i="57"/>
  <c r="N162" i="57"/>
  <c r="M162" i="57"/>
  <c r="L162" i="57"/>
  <c r="K162" i="57"/>
  <c r="J162" i="57"/>
  <c r="I162" i="57"/>
  <c r="H162" i="57"/>
  <c r="G162" i="57"/>
  <c r="Y156" i="57"/>
  <c r="U155" i="57"/>
  <c r="Z154" i="57"/>
  <c r="Y154" i="57"/>
  <c r="X154" i="57"/>
  <c r="V154" i="57"/>
  <c r="Q154" i="57"/>
  <c r="K154" i="57"/>
  <c r="G154" i="57"/>
  <c r="Z153" i="57"/>
  <c r="Y153" i="57"/>
  <c r="X153" i="57"/>
  <c r="W153" i="57"/>
  <c r="V153" i="57"/>
  <c r="U153" i="57"/>
  <c r="T153" i="57"/>
  <c r="S153" i="57"/>
  <c r="R153" i="57"/>
  <c r="Q153" i="57"/>
  <c r="P153" i="57"/>
  <c r="N153" i="57"/>
  <c r="M153" i="57"/>
  <c r="L153" i="57"/>
  <c r="Z152" i="57"/>
  <c r="Z157" i="57" s="1"/>
  <c r="Y152" i="57"/>
  <c r="V152" i="57"/>
  <c r="V158" i="57" s="1"/>
  <c r="Q152" i="57"/>
  <c r="G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U156" i="57" s="1"/>
  <c r="T150" i="57"/>
  <c r="S150" i="57"/>
  <c r="R150" i="57"/>
  <c r="Q150" i="57"/>
  <c r="P150" i="57"/>
  <c r="N150" i="57"/>
  <c r="M150" i="57"/>
  <c r="L150" i="57"/>
  <c r="K150" i="57"/>
  <c r="J150" i="57"/>
  <c r="I150" i="57"/>
  <c r="H150" i="57"/>
  <c r="G150" i="57"/>
  <c r="U144" i="57"/>
  <c r="Z142" i="57"/>
  <c r="Y142" i="57"/>
  <c r="V142" i="57"/>
  <c r="T142" i="57"/>
  <c r="R142" i="57"/>
  <c r="Q142" i="57"/>
  <c r="Z141" i="57"/>
  <c r="Y141" i="57"/>
  <c r="X141" i="57"/>
  <c r="W141" i="57"/>
  <c r="V141" i="57"/>
  <c r="U141" i="57"/>
  <c r="T141" i="57"/>
  <c r="S141" i="57"/>
  <c r="R141" i="57"/>
  <c r="Q141" i="57"/>
  <c r="P141" i="57"/>
  <c r="M141" i="57"/>
  <c r="L141" i="57"/>
  <c r="Z140" i="57"/>
  <c r="Z146" i="57" s="1"/>
  <c r="Y140" i="57"/>
  <c r="X140" i="57"/>
  <c r="X146" i="57" s="1"/>
  <c r="V140" i="57"/>
  <c r="Q140" i="57"/>
  <c r="H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V143" i="57" s="1"/>
  <c r="U138" i="57"/>
  <c r="U143" i="57" s="1"/>
  <c r="T138" i="57"/>
  <c r="S138" i="57"/>
  <c r="R138" i="57"/>
  <c r="Q138" i="57"/>
  <c r="P138" i="57"/>
  <c r="N138" i="57"/>
  <c r="M138" i="57"/>
  <c r="L138" i="57"/>
  <c r="K138" i="57"/>
  <c r="J138" i="57"/>
  <c r="I138" i="57"/>
  <c r="H138" i="57"/>
  <c r="G138" i="57"/>
  <c r="Y132" i="57"/>
  <c r="U131" i="57"/>
  <c r="Z130" i="57"/>
  <c r="Y130" i="57"/>
  <c r="X130" i="57"/>
  <c r="V130" i="57"/>
  <c r="U130" i="57"/>
  <c r="P130" i="57"/>
  <c r="K130" i="57"/>
  <c r="G130" i="57"/>
  <c r="Z129" i="57"/>
  <c r="Y129" i="57"/>
  <c r="X129" i="57"/>
  <c r="W129" i="57"/>
  <c r="V129" i="57"/>
  <c r="U129" i="57"/>
  <c r="T129" i="57"/>
  <c r="S129" i="57"/>
  <c r="R129" i="57"/>
  <c r="Q129" i="57"/>
  <c r="P129" i="57"/>
  <c r="N129" i="57"/>
  <c r="M129" i="57"/>
  <c r="Z128" i="57"/>
  <c r="Y128" i="57"/>
  <c r="Y133" i="57" s="1"/>
  <c r="V128" i="57"/>
  <c r="V133" i="57" s="1"/>
  <c r="U128" i="57"/>
  <c r="P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U132" i="57" s="1"/>
  <c r="T126" i="57"/>
  <c r="S126" i="57"/>
  <c r="R126" i="57"/>
  <c r="Q126" i="57"/>
  <c r="P126" i="57"/>
  <c r="N126" i="57"/>
  <c r="M126" i="57"/>
  <c r="L126" i="57"/>
  <c r="K126" i="57"/>
  <c r="J126" i="57"/>
  <c r="I126" i="57"/>
  <c r="H126" i="57"/>
  <c r="G126" i="57"/>
  <c r="X119" i="57"/>
  <c r="Z118" i="57"/>
  <c r="Y118" i="57"/>
  <c r="V118" i="57"/>
  <c r="Q118" i="57"/>
  <c r="H118" i="57"/>
  <c r="Z117" i="57"/>
  <c r="Y117" i="57"/>
  <c r="X117" i="57"/>
  <c r="W117" i="57"/>
  <c r="V117" i="57"/>
  <c r="U117" i="57"/>
  <c r="T117" i="57"/>
  <c r="S117" i="57"/>
  <c r="R117" i="57"/>
  <c r="Q117" i="57"/>
  <c r="P117" i="57"/>
  <c r="M117" i="57"/>
  <c r="L117" i="57"/>
  <c r="Z116" i="57"/>
  <c r="Y116" i="57"/>
  <c r="Y121" i="57" s="1"/>
  <c r="V116" i="57"/>
  <c r="V121" i="57" s="1"/>
  <c r="Q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U120" i="57" s="1"/>
  <c r="T114" i="57"/>
  <c r="S114" i="57"/>
  <c r="R114" i="57"/>
  <c r="Q114" i="57"/>
  <c r="P114" i="57"/>
  <c r="N114" i="57"/>
  <c r="M114" i="57"/>
  <c r="L114" i="57"/>
  <c r="K114" i="57"/>
  <c r="J114" i="57"/>
  <c r="I114" i="57"/>
  <c r="H114" i="57"/>
  <c r="G114" i="57"/>
  <c r="Y108" i="57"/>
  <c r="X107" i="57"/>
  <c r="Z106" i="57"/>
  <c r="Y106" i="57"/>
  <c r="V106" i="57"/>
  <c r="U106" i="57"/>
  <c r="P106" i="57"/>
  <c r="K106" i="57"/>
  <c r="G106" i="57"/>
  <c r="Z105" i="57"/>
  <c r="Y105" i="57"/>
  <c r="X105" i="57"/>
  <c r="W105" i="57"/>
  <c r="V105" i="57"/>
  <c r="U105" i="57"/>
  <c r="T105" i="57"/>
  <c r="S105" i="57"/>
  <c r="R105" i="57"/>
  <c r="Q105" i="57"/>
  <c r="P105" i="57"/>
  <c r="M105" i="57"/>
  <c r="Z104" i="57"/>
  <c r="Z110" i="57" s="1"/>
  <c r="Y104" i="57"/>
  <c r="Y109" i="57" s="1"/>
  <c r="V104" i="57"/>
  <c r="V109" i="57" s="1"/>
  <c r="Q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U108" i="57" s="1"/>
  <c r="T102" i="57"/>
  <c r="T107" i="57" s="1"/>
  <c r="S102" i="57"/>
  <c r="R102" i="57"/>
  <c r="Q102" i="57"/>
  <c r="P102" i="57"/>
  <c r="N102" i="57"/>
  <c r="M102" i="57"/>
  <c r="L102" i="57"/>
  <c r="K102" i="57"/>
  <c r="J102" i="57"/>
  <c r="I102" i="57"/>
  <c r="H102" i="57"/>
  <c r="G102" i="57"/>
  <c r="Y96" i="57"/>
  <c r="W95" i="57"/>
  <c r="Z94" i="57"/>
  <c r="Y94" i="57"/>
  <c r="V94" i="57"/>
  <c r="Q94" i="57"/>
  <c r="Z93" i="57"/>
  <c r="Y93" i="57"/>
  <c r="X93" i="57"/>
  <c r="W93" i="57"/>
  <c r="V93" i="57"/>
  <c r="U93" i="57"/>
  <c r="T93" i="57"/>
  <c r="S93" i="57"/>
  <c r="R93" i="57"/>
  <c r="Q93" i="57"/>
  <c r="P93" i="57"/>
  <c r="N93" i="57"/>
  <c r="M93" i="57"/>
  <c r="L93" i="57"/>
  <c r="Z92" i="57"/>
  <c r="Z98" i="57" s="1"/>
  <c r="Y92" i="57"/>
  <c r="Y97" i="57" s="1"/>
  <c r="V92" i="57"/>
  <c r="U92" i="57"/>
  <c r="U98" i="57" s="1"/>
  <c r="P92" i="57"/>
  <c r="K92" i="57"/>
  <c r="G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U96" i="57" s="1"/>
  <c r="T90" i="57"/>
  <c r="T95" i="57" s="1"/>
  <c r="S90" i="57"/>
  <c r="R90" i="57"/>
  <c r="Q90" i="57"/>
  <c r="P90" i="57"/>
  <c r="N90" i="57"/>
  <c r="M90" i="57"/>
  <c r="L90" i="57"/>
  <c r="K90" i="57"/>
  <c r="J90" i="57"/>
  <c r="I90" i="57"/>
  <c r="H90" i="57"/>
  <c r="G90" i="57"/>
  <c r="Z82" i="57"/>
  <c r="Y82" i="57"/>
  <c r="V82" i="57"/>
  <c r="U82" i="57"/>
  <c r="P82" i="57"/>
  <c r="K82" i="57"/>
  <c r="G82" i="57"/>
  <c r="Z81" i="57"/>
  <c r="Y81" i="57"/>
  <c r="X81" i="57"/>
  <c r="W81" i="57"/>
  <c r="V81" i="57"/>
  <c r="U81" i="57"/>
  <c r="T81" i="57"/>
  <c r="S81" i="57"/>
  <c r="R81" i="57"/>
  <c r="Q81" i="57"/>
  <c r="P81" i="57"/>
  <c r="M81" i="57"/>
  <c r="Z80" i="57"/>
  <c r="Y80" i="57"/>
  <c r="Y85" i="57" s="1"/>
  <c r="V80" i="57"/>
  <c r="V85" i="57" s="1"/>
  <c r="Q80" i="57"/>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U84" i="57" s="1"/>
  <c r="T78" i="57"/>
  <c r="T83" i="57" s="1"/>
  <c r="S78" i="57"/>
  <c r="R78" i="57"/>
  <c r="Q78" i="57"/>
  <c r="P78" i="57"/>
  <c r="N78" i="57"/>
  <c r="M78" i="57"/>
  <c r="L78" i="57"/>
  <c r="K78" i="57"/>
  <c r="J78" i="57"/>
  <c r="I78" i="57"/>
  <c r="H78" i="57"/>
  <c r="G78" i="57"/>
  <c r="Y71" i="57"/>
  <c r="Z70" i="57"/>
  <c r="Y70" i="57"/>
  <c r="V70" i="57"/>
  <c r="U70" i="57"/>
  <c r="T70" i="57"/>
  <c r="P70" i="57"/>
  <c r="K70" i="57"/>
  <c r="G70" i="57"/>
  <c r="Z69" i="57"/>
  <c r="Y69" i="57"/>
  <c r="X69" i="57"/>
  <c r="W69" i="57"/>
  <c r="V69" i="57"/>
  <c r="U69" i="57"/>
  <c r="T69" i="57"/>
  <c r="S69" i="57"/>
  <c r="R69" i="57"/>
  <c r="Q69" i="57"/>
  <c r="P69" i="57"/>
  <c r="M69" i="57"/>
  <c r="L69" i="57"/>
  <c r="Z68" i="57"/>
  <c r="Z74" i="57" s="1"/>
  <c r="Y68" i="57"/>
  <c r="Y73" i="57" s="1"/>
  <c r="X68" i="57"/>
  <c r="V68" i="57"/>
  <c r="V73" i="57" s="1"/>
  <c r="U68" i="57"/>
  <c r="U74" i="57" s="1"/>
  <c r="P68" i="57"/>
  <c r="K68" i="57"/>
  <c r="G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U71" i="57" s="1"/>
  <c r="T66" i="57"/>
  <c r="S66" i="57"/>
  <c r="R66" i="57"/>
  <c r="Q66" i="57"/>
  <c r="P66" i="57"/>
  <c r="N66" i="57"/>
  <c r="M66" i="57"/>
  <c r="L66" i="57"/>
  <c r="K66" i="57"/>
  <c r="J66" i="57"/>
  <c r="I66" i="57"/>
  <c r="H66" i="57"/>
  <c r="G66" i="57"/>
  <c r="W59" i="57"/>
  <c r="Z58" i="57"/>
  <c r="Y58" i="57"/>
  <c r="X58" i="57"/>
  <c r="V58" i="57"/>
  <c r="Q58" i="57"/>
  <c r="Z57" i="57"/>
  <c r="Y57" i="57"/>
  <c r="X57" i="57"/>
  <c r="W57" i="57"/>
  <c r="V57" i="57"/>
  <c r="U57" i="57"/>
  <c r="T57" i="57"/>
  <c r="S57" i="57"/>
  <c r="R57" i="57"/>
  <c r="Q57" i="57"/>
  <c r="P57" i="57"/>
  <c r="M57" i="57"/>
  <c r="L57" i="57"/>
  <c r="Z56" i="57"/>
  <c r="Z62" i="57" s="1"/>
  <c r="Y56" i="57"/>
  <c r="Y61" i="57" s="1"/>
  <c r="V56" i="57"/>
  <c r="Q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U60" i="57" s="1"/>
  <c r="T54" i="57"/>
  <c r="S54" i="57"/>
  <c r="R54" i="57"/>
  <c r="Q54" i="57"/>
  <c r="P54" i="57"/>
  <c r="N54" i="57"/>
  <c r="M54" i="57"/>
  <c r="L54" i="57"/>
  <c r="K54" i="57"/>
  <c r="J54" i="57"/>
  <c r="I54" i="57"/>
  <c r="H54" i="57"/>
  <c r="G54" i="57"/>
  <c r="Z46" i="57"/>
  <c r="Y46" i="57"/>
  <c r="V46" i="57"/>
  <c r="U46" i="57"/>
  <c r="P46" i="57"/>
  <c r="K46" i="57"/>
  <c r="G46" i="57"/>
  <c r="Z45" i="57"/>
  <c r="Y45" i="57"/>
  <c r="X45" i="57"/>
  <c r="W45" i="57"/>
  <c r="V45" i="57"/>
  <c r="U45" i="57"/>
  <c r="T45" i="57"/>
  <c r="S45" i="57"/>
  <c r="R45" i="57"/>
  <c r="Q45" i="57"/>
  <c r="P45" i="57"/>
  <c r="N45" i="57"/>
  <c r="M45" i="57"/>
  <c r="L45" i="57"/>
  <c r="Z44" i="57"/>
  <c r="Y44" i="57"/>
  <c r="Y49" i="57" s="1"/>
  <c r="V44" i="57"/>
  <c r="Q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V48" i="57" s="1"/>
  <c r="U42" i="57"/>
  <c r="U48" i="57" s="1"/>
  <c r="T42" i="57"/>
  <c r="S42" i="57"/>
  <c r="R42" i="57"/>
  <c r="Q42" i="57"/>
  <c r="P42" i="57"/>
  <c r="N42" i="57"/>
  <c r="M42" i="57"/>
  <c r="L42" i="57"/>
  <c r="K42" i="57"/>
  <c r="J42" i="57"/>
  <c r="I42" i="57"/>
  <c r="H42" i="57"/>
  <c r="G42" i="57"/>
  <c r="W36" i="57"/>
  <c r="Z35" i="57"/>
  <c r="Z34" i="57"/>
  <c r="Y34" i="57"/>
  <c r="V34" i="57"/>
  <c r="U34" i="57"/>
  <c r="P34" i="57"/>
  <c r="K34" i="57"/>
  <c r="G34" i="57"/>
  <c r="Z33" i="57"/>
  <c r="Y33" i="57"/>
  <c r="X33" i="57"/>
  <c r="W33" i="57"/>
  <c r="V33" i="57"/>
  <c r="U33" i="57"/>
  <c r="T33" i="57"/>
  <c r="S33" i="57"/>
  <c r="R33" i="57"/>
  <c r="Q33" i="57"/>
  <c r="P33" i="57"/>
  <c r="M33" i="57"/>
  <c r="Z32" i="57"/>
  <c r="Y32" i="57"/>
  <c r="Y37" i="57" s="1"/>
  <c r="V32" i="57"/>
  <c r="Q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V36" i="57" s="1"/>
  <c r="U30" i="57"/>
  <c r="U36" i="57" s="1"/>
  <c r="T30" i="57"/>
  <c r="S30" i="57"/>
  <c r="R30" i="57"/>
  <c r="Q30" i="57"/>
  <c r="P30" i="57"/>
  <c r="N30" i="57"/>
  <c r="M30" i="57"/>
  <c r="L30" i="57"/>
  <c r="K30" i="57"/>
  <c r="J30" i="57"/>
  <c r="I30" i="57"/>
  <c r="H30" i="57"/>
  <c r="G30" i="57"/>
  <c r="Z23" i="57"/>
  <c r="Z191" i="57" s="1"/>
  <c r="W23" i="57"/>
  <c r="W191" i="57" s="1"/>
  <c r="Z22" i="57"/>
  <c r="Z190" i="57" s="1"/>
  <c r="Y22" i="57"/>
  <c r="Y190" i="57" s="1"/>
  <c r="V22" i="57"/>
  <c r="V190" i="57" s="1"/>
  <c r="U22" i="57"/>
  <c r="U190" i="57" s="1"/>
  <c r="P22" i="57"/>
  <c r="K22" i="57"/>
  <c r="G22" i="57"/>
  <c r="Z21" i="57"/>
  <c r="Z189" i="57" s="1"/>
  <c r="Y21" i="57"/>
  <c r="Y189" i="57" s="1"/>
  <c r="X21" i="57"/>
  <c r="X189" i="57" s="1"/>
  <c r="W21" i="57"/>
  <c r="W189" i="57" s="1"/>
  <c r="V21" i="57"/>
  <c r="V189" i="57" s="1"/>
  <c r="U21" i="57"/>
  <c r="U189" i="57" s="1"/>
  <c r="T21" i="57"/>
  <c r="S21" i="57"/>
  <c r="R21" i="57"/>
  <c r="Q21" i="57"/>
  <c r="P21" i="57"/>
  <c r="N21" i="57"/>
  <c r="M21" i="57"/>
  <c r="L21" i="57"/>
  <c r="Z20" i="57"/>
  <c r="Y20" i="57"/>
  <c r="Y188" i="57" s="1"/>
  <c r="V20" i="57"/>
  <c r="V188" i="57" s="1"/>
  <c r="Q20" i="57"/>
  <c r="Z19" i="57"/>
  <c r="Z187" i="57" s="1"/>
  <c r="Y19" i="57"/>
  <c r="Y187" i="57" s="1"/>
  <c r="X19" i="57"/>
  <c r="X187" i="57" s="1"/>
  <c r="W19" i="57"/>
  <c r="W187" i="57" s="1"/>
  <c r="V19" i="57"/>
  <c r="V187" i="57" s="1"/>
  <c r="U19" i="57"/>
  <c r="U187" i="57" s="1"/>
  <c r="T19" i="57"/>
  <c r="S19" i="57"/>
  <c r="R19" i="57"/>
  <c r="Q19" i="57"/>
  <c r="P19" i="57"/>
  <c r="N19" i="57"/>
  <c r="M19" i="57"/>
  <c r="L19" i="57"/>
  <c r="K19" i="57"/>
  <c r="J19" i="57"/>
  <c r="I19" i="57"/>
  <c r="H19" i="57"/>
  <c r="G19" i="57"/>
  <c r="Z18" i="57"/>
  <c r="Z186" i="57" s="1"/>
  <c r="Y18" i="57"/>
  <c r="X18" i="57"/>
  <c r="X24" i="57" s="1"/>
  <c r="X192" i="57" s="1"/>
  <c r="W18" i="57"/>
  <c r="W186" i="57" s="1"/>
  <c r="V18" i="57"/>
  <c r="V186" i="57" s="1"/>
  <c r="U18" i="57"/>
  <c r="U24" i="57" s="1"/>
  <c r="U192" i="57" s="1"/>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R187" i="60"/>
  <c r="Q187" i="60"/>
  <c r="P187" i="60"/>
  <c r="N187" i="60"/>
  <c r="M187" i="60"/>
  <c r="L187" i="60"/>
  <c r="K187" i="60"/>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U183" i="60"/>
  <c r="T183" i="60"/>
  <c r="S183" i="60"/>
  <c r="AC47" i="45" s="1"/>
  <c r="R183" i="60"/>
  <c r="AB47" i="45" s="1"/>
  <c r="Q183" i="60"/>
  <c r="AA47" i="45" s="1"/>
  <c r="P183" i="60"/>
  <c r="N183" i="60"/>
  <c r="M183" i="60"/>
  <c r="Y47" i="45" s="1"/>
  <c r="L183" i="60"/>
  <c r="X47" i="45" s="1"/>
  <c r="K183" i="60"/>
  <c r="W47" i="45" s="1"/>
  <c r="J183" i="60"/>
  <c r="I183" i="60"/>
  <c r="H183" i="60"/>
  <c r="G183" i="60"/>
  <c r="Z180" i="60"/>
  <c r="W179" i="60"/>
  <c r="Z178" i="60"/>
  <c r="Y178" i="60"/>
  <c r="V178" i="60"/>
  <c r="Q178" i="60"/>
  <c r="Z177" i="60"/>
  <c r="Y177" i="60"/>
  <c r="X177" i="60"/>
  <c r="W177" i="60"/>
  <c r="V177" i="60"/>
  <c r="U177" i="60"/>
  <c r="T177" i="60"/>
  <c r="S177" i="60"/>
  <c r="R177" i="60"/>
  <c r="Q177" i="60"/>
  <c r="P177" i="60"/>
  <c r="N177" i="60"/>
  <c r="M177" i="60"/>
  <c r="L177" i="60"/>
  <c r="Z176" i="60"/>
  <c r="Y176" i="60"/>
  <c r="V176" i="60"/>
  <c r="U176" i="60"/>
  <c r="P176" i="60"/>
  <c r="K176" i="60"/>
  <c r="G176" i="60"/>
  <c r="Z174" i="60"/>
  <c r="Z179" i="60" s="1"/>
  <c r="Y174" i="60"/>
  <c r="X174" i="60"/>
  <c r="X180" i="60" s="1"/>
  <c r="W174" i="60"/>
  <c r="W180" i="60" s="1"/>
  <c r="V174" i="60"/>
  <c r="V179" i="60" s="1"/>
  <c r="U174" i="60"/>
  <c r="T174" i="60"/>
  <c r="T179" i="60" s="1"/>
  <c r="S174" i="60"/>
  <c r="R174" i="60"/>
  <c r="Q174" i="60"/>
  <c r="P174" i="60"/>
  <c r="N174" i="60"/>
  <c r="M174" i="60"/>
  <c r="L174" i="60"/>
  <c r="K174" i="60"/>
  <c r="J174" i="60"/>
  <c r="I174" i="60"/>
  <c r="H174" i="60"/>
  <c r="G174" i="60"/>
  <c r="Z166" i="60"/>
  <c r="Y166" i="60"/>
  <c r="V166" i="60"/>
  <c r="U166" i="60"/>
  <c r="Q166" i="60"/>
  <c r="P166" i="60"/>
  <c r="K166" i="60"/>
  <c r="G166" i="60"/>
  <c r="Z165" i="60"/>
  <c r="Y165" i="60"/>
  <c r="X165" i="60"/>
  <c r="W165" i="60"/>
  <c r="V165" i="60"/>
  <c r="U165" i="60"/>
  <c r="T165" i="60"/>
  <c r="S165" i="60"/>
  <c r="R165" i="60"/>
  <c r="Q165" i="60"/>
  <c r="P165" i="60"/>
  <c r="M165" i="60"/>
  <c r="L165" i="60"/>
  <c r="Z164" i="60"/>
  <c r="Y164" i="60"/>
  <c r="V164" i="60"/>
  <c r="U164" i="60"/>
  <c r="R164" i="60"/>
  <c r="Q164" i="60"/>
  <c r="P164" i="60"/>
  <c r="K164" i="60"/>
  <c r="G164" i="60"/>
  <c r="Z162" i="60"/>
  <c r="Y162" i="60"/>
  <c r="Y167" i="60" s="1"/>
  <c r="X162" i="60"/>
  <c r="X168" i="60" s="1"/>
  <c r="W162" i="60"/>
  <c r="W168" i="60" s="1"/>
  <c r="V162" i="60"/>
  <c r="V168" i="60" s="1"/>
  <c r="U162" i="60"/>
  <c r="U167" i="60" s="1"/>
  <c r="T162" i="60"/>
  <c r="T167" i="60" s="1"/>
  <c r="S162" i="60"/>
  <c r="R162" i="60"/>
  <c r="Q162" i="60"/>
  <c r="P162" i="60"/>
  <c r="N162" i="60"/>
  <c r="M162" i="60"/>
  <c r="L162" i="60"/>
  <c r="K162" i="60"/>
  <c r="J162" i="60"/>
  <c r="I162" i="60"/>
  <c r="H162" i="60"/>
  <c r="G162" i="60"/>
  <c r="Z156" i="60"/>
  <c r="Y156" i="60"/>
  <c r="X156" i="60"/>
  <c r="T155" i="60"/>
  <c r="Z154" i="60"/>
  <c r="Y154" i="60"/>
  <c r="V154" i="60"/>
  <c r="U154" i="60"/>
  <c r="Q154" i="60"/>
  <c r="P154" i="60"/>
  <c r="K154" i="60"/>
  <c r="G154" i="60"/>
  <c r="Z153" i="60"/>
  <c r="Y153" i="60"/>
  <c r="X153" i="60"/>
  <c r="W153" i="60"/>
  <c r="V153" i="60"/>
  <c r="U153" i="60"/>
  <c r="T153" i="60"/>
  <c r="S153" i="60"/>
  <c r="R153" i="60"/>
  <c r="Q153" i="60"/>
  <c r="P153" i="60"/>
  <c r="N153" i="60"/>
  <c r="M153" i="60"/>
  <c r="L153" i="60"/>
  <c r="Z152" i="60"/>
  <c r="Y152" i="60"/>
  <c r="V152" i="60"/>
  <c r="U152" i="60"/>
  <c r="Q152" i="60"/>
  <c r="P152" i="60"/>
  <c r="K152" i="60"/>
  <c r="G152" i="60"/>
  <c r="Z150" i="60"/>
  <c r="Z155" i="60" s="1"/>
  <c r="Y150" i="60"/>
  <c r="Y155" i="60" s="1"/>
  <c r="X150" i="60"/>
  <c r="X155" i="60" s="1"/>
  <c r="W150" i="60"/>
  <c r="W156" i="60" s="1"/>
  <c r="V150" i="60"/>
  <c r="V155" i="60" s="1"/>
  <c r="U150" i="60"/>
  <c r="U155" i="60" s="1"/>
  <c r="T150" i="60"/>
  <c r="S150" i="60"/>
  <c r="R150" i="60"/>
  <c r="Q150" i="60"/>
  <c r="P150" i="60"/>
  <c r="N150" i="60"/>
  <c r="M150" i="60"/>
  <c r="L150" i="60"/>
  <c r="K150" i="60"/>
  <c r="J150" i="60"/>
  <c r="I150" i="60"/>
  <c r="H150" i="60"/>
  <c r="G150" i="60"/>
  <c r="U143" i="60"/>
  <c r="Z142" i="60"/>
  <c r="Y142" i="60"/>
  <c r="V142" i="60"/>
  <c r="U142" i="60"/>
  <c r="Q142" i="60"/>
  <c r="P142" i="60"/>
  <c r="K142" i="60"/>
  <c r="G142" i="60"/>
  <c r="Z141" i="60"/>
  <c r="Y141" i="60"/>
  <c r="X141" i="60"/>
  <c r="W141" i="60"/>
  <c r="V141" i="60"/>
  <c r="U141" i="60"/>
  <c r="T141" i="60"/>
  <c r="S141" i="60"/>
  <c r="R141" i="60"/>
  <c r="Q141" i="60"/>
  <c r="P141" i="60"/>
  <c r="N141" i="60"/>
  <c r="M141" i="60"/>
  <c r="Z140" i="60"/>
  <c r="Y140" i="60"/>
  <c r="V140" i="60"/>
  <c r="U140" i="60"/>
  <c r="Q140" i="60"/>
  <c r="P140" i="60"/>
  <c r="K140" i="60"/>
  <c r="G140" i="60"/>
  <c r="Z138" i="60"/>
  <c r="Z143" i="60" s="1"/>
  <c r="Y138" i="60"/>
  <c r="X138" i="60"/>
  <c r="X144" i="60" s="1"/>
  <c r="W138" i="60"/>
  <c r="W143" i="60" s="1"/>
  <c r="V138" i="60"/>
  <c r="V143" i="60" s="1"/>
  <c r="U138" i="60"/>
  <c r="U144" i="60" s="1"/>
  <c r="T138" i="60"/>
  <c r="S138" i="60"/>
  <c r="R138" i="60"/>
  <c r="Q138" i="60"/>
  <c r="P138" i="60"/>
  <c r="N138" i="60"/>
  <c r="M138" i="60"/>
  <c r="L138" i="60"/>
  <c r="K138" i="60"/>
  <c r="J138" i="60"/>
  <c r="I138" i="60"/>
  <c r="H138" i="60"/>
  <c r="G138" i="60"/>
  <c r="X132" i="60"/>
  <c r="W132" i="60"/>
  <c r="Y131" i="60"/>
  <c r="U131" i="60"/>
  <c r="Z130" i="60"/>
  <c r="Y130" i="60"/>
  <c r="V130" i="60"/>
  <c r="U130" i="60"/>
  <c r="Q130" i="60"/>
  <c r="P130" i="60"/>
  <c r="L130" i="60"/>
  <c r="K130" i="60"/>
  <c r="G130" i="60"/>
  <c r="Z129" i="60"/>
  <c r="Y129" i="60"/>
  <c r="X129" i="60"/>
  <c r="W129" i="60"/>
  <c r="V129" i="60"/>
  <c r="U129" i="60"/>
  <c r="T129" i="60"/>
  <c r="S129" i="60"/>
  <c r="R129" i="60"/>
  <c r="Q129" i="60"/>
  <c r="P129" i="60"/>
  <c r="N129" i="60"/>
  <c r="M129" i="60"/>
  <c r="Z128" i="60"/>
  <c r="Y128" i="60"/>
  <c r="V128" i="60"/>
  <c r="U128" i="60"/>
  <c r="Q128" i="60"/>
  <c r="P128" i="60"/>
  <c r="K128" i="60"/>
  <c r="G128" i="60"/>
  <c r="Z126" i="60"/>
  <c r="Z132" i="60" s="1"/>
  <c r="Y126" i="60"/>
  <c r="Y132" i="60" s="1"/>
  <c r="X126" i="60"/>
  <c r="X131" i="60" s="1"/>
  <c r="W126" i="60"/>
  <c r="W131" i="60" s="1"/>
  <c r="V126" i="60"/>
  <c r="V132" i="60" s="1"/>
  <c r="U126" i="60"/>
  <c r="U132" i="60" s="1"/>
  <c r="T126" i="60"/>
  <c r="T131" i="60" s="1"/>
  <c r="S126" i="60"/>
  <c r="R126" i="60"/>
  <c r="Q126" i="60"/>
  <c r="P126" i="60"/>
  <c r="N126" i="60"/>
  <c r="M126" i="60"/>
  <c r="L126" i="60"/>
  <c r="K126" i="60"/>
  <c r="J126" i="60"/>
  <c r="I126" i="60"/>
  <c r="H126" i="60"/>
  <c r="G126" i="60"/>
  <c r="X120" i="60"/>
  <c r="W120" i="60"/>
  <c r="W119" i="60"/>
  <c r="Z118" i="60"/>
  <c r="Y118" i="60"/>
  <c r="V118" i="60"/>
  <c r="U118" i="60"/>
  <c r="Q118" i="60"/>
  <c r="P118" i="60"/>
  <c r="K118" i="60"/>
  <c r="G118" i="60"/>
  <c r="Z117" i="60"/>
  <c r="Y117" i="60"/>
  <c r="X117" i="60"/>
  <c r="W117" i="60"/>
  <c r="V117" i="60"/>
  <c r="U117" i="60"/>
  <c r="T117" i="60"/>
  <c r="S117" i="60"/>
  <c r="R117" i="60"/>
  <c r="Q117" i="60"/>
  <c r="P117" i="60"/>
  <c r="N117" i="60"/>
  <c r="M117" i="60"/>
  <c r="Z116" i="60"/>
  <c r="Y116" i="60"/>
  <c r="V116" i="60"/>
  <c r="U116" i="60"/>
  <c r="Q116" i="60"/>
  <c r="P116" i="60"/>
  <c r="K116" i="60"/>
  <c r="G116" i="60"/>
  <c r="Z114" i="60"/>
  <c r="Z120" i="60" s="1"/>
  <c r="Y114" i="60"/>
  <c r="Y119" i="60" s="1"/>
  <c r="X114" i="60"/>
  <c r="X119" i="60" s="1"/>
  <c r="W114" i="60"/>
  <c r="V114" i="60"/>
  <c r="V120" i="60" s="1"/>
  <c r="U114" i="60"/>
  <c r="U119" i="60" s="1"/>
  <c r="T114" i="60"/>
  <c r="T119" i="60" s="1"/>
  <c r="S114" i="60"/>
  <c r="R114" i="60"/>
  <c r="Q114" i="60"/>
  <c r="P114" i="60"/>
  <c r="N114" i="60"/>
  <c r="M114" i="60"/>
  <c r="L114" i="60"/>
  <c r="K114" i="60"/>
  <c r="J114" i="60"/>
  <c r="I114" i="60"/>
  <c r="H114" i="60"/>
  <c r="G114" i="60"/>
  <c r="Z106" i="60"/>
  <c r="Y106" i="60"/>
  <c r="V106" i="60"/>
  <c r="U106" i="60"/>
  <c r="Q106" i="60"/>
  <c r="P106" i="60"/>
  <c r="K106" i="60"/>
  <c r="G106" i="60"/>
  <c r="Z105" i="60"/>
  <c r="Y105" i="60"/>
  <c r="X105" i="60"/>
  <c r="W105" i="60"/>
  <c r="V105" i="60"/>
  <c r="U105" i="60"/>
  <c r="T105" i="60"/>
  <c r="S105" i="60"/>
  <c r="R105" i="60"/>
  <c r="Q105" i="60"/>
  <c r="P105" i="60"/>
  <c r="N105" i="60"/>
  <c r="M105" i="60"/>
  <c r="Z104" i="60"/>
  <c r="Y104" i="60"/>
  <c r="V104" i="60"/>
  <c r="U104" i="60"/>
  <c r="Q104" i="60"/>
  <c r="P104" i="60"/>
  <c r="K104" i="60"/>
  <c r="G104" i="60"/>
  <c r="Z102" i="60"/>
  <c r="Z107" i="60" s="1"/>
  <c r="Y102" i="60"/>
  <c r="Y107" i="60" s="1"/>
  <c r="X102" i="60"/>
  <c r="W102" i="60"/>
  <c r="V102" i="60"/>
  <c r="V107" i="60" s="1"/>
  <c r="U102" i="60"/>
  <c r="U107" i="60" s="1"/>
  <c r="T102" i="60"/>
  <c r="S102" i="60"/>
  <c r="R102" i="60"/>
  <c r="Q102" i="60"/>
  <c r="P102" i="60"/>
  <c r="N102" i="60"/>
  <c r="M102" i="60"/>
  <c r="L102" i="60"/>
  <c r="K102" i="60"/>
  <c r="J102" i="60"/>
  <c r="I102" i="60"/>
  <c r="H102" i="60"/>
  <c r="G102" i="60"/>
  <c r="Z94" i="60"/>
  <c r="Y94" i="60"/>
  <c r="V94" i="60"/>
  <c r="U94" i="60"/>
  <c r="Q94" i="60"/>
  <c r="P94" i="60"/>
  <c r="K94" i="60"/>
  <c r="G94" i="60"/>
  <c r="Z93" i="60"/>
  <c r="Y93" i="60"/>
  <c r="X93" i="60"/>
  <c r="W93" i="60"/>
  <c r="V93" i="60"/>
  <c r="U93" i="60"/>
  <c r="T93" i="60"/>
  <c r="S93" i="60"/>
  <c r="R93" i="60"/>
  <c r="Q93" i="60"/>
  <c r="P93" i="60"/>
  <c r="N93" i="60"/>
  <c r="M93" i="60"/>
  <c r="L93" i="60"/>
  <c r="Z92" i="60"/>
  <c r="Y92" i="60"/>
  <c r="V92" i="60"/>
  <c r="U92" i="60"/>
  <c r="Q92" i="60"/>
  <c r="P92" i="60"/>
  <c r="K92" i="60"/>
  <c r="G92" i="60"/>
  <c r="Z90" i="60"/>
  <c r="Z95" i="60" s="1"/>
  <c r="Y90" i="60"/>
  <c r="Y96" i="60" s="1"/>
  <c r="X90" i="60"/>
  <c r="X96" i="60" s="1"/>
  <c r="W90" i="60"/>
  <c r="W95" i="60" s="1"/>
  <c r="V90" i="60"/>
  <c r="V95" i="60" s="1"/>
  <c r="U90" i="60"/>
  <c r="U95" i="60" s="1"/>
  <c r="T90" i="60"/>
  <c r="S90" i="60"/>
  <c r="R90" i="60"/>
  <c r="Q90" i="60"/>
  <c r="P90" i="60"/>
  <c r="N90" i="60"/>
  <c r="M90" i="60"/>
  <c r="L90" i="60"/>
  <c r="K90" i="60"/>
  <c r="J90" i="60"/>
  <c r="I90" i="60"/>
  <c r="H90" i="60"/>
  <c r="G90" i="60"/>
  <c r="Z82" i="60"/>
  <c r="Y82" i="60"/>
  <c r="V82" i="60"/>
  <c r="U82" i="60"/>
  <c r="Q82" i="60"/>
  <c r="P82" i="60"/>
  <c r="K82" i="60"/>
  <c r="G82" i="60"/>
  <c r="Z81" i="60"/>
  <c r="Y81" i="60"/>
  <c r="X81" i="60"/>
  <c r="W81" i="60"/>
  <c r="V81" i="60"/>
  <c r="U81" i="60"/>
  <c r="T81" i="60"/>
  <c r="S81" i="60"/>
  <c r="R81" i="60"/>
  <c r="Q81" i="60"/>
  <c r="P81" i="60"/>
  <c r="M81" i="60"/>
  <c r="L81" i="60"/>
  <c r="Z80" i="60"/>
  <c r="Y80" i="60"/>
  <c r="X80" i="60"/>
  <c r="V80" i="60"/>
  <c r="U80" i="60"/>
  <c r="Q80" i="60"/>
  <c r="P80" i="60"/>
  <c r="K80" i="60"/>
  <c r="G80" i="60"/>
  <c r="Z78" i="60"/>
  <c r="Z84" i="60" s="1"/>
  <c r="Y78" i="60"/>
  <c r="Y84" i="60" s="1"/>
  <c r="X78" i="60"/>
  <c r="X83" i="60" s="1"/>
  <c r="W78" i="60"/>
  <c r="W83" i="60" s="1"/>
  <c r="V78" i="60"/>
  <c r="V83" i="60" s="1"/>
  <c r="U78" i="60"/>
  <c r="U84" i="60" s="1"/>
  <c r="T78" i="60"/>
  <c r="T83" i="60" s="1"/>
  <c r="S78" i="60"/>
  <c r="R78" i="60"/>
  <c r="Q78" i="60"/>
  <c r="P78" i="60"/>
  <c r="N78" i="60"/>
  <c r="M78" i="60"/>
  <c r="L78" i="60"/>
  <c r="K78" i="60"/>
  <c r="J78" i="60"/>
  <c r="I78" i="60"/>
  <c r="H78" i="60"/>
  <c r="G78" i="60"/>
  <c r="X72" i="60"/>
  <c r="V72" i="60"/>
  <c r="Z70" i="60"/>
  <c r="Y70" i="60"/>
  <c r="X70" i="60"/>
  <c r="V70" i="60"/>
  <c r="U70" i="60"/>
  <c r="Q70" i="60"/>
  <c r="P70" i="60"/>
  <c r="K70" i="60"/>
  <c r="G70" i="60"/>
  <c r="Z69" i="60"/>
  <c r="Y69" i="60"/>
  <c r="X69" i="60"/>
  <c r="W69" i="60"/>
  <c r="V69" i="60"/>
  <c r="U69" i="60"/>
  <c r="T69" i="60"/>
  <c r="S69" i="60"/>
  <c r="R69" i="60"/>
  <c r="Q69" i="60"/>
  <c r="P69" i="60"/>
  <c r="M69" i="60"/>
  <c r="L69" i="60"/>
  <c r="Z68" i="60"/>
  <c r="Y68" i="60"/>
  <c r="V68" i="60"/>
  <c r="U68" i="60"/>
  <c r="Q68" i="60"/>
  <c r="P68" i="60"/>
  <c r="K68" i="60"/>
  <c r="G68" i="60"/>
  <c r="Z66" i="60"/>
  <c r="Z71" i="60" s="1"/>
  <c r="Y66" i="60"/>
  <c r="Y72" i="60" s="1"/>
  <c r="X66" i="60"/>
  <c r="X71" i="60" s="1"/>
  <c r="W66" i="60"/>
  <c r="W72" i="60" s="1"/>
  <c r="V66" i="60"/>
  <c r="V71" i="60" s="1"/>
  <c r="U66" i="60"/>
  <c r="U72" i="60" s="1"/>
  <c r="T66" i="60"/>
  <c r="T71" i="60" s="1"/>
  <c r="S66" i="60"/>
  <c r="R66" i="60"/>
  <c r="Q66" i="60"/>
  <c r="P66" i="60"/>
  <c r="N66" i="60"/>
  <c r="M66" i="60"/>
  <c r="L66" i="60"/>
  <c r="K66" i="60"/>
  <c r="J66" i="60"/>
  <c r="I66" i="60"/>
  <c r="H66" i="60"/>
  <c r="G66" i="60"/>
  <c r="U60" i="60"/>
  <c r="Z58" i="60"/>
  <c r="Y58" i="60"/>
  <c r="V58" i="60"/>
  <c r="U58" i="60"/>
  <c r="Q58" i="60"/>
  <c r="P58" i="60"/>
  <c r="K58" i="60"/>
  <c r="G58" i="60"/>
  <c r="Z57" i="60"/>
  <c r="Y57" i="60"/>
  <c r="X57" i="60"/>
  <c r="W57" i="60"/>
  <c r="V57" i="60"/>
  <c r="U57" i="60"/>
  <c r="T57" i="60"/>
  <c r="S57" i="60"/>
  <c r="R57" i="60"/>
  <c r="Q57" i="60"/>
  <c r="P57" i="60"/>
  <c r="N57" i="60"/>
  <c r="M57" i="60"/>
  <c r="Z56" i="60"/>
  <c r="Y56" i="60"/>
  <c r="V56" i="60"/>
  <c r="U56" i="60"/>
  <c r="Q56" i="60"/>
  <c r="P56" i="60"/>
  <c r="K56" i="60"/>
  <c r="G56" i="60"/>
  <c r="Z54" i="60"/>
  <c r="Z60" i="60" s="1"/>
  <c r="Y54" i="60"/>
  <c r="Y59" i="60" s="1"/>
  <c r="X54" i="60"/>
  <c r="X60" i="60" s="1"/>
  <c r="W54" i="60"/>
  <c r="W59" i="60" s="1"/>
  <c r="V54" i="60"/>
  <c r="V60" i="60" s="1"/>
  <c r="U54" i="60"/>
  <c r="U59" i="60" s="1"/>
  <c r="T54" i="60"/>
  <c r="S54" i="60"/>
  <c r="R54" i="60"/>
  <c r="Q54" i="60"/>
  <c r="P54" i="60"/>
  <c r="N54" i="60"/>
  <c r="M54" i="60"/>
  <c r="L54" i="60"/>
  <c r="K54" i="60"/>
  <c r="J54" i="60"/>
  <c r="I54" i="60"/>
  <c r="H54" i="60"/>
  <c r="G54" i="60"/>
  <c r="Z48" i="60"/>
  <c r="Z46" i="60"/>
  <c r="Y46" i="60"/>
  <c r="V46" i="60"/>
  <c r="U46" i="60"/>
  <c r="Q46" i="60"/>
  <c r="P46" i="60"/>
  <c r="K46" i="60"/>
  <c r="G46" i="60"/>
  <c r="Z45" i="60"/>
  <c r="Y45" i="60"/>
  <c r="X45" i="60"/>
  <c r="W45" i="60"/>
  <c r="V45" i="60"/>
  <c r="U45" i="60"/>
  <c r="T45" i="60"/>
  <c r="S45" i="60"/>
  <c r="R45" i="60"/>
  <c r="Q45" i="60"/>
  <c r="P45" i="60"/>
  <c r="M45" i="60"/>
  <c r="Z44" i="60"/>
  <c r="Y44" i="60"/>
  <c r="V44" i="60"/>
  <c r="U44" i="60"/>
  <c r="Q44" i="60"/>
  <c r="P44" i="60"/>
  <c r="K44" i="60"/>
  <c r="G44" i="60"/>
  <c r="Z42" i="60"/>
  <c r="Z47" i="60" s="1"/>
  <c r="Y42" i="60"/>
  <c r="Y48" i="60" s="1"/>
  <c r="X42" i="60"/>
  <c r="X47" i="60" s="1"/>
  <c r="W42" i="60"/>
  <c r="W48" i="60" s="1"/>
  <c r="V42" i="60"/>
  <c r="V47" i="60" s="1"/>
  <c r="U42" i="60"/>
  <c r="U48" i="60" s="1"/>
  <c r="T42" i="60"/>
  <c r="S42" i="60"/>
  <c r="R42" i="60"/>
  <c r="Q42" i="60"/>
  <c r="P42" i="60"/>
  <c r="N42" i="60"/>
  <c r="M42" i="60"/>
  <c r="L42" i="60"/>
  <c r="K42" i="60"/>
  <c r="J42" i="60"/>
  <c r="I42" i="60"/>
  <c r="H42" i="60"/>
  <c r="G42" i="60"/>
  <c r="W36" i="60"/>
  <c r="Z34" i="60"/>
  <c r="Y34" i="60"/>
  <c r="V34" i="60"/>
  <c r="U34" i="60"/>
  <c r="Q34" i="60"/>
  <c r="P34" i="60"/>
  <c r="L34" i="60"/>
  <c r="K34" i="60"/>
  <c r="G34" i="60"/>
  <c r="Z33" i="60"/>
  <c r="Y33" i="60"/>
  <c r="X33" i="60"/>
  <c r="W33" i="60"/>
  <c r="V33" i="60"/>
  <c r="U33" i="60"/>
  <c r="T33" i="60"/>
  <c r="S33" i="60"/>
  <c r="R33" i="60"/>
  <c r="Q33" i="60"/>
  <c r="P33" i="60"/>
  <c r="N33" i="60"/>
  <c r="M33" i="60"/>
  <c r="L33" i="60"/>
  <c r="Z32" i="60"/>
  <c r="Y32" i="60"/>
  <c r="V32" i="60"/>
  <c r="U32" i="60"/>
  <c r="Q32" i="60"/>
  <c r="P32" i="60"/>
  <c r="K32" i="60"/>
  <c r="G32" i="60"/>
  <c r="Z30" i="60"/>
  <c r="Y30" i="60"/>
  <c r="Y36" i="60" s="1"/>
  <c r="X30" i="60"/>
  <c r="X36" i="60" s="1"/>
  <c r="W30" i="60"/>
  <c r="W35" i="60" s="1"/>
  <c r="V30" i="60"/>
  <c r="U30" i="60"/>
  <c r="U36" i="60" s="1"/>
  <c r="T30" i="60"/>
  <c r="S30" i="60"/>
  <c r="R30" i="60"/>
  <c r="Q30" i="60"/>
  <c r="P30" i="60"/>
  <c r="N30" i="60"/>
  <c r="M30" i="60"/>
  <c r="L30" i="60"/>
  <c r="K30" i="60"/>
  <c r="J30" i="60"/>
  <c r="I30" i="60"/>
  <c r="H30" i="60"/>
  <c r="G30" i="60"/>
  <c r="W24" i="60"/>
  <c r="W192" i="60" s="1"/>
  <c r="Z22" i="60"/>
  <c r="Z190" i="60" s="1"/>
  <c r="Y22" i="60"/>
  <c r="Y190" i="60" s="1"/>
  <c r="V22" i="60"/>
  <c r="V190" i="60" s="1"/>
  <c r="U22" i="60"/>
  <c r="U190" i="60" s="1"/>
  <c r="Q22" i="60"/>
  <c r="P22" i="60"/>
  <c r="K22" i="60"/>
  <c r="G22" i="60"/>
  <c r="Z21" i="60"/>
  <c r="Z189" i="60" s="1"/>
  <c r="Y21" i="60"/>
  <c r="Y189" i="60" s="1"/>
  <c r="X21" i="60"/>
  <c r="X189" i="60" s="1"/>
  <c r="W21" i="60"/>
  <c r="W189" i="60" s="1"/>
  <c r="V21" i="60"/>
  <c r="V189" i="60" s="1"/>
  <c r="U21" i="60"/>
  <c r="U189" i="60" s="1"/>
  <c r="T21" i="60"/>
  <c r="T189" i="60" s="1"/>
  <c r="AD53" i="45" s="1"/>
  <c r="S21" i="60"/>
  <c r="R21" i="60"/>
  <c r="Q21" i="60"/>
  <c r="P21" i="60"/>
  <c r="N21" i="60"/>
  <c r="M21" i="60"/>
  <c r="L21" i="60"/>
  <c r="Z20" i="60"/>
  <c r="Y20" i="60"/>
  <c r="V20" i="60"/>
  <c r="V26" i="60" s="1"/>
  <c r="V194" i="60" s="1"/>
  <c r="U20" i="60"/>
  <c r="Q20" i="60"/>
  <c r="P20" i="60"/>
  <c r="K20" i="60"/>
  <c r="G20" i="60"/>
  <c r="Z18" i="60"/>
  <c r="Y18" i="60"/>
  <c r="X18" i="60"/>
  <c r="X23" i="60" s="1"/>
  <c r="X191" i="60" s="1"/>
  <c r="W18" i="60"/>
  <c r="W186" i="60" s="1"/>
  <c r="V18" i="60"/>
  <c r="V23" i="60" s="1"/>
  <c r="V191" i="60" s="1"/>
  <c r="U18" i="60"/>
  <c r="T18" i="60"/>
  <c r="S18" i="60"/>
  <c r="R18" i="60"/>
  <c r="Q18" i="60"/>
  <c r="P18" i="60"/>
  <c r="N18" i="60"/>
  <c r="M18" i="60"/>
  <c r="L18" i="60"/>
  <c r="K18" i="60"/>
  <c r="J18" i="60"/>
  <c r="I18" i="60"/>
  <c r="H18" i="60"/>
  <c r="G18" i="60"/>
  <c r="J189" i="59"/>
  <c r="I189" i="59"/>
  <c r="H189" i="59"/>
  <c r="G189" i="59"/>
  <c r="Z187" i="59"/>
  <c r="Y187" i="59"/>
  <c r="X187" i="59"/>
  <c r="W187" i="59"/>
  <c r="V187" i="59"/>
  <c r="U187" i="59"/>
  <c r="T187" i="59"/>
  <c r="S187" i="59"/>
  <c r="R187" i="59"/>
  <c r="Q187" i="59"/>
  <c r="P187" i="59"/>
  <c r="N187" i="59"/>
  <c r="M187" i="59"/>
  <c r="L187" i="59"/>
  <c r="K187" i="59"/>
  <c r="J187" i="59"/>
  <c r="I187" i="59"/>
  <c r="H187" i="59"/>
  <c r="G187" i="59"/>
  <c r="Z186"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U183" i="59"/>
  <c r="T183" i="59"/>
  <c r="S183" i="59"/>
  <c r="AC13" i="45" s="1"/>
  <c r="R183" i="59"/>
  <c r="AB13" i="45" s="1"/>
  <c r="Q183" i="59"/>
  <c r="AA13" i="45" s="1"/>
  <c r="P183" i="59"/>
  <c r="N183" i="59"/>
  <c r="Z13" i="45" s="1"/>
  <c r="M183" i="59"/>
  <c r="Y13" i="45" s="1"/>
  <c r="L183" i="59"/>
  <c r="X13" i="45" s="1"/>
  <c r="K183" i="59"/>
  <c r="W13" i="45" s="1"/>
  <c r="J183" i="59"/>
  <c r="I183" i="59"/>
  <c r="H183" i="59"/>
  <c r="G183" i="59"/>
  <c r="X179" i="59"/>
  <c r="Z178" i="59"/>
  <c r="Y178" i="59"/>
  <c r="V178" i="59"/>
  <c r="U178" i="59"/>
  <c r="Q178" i="59"/>
  <c r="P178" i="59"/>
  <c r="L178" i="59"/>
  <c r="K178" i="59"/>
  <c r="G178" i="59"/>
  <c r="Z177" i="59"/>
  <c r="Y177" i="59"/>
  <c r="X177" i="59"/>
  <c r="W177" i="59"/>
  <c r="V177" i="59"/>
  <c r="U177" i="59"/>
  <c r="T177" i="59"/>
  <c r="S177" i="59"/>
  <c r="R177" i="59"/>
  <c r="Q177" i="59"/>
  <c r="P177" i="59"/>
  <c r="M177" i="59"/>
  <c r="Z176" i="59"/>
  <c r="Y176" i="59"/>
  <c r="V176" i="59"/>
  <c r="U176" i="59"/>
  <c r="R176" i="59"/>
  <c r="Q176" i="59"/>
  <c r="P176" i="59"/>
  <c r="K176" i="59"/>
  <c r="G176" i="59"/>
  <c r="Z174" i="59"/>
  <c r="Z179" i="59" s="1"/>
  <c r="Y174" i="59"/>
  <c r="Y180" i="59" s="1"/>
  <c r="X174" i="59"/>
  <c r="X180" i="59" s="1"/>
  <c r="W174" i="59"/>
  <c r="W179" i="59" s="1"/>
  <c r="V174" i="59"/>
  <c r="V179" i="59" s="1"/>
  <c r="U174" i="59"/>
  <c r="U179" i="59" s="1"/>
  <c r="T174" i="59"/>
  <c r="S174" i="59"/>
  <c r="R174" i="59"/>
  <c r="Q174" i="59"/>
  <c r="P174" i="59"/>
  <c r="N174" i="59"/>
  <c r="M174" i="59"/>
  <c r="L174" i="59"/>
  <c r="K174" i="59"/>
  <c r="J174" i="59"/>
  <c r="I174" i="59"/>
  <c r="H174" i="59"/>
  <c r="G174" i="59"/>
  <c r="X168" i="59"/>
  <c r="Z166" i="59"/>
  <c r="Y166" i="59"/>
  <c r="V166" i="59"/>
  <c r="U166" i="59"/>
  <c r="Q166" i="59"/>
  <c r="P166" i="59"/>
  <c r="K166" i="59"/>
  <c r="G166" i="59"/>
  <c r="Z165" i="59"/>
  <c r="Y165" i="59"/>
  <c r="X165" i="59"/>
  <c r="W165" i="59"/>
  <c r="V165" i="59"/>
  <c r="U165" i="59"/>
  <c r="T165" i="59"/>
  <c r="S165" i="59"/>
  <c r="R165" i="59"/>
  <c r="Q165" i="59"/>
  <c r="P165" i="59"/>
  <c r="N165" i="59"/>
  <c r="M165" i="59"/>
  <c r="Z164" i="59"/>
  <c r="Y164" i="59"/>
  <c r="Y170" i="59" s="1"/>
  <c r="V164" i="59"/>
  <c r="U164" i="59"/>
  <c r="U170" i="59" s="1"/>
  <c r="Q164" i="59"/>
  <c r="P164" i="59"/>
  <c r="K164" i="59"/>
  <c r="H164" i="59"/>
  <c r="G164" i="59"/>
  <c r="Z162" i="59"/>
  <c r="Z168" i="59" s="1"/>
  <c r="Y162" i="59"/>
  <c r="Y168" i="59" s="1"/>
  <c r="X162" i="59"/>
  <c r="X167" i="59" s="1"/>
  <c r="W162" i="59"/>
  <c r="W167" i="59" s="1"/>
  <c r="V162" i="59"/>
  <c r="V167" i="59" s="1"/>
  <c r="U162" i="59"/>
  <c r="U168" i="59" s="1"/>
  <c r="T162" i="59"/>
  <c r="T167" i="59" s="1"/>
  <c r="S162" i="59"/>
  <c r="R162" i="59"/>
  <c r="Q162" i="59"/>
  <c r="P162" i="59"/>
  <c r="N162" i="59"/>
  <c r="M162" i="59"/>
  <c r="L162" i="59"/>
  <c r="K162" i="59"/>
  <c r="J162" i="59"/>
  <c r="I162" i="59"/>
  <c r="H162" i="59"/>
  <c r="G162" i="59"/>
  <c r="X156" i="59"/>
  <c r="Z154" i="59"/>
  <c r="Y154" i="59"/>
  <c r="V154" i="59"/>
  <c r="U154" i="59"/>
  <c r="Q154" i="59"/>
  <c r="P154" i="59"/>
  <c r="K154" i="59"/>
  <c r="G154" i="59"/>
  <c r="Z153" i="59"/>
  <c r="Y153" i="59"/>
  <c r="X153" i="59"/>
  <c r="W153" i="59"/>
  <c r="V153" i="59"/>
  <c r="U153" i="59"/>
  <c r="T153" i="59"/>
  <c r="S153" i="59"/>
  <c r="R153" i="59"/>
  <c r="Q153" i="59"/>
  <c r="P153" i="59"/>
  <c r="M153" i="59"/>
  <c r="L153" i="59"/>
  <c r="Z152" i="59"/>
  <c r="Z158" i="59" s="1"/>
  <c r="Y152" i="59"/>
  <c r="Y158" i="59" s="1"/>
  <c r="V152" i="59"/>
  <c r="V158" i="59" s="1"/>
  <c r="U152" i="59"/>
  <c r="U158" i="59" s="1"/>
  <c r="Q152" i="59"/>
  <c r="P152" i="59"/>
  <c r="L152" i="59"/>
  <c r="K152" i="59"/>
  <c r="G152" i="59"/>
  <c r="Z150" i="59"/>
  <c r="Z156" i="59" s="1"/>
  <c r="Y150" i="59"/>
  <c r="Y155" i="59" s="1"/>
  <c r="X150" i="59"/>
  <c r="X155" i="59" s="1"/>
  <c r="W150" i="59"/>
  <c r="W155" i="59" s="1"/>
  <c r="V150" i="59"/>
  <c r="V156" i="59" s="1"/>
  <c r="U150" i="59"/>
  <c r="U155" i="59" s="1"/>
  <c r="T150" i="59"/>
  <c r="T155" i="59" s="1"/>
  <c r="S150" i="59"/>
  <c r="R150" i="59"/>
  <c r="Q150" i="59"/>
  <c r="P150" i="59"/>
  <c r="N150" i="59"/>
  <c r="M150" i="59"/>
  <c r="L150" i="59"/>
  <c r="K150" i="59"/>
  <c r="J150" i="59"/>
  <c r="I150" i="59"/>
  <c r="H150" i="59"/>
  <c r="G150" i="59"/>
  <c r="X144" i="59"/>
  <c r="U143" i="59"/>
  <c r="Z142" i="59"/>
  <c r="Y142" i="59"/>
  <c r="V142" i="59"/>
  <c r="U142" i="59"/>
  <c r="Q142" i="59"/>
  <c r="P142" i="59"/>
  <c r="K142" i="59"/>
  <c r="G142" i="59"/>
  <c r="Z141" i="59"/>
  <c r="Y141" i="59"/>
  <c r="X141" i="59"/>
  <c r="W141" i="59"/>
  <c r="V141" i="59"/>
  <c r="U141" i="59"/>
  <c r="T141" i="59"/>
  <c r="S141" i="59"/>
  <c r="R141" i="59"/>
  <c r="Q141" i="59"/>
  <c r="P141" i="59"/>
  <c r="N141" i="59"/>
  <c r="M141" i="59"/>
  <c r="Z140" i="59"/>
  <c r="Y140" i="59"/>
  <c r="X140" i="59"/>
  <c r="V140" i="59"/>
  <c r="V146" i="59" s="1"/>
  <c r="U140" i="59"/>
  <c r="U146" i="59" s="1"/>
  <c r="Q140" i="59"/>
  <c r="P140" i="59"/>
  <c r="K140" i="59"/>
  <c r="G140" i="59"/>
  <c r="Z138" i="59"/>
  <c r="Z143" i="59" s="1"/>
  <c r="Y138" i="59"/>
  <c r="Y143" i="59" s="1"/>
  <c r="X138" i="59"/>
  <c r="X143" i="59" s="1"/>
  <c r="W138" i="59"/>
  <c r="W144" i="59" s="1"/>
  <c r="V138" i="59"/>
  <c r="V143" i="59" s="1"/>
  <c r="U138" i="59"/>
  <c r="U144" i="59" s="1"/>
  <c r="T138" i="59"/>
  <c r="T143" i="59" s="1"/>
  <c r="S138" i="59"/>
  <c r="R138" i="59"/>
  <c r="Q138" i="59"/>
  <c r="P138" i="59"/>
  <c r="N138" i="59"/>
  <c r="M138" i="59"/>
  <c r="L138" i="59"/>
  <c r="K138" i="59"/>
  <c r="J138" i="59"/>
  <c r="I138" i="59"/>
  <c r="H138" i="59"/>
  <c r="G138" i="59"/>
  <c r="Y132" i="59"/>
  <c r="Z130" i="59"/>
  <c r="Y130" i="59"/>
  <c r="X130" i="59"/>
  <c r="V130" i="59"/>
  <c r="U130" i="59"/>
  <c r="Q130" i="59"/>
  <c r="P130" i="59"/>
  <c r="K130" i="59"/>
  <c r="H130" i="59"/>
  <c r="G130" i="59"/>
  <c r="Z129" i="59"/>
  <c r="Y129" i="59"/>
  <c r="X129" i="59"/>
  <c r="W129" i="59"/>
  <c r="V129" i="59"/>
  <c r="U129" i="59"/>
  <c r="T129" i="59"/>
  <c r="S129" i="59"/>
  <c r="R129" i="59"/>
  <c r="Q129" i="59"/>
  <c r="P129" i="59"/>
  <c r="M129" i="59"/>
  <c r="L129" i="59"/>
  <c r="Z128" i="59"/>
  <c r="Z134" i="59" s="1"/>
  <c r="Y128" i="59"/>
  <c r="V128" i="59"/>
  <c r="V134" i="59" s="1"/>
  <c r="U128" i="59"/>
  <c r="Q128" i="59"/>
  <c r="P128" i="59"/>
  <c r="K128" i="59"/>
  <c r="G128" i="59"/>
  <c r="Z126" i="59"/>
  <c r="Z132" i="59" s="1"/>
  <c r="Y126" i="59"/>
  <c r="Y131" i="59" s="1"/>
  <c r="X126" i="59"/>
  <c r="X132" i="59" s="1"/>
  <c r="W126" i="59"/>
  <c r="W131" i="59" s="1"/>
  <c r="V126" i="59"/>
  <c r="V132" i="59" s="1"/>
  <c r="U126" i="59"/>
  <c r="U132" i="59" s="1"/>
  <c r="T126" i="59"/>
  <c r="S126" i="59"/>
  <c r="R126" i="59"/>
  <c r="Q126" i="59"/>
  <c r="P126" i="59"/>
  <c r="N126" i="59"/>
  <c r="M126" i="59"/>
  <c r="L126" i="59"/>
  <c r="K126" i="59"/>
  <c r="J126" i="59"/>
  <c r="I126" i="59"/>
  <c r="H126" i="59"/>
  <c r="G126" i="59"/>
  <c r="X120" i="59"/>
  <c r="Z118" i="59"/>
  <c r="Y118" i="59"/>
  <c r="V118" i="59"/>
  <c r="U118" i="59"/>
  <c r="T118" i="59"/>
  <c r="Q118" i="59"/>
  <c r="P118" i="59"/>
  <c r="L118" i="59"/>
  <c r="K118" i="59"/>
  <c r="G118" i="59"/>
  <c r="Z117" i="59"/>
  <c r="Y117" i="59"/>
  <c r="X117" i="59"/>
  <c r="W117" i="59"/>
  <c r="V117" i="59"/>
  <c r="U117" i="59"/>
  <c r="T117" i="59"/>
  <c r="S117" i="59"/>
  <c r="R117" i="59"/>
  <c r="Q117" i="59"/>
  <c r="P117" i="59"/>
  <c r="N117" i="59"/>
  <c r="M117" i="59"/>
  <c r="Z116" i="59"/>
  <c r="Y116" i="59"/>
  <c r="Y122" i="59" s="1"/>
  <c r="V116" i="59"/>
  <c r="U116" i="59"/>
  <c r="U122" i="59" s="1"/>
  <c r="Q116" i="59"/>
  <c r="P116" i="59"/>
  <c r="K116" i="59"/>
  <c r="G116" i="59"/>
  <c r="Z114" i="59"/>
  <c r="Z119" i="59" s="1"/>
  <c r="Y114" i="59"/>
  <c r="Y120" i="59" s="1"/>
  <c r="X114" i="59"/>
  <c r="X119" i="59" s="1"/>
  <c r="W114" i="59"/>
  <c r="W120" i="59" s="1"/>
  <c r="V114" i="59"/>
  <c r="V120" i="59" s="1"/>
  <c r="U114" i="59"/>
  <c r="U120" i="59" s="1"/>
  <c r="T114" i="59"/>
  <c r="T119" i="59" s="1"/>
  <c r="S114" i="59"/>
  <c r="R114" i="59"/>
  <c r="Q114" i="59"/>
  <c r="P114" i="59"/>
  <c r="N114" i="59"/>
  <c r="M114" i="59"/>
  <c r="L114" i="59"/>
  <c r="K114" i="59"/>
  <c r="J114" i="59"/>
  <c r="I114" i="59"/>
  <c r="H114" i="59"/>
  <c r="G114" i="59"/>
  <c r="Z106" i="59"/>
  <c r="Y106" i="59"/>
  <c r="V106" i="59"/>
  <c r="U106" i="59"/>
  <c r="Q106" i="59"/>
  <c r="P106" i="59"/>
  <c r="K106" i="59"/>
  <c r="G106" i="59"/>
  <c r="Z105" i="59"/>
  <c r="Y105" i="59"/>
  <c r="X105" i="59"/>
  <c r="W105" i="59"/>
  <c r="V105" i="59"/>
  <c r="U105" i="59"/>
  <c r="T105" i="59"/>
  <c r="S105" i="59"/>
  <c r="R105" i="59"/>
  <c r="Q105" i="59"/>
  <c r="P105" i="59"/>
  <c r="N105" i="59"/>
  <c r="M105" i="59"/>
  <c r="Z104" i="59"/>
  <c r="Z110" i="59" s="1"/>
  <c r="Y104" i="59"/>
  <c r="V104" i="59"/>
  <c r="V110" i="59" s="1"/>
  <c r="U104" i="59"/>
  <c r="Q104" i="59"/>
  <c r="P104" i="59"/>
  <c r="K104" i="59"/>
  <c r="G104" i="59"/>
  <c r="G107" i="59" s="1"/>
  <c r="Z102" i="59"/>
  <c r="Z108" i="59" s="1"/>
  <c r="Y102" i="59"/>
  <c r="Y107" i="59" s="1"/>
  <c r="X102" i="59"/>
  <c r="X108" i="59" s="1"/>
  <c r="W102" i="59"/>
  <c r="W108" i="59" s="1"/>
  <c r="V102" i="59"/>
  <c r="V108" i="59" s="1"/>
  <c r="U102" i="59"/>
  <c r="U107" i="59" s="1"/>
  <c r="T102" i="59"/>
  <c r="T107" i="59" s="1"/>
  <c r="S102" i="59"/>
  <c r="R102" i="59"/>
  <c r="Q102" i="59"/>
  <c r="P102" i="59"/>
  <c r="N102" i="59"/>
  <c r="M102" i="59"/>
  <c r="L102" i="59"/>
  <c r="K102" i="59"/>
  <c r="J102" i="59"/>
  <c r="I102" i="59"/>
  <c r="H102" i="59"/>
  <c r="G102" i="59"/>
  <c r="Z96" i="59"/>
  <c r="Z94" i="59"/>
  <c r="Y94" i="59"/>
  <c r="V94" i="59"/>
  <c r="U94" i="59"/>
  <c r="T94" i="59"/>
  <c r="Q94" i="59"/>
  <c r="P94" i="59"/>
  <c r="K94" i="59"/>
  <c r="G94" i="59"/>
  <c r="Z93" i="59"/>
  <c r="Y93" i="59"/>
  <c r="X93" i="59"/>
  <c r="W93" i="59"/>
  <c r="V93" i="59"/>
  <c r="U93" i="59"/>
  <c r="T93" i="59"/>
  <c r="S93" i="59"/>
  <c r="R93" i="59"/>
  <c r="Q93" i="59"/>
  <c r="P93" i="59"/>
  <c r="M93" i="59"/>
  <c r="Z92" i="59"/>
  <c r="Y92" i="59"/>
  <c r="Y98" i="59" s="1"/>
  <c r="V92" i="59"/>
  <c r="U92" i="59"/>
  <c r="T92" i="59"/>
  <c r="Q92" i="59"/>
  <c r="P92" i="59"/>
  <c r="K92" i="59"/>
  <c r="G92" i="59"/>
  <c r="Z90" i="59"/>
  <c r="Z95" i="59" s="1"/>
  <c r="Y90" i="59"/>
  <c r="Y96" i="59" s="1"/>
  <c r="X90" i="59"/>
  <c r="X96" i="59" s="1"/>
  <c r="W90" i="59"/>
  <c r="V90" i="59"/>
  <c r="V95" i="59" s="1"/>
  <c r="U90" i="59"/>
  <c r="U95" i="59" s="1"/>
  <c r="T90" i="59"/>
  <c r="S90" i="59"/>
  <c r="R90" i="59"/>
  <c r="Q90" i="59"/>
  <c r="P90" i="59"/>
  <c r="N90" i="59"/>
  <c r="M90" i="59"/>
  <c r="L90" i="59"/>
  <c r="K90" i="59"/>
  <c r="J90" i="59"/>
  <c r="I90" i="59"/>
  <c r="H90" i="59"/>
  <c r="G90" i="59"/>
  <c r="V84" i="59"/>
  <c r="Z82" i="59"/>
  <c r="Y82" i="59"/>
  <c r="V82" i="59"/>
  <c r="U82" i="59"/>
  <c r="Q82" i="59"/>
  <c r="P82" i="59"/>
  <c r="L82" i="59"/>
  <c r="K82" i="59"/>
  <c r="G82" i="59"/>
  <c r="Z81" i="59"/>
  <c r="Y81" i="59"/>
  <c r="X81" i="59"/>
  <c r="W81" i="59"/>
  <c r="V81" i="59"/>
  <c r="U81" i="59"/>
  <c r="T81" i="59"/>
  <c r="S81" i="59"/>
  <c r="R81" i="59"/>
  <c r="Q81" i="59"/>
  <c r="P81" i="59"/>
  <c r="N81" i="59"/>
  <c r="M81" i="59"/>
  <c r="L81" i="59"/>
  <c r="Z80" i="59"/>
  <c r="Y80" i="59"/>
  <c r="V80" i="59"/>
  <c r="U80" i="59"/>
  <c r="Q80" i="59"/>
  <c r="P80" i="59"/>
  <c r="K80" i="59"/>
  <c r="G80" i="59"/>
  <c r="Z78" i="59"/>
  <c r="Z83" i="59" s="1"/>
  <c r="Y78" i="59"/>
  <c r="Y84" i="59" s="1"/>
  <c r="X78" i="59"/>
  <c r="W78" i="59"/>
  <c r="W83" i="59" s="1"/>
  <c r="V78" i="59"/>
  <c r="V83" i="59" s="1"/>
  <c r="U78" i="59"/>
  <c r="U83" i="59" s="1"/>
  <c r="T78" i="59"/>
  <c r="S78" i="59"/>
  <c r="R78" i="59"/>
  <c r="Q78" i="59"/>
  <c r="P78" i="59"/>
  <c r="N78" i="59"/>
  <c r="M78" i="59"/>
  <c r="L78" i="59"/>
  <c r="K78" i="59"/>
  <c r="J78" i="59"/>
  <c r="I78" i="59"/>
  <c r="H78" i="59"/>
  <c r="G78" i="59"/>
  <c r="W72" i="59"/>
  <c r="Z70" i="59"/>
  <c r="Y70" i="59"/>
  <c r="V70" i="59"/>
  <c r="U70" i="59"/>
  <c r="Q70" i="59"/>
  <c r="P70" i="59"/>
  <c r="K70" i="59"/>
  <c r="G70" i="59"/>
  <c r="Z69" i="59"/>
  <c r="Y69" i="59"/>
  <c r="X69" i="59"/>
  <c r="W69" i="59"/>
  <c r="V69" i="59"/>
  <c r="U69" i="59"/>
  <c r="T69" i="59"/>
  <c r="S69" i="59"/>
  <c r="R69" i="59"/>
  <c r="Q69" i="59"/>
  <c r="P69" i="59"/>
  <c r="M69" i="59"/>
  <c r="Z68" i="59"/>
  <c r="Y68" i="59"/>
  <c r="Y74" i="59" s="1"/>
  <c r="V68" i="59"/>
  <c r="U68" i="59"/>
  <c r="U74" i="59" s="1"/>
  <c r="Q68" i="59"/>
  <c r="P68" i="59"/>
  <c r="K68" i="59"/>
  <c r="G68" i="59"/>
  <c r="Z66" i="59"/>
  <c r="Z72" i="59" s="1"/>
  <c r="Y66" i="59"/>
  <c r="Y72" i="59" s="1"/>
  <c r="X66" i="59"/>
  <c r="X71" i="59" s="1"/>
  <c r="W66" i="59"/>
  <c r="W71" i="59" s="1"/>
  <c r="V66" i="59"/>
  <c r="V71" i="59" s="1"/>
  <c r="U66" i="59"/>
  <c r="U72" i="59" s="1"/>
  <c r="T66" i="59"/>
  <c r="T71" i="59" s="1"/>
  <c r="S66" i="59"/>
  <c r="R66" i="59"/>
  <c r="Q66" i="59"/>
  <c r="P66" i="59"/>
  <c r="N66" i="59"/>
  <c r="M66" i="59"/>
  <c r="L66" i="59"/>
  <c r="K66" i="59"/>
  <c r="J66" i="59"/>
  <c r="I66" i="59"/>
  <c r="H66" i="59"/>
  <c r="G66" i="59"/>
  <c r="U59" i="59"/>
  <c r="Z58" i="59"/>
  <c r="Y58" i="59"/>
  <c r="V58" i="59"/>
  <c r="U58" i="59"/>
  <c r="Q58" i="59"/>
  <c r="P58" i="59"/>
  <c r="L58" i="59"/>
  <c r="K58" i="59"/>
  <c r="G58" i="59"/>
  <c r="Z57" i="59"/>
  <c r="Y57" i="59"/>
  <c r="X57" i="59"/>
  <c r="W57" i="59"/>
  <c r="V57" i="59"/>
  <c r="U57" i="59"/>
  <c r="T57" i="59"/>
  <c r="S57" i="59"/>
  <c r="R57" i="59"/>
  <c r="Q57" i="59"/>
  <c r="P57" i="59"/>
  <c r="M57" i="59"/>
  <c r="L57" i="59"/>
  <c r="Z56" i="59"/>
  <c r="Y56" i="59"/>
  <c r="Y62" i="59" s="1"/>
  <c r="V56" i="59"/>
  <c r="U56" i="59"/>
  <c r="U62" i="59" s="1"/>
  <c r="Q56" i="59"/>
  <c r="P56" i="59"/>
  <c r="K56" i="59"/>
  <c r="G56" i="59"/>
  <c r="Z54" i="59"/>
  <c r="Z59" i="59" s="1"/>
  <c r="Y54" i="59"/>
  <c r="X54" i="59"/>
  <c r="X59" i="59" s="1"/>
  <c r="W54" i="59"/>
  <c r="W59" i="59" s="1"/>
  <c r="V54" i="59"/>
  <c r="U54" i="59"/>
  <c r="U60" i="59" s="1"/>
  <c r="T54" i="59"/>
  <c r="T59" i="59" s="1"/>
  <c r="S54" i="59"/>
  <c r="R54" i="59"/>
  <c r="Q54" i="59"/>
  <c r="P54" i="59"/>
  <c r="N54" i="59"/>
  <c r="M54" i="59"/>
  <c r="L54" i="59"/>
  <c r="K54" i="59"/>
  <c r="J54" i="59"/>
  <c r="I54" i="59"/>
  <c r="H54" i="59"/>
  <c r="G54" i="59"/>
  <c r="W48" i="59"/>
  <c r="Z46" i="59"/>
  <c r="Y46" i="59"/>
  <c r="V46" i="59"/>
  <c r="U46" i="59"/>
  <c r="R46" i="59"/>
  <c r="Q46" i="59"/>
  <c r="P46" i="59"/>
  <c r="K46" i="59"/>
  <c r="G46" i="59"/>
  <c r="Z45" i="59"/>
  <c r="Y45" i="59"/>
  <c r="X45" i="59"/>
  <c r="W45" i="59"/>
  <c r="V45" i="59"/>
  <c r="U45" i="59"/>
  <c r="T45" i="59"/>
  <c r="S45" i="59"/>
  <c r="R45" i="59"/>
  <c r="Q45" i="59"/>
  <c r="P45" i="59"/>
  <c r="N45" i="59"/>
  <c r="M45" i="59"/>
  <c r="Z44" i="59"/>
  <c r="Y44" i="59"/>
  <c r="Y50" i="59" s="1"/>
  <c r="V44" i="59"/>
  <c r="U44" i="59"/>
  <c r="U50" i="59" s="1"/>
  <c r="Q44" i="59"/>
  <c r="P44" i="59"/>
  <c r="K44" i="59"/>
  <c r="G44" i="59"/>
  <c r="Z42" i="59"/>
  <c r="Y42" i="59"/>
  <c r="Y47" i="59" s="1"/>
  <c r="X42" i="59"/>
  <c r="X47" i="59" s="1"/>
  <c r="W42" i="59"/>
  <c r="W47" i="59" s="1"/>
  <c r="V42" i="59"/>
  <c r="V48" i="59" s="1"/>
  <c r="U42" i="59"/>
  <c r="U47" i="59" s="1"/>
  <c r="T42" i="59"/>
  <c r="T47" i="59" s="1"/>
  <c r="S42" i="59"/>
  <c r="R42" i="59"/>
  <c r="Q42" i="59"/>
  <c r="P42" i="59"/>
  <c r="N42" i="59"/>
  <c r="M42" i="59"/>
  <c r="L42" i="59"/>
  <c r="K42" i="59"/>
  <c r="J42" i="59"/>
  <c r="I42" i="59"/>
  <c r="H42" i="59"/>
  <c r="G42" i="59"/>
  <c r="W35" i="59"/>
  <c r="Z34" i="59"/>
  <c r="Y34" i="59"/>
  <c r="V34" i="59"/>
  <c r="U34" i="59"/>
  <c r="Q34" i="59"/>
  <c r="P34" i="59"/>
  <c r="L34" i="59"/>
  <c r="K34" i="59"/>
  <c r="G34" i="59"/>
  <c r="Z33" i="59"/>
  <c r="Y33" i="59"/>
  <c r="X33" i="59"/>
  <c r="W33" i="59"/>
  <c r="V33" i="59"/>
  <c r="U33" i="59"/>
  <c r="T33" i="59"/>
  <c r="S33" i="59"/>
  <c r="R33" i="59"/>
  <c r="Q33" i="59"/>
  <c r="P33" i="59"/>
  <c r="M33" i="59"/>
  <c r="Z32" i="59"/>
  <c r="Z38" i="59" s="1"/>
  <c r="Y32" i="59"/>
  <c r="Y38" i="59" s="1"/>
  <c r="V32" i="59"/>
  <c r="V38" i="59" s="1"/>
  <c r="U32" i="59"/>
  <c r="R32" i="59"/>
  <c r="Q32" i="59"/>
  <c r="P32" i="59"/>
  <c r="K32" i="59"/>
  <c r="G32" i="59"/>
  <c r="Z30" i="59"/>
  <c r="Z35" i="59" s="1"/>
  <c r="Y30" i="59"/>
  <c r="Y35" i="59" s="1"/>
  <c r="X30" i="59"/>
  <c r="X36" i="59" s="1"/>
  <c r="W30" i="59"/>
  <c r="W36" i="59" s="1"/>
  <c r="V30" i="59"/>
  <c r="V35" i="59" s="1"/>
  <c r="U30" i="59"/>
  <c r="U35" i="59" s="1"/>
  <c r="T30" i="59"/>
  <c r="T35" i="59" s="1"/>
  <c r="S30" i="59"/>
  <c r="R30" i="59"/>
  <c r="Q30" i="59"/>
  <c r="P30" i="59"/>
  <c r="N30" i="59"/>
  <c r="M30" i="59"/>
  <c r="L30" i="59"/>
  <c r="K30" i="59"/>
  <c r="J30" i="59"/>
  <c r="I30" i="59"/>
  <c r="H30" i="59"/>
  <c r="G30" i="59"/>
  <c r="V24" i="59"/>
  <c r="V192" i="59" s="1"/>
  <c r="Z22" i="59"/>
  <c r="Z190" i="59" s="1"/>
  <c r="Y22" i="59"/>
  <c r="Y190" i="59" s="1"/>
  <c r="V22" i="59"/>
  <c r="V190" i="59" s="1"/>
  <c r="U22" i="59"/>
  <c r="U190" i="59" s="1"/>
  <c r="Q22" i="59"/>
  <c r="P22" i="59"/>
  <c r="L22" i="59"/>
  <c r="K22" i="59"/>
  <c r="G22" i="59"/>
  <c r="Z21" i="59"/>
  <c r="Z189" i="59" s="1"/>
  <c r="Y21" i="59"/>
  <c r="Y189" i="59" s="1"/>
  <c r="X21" i="59"/>
  <c r="X189" i="59" s="1"/>
  <c r="W21" i="59"/>
  <c r="W189" i="59" s="1"/>
  <c r="V21" i="59"/>
  <c r="V189" i="59" s="1"/>
  <c r="U21" i="59"/>
  <c r="U189" i="59" s="1"/>
  <c r="T21" i="59"/>
  <c r="S21" i="59"/>
  <c r="R21" i="59"/>
  <c r="Q21" i="59"/>
  <c r="P21" i="59"/>
  <c r="M21" i="59"/>
  <c r="Z20" i="59"/>
  <c r="Z26" i="59" s="1"/>
  <c r="Z194" i="59" s="1"/>
  <c r="Y20" i="59"/>
  <c r="V20" i="59"/>
  <c r="V26" i="59" s="1"/>
  <c r="V194" i="59" s="1"/>
  <c r="U20" i="59"/>
  <c r="U26" i="59" s="1"/>
  <c r="U194" i="59" s="1"/>
  <c r="R20" i="59"/>
  <c r="Q20" i="59"/>
  <c r="P20" i="59"/>
  <c r="K20" i="59"/>
  <c r="G20" i="59"/>
  <c r="Z18" i="59"/>
  <c r="Z23" i="59" s="1"/>
  <c r="Z191" i="59" s="1"/>
  <c r="Y18" i="59"/>
  <c r="Y24" i="59" s="1"/>
  <c r="Y192" i="59" s="1"/>
  <c r="X18" i="59"/>
  <c r="X23" i="59" s="1"/>
  <c r="X191" i="59" s="1"/>
  <c r="W18" i="59"/>
  <c r="W23" i="59" s="1"/>
  <c r="W191" i="59" s="1"/>
  <c r="V18" i="59"/>
  <c r="V23" i="59" s="1"/>
  <c r="V191" i="59" s="1"/>
  <c r="U18" i="59"/>
  <c r="U23" i="59" s="1"/>
  <c r="U191" i="59" s="1"/>
  <c r="T18" i="59"/>
  <c r="T23" i="59" s="1"/>
  <c r="S18" i="59"/>
  <c r="R18" i="59"/>
  <c r="Q18" i="59"/>
  <c r="P18" i="59"/>
  <c r="N18" i="59"/>
  <c r="M18" i="59"/>
  <c r="L18" i="59"/>
  <c r="K18" i="59"/>
  <c r="J18" i="59"/>
  <c r="I18" i="59"/>
  <c r="H18" i="59"/>
  <c r="G18" i="59"/>
  <c r="J189" i="56"/>
  <c r="I189" i="56"/>
  <c r="H189" i="56"/>
  <c r="G189" i="56"/>
  <c r="V187" i="56"/>
  <c r="Z184" i="56"/>
  <c r="Y184" i="56"/>
  <c r="X184" i="56"/>
  <c r="W184" i="56"/>
  <c r="V184" i="56"/>
  <c r="U184" i="56"/>
  <c r="T184" i="56"/>
  <c r="S184" i="56"/>
  <c r="I48" i="45" s="1"/>
  <c r="AM48" i="45" s="1"/>
  <c r="R184" i="56"/>
  <c r="H48" i="45" s="1"/>
  <c r="AL48" i="45" s="1"/>
  <c r="Q184" i="56"/>
  <c r="G48" i="45" s="1"/>
  <c r="AK48" i="45" s="1"/>
  <c r="P184" i="56"/>
  <c r="N184" i="56"/>
  <c r="F48" i="45" s="1"/>
  <c r="AJ48" i="45" s="1"/>
  <c r="M184" i="56"/>
  <c r="E48" i="45" s="1"/>
  <c r="AI48" i="45" s="1"/>
  <c r="L184" i="56"/>
  <c r="D48" i="45" s="1"/>
  <c r="AH48" i="45" s="1"/>
  <c r="K184" i="56"/>
  <c r="C48" i="45" s="1"/>
  <c r="AG48" i="45" s="1"/>
  <c r="J184" i="56"/>
  <c r="I184" i="56"/>
  <c r="H184" i="56"/>
  <c r="G184" i="56"/>
  <c r="Z183" i="56"/>
  <c r="Y183" i="56"/>
  <c r="X183" i="56"/>
  <c r="W183" i="56"/>
  <c r="V183" i="56"/>
  <c r="U183" i="56"/>
  <c r="T183" i="56"/>
  <c r="S183" i="56"/>
  <c r="I47" i="45" s="1"/>
  <c r="R183" i="56"/>
  <c r="H47" i="45" s="1"/>
  <c r="Q183" i="56"/>
  <c r="G47" i="45" s="1"/>
  <c r="P183" i="56"/>
  <c r="N183" i="56"/>
  <c r="F47" i="45" s="1"/>
  <c r="M183" i="56"/>
  <c r="L183" i="56"/>
  <c r="K183" i="56"/>
  <c r="C47" i="45" s="1"/>
  <c r="J183" i="56"/>
  <c r="I183" i="56"/>
  <c r="H183" i="56"/>
  <c r="G183" i="56"/>
  <c r="Y180" i="56"/>
  <c r="Z178" i="56"/>
  <c r="Y178" i="56"/>
  <c r="V178" i="56"/>
  <c r="U178" i="56"/>
  <c r="R178" i="56"/>
  <c r="Q178" i="56"/>
  <c r="P178" i="56"/>
  <c r="K178" i="56"/>
  <c r="G178" i="56"/>
  <c r="Z177" i="56"/>
  <c r="Y177" i="56"/>
  <c r="X177" i="56"/>
  <c r="W177" i="56"/>
  <c r="V177" i="56"/>
  <c r="U177" i="56"/>
  <c r="T177" i="56"/>
  <c r="S177" i="56"/>
  <c r="R177" i="56"/>
  <c r="Q177" i="56"/>
  <c r="P177" i="56"/>
  <c r="N177" i="56"/>
  <c r="M177" i="56"/>
  <c r="L177" i="56"/>
  <c r="Z176" i="56"/>
  <c r="Z182" i="56" s="1"/>
  <c r="Y176" i="56"/>
  <c r="Y182" i="56" s="1"/>
  <c r="V176" i="56"/>
  <c r="V181" i="56" s="1"/>
  <c r="U176" i="56"/>
  <c r="U181" i="56" s="1"/>
  <c r="Q176" i="56"/>
  <c r="P176" i="56"/>
  <c r="L176" i="56"/>
  <c r="K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U179" i="56" s="1"/>
  <c r="T174" i="56"/>
  <c r="T179" i="56" s="1"/>
  <c r="S174" i="56"/>
  <c r="R174" i="56"/>
  <c r="Q174" i="56"/>
  <c r="P174" i="56"/>
  <c r="N174" i="56"/>
  <c r="M174" i="56"/>
  <c r="L174" i="56"/>
  <c r="K174" i="56"/>
  <c r="J174" i="56"/>
  <c r="I174" i="56"/>
  <c r="H174" i="56"/>
  <c r="G174" i="56"/>
  <c r="Z166" i="56"/>
  <c r="Y166" i="56"/>
  <c r="V166" i="56"/>
  <c r="U166" i="56"/>
  <c r="Q166" i="56"/>
  <c r="P166" i="56"/>
  <c r="K166" i="56"/>
  <c r="G166" i="56"/>
  <c r="Z165" i="56"/>
  <c r="Y165" i="56"/>
  <c r="X165" i="56"/>
  <c r="W165" i="56"/>
  <c r="V165" i="56"/>
  <c r="U165" i="56"/>
  <c r="T165" i="56"/>
  <c r="S165" i="56"/>
  <c r="R165" i="56"/>
  <c r="Q165" i="56"/>
  <c r="P165" i="56"/>
  <c r="N165" i="56"/>
  <c r="M165" i="56"/>
  <c r="L165" i="56"/>
  <c r="Z164" i="56"/>
  <c r="Z170" i="56" s="1"/>
  <c r="Y164" i="56"/>
  <c r="V164" i="56"/>
  <c r="V170" i="56" s="1"/>
  <c r="U164" i="56"/>
  <c r="U170" i="56" s="1"/>
  <c r="Q164" i="56"/>
  <c r="P164" i="56"/>
  <c r="L164" i="56"/>
  <c r="K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U167" i="56" s="1"/>
  <c r="T162" i="56"/>
  <c r="S162" i="56"/>
  <c r="R162" i="56"/>
  <c r="Q162" i="56"/>
  <c r="P162" i="56"/>
  <c r="N162" i="56"/>
  <c r="M162" i="56"/>
  <c r="L162" i="56"/>
  <c r="K162" i="56"/>
  <c r="J162" i="56"/>
  <c r="I162" i="56"/>
  <c r="H162" i="56"/>
  <c r="G162" i="56"/>
  <c r="U156" i="56"/>
  <c r="Z154" i="56"/>
  <c r="Y154" i="56"/>
  <c r="X154" i="56"/>
  <c r="V154" i="56"/>
  <c r="U154" i="56"/>
  <c r="Q154" i="56"/>
  <c r="P154" i="56"/>
  <c r="K154" i="56"/>
  <c r="G154" i="56"/>
  <c r="Z153" i="56"/>
  <c r="Y153" i="56"/>
  <c r="X153" i="56"/>
  <c r="W153" i="56"/>
  <c r="V153" i="56"/>
  <c r="U153" i="56"/>
  <c r="T153" i="56"/>
  <c r="S153" i="56"/>
  <c r="R153" i="56"/>
  <c r="Q153" i="56"/>
  <c r="P153" i="56"/>
  <c r="N153" i="56"/>
  <c r="M153" i="56"/>
  <c r="L153" i="56"/>
  <c r="Z152" i="56"/>
  <c r="Z158" i="56" s="1"/>
  <c r="Y152" i="56"/>
  <c r="Y158" i="56" s="1"/>
  <c r="V152" i="56"/>
  <c r="V158" i="56" s="1"/>
  <c r="U152" i="56"/>
  <c r="U157" i="56" s="1"/>
  <c r="Q152" i="56"/>
  <c r="P152" i="56"/>
  <c r="K152" i="56"/>
  <c r="H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U155" i="56" s="1"/>
  <c r="T150" i="56"/>
  <c r="S150" i="56"/>
  <c r="R150" i="56"/>
  <c r="Q150" i="56"/>
  <c r="P150" i="56"/>
  <c r="N150" i="56"/>
  <c r="M150" i="56"/>
  <c r="L150" i="56"/>
  <c r="K150" i="56"/>
  <c r="J150" i="56"/>
  <c r="I150" i="56"/>
  <c r="H150" i="56"/>
  <c r="G150" i="56"/>
  <c r="Y144" i="56"/>
  <c r="X144" i="56"/>
  <c r="X143" i="56"/>
  <c r="Z142" i="56"/>
  <c r="Y142" i="56"/>
  <c r="V142" i="56"/>
  <c r="U142" i="56"/>
  <c r="R142" i="56"/>
  <c r="Q142" i="56"/>
  <c r="P142" i="56"/>
  <c r="K142" i="56"/>
  <c r="G142" i="56"/>
  <c r="Z141" i="56"/>
  <c r="Y141" i="56"/>
  <c r="X141" i="56"/>
  <c r="W141" i="56"/>
  <c r="V141" i="56"/>
  <c r="U141" i="56"/>
  <c r="T141" i="56"/>
  <c r="S141" i="56"/>
  <c r="R141" i="56"/>
  <c r="Q141" i="56"/>
  <c r="P141" i="56"/>
  <c r="M141" i="56"/>
  <c r="L141" i="56"/>
  <c r="Z140" i="56"/>
  <c r="Z146" i="56" s="1"/>
  <c r="Y140" i="56"/>
  <c r="Y145" i="56" s="1"/>
  <c r="V140" i="56"/>
  <c r="V146" i="56" s="1"/>
  <c r="U140" i="56"/>
  <c r="T140" i="56"/>
  <c r="Q140" i="56"/>
  <c r="P140" i="56"/>
  <c r="K140" i="56"/>
  <c r="H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W138" i="56"/>
  <c r="V138" i="56"/>
  <c r="U138" i="56"/>
  <c r="U143" i="56" s="1"/>
  <c r="T138" i="56"/>
  <c r="T143" i="56" s="1"/>
  <c r="S138" i="56"/>
  <c r="R138" i="56"/>
  <c r="Q138" i="56"/>
  <c r="P138" i="56"/>
  <c r="N138" i="56"/>
  <c r="M138" i="56"/>
  <c r="L138" i="56"/>
  <c r="K138" i="56"/>
  <c r="J138" i="56"/>
  <c r="I138" i="56"/>
  <c r="H138" i="56"/>
  <c r="G138" i="56"/>
  <c r="Y132" i="56"/>
  <c r="X132" i="56"/>
  <c r="X131" i="56"/>
  <c r="W131" i="56"/>
  <c r="Z130" i="56"/>
  <c r="Y130" i="56"/>
  <c r="V130" i="56"/>
  <c r="U130" i="56"/>
  <c r="R130" i="56"/>
  <c r="Q130" i="56"/>
  <c r="P130" i="56"/>
  <c r="K130" i="56"/>
  <c r="G130" i="56"/>
  <c r="Z129" i="56"/>
  <c r="Y129" i="56"/>
  <c r="X129" i="56"/>
  <c r="W129" i="56"/>
  <c r="V129" i="56"/>
  <c r="U129" i="56"/>
  <c r="T129" i="56"/>
  <c r="S129" i="56"/>
  <c r="R129" i="56"/>
  <c r="Q129" i="56"/>
  <c r="P129" i="56"/>
  <c r="M129" i="56"/>
  <c r="L129" i="56"/>
  <c r="Z128" i="56"/>
  <c r="Z134" i="56" s="1"/>
  <c r="Y128" i="56"/>
  <c r="Y134" i="56" s="1"/>
  <c r="V128" i="56"/>
  <c r="V133" i="56" s="1"/>
  <c r="U128" i="56"/>
  <c r="U133" i="56" s="1"/>
  <c r="R128" i="56"/>
  <c r="Q128" i="56"/>
  <c r="P128" i="56"/>
  <c r="K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W126" i="56"/>
  <c r="W132" i="56" s="1"/>
  <c r="V126" i="56"/>
  <c r="U126" i="56"/>
  <c r="U131" i="56" s="1"/>
  <c r="T126" i="56"/>
  <c r="T131" i="56" s="1"/>
  <c r="S126" i="56"/>
  <c r="R126" i="56"/>
  <c r="Q126" i="56"/>
  <c r="P126" i="56"/>
  <c r="N126" i="56"/>
  <c r="M126" i="56"/>
  <c r="L126" i="56"/>
  <c r="K126" i="56"/>
  <c r="J126" i="56"/>
  <c r="I126" i="56"/>
  <c r="H126" i="56"/>
  <c r="G126" i="56"/>
  <c r="X120" i="56"/>
  <c r="X119" i="56"/>
  <c r="Z118" i="56"/>
  <c r="Y118" i="56"/>
  <c r="V118" i="56"/>
  <c r="U118" i="56"/>
  <c r="R118" i="56"/>
  <c r="Q118" i="56"/>
  <c r="P118" i="56"/>
  <c r="K118" i="56"/>
  <c r="G118" i="56"/>
  <c r="Z117" i="56"/>
  <c r="Y117" i="56"/>
  <c r="X117" i="56"/>
  <c r="W117" i="56"/>
  <c r="V117" i="56"/>
  <c r="U117" i="56"/>
  <c r="T117" i="56"/>
  <c r="S117" i="56"/>
  <c r="R117" i="56"/>
  <c r="Q117" i="56"/>
  <c r="P117" i="56"/>
  <c r="N117" i="56"/>
  <c r="M117" i="56"/>
  <c r="Z116" i="56"/>
  <c r="Z121" i="56" s="1"/>
  <c r="Y116" i="56"/>
  <c r="Y121" i="56" s="1"/>
  <c r="V116" i="56"/>
  <c r="V122" i="56" s="1"/>
  <c r="U116" i="56"/>
  <c r="U122" i="56" s="1"/>
  <c r="R116" i="56"/>
  <c r="Q116" i="56"/>
  <c r="P116" i="56"/>
  <c r="K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W114" i="56"/>
  <c r="V114" i="56"/>
  <c r="U114" i="56"/>
  <c r="U119" i="56" s="1"/>
  <c r="T114" i="56"/>
  <c r="S114" i="56"/>
  <c r="R114" i="56"/>
  <c r="Q114" i="56"/>
  <c r="P114" i="56"/>
  <c r="N114" i="56"/>
  <c r="M114" i="56"/>
  <c r="L114" i="56"/>
  <c r="K114" i="56"/>
  <c r="J114" i="56"/>
  <c r="I114" i="56"/>
  <c r="H114" i="56"/>
  <c r="G114" i="56"/>
  <c r="X107" i="56"/>
  <c r="Z106" i="56"/>
  <c r="Y106" i="56"/>
  <c r="V106" i="56"/>
  <c r="U106" i="56"/>
  <c r="Q106" i="56"/>
  <c r="P106" i="56"/>
  <c r="L106" i="56"/>
  <c r="K106" i="56"/>
  <c r="H106" i="56"/>
  <c r="G106" i="56"/>
  <c r="Z105" i="56"/>
  <c r="Y105" i="56"/>
  <c r="X105" i="56"/>
  <c r="W105" i="56"/>
  <c r="V105" i="56"/>
  <c r="U105" i="56"/>
  <c r="T105" i="56"/>
  <c r="S105" i="56"/>
  <c r="R105" i="56"/>
  <c r="Q105" i="56"/>
  <c r="P105" i="56"/>
  <c r="M105" i="56"/>
  <c r="Z104" i="56"/>
  <c r="Z110" i="56" s="1"/>
  <c r="Y104" i="56"/>
  <c r="Y110" i="56" s="1"/>
  <c r="V104" i="56"/>
  <c r="V109" i="56" s="1"/>
  <c r="U104" i="56"/>
  <c r="U109" i="56" s="1"/>
  <c r="R104" i="56"/>
  <c r="Q104" i="56"/>
  <c r="P104" i="56"/>
  <c r="K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T107" i="56" s="1"/>
  <c r="S102" i="56"/>
  <c r="R102" i="56"/>
  <c r="Q102" i="56"/>
  <c r="P102" i="56"/>
  <c r="N102" i="56"/>
  <c r="M102" i="56"/>
  <c r="L102" i="56"/>
  <c r="K102" i="56"/>
  <c r="J102" i="56"/>
  <c r="I102" i="56"/>
  <c r="H102" i="56"/>
  <c r="G102" i="56"/>
  <c r="X96" i="56"/>
  <c r="W96" i="56"/>
  <c r="X95" i="56"/>
  <c r="Z94" i="56"/>
  <c r="Y94" i="56"/>
  <c r="V94" i="56"/>
  <c r="U94" i="56"/>
  <c r="Q94" i="56"/>
  <c r="P94" i="56"/>
  <c r="L94" i="56"/>
  <c r="K94" i="56"/>
  <c r="H94" i="56"/>
  <c r="G94" i="56"/>
  <c r="Z93" i="56"/>
  <c r="Y93" i="56"/>
  <c r="X93" i="56"/>
  <c r="W93" i="56"/>
  <c r="V93" i="56"/>
  <c r="U93" i="56"/>
  <c r="T93" i="56"/>
  <c r="S93" i="56"/>
  <c r="R93" i="56"/>
  <c r="Q93" i="56"/>
  <c r="P93" i="56"/>
  <c r="M93" i="56"/>
  <c r="Z92" i="56"/>
  <c r="Y92" i="56"/>
  <c r="Y97" i="56" s="1"/>
  <c r="X92" i="56"/>
  <c r="X97" i="56" s="1"/>
  <c r="V92" i="56"/>
  <c r="V98" i="56" s="1"/>
  <c r="U92" i="56"/>
  <c r="Q92" i="56"/>
  <c r="P92" i="56"/>
  <c r="L92" i="56"/>
  <c r="K92" i="56"/>
  <c r="H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W90" i="56"/>
  <c r="W95" i="56" s="1"/>
  <c r="V90" i="56"/>
  <c r="U90" i="56"/>
  <c r="U95" i="56" s="1"/>
  <c r="T90" i="56"/>
  <c r="T95" i="56" s="1"/>
  <c r="S90" i="56"/>
  <c r="R90" i="56"/>
  <c r="Q90" i="56"/>
  <c r="P90" i="56"/>
  <c r="N90" i="56"/>
  <c r="M90" i="56"/>
  <c r="L90" i="56"/>
  <c r="K90" i="56"/>
  <c r="J90" i="56"/>
  <c r="I90" i="56"/>
  <c r="H90" i="56"/>
  <c r="G90" i="56"/>
  <c r="U84" i="56"/>
  <c r="Z83" i="56"/>
  <c r="Z82" i="56"/>
  <c r="Y82" i="56"/>
  <c r="V82" i="56"/>
  <c r="U82" i="56"/>
  <c r="R82" i="56"/>
  <c r="Q82" i="56"/>
  <c r="P82" i="56"/>
  <c r="K82" i="56"/>
  <c r="G82" i="56"/>
  <c r="Z81" i="56"/>
  <c r="Y81" i="56"/>
  <c r="X81" i="56"/>
  <c r="W81" i="56"/>
  <c r="V81" i="56"/>
  <c r="U81" i="56"/>
  <c r="T81" i="56"/>
  <c r="S81" i="56"/>
  <c r="R81" i="56"/>
  <c r="Q81" i="56"/>
  <c r="P81" i="56"/>
  <c r="N81" i="56"/>
  <c r="M81" i="56"/>
  <c r="L81" i="56"/>
  <c r="Z80" i="56"/>
  <c r="Z86" i="56" s="1"/>
  <c r="Y80" i="56"/>
  <c r="V80" i="56"/>
  <c r="V86" i="56" s="1"/>
  <c r="U80" i="56"/>
  <c r="Q80" i="56"/>
  <c r="P80" i="56"/>
  <c r="L80" i="56"/>
  <c r="K80" i="56"/>
  <c r="H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V84" i="56" s="1"/>
  <c r="U78" i="56"/>
  <c r="U83" i="56" s="1"/>
  <c r="T78" i="56"/>
  <c r="S78" i="56"/>
  <c r="R78" i="56"/>
  <c r="Q78" i="56"/>
  <c r="P78" i="56"/>
  <c r="N78" i="56"/>
  <c r="M78" i="56"/>
  <c r="L78" i="56"/>
  <c r="K78" i="56"/>
  <c r="J78" i="56"/>
  <c r="I78" i="56"/>
  <c r="H78" i="56"/>
  <c r="G78" i="56"/>
  <c r="Z72" i="56"/>
  <c r="Z70" i="56"/>
  <c r="Y70" i="56"/>
  <c r="V70" i="56"/>
  <c r="U70" i="56"/>
  <c r="T70" i="56"/>
  <c r="Q70" i="56"/>
  <c r="P70" i="56"/>
  <c r="L70" i="56"/>
  <c r="K70" i="56"/>
  <c r="H70" i="56"/>
  <c r="G70" i="56"/>
  <c r="Z69" i="56"/>
  <c r="Y69" i="56"/>
  <c r="X69" i="56"/>
  <c r="W69" i="56"/>
  <c r="V69" i="56"/>
  <c r="U69" i="56"/>
  <c r="T69" i="56"/>
  <c r="S69" i="56"/>
  <c r="R69" i="56"/>
  <c r="Q69" i="56"/>
  <c r="P69" i="56"/>
  <c r="M69" i="56"/>
  <c r="Z68" i="56"/>
  <c r="Z74" i="56" s="1"/>
  <c r="Y68" i="56"/>
  <c r="V68" i="56"/>
  <c r="V74" i="56" s="1"/>
  <c r="U68" i="56"/>
  <c r="T68" i="56"/>
  <c r="Q68" i="56"/>
  <c r="P68" i="56"/>
  <c r="L68" i="56"/>
  <c r="K68" i="56"/>
  <c r="H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V71" i="56" s="1"/>
  <c r="U66" i="56"/>
  <c r="U71" i="56" s="1"/>
  <c r="T66" i="56"/>
  <c r="S66" i="56"/>
  <c r="R66" i="56"/>
  <c r="Q66" i="56"/>
  <c r="P66" i="56"/>
  <c r="N66" i="56"/>
  <c r="M66" i="56"/>
  <c r="L66" i="56"/>
  <c r="K66" i="56"/>
  <c r="J66" i="56"/>
  <c r="I66" i="56"/>
  <c r="H66" i="56"/>
  <c r="G66" i="56"/>
  <c r="Y60" i="56"/>
  <c r="V60" i="56"/>
  <c r="U59" i="56"/>
  <c r="Z58" i="56"/>
  <c r="Y58" i="56"/>
  <c r="X58" i="56"/>
  <c r="V58" i="56"/>
  <c r="U58" i="56"/>
  <c r="R58" i="56"/>
  <c r="Q58" i="56"/>
  <c r="P58" i="56"/>
  <c r="K58" i="56"/>
  <c r="G58" i="56"/>
  <c r="Z57" i="56"/>
  <c r="Y57" i="56"/>
  <c r="X57" i="56"/>
  <c r="W57" i="56"/>
  <c r="V57" i="56"/>
  <c r="U57" i="56"/>
  <c r="T57" i="56"/>
  <c r="S57" i="56"/>
  <c r="R57" i="56"/>
  <c r="Q57" i="56"/>
  <c r="P57" i="56"/>
  <c r="M57" i="56"/>
  <c r="L57" i="56"/>
  <c r="Z56" i="56"/>
  <c r="Y56" i="56"/>
  <c r="V56" i="56"/>
  <c r="V61" i="56" s="1"/>
  <c r="U56" i="56"/>
  <c r="R56" i="56"/>
  <c r="Q56" i="56"/>
  <c r="P56" i="56"/>
  <c r="K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V59" i="56" s="1"/>
  <c r="U54" i="56"/>
  <c r="U60" i="56" s="1"/>
  <c r="T54" i="56"/>
  <c r="S54" i="56"/>
  <c r="R54" i="56"/>
  <c r="Q54" i="56"/>
  <c r="P54" i="56"/>
  <c r="N54" i="56"/>
  <c r="M54" i="56"/>
  <c r="L54" i="56"/>
  <c r="K54" i="56"/>
  <c r="J54" i="56"/>
  <c r="I54" i="56"/>
  <c r="H54" i="56"/>
  <c r="G54" i="56"/>
  <c r="Z48" i="56"/>
  <c r="Z46" i="56"/>
  <c r="Y46" i="56"/>
  <c r="V46" i="56"/>
  <c r="U46" i="56"/>
  <c r="T46" i="56"/>
  <c r="R46" i="56"/>
  <c r="Q46" i="56"/>
  <c r="P46" i="56"/>
  <c r="K46" i="56"/>
  <c r="G46" i="56"/>
  <c r="Z45" i="56"/>
  <c r="Y45" i="56"/>
  <c r="X45" i="56"/>
  <c r="W45" i="56"/>
  <c r="V45" i="56"/>
  <c r="U45" i="56"/>
  <c r="T45" i="56"/>
  <c r="S45" i="56"/>
  <c r="R45" i="56"/>
  <c r="Q45" i="56"/>
  <c r="P45" i="56"/>
  <c r="N45" i="56"/>
  <c r="M45" i="56"/>
  <c r="Z44" i="56"/>
  <c r="Z50" i="56" s="1"/>
  <c r="Y44" i="56"/>
  <c r="V44" i="56"/>
  <c r="V49" i="56" s="1"/>
  <c r="U44" i="56"/>
  <c r="R44" i="56"/>
  <c r="Q44" i="56"/>
  <c r="P44" i="56"/>
  <c r="K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V47" i="56" s="1"/>
  <c r="U42" i="56"/>
  <c r="U47" i="56" s="1"/>
  <c r="T42" i="56"/>
  <c r="T47" i="56" s="1"/>
  <c r="S42" i="56"/>
  <c r="R42" i="56"/>
  <c r="Q42" i="56"/>
  <c r="P42" i="56"/>
  <c r="N42" i="56"/>
  <c r="M42" i="56"/>
  <c r="L42" i="56"/>
  <c r="K42" i="56"/>
  <c r="J42" i="56"/>
  <c r="I42" i="56"/>
  <c r="H42" i="56"/>
  <c r="G42" i="56"/>
  <c r="Y36" i="56"/>
  <c r="X35" i="56"/>
  <c r="U35" i="56"/>
  <c r="Z34" i="56"/>
  <c r="Y34" i="56"/>
  <c r="V34" i="56"/>
  <c r="U34" i="56"/>
  <c r="R34" i="56"/>
  <c r="Q34" i="56"/>
  <c r="P34" i="56"/>
  <c r="K34" i="56"/>
  <c r="G34" i="56"/>
  <c r="Z33" i="56"/>
  <c r="Y33" i="56"/>
  <c r="X33" i="56"/>
  <c r="W33" i="56"/>
  <c r="V33" i="56"/>
  <c r="U33" i="56"/>
  <c r="T33" i="56"/>
  <c r="S33" i="56"/>
  <c r="R33" i="56"/>
  <c r="Q33" i="56"/>
  <c r="P33" i="56"/>
  <c r="N33" i="56"/>
  <c r="M33" i="56"/>
  <c r="Z32" i="56"/>
  <c r="Y32" i="56"/>
  <c r="V32" i="56"/>
  <c r="V37" i="56" s="1"/>
  <c r="U32" i="56"/>
  <c r="R32" i="56"/>
  <c r="Q32" i="56"/>
  <c r="P32" i="56"/>
  <c r="K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U36" i="56" s="1"/>
  <c r="T30" i="56"/>
  <c r="S30" i="56"/>
  <c r="R30" i="56"/>
  <c r="Q30" i="56"/>
  <c r="P30" i="56"/>
  <c r="N30" i="56"/>
  <c r="M30" i="56"/>
  <c r="L30" i="56"/>
  <c r="K30" i="56"/>
  <c r="J30" i="56"/>
  <c r="I30" i="56"/>
  <c r="H30" i="56"/>
  <c r="G30" i="56"/>
  <c r="Z24" i="56"/>
  <c r="Z192" i="56" s="1"/>
  <c r="Y24" i="56"/>
  <c r="Y192" i="56" s="1"/>
  <c r="Y23" i="56"/>
  <c r="Y191" i="56" s="1"/>
  <c r="X23" i="56"/>
  <c r="X191" i="56" s="1"/>
  <c r="Z22" i="56"/>
  <c r="Z190" i="56" s="1"/>
  <c r="Y22" i="56"/>
  <c r="Y190" i="56" s="1"/>
  <c r="V22" i="56"/>
  <c r="V190" i="56" s="1"/>
  <c r="U22" i="56"/>
  <c r="U190" i="56" s="1"/>
  <c r="Q22" i="56"/>
  <c r="P22" i="56"/>
  <c r="L22" i="56"/>
  <c r="K22" i="56"/>
  <c r="H22" i="56"/>
  <c r="G22" i="56"/>
  <c r="Z21" i="56"/>
  <c r="Z189" i="56" s="1"/>
  <c r="Y21" i="56"/>
  <c r="Y189" i="56" s="1"/>
  <c r="X21" i="56"/>
  <c r="X189" i="56" s="1"/>
  <c r="W21" i="56"/>
  <c r="W189" i="56" s="1"/>
  <c r="V21" i="56"/>
  <c r="V189" i="56" s="1"/>
  <c r="U21" i="56"/>
  <c r="U189" i="56" s="1"/>
  <c r="T21" i="56"/>
  <c r="T189" i="56" s="1"/>
  <c r="J53" i="45" s="1"/>
  <c r="AN53" i="45" s="1"/>
  <c r="S21" i="56"/>
  <c r="R21" i="56"/>
  <c r="Q21" i="56"/>
  <c r="P21" i="56"/>
  <c r="M21" i="56"/>
  <c r="L21" i="56"/>
  <c r="Z20" i="56"/>
  <c r="Z188" i="56" s="1"/>
  <c r="Y20" i="56"/>
  <c r="V20" i="56"/>
  <c r="V188" i="56" s="1"/>
  <c r="U20" i="56"/>
  <c r="Q20" i="56"/>
  <c r="P20" i="56"/>
  <c r="L20" i="56"/>
  <c r="K20" i="56"/>
  <c r="H20" i="56"/>
  <c r="G20" i="56"/>
  <c r="Z19" i="56"/>
  <c r="Z187" i="56" s="1"/>
  <c r="Y19" i="56"/>
  <c r="Y187" i="56" s="1"/>
  <c r="X19" i="56"/>
  <c r="X187" i="56" s="1"/>
  <c r="W19" i="56"/>
  <c r="W187" i="56" s="1"/>
  <c r="V19" i="56"/>
  <c r="U19" i="56"/>
  <c r="U187" i="56" s="1"/>
  <c r="T19" i="56"/>
  <c r="S19" i="56"/>
  <c r="R19" i="56"/>
  <c r="Q19" i="56"/>
  <c r="P19" i="56"/>
  <c r="N19" i="56"/>
  <c r="M19" i="56"/>
  <c r="L19" i="56"/>
  <c r="K19" i="56"/>
  <c r="J19" i="56"/>
  <c r="I19" i="56"/>
  <c r="H19" i="56"/>
  <c r="G19" i="56"/>
  <c r="Z18" i="56"/>
  <c r="Z186" i="56" s="1"/>
  <c r="Y18" i="56"/>
  <c r="Y186" i="56" s="1"/>
  <c r="X18" i="56"/>
  <c r="X186" i="56" s="1"/>
  <c r="W18" i="56"/>
  <c r="V18" i="56"/>
  <c r="V186" i="56" s="1"/>
  <c r="U18" i="56"/>
  <c r="U186" i="56" s="1"/>
  <c r="T18" i="56"/>
  <c r="S18" i="56"/>
  <c r="R18" i="56"/>
  <c r="Q18" i="56"/>
  <c r="P18" i="56"/>
  <c r="N18" i="56"/>
  <c r="M18" i="56"/>
  <c r="L18" i="56"/>
  <c r="K18" i="56"/>
  <c r="J18" i="56"/>
  <c r="I18" i="56"/>
  <c r="H18" i="56"/>
  <c r="G18" i="56"/>
  <c r="J189" i="55"/>
  <c r="I189" i="55"/>
  <c r="H189" i="55"/>
  <c r="G189" i="55"/>
  <c r="X187" i="55"/>
  <c r="Z184" i="55"/>
  <c r="Y184" i="55"/>
  <c r="X184" i="55"/>
  <c r="W184" i="55"/>
  <c r="V184" i="55"/>
  <c r="U184" i="55"/>
  <c r="T184" i="55"/>
  <c r="S184" i="55"/>
  <c r="I14" i="45" s="1"/>
  <c r="AM14" i="45" s="1"/>
  <c r="R184" i="55"/>
  <c r="H14" i="45" s="1"/>
  <c r="AL14" i="45" s="1"/>
  <c r="Q184" i="55"/>
  <c r="G14" i="45" s="1"/>
  <c r="AK14" i="45" s="1"/>
  <c r="P184" i="55"/>
  <c r="N184" i="55"/>
  <c r="F14" i="45" s="1"/>
  <c r="AJ14" i="45" s="1"/>
  <c r="M184" i="55"/>
  <c r="E14" i="45" s="1"/>
  <c r="AI14" i="45" s="1"/>
  <c r="L184" i="55"/>
  <c r="D14" i="45" s="1"/>
  <c r="AH14" i="45" s="1"/>
  <c r="K184" i="55"/>
  <c r="C14" i="45" s="1"/>
  <c r="AG14" i="45" s="1"/>
  <c r="J184" i="55"/>
  <c r="I184" i="55"/>
  <c r="H184" i="55"/>
  <c r="G184" i="55"/>
  <c r="Z183" i="55"/>
  <c r="Y183" i="55"/>
  <c r="X183" i="55"/>
  <c r="W183" i="55"/>
  <c r="V183" i="55"/>
  <c r="U183" i="55"/>
  <c r="T183" i="55"/>
  <c r="S183" i="55"/>
  <c r="I13" i="45" s="1"/>
  <c r="R183" i="55"/>
  <c r="H13" i="45" s="1"/>
  <c r="AL13" i="45" s="1"/>
  <c r="Q183" i="55"/>
  <c r="G13" i="45" s="1"/>
  <c r="P183" i="55"/>
  <c r="N183" i="55"/>
  <c r="F13" i="45" s="1"/>
  <c r="M183" i="55"/>
  <c r="L183" i="55"/>
  <c r="K183" i="55"/>
  <c r="C13" i="45" s="1"/>
  <c r="J183" i="55"/>
  <c r="I183" i="55"/>
  <c r="H183" i="55"/>
  <c r="G183" i="55"/>
  <c r="Z178" i="55"/>
  <c r="Y178" i="55"/>
  <c r="V178" i="55"/>
  <c r="U178" i="55"/>
  <c r="R178" i="55"/>
  <c r="Q178" i="55"/>
  <c r="P178" i="55"/>
  <c r="K178" i="55"/>
  <c r="H178" i="55"/>
  <c r="G178" i="55"/>
  <c r="Z177" i="55"/>
  <c r="Y177" i="55"/>
  <c r="X177" i="55"/>
  <c r="W177" i="55"/>
  <c r="V177" i="55"/>
  <c r="U177" i="55"/>
  <c r="T177" i="55"/>
  <c r="S177" i="55"/>
  <c r="R177" i="55"/>
  <c r="Q177" i="55"/>
  <c r="P177" i="55"/>
  <c r="M177" i="55"/>
  <c r="Z176" i="55"/>
  <c r="Z182" i="55" s="1"/>
  <c r="Y176" i="55"/>
  <c r="V176" i="55"/>
  <c r="V182" i="55" s="1"/>
  <c r="U176" i="55"/>
  <c r="U182" i="55" s="1"/>
  <c r="Q176" i="55"/>
  <c r="P176" i="55"/>
  <c r="L176" i="55"/>
  <c r="K176" i="55"/>
  <c r="H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V180" i="55" s="1"/>
  <c r="U174" i="55"/>
  <c r="T174" i="55"/>
  <c r="T179" i="55" s="1"/>
  <c r="S174" i="55"/>
  <c r="R174" i="55"/>
  <c r="Q174" i="55"/>
  <c r="P174" i="55"/>
  <c r="N174" i="55"/>
  <c r="M174" i="55"/>
  <c r="L174" i="55"/>
  <c r="K174" i="55"/>
  <c r="J174" i="55"/>
  <c r="I174" i="55"/>
  <c r="H174" i="55"/>
  <c r="G174" i="55"/>
  <c r="X168" i="55"/>
  <c r="W168" i="55"/>
  <c r="W167" i="55"/>
  <c r="V167" i="55"/>
  <c r="Z166" i="55"/>
  <c r="Y166" i="55"/>
  <c r="V166" i="55"/>
  <c r="U166" i="55"/>
  <c r="R166" i="55"/>
  <c r="Q166" i="55"/>
  <c r="P166" i="55"/>
  <c r="K166" i="55"/>
  <c r="H166" i="55"/>
  <c r="G166" i="55"/>
  <c r="Z165" i="55"/>
  <c r="Y165" i="55"/>
  <c r="X165" i="55"/>
  <c r="W165" i="55"/>
  <c r="V165" i="55"/>
  <c r="U165" i="55"/>
  <c r="T165" i="55"/>
  <c r="S165" i="55"/>
  <c r="R165" i="55"/>
  <c r="Q165" i="55"/>
  <c r="P165" i="55"/>
  <c r="M165" i="55"/>
  <c r="Z164" i="55"/>
  <c r="Z170" i="55" s="1"/>
  <c r="Y164" i="55"/>
  <c r="Y170" i="55" s="1"/>
  <c r="X164" i="55"/>
  <c r="V164" i="55"/>
  <c r="V170" i="55" s="1"/>
  <c r="U164" i="55"/>
  <c r="U169" i="55" s="1"/>
  <c r="R164" i="55"/>
  <c r="Q164" i="55"/>
  <c r="P164" i="55"/>
  <c r="K164" i="55"/>
  <c r="H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V162" i="55"/>
  <c r="V168" i="55" s="1"/>
  <c r="U162" i="55"/>
  <c r="T162" i="55"/>
  <c r="T167" i="55" s="1"/>
  <c r="S162" i="55"/>
  <c r="R162" i="55"/>
  <c r="Q162" i="55"/>
  <c r="P162" i="55"/>
  <c r="N162" i="55"/>
  <c r="M162" i="55"/>
  <c r="L162" i="55"/>
  <c r="K162" i="55"/>
  <c r="J162" i="55"/>
  <c r="I162" i="55"/>
  <c r="H162" i="55"/>
  <c r="G162" i="55"/>
  <c r="W156" i="55"/>
  <c r="Z154" i="55"/>
  <c r="Y154" i="55"/>
  <c r="X154" i="55"/>
  <c r="V154" i="55"/>
  <c r="U154" i="55"/>
  <c r="R154" i="55"/>
  <c r="Q154" i="55"/>
  <c r="P154" i="55"/>
  <c r="K154" i="55"/>
  <c r="H154" i="55"/>
  <c r="G154" i="55"/>
  <c r="Z153" i="55"/>
  <c r="Y153" i="55"/>
  <c r="X153" i="55"/>
  <c r="W153" i="55"/>
  <c r="V153" i="55"/>
  <c r="U153" i="55"/>
  <c r="T153" i="55"/>
  <c r="S153" i="55"/>
  <c r="R153" i="55"/>
  <c r="Q153" i="55"/>
  <c r="P153" i="55"/>
  <c r="N153" i="55"/>
  <c r="M153" i="55"/>
  <c r="Z152" i="55"/>
  <c r="Z158" i="55" s="1"/>
  <c r="Y152" i="55"/>
  <c r="Y158" i="55" s="1"/>
  <c r="V152" i="55"/>
  <c r="V158" i="55" s="1"/>
  <c r="U152" i="55"/>
  <c r="U158" i="55" s="1"/>
  <c r="R152" i="55"/>
  <c r="Q152" i="55"/>
  <c r="P152" i="55"/>
  <c r="L152" i="55"/>
  <c r="K152" i="55"/>
  <c r="H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V156" i="55" s="1"/>
  <c r="U150" i="55"/>
  <c r="T150" i="55"/>
  <c r="T155" i="55" s="1"/>
  <c r="S150" i="55"/>
  <c r="R150" i="55"/>
  <c r="Q150" i="55"/>
  <c r="P150" i="55"/>
  <c r="N150" i="55"/>
  <c r="M150" i="55"/>
  <c r="L150" i="55"/>
  <c r="K150" i="55"/>
  <c r="J150" i="55"/>
  <c r="I150" i="55"/>
  <c r="H150" i="55"/>
  <c r="G150" i="55"/>
  <c r="Z142" i="55"/>
  <c r="Y142" i="55"/>
  <c r="X142" i="55"/>
  <c r="V142" i="55"/>
  <c r="U142" i="55"/>
  <c r="R142" i="55"/>
  <c r="Q142" i="55"/>
  <c r="P142" i="55"/>
  <c r="L142" i="55"/>
  <c r="K142" i="55"/>
  <c r="H142" i="55"/>
  <c r="G142" i="55"/>
  <c r="Z141" i="55"/>
  <c r="Y141" i="55"/>
  <c r="X141" i="55"/>
  <c r="W141" i="55"/>
  <c r="V141" i="55"/>
  <c r="U141" i="55"/>
  <c r="T141" i="55"/>
  <c r="S141" i="55"/>
  <c r="R141" i="55"/>
  <c r="Q141" i="55"/>
  <c r="P141" i="55"/>
  <c r="N141" i="55"/>
  <c r="M141" i="55"/>
  <c r="L141" i="55"/>
  <c r="Z140" i="55"/>
  <c r="Z146" i="55" s="1"/>
  <c r="Y140" i="55"/>
  <c r="Y146" i="55" s="1"/>
  <c r="V140" i="55"/>
  <c r="V146" i="55" s="1"/>
  <c r="U140" i="55"/>
  <c r="U145" i="55" s="1"/>
  <c r="R140" i="55"/>
  <c r="Q140" i="55"/>
  <c r="P140" i="55"/>
  <c r="L140" i="55"/>
  <c r="K140" i="55"/>
  <c r="H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V144" i="55" s="1"/>
  <c r="U138" i="55"/>
  <c r="T138" i="55"/>
  <c r="T143" i="55" s="1"/>
  <c r="S138" i="55"/>
  <c r="R138" i="55"/>
  <c r="Q138" i="55"/>
  <c r="P138" i="55"/>
  <c r="N138" i="55"/>
  <c r="M138" i="55"/>
  <c r="L138" i="55"/>
  <c r="K138" i="55"/>
  <c r="J138" i="55"/>
  <c r="I138" i="55"/>
  <c r="H138" i="55"/>
  <c r="G138" i="55"/>
  <c r="X132" i="55"/>
  <c r="W132" i="55"/>
  <c r="W131" i="55"/>
  <c r="V131" i="55"/>
  <c r="Z130" i="55"/>
  <c r="Y130" i="55"/>
  <c r="V130" i="55"/>
  <c r="U130" i="55"/>
  <c r="R130" i="55"/>
  <c r="Q130" i="55"/>
  <c r="P130" i="55"/>
  <c r="L130" i="55"/>
  <c r="K130" i="55"/>
  <c r="H130" i="55"/>
  <c r="G130" i="55"/>
  <c r="Z128" i="55"/>
  <c r="Z134" i="55" s="1"/>
  <c r="Y128" i="55"/>
  <c r="Y133" i="55" s="1"/>
  <c r="V128" i="55"/>
  <c r="V134" i="55" s="1"/>
  <c r="U128" i="55"/>
  <c r="U133" i="55" s="1"/>
  <c r="R128" i="55"/>
  <c r="Q128" i="55"/>
  <c r="P128" i="55"/>
  <c r="L128" i="55"/>
  <c r="K128" i="55"/>
  <c r="H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V126" i="55"/>
  <c r="V132" i="55" s="1"/>
  <c r="U126" i="55"/>
  <c r="T126" i="55"/>
  <c r="T131" i="55" s="1"/>
  <c r="S126" i="55"/>
  <c r="R126" i="55"/>
  <c r="Q126" i="55"/>
  <c r="P126" i="55"/>
  <c r="N126" i="55"/>
  <c r="M126" i="55"/>
  <c r="L126" i="55"/>
  <c r="K126" i="55"/>
  <c r="J126" i="55"/>
  <c r="I126" i="55"/>
  <c r="H126" i="55"/>
  <c r="G126" i="55"/>
  <c r="W120" i="55"/>
  <c r="Z119" i="55"/>
  <c r="V119" i="55"/>
  <c r="Z118" i="55"/>
  <c r="Y118" i="55"/>
  <c r="V118" i="55"/>
  <c r="U118" i="55"/>
  <c r="R118" i="55"/>
  <c r="Q118" i="55"/>
  <c r="P118" i="55"/>
  <c r="L118" i="55"/>
  <c r="K118" i="55"/>
  <c r="H118" i="55"/>
  <c r="G118" i="55"/>
  <c r="Z117" i="55"/>
  <c r="Y117" i="55"/>
  <c r="X117" i="55"/>
  <c r="W117" i="55"/>
  <c r="V117" i="55"/>
  <c r="U117" i="55"/>
  <c r="T117" i="55"/>
  <c r="S117" i="55"/>
  <c r="R117" i="55"/>
  <c r="Q117" i="55"/>
  <c r="P117" i="55"/>
  <c r="M117" i="55"/>
  <c r="L117" i="55"/>
  <c r="Z116" i="55"/>
  <c r="Z122" i="55" s="1"/>
  <c r="Y116" i="55"/>
  <c r="Y121" i="55" s="1"/>
  <c r="V116" i="55"/>
  <c r="V122" i="55" s="1"/>
  <c r="U116" i="55"/>
  <c r="U121" i="55" s="1"/>
  <c r="R116" i="55"/>
  <c r="Q116" i="55"/>
  <c r="P116" i="55"/>
  <c r="L116" i="55"/>
  <c r="K116" i="55"/>
  <c r="H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V120" i="55" s="1"/>
  <c r="U114" i="55"/>
  <c r="T114" i="55"/>
  <c r="T119" i="55" s="1"/>
  <c r="S114" i="55"/>
  <c r="R114" i="55"/>
  <c r="Q114" i="55"/>
  <c r="P114" i="55"/>
  <c r="N114" i="55"/>
  <c r="M114" i="55"/>
  <c r="L114" i="55"/>
  <c r="K114" i="55"/>
  <c r="J114" i="55"/>
  <c r="I114" i="55"/>
  <c r="H114" i="55"/>
  <c r="G114" i="55"/>
  <c r="Z107" i="55"/>
  <c r="Z106" i="55"/>
  <c r="Y106" i="55"/>
  <c r="V106" i="55"/>
  <c r="U106" i="55"/>
  <c r="R106" i="55"/>
  <c r="Q106" i="55"/>
  <c r="P106" i="55"/>
  <c r="L106" i="55"/>
  <c r="K106" i="55"/>
  <c r="H106" i="55"/>
  <c r="G106" i="55"/>
  <c r="Z105" i="55"/>
  <c r="Y105" i="55"/>
  <c r="X105" i="55"/>
  <c r="W105" i="55"/>
  <c r="V105" i="55"/>
  <c r="U105" i="55"/>
  <c r="T105" i="55"/>
  <c r="S105" i="55"/>
  <c r="R105" i="55"/>
  <c r="Q105" i="55"/>
  <c r="P105" i="55"/>
  <c r="N105" i="55"/>
  <c r="M105" i="55"/>
  <c r="L105" i="55"/>
  <c r="Z104" i="55"/>
  <c r="Z110" i="55" s="1"/>
  <c r="Y104" i="55"/>
  <c r="Y109" i="55" s="1"/>
  <c r="V104" i="55"/>
  <c r="V110" i="55" s="1"/>
  <c r="U104" i="55"/>
  <c r="R104" i="55"/>
  <c r="Q104" i="55"/>
  <c r="P104" i="55"/>
  <c r="L104" i="55"/>
  <c r="K104" i="55"/>
  <c r="H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V108" i="55" s="1"/>
  <c r="U102" i="55"/>
  <c r="T102" i="55"/>
  <c r="T107" i="55" s="1"/>
  <c r="S102" i="55"/>
  <c r="R102" i="55"/>
  <c r="Q102" i="55"/>
  <c r="P102" i="55"/>
  <c r="N102" i="55"/>
  <c r="M102" i="55"/>
  <c r="L102" i="55"/>
  <c r="K102" i="55"/>
  <c r="J102" i="55"/>
  <c r="I102" i="55"/>
  <c r="H102" i="55"/>
  <c r="G102" i="55"/>
  <c r="Z95" i="55"/>
  <c r="Z94" i="55"/>
  <c r="Y94" i="55"/>
  <c r="V94" i="55"/>
  <c r="U94" i="55"/>
  <c r="R94" i="55"/>
  <c r="Q94" i="55"/>
  <c r="P94" i="55"/>
  <c r="L94" i="55"/>
  <c r="K94" i="55"/>
  <c r="H94" i="55"/>
  <c r="G94" i="55"/>
  <c r="Z93" i="55"/>
  <c r="Y93" i="55"/>
  <c r="X93" i="55"/>
  <c r="W93" i="55"/>
  <c r="V93" i="55"/>
  <c r="U93" i="55"/>
  <c r="T93" i="55"/>
  <c r="S93" i="55"/>
  <c r="R93" i="55"/>
  <c r="Q93" i="55"/>
  <c r="P93" i="55"/>
  <c r="N93" i="55"/>
  <c r="M93" i="55"/>
  <c r="Z92" i="55"/>
  <c r="Z98" i="55" s="1"/>
  <c r="Y92" i="55"/>
  <c r="Y98" i="55" s="1"/>
  <c r="V92" i="55"/>
  <c r="V98" i="55" s="1"/>
  <c r="U92" i="55"/>
  <c r="U98" i="55" s="1"/>
  <c r="R92" i="55"/>
  <c r="Q92" i="55"/>
  <c r="P92" i="55"/>
  <c r="L92" i="55"/>
  <c r="K92" i="55"/>
  <c r="H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V96" i="55" s="1"/>
  <c r="U90" i="55"/>
  <c r="T90" i="55"/>
  <c r="T95" i="55" s="1"/>
  <c r="S90" i="55"/>
  <c r="R90" i="55"/>
  <c r="Q90" i="55"/>
  <c r="P90" i="55"/>
  <c r="N90" i="55"/>
  <c r="M90" i="55"/>
  <c r="L90" i="55"/>
  <c r="K90" i="55"/>
  <c r="J90" i="55"/>
  <c r="I90" i="55"/>
  <c r="H90" i="55"/>
  <c r="G90" i="55"/>
  <c r="X84" i="55"/>
  <c r="W84" i="55"/>
  <c r="W83" i="55"/>
  <c r="Z82" i="55"/>
  <c r="Y82" i="55"/>
  <c r="V82" i="55"/>
  <c r="U82" i="55"/>
  <c r="R82" i="55"/>
  <c r="Q82" i="55"/>
  <c r="P82" i="55"/>
  <c r="L82" i="55"/>
  <c r="K82" i="55"/>
  <c r="H82" i="55"/>
  <c r="G82" i="55"/>
  <c r="Z81" i="55"/>
  <c r="Y81" i="55"/>
  <c r="X81" i="55"/>
  <c r="W81" i="55"/>
  <c r="V81" i="55"/>
  <c r="U81" i="55"/>
  <c r="T81" i="55"/>
  <c r="S81" i="55"/>
  <c r="R81" i="55"/>
  <c r="Q81" i="55"/>
  <c r="P81" i="55"/>
  <c r="M81" i="55"/>
  <c r="Z80" i="55"/>
  <c r="Z86" i="55" s="1"/>
  <c r="Y80" i="55"/>
  <c r="V80" i="55"/>
  <c r="V86" i="55" s="1"/>
  <c r="U80" i="55"/>
  <c r="U86" i="55" s="1"/>
  <c r="R80" i="55"/>
  <c r="Q80" i="55"/>
  <c r="P80" i="55"/>
  <c r="L80" i="55"/>
  <c r="K80" i="55"/>
  <c r="H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V78" i="55"/>
  <c r="V84" i="55" s="1"/>
  <c r="U78" i="55"/>
  <c r="T78" i="55"/>
  <c r="T83" i="55" s="1"/>
  <c r="S78" i="55"/>
  <c r="R78" i="55"/>
  <c r="Q78" i="55"/>
  <c r="P78" i="55"/>
  <c r="N78" i="55"/>
  <c r="M78" i="55"/>
  <c r="L78" i="55"/>
  <c r="K78" i="55"/>
  <c r="J78" i="55"/>
  <c r="I78" i="55"/>
  <c r="H78" i="55"/>
  <c r="G78" i="55"/>
  <c r="V71" i="55"/>
  <c r="Z70" i="55"/>
  <c r="Y70" i="55"/>
  <c r="V70" i="55"/>
  <c r="U70" i="55"/>
  <c r="R70" i="55"/>
  <c r="Q70" i="55"/>
  <c r="P70" i="55"/>
  <c r="L70" i="55"/>
  <c r="K70" i="55"/>
  <c r="H70" i="55"/>
  <c r="G70" i="55"/>
  <c r="Z69" i="55"/>
  <c r="Y69" i="55"/>
  <c r="X69" i="55"/>
  <c r="W69" i="55"/>
  <c r="V69" i="55"/>
  <c r="U69" i="55"/>
  <c r="T69" i="55"/>
  <c r="S69" i="55"/>
  <c r="R69" i="55"/>
  <c r="Q69" i="55"/>
  <c r="P69" i="55"/>
  <c r="M69" i="55"/>
  <c r="Z68" i="55"/>
  <c r="Z74" i="55" s="1"/>
  <c r="Y68" i="55"/>
  <c r="Y74" i="55" s="1"/>
  <c r="V68" i="55"/>
  <c r="V74" i="55" s="1"/>
  <c r="U68" i="55"/>
  <c r="U73" i="55" s="1"/>
  <c r="R68" i="55"/>
  <c r="Q68" i="55"/>
  <c r="P68" i="55"/>
  <c r="L68" i="55"/>
  <c r="K68" i="55"/>
  <c r="H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V72" i="55" s="1"/>
  <c r="U66" i="55"/>
  <c r="T66" i="55"/>
  <c r="T71" i="55" s="1"/>
  <c r="T72" i="55" s="1"/>
  <c r="S66" i="55"/>
  <c r="R66" i="55"/>
  <c r="Q66" i="55"/>
  <c r="P66" i="55"/>
  <c r="N66" i="55"/>
  <c r="M66" i="55"/>
  <c r="L66" i="55"/>
  <c r="K66" i="55"/>
  <c r="J66" i="55"/>
  <c r="I66" i="55"/>
  <c r="H66" i="55"/>
  <c r="G66" i="55"/>
  <c r="X60" i="55"/>
  <c r="W59" i="55"/>
  <c r="Z58" i="55"/>
  <c r="Y58" i="55"/>
  <c r="V58" i="55"/>
  <c r="U58" i="55"/>
  <c r="R58" i="55"/>
  <c r="Q58" i="55"/>
  <c r="P58" i="55"/>
  <c r="L58" i="55"/>
  <c r="K58" i="55"/>
  <c r="H58" i="55"/>
  <c r="G58" i="55"/>
  <c r="Z57" i="55"/>
  <c r="Y57" i="55"/>
  <c r="X57" i="55"/>
  <c r="W57" i="55"/>
  <c r="V57" i="55"/>
  <c r="U57" i="55"/>
  <c r="T57" i="55"/>
  <c r="S57" i="55"/>
  <c r="R57" i="55"/>
  <c r="Q57" i="55"/>
  <c r="P57" i="55"/>
  <c r="N57" i="55"/>
  <c r="M57" i="55"/>
  <c r="Z56" i="55"/>
  <c r="Z62" i="55" s="1"/>
  <c r="Y56" i="55"/>
  <c r="Y62" i="55" s="1"/>
  <c r="V56" i="55"/>
  <c r="V62" i="55" s="1"/>
  <c r="U56" i="55"/>
  <c r="U62" i="55" s="1"/>
  <c r="R56" i="55"/>
  <c r="Q56" i="55"/>
  <c r="P56" i="55"/>
  <c r="L56" i="55"/>
  <c r="K56" i="55"/>
  <c r="H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V60" i="55" s="1"/>
  <c r="U54" i="55"/>
  <c r="T54" i="55"/>
  <c r="T59" i="55" s="1"/>
  <c r="S54" i="55"/>
  <c r="R54" i="55"/>
  <c r="Q54" i="55"/>
  <c r="P54" i="55"/>
  <c r="N54" i="55"/>
  <c r="M54" i="55"/>
  <c r="L54" i="55"/>
  <c r="K54" i="55"/>
  <c r="J54" i="55"/>
  <c r="I54" i="55"/>
  <c r="H54" i="55"/>
  <c r="G54" i="55"/>
  <c r="X48" i="55"/>
  <c r="W48" i="55"/>
  <c r="Z46" i="55"/>
  <c r="Y46" i="55"/>
  <c r="V46" i="55"/>
  <c r="U46" i="55"/>
  <c r="R46" i="55"/>
  <c r="Q46" i="55"/>
  <c r="P46" i="55"/>
  <c r="L46" i="55"/>
  <c r="K46" i="55"/>
  <c r="H46" i="55"/>
  <c r="G46" i="55"/>
  <c r="Z45" i="55"/>
  <c r="Y45" i="55"/>
  <c r="X45" i="55"/>
  <c r="W45" i="55"/>
  <c r="V45" i="55"/>
  <c r="U45" i="55"/>
  <c r="T45" i="55"/>
  <c r="S45" i="55"/>
  <c r="R45" i="55"/>
  <c r="Q45" i="55"/>
  <c r="P45" i="55"/>
  <c r="N45" i="55"/>
  <c r="M45" i="55"/>
  <c r="L45" i="55"/>
  <c r="Z44" i="55"/>
  <c r="Z50" i="55" s="1"/>
  <c r="Y44" i="55"/>
  <c r="Y50" i="55" s="1"/>
  <c r="V44" i="55"/>
  <c r="V50" i="55" s="1"/>
  <c r="U44" i="55"/>
  <c r="U50" i="55" s="1"/>
  <c r="R44" i="55"/>
  <c r="Q44" i="55"/>
  <c r="P44" i="55"/>
  <c r="L44" i="55"/>
  <c r="K44" i="55"/>
  <c r="H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V48" i="55" s="1"/>
  <c r="U42" i="55"/>
  <c r="T42" i="55"/>
  <c r="T47" i="55" s="1"/>
  <c r="S42" i="55"/>
  <c r="R42" i="55"/>
  <c r="Q42" i="55"/>
  <c r="P42" i="55"/>
  <c r="N42" i="55"/>
  <c r="M42" i="55"/>
  <c r="L42" i="55"/>
  <c r="K42" i="55"/>
  <c r="J42" i="55"/>
  <c r="I42" i="55"/>
  <c r="H42" i="55"/>
  <c r="G42" i="55"/>
  <c r="X36" i="55"/>
  <c r="W36" i="55"/>
  <c r="W35" i="55"/>
  <c r="V35" i="55"/>
  <c r="Z34" i="55"/>
  <c r="Y34" i="55"/>
  <c r="V34" i="55"/>
  <c r="U34" i="55"/>
  <c r="R34" i="55"/>
  <c r="Q34" i="55"/>
  <c r="P34" i="55"/>
  <c r="L34" i="55"/>
  <c r="K34" i="55"/>
  <c r="H34" i="55"/>
  <c r="G34" i="55"/>
  <c r="Z33" i="55"/>
  <c r="Y33" i="55"/>
  <c r="X33" i="55"/>
  <c r="W33" i="55"/>
  <c r="V33" i="55"/>
  <c r="U33" i="55"/>
  <c r="T33" i="55"/>
  <c r="S33" i="55"/>
  <c r="R33" i="55"/>
  <c r="Q33" i="55"/>
  <c r="P33" i="55"/>
  <c r="M33" i="55"/>
  <c r="L33" i="55"/>
  <c r="Z32" i="55"/>
  <c r="Z38" i="55" s="1"/>
  <c r="Y32" i="55"/>
  <c r="Y37" i="55" s="1"/>
  <c r="V32" i="55"/>
  <c r="V38" i="55" s="1"/>
  <c r="U32" i="55"/>
  <c r="U37" i="55" s="1"/>
  <c r="R32" i="55"/>
  <c r="Q32" i="55"/>
  <c r="P32" i="55"/>
  <c r="L32" i="55"/>
  <c r="K32" i="55"/>
  <c r="H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V30" i="55"/>
  <c r="V36" i="55" s="1"/>
  <c r="U30" i="55"/>
  <c r="T30" i="55"/>
  <c r="T35" i="55" s="1"/>
  <c r="S30" i="55"/>
  <c r="R30" i="55"/>
  <c r="Q30" i="55"/>
  <c r="P30" i="55"/>
  <c r="N30" i="55"/>
  <c r="M30" i="55"/>
  <c r="L30" i="55"/>
  <c r="K30" i="55"/>
  <c r="J30" i="55"/>
  <c r="I30" i="55"/>
  <c r="H30" i="55"/>
  <c r="G30" i="55"/>
  <c r="W24" i="55"/>
  <c r="W192" i="55" s="1"/>
  <c r="V23" i="55"/>
  <c r="V191" i="55" s="1"/>
  <c r="Z22" i="55"/>
  <c r="Z190" i="55" s="1"/>
  <c r="Y22" i="55"/>
  <c r="Y190" i="55" s="1"/>
  <c r="V22" i="55"/>
  <c r="V190" i="55" s="1"/>
  <c r="U22" i="55"/>
  <c r="U190" i="55" s="1"/>
  <c r="R22" i="55"/>
  <c r="Q22" i="55"/>
  <c r="P22" i="55"/>
  <c r="L22" i="55"/>
  <c r="K22" i="55"/>
  <c r="H22" i="55"/>
  <c r="G22" i="55"/>
  <c r="Z21" i="55"/>
  <c r="Z189" i="55" s="1"/>
  <c r="Y21" i="55"/>
  <c r="Y189" i="55" s="1"/>
  <c r="X21" i="55"/>
  <c r="X189" i="55" s="1"/>
  <c r="W21" i="55"/>
  <c r="W189" i="55" s="1"/>
  <c r="V21" i="55"/>
  <c r="V189" i="55" s="1"/>
  <c r="U21" i="55"/>
  <c r="U189" i="55" s="1"/>
  <c r="T21" i="55"/>
  <c r="S21" i="55"/>
  <c r="R21" i="55"/>
  <c r="Q21" i="55"/>
  <c r="P21" i="55"/>
  <c r="N21" i="55"/>
  <c r="M21" i="55"/>
  <c r="Z20" i="55"/>
  <c r="Z26" i="55" s="1"/>
  <c r="Z194" i="55" s="1"/>
  <c r="Y20" i="55"/>
  <c r="Y26" i="55" s="1"/>
  <c r="Y194" i="55" s="1"/>
  <c r="V20" i="55"/>
  <c r="V26" i="55" s="1"/>
  <c r="V194" i="55" s="1"/>
  <c r="U20" i="55"/>
  <c r="U188" i="55" s="1"/>
  <c r="R20" i="55"/>
  <c r="Q20" i="55"/>
  <c r="P20" i="55"/>
  <c r="L20" i="55"/>
  <c r="K20" i="55"/>
  <c r="H20" i="55"/>
  <c r="G20" i="55"/>
  <c r="Z19" i="55"/>
  <c r="Z187" i="55" s="1"/>
  <c r="Y19" i="55"/>
  <c r="Y187" i="55" s="1"/>
  <c r="X19" i="55"/>
  <c r="W19" i="55"/>
  <c r="W187" i="55" s="1"/>
  <c r="V19" i="55"/>
  <c r="V187" i="55" s="1"/>
  <c r="U19" i="55"/>
  <c r="U187" i="55" s="1"/>
  <c r="T19" i="55"/>
  <c r="S19" i="55"/>
  <c r="R19" i="55"/>
  <c r="Q19" i="55"/>
  <c r="P19" i="55"/>
  <c r="N19" i="55"/>
  <c r="M19" i="55"/>
  <c r="L19" i="55"/>
  <c r="K19" i="55"/>
  <c r="J19" i="55"/>
  <c r="I19" i="55"/>
  <c r="H19" i="55"/>
  <c r="G19" i="55"/>
  <c r="Z18" i="55"/>
  <c r="Z23" i="55" s="1"/>
  <c r="Z191" i="55" s="1"/>
  <c r="Y18" i="55"/>
  <c r="X18" i="55"/>
  <c r="X23" i="55" s="1"/>
  <c r="X191" i="55" s="1"/>
  <c r="W18" i="55"/>
  <c r="W186" i="55" s="1"/>
  <c r="V18" i="55"/>
  <c r="U18" i="55"/>
  <c r="T18" i="55"/>
  <c r="T23" i="55" s="1"/>
  <c r="S18" i="55"/>
  <c r="R18" i="55"/>
  <c r="Q18" i="55"/>
  <c r="P18" i="55"/>
  <c r="N18" i="55"/>
  <c r="M18" i="55"/>
  <c r="L18" i="55"/>
  <c r="K18" i="55"/>
  <c r="J18" i="55"/>
  <c r="I18" i="55"/>
  <c r="H18" i="55"/>
  <c r="G18" i="55"/>
  <c r="J189" i="53"/>
  <c r="I189" i="53"/>
  <c r="H189" i="53"/>
  <c r="G189" i="53"/>
  <c r="Z178" i="53"/>
  <c r="Y178" i="53"/>
  <c r="V178" i="53"/>
  <c r="U178" i="53"/>
  <c r="R178" i="53"/>
  <c r="Q178" i="53"/>
  <c r="P178" i="53"/>
  <c r="L178" i="53"/>
  <c r="K178" i="53"/>
  <c r="H178" i="53"/>
  <c r="G178" i="53"/>
  <c r="Z177" i="53"/>
  <c r="Y177" i="53"/>
  <c r="X177" i="53"/>
  <c r="W177" i="53"/>
  <c r="V177" i="53"/>
  <c r="U177" i="53"/>
  <c r="T177" i="53"/>
  <c r="S177" i="53"/>
  <c r="R177" i="53"/>
  <c r="Q177" i="53"/>
  <c r="P177" i="53"/>
  <c r="N177" i="53"/>
  <c r="M177" i="53"/>
  <c r="L177" i="53"/>
  <c r="K177" i="53"/>
  <c r="Z176" i="53"/>
  <c r="Y176" i="53"/>
  <c r="V176" i="53"/>
  <c r="U176" i="53"/>
  <c r="R176" i="53"/>
  <c r="Q176" i="53"/>
  <c r="P176" i="53"/>
  <c r="L176" i="53"/>
  <c r="K176" i="53"/>
  <c r="H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V179" i="53" s="1"/>
  <c r="U171" i="53"/>
  <c r="T171" i="53"/>
  <c r="S171" i="53"/>
  <c r="R171" i="53"/>
  <c r="Q171" i="53"/>
  <c r="P171" i="53"/>
  <c r="N171" i="53"/>
  <c r="M171" i="53"/>
  <c r="L171" i="53"/>
  <c r="K171" i="53"/>
  <c r="J171" i="53"/>
  <c r="I171" i="53"/>
  <c r="H171" i="53"/>
  <c r="G171" i="53"/>
  <c r="Z166" i="53"/>
  <c r="Y166" i="53"/>
  <c r="V166" i="53"/>
  <c r="U166" i="53"/>
  <c r="R166" i="53"/>
  <c r="Q166" i="53"/>
  <c r="P166" i="53"/>
  <c r="L166" i="53"/>
  <c r="K166" i="53"/>
  <c r="H166" i="53"/>
  <c r="G166" i="53"/>
  <c r="Z165" i="53"/>
  <c r="Y165" i="53"/>
  <c r="X165" i="53"/>
  <c r="W165" i="53"/>
  <c r="V165" i="53"/>
  <c r="U165" i="53"/>
  <c r="T165" i="53"/>
  <c r="S165" i="53"/>
  <c r="R165" i="53"/>
  <c r="Q165" i="53"/>
  <c r="P165" i="53"/>
  <c r="N165" i="53"/>
  <c r="M165" i="53"/>
  <c r="L165" i="53"/>
  <c r="K165" i="53"/>
  <c r="Z164" i="53"/>
  <c r="Y164" i="53"/>
  <c r="V164" i="53"/>
  <c r="U164" i="53"/>
  <c r="R164" i="53"/>
  <c r="Q164" i="53"/>
  <c r="P164" i="53"/>
  <c r="L164" i="53"/>
  <c r="K164" i="53"/>
  <c r="H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U168" i="53" s="1"/>
  <c r="T159" i="53"/>
  <c r="S159" i="53"/>
  <c r="R159" i="53"/>
  <c r="Q159" i="53"/>
  <c r="P159" i="53"/>
  <c r="N159" i="53"/>
  <c r="M159" i="53"/>
  <c r="L159" i="53"/>
  <c r="K159" i="53"/>
  <c r="J159" i="53"/>
  <c r="I159" i="53"/>
  <c r="H159" i="53"/>
  <c r="G159" i="53"/>
  <c r="Z154" i="53"/>
  <c r="Y154" i="53"/>
  <c r="V154" i="53"/>
  <c r="U154" i="53"/>
  <c r="R154" i="53"/>
  <c r="Q154" i="53"/>
  <c r="P154" i="53"/>
  <c r="L154" i="53"/>
  <c r="K154" i="53"/>
  <c r="H154" i="53"/>
  <c r="G154" i="53"/>
  <c r="Z153" i="53"/>
  <c r="Y153" i="53"/>
  <c r="X153" i="53"/>
  <c r="W153" i="53"/>
  <c r="V153" i="53"/>
  <c r="U153" i="53"/>
  <c r="T153" i="53"/>
  <c r="S153" i="53"/>
  <c r="R153" i="53"/>
  <c r="Q153" i="53"/>
  <c r="P153" i="53"/>
  <c r="N153" i="53"/>
  <c r="M153" i="53"/>
  <c r="L153" i="53"/>
  <c r="K153" i="53"/>
  <c r="Z152" i="53"/>
  <c r="Y152" i="53"/>
  <c r="V152" i="53"/>
  <c r="U152" i="53"/>
  <c r="R152" i="53"/>
  <c r="Q152" i="53"/>
  <c r="P152" i="53"/>
  <c r="L152" i="53"/>
  <c r="K152" i="53"/>
  <c r="H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U156" i="53" s="1"/>
  <c r="T147" i="53"/>
  <c r="S147" i="53"/>
  <c r="R147" i="53"/>
  <c r="Q147" i="53"/>
  <c r="P147" i="53"/>
  <c r="N147" i="53"/>
  <c r="M147" i="53"/>
  <c r="L147" i="53"/>
  <c r="K147" i="53"/>
  <c r="J147" i="53"/>
  <c r="I147" i="53"/>
  <c r="H147" i="53"/>
  <c r="G147" i="53"/>
  <c r="X146" i="53"/>
  <c r="Z142" i="53"/>
  <c r="Y142" i="53"/>
  <c r="V142" i="53"/>
  <c r="U142" i="53"/>
  <c r="R142" i="53"/>
  <c r="Q142" i="53"/>
  <c r="P142" i="53"/>
  <c r="L142" i="53"/>
  <c r="K142" i="53"/>
  <c r="H142" i="53"/>
  <c r="G142" i="53"/>
  <c r="Z141" i="53"/>
  <c r="Y141" i="53"/>
  <c r="X141" i="53"/>
  <c r="W141" i="53"/>
  <c r="V141" i="53"/>
  <c r="U141" i="53"/>
  <c r="T141" i="53"/>
  <c r="S141" i="53"/>
  <c r="R141" i="53"/>
  <c r="Q141" i="53"/>
  <c r="P141" i="53"/>
  <c r="N141" i="53"/>
  <c r="M141" i="53"/>
  <c r="L141" i="53"/>
  <c r="K141" i="53"/>
  <c r="Z140" i="53"/>
  <c r="Y140" i="53"/>
  <c r="V140" i="53"/>
  <c r="U140" i="53"/>
  <c r="R140" i="53"/>
  <c r="Q140" i="53"/>
  <c r="P140" i="53"/>
  <c r="L140" i="53"/>
  <c r="K140" i="53"/>
  <c r="H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V144" i="53" s="1"/>
  <c r="U135" i="53"/>
  <c r="U145" i="53" s="1"/>
  <c r="T135" i="53"/>
  <c r="T143" i="53" s="1"/>
  <c r="S135" i="53"/>
  <c r="R135" i="53"/>
  <c r="Q135" i="53"/>
  <c r="P135" i="53"/>
  <c r="N135" i="53"/>
  <c r="M135" i="53"/>
  <c r="L135" i="53"/>
  <c r="K135" i="53"/>
  <c r="J135" i="53"/>
  <c r="I135" i="53"/>
  <c r="H135" i="53"/>
  <c r="G135" i="53"/>
  <c r="Z130" i="53"/>
  <c r="Y130" i="53"/>
  <c r="V130" i="53"/>
  <c r="U130" i="53"/>
  <c r="R130" i="53"/>
  <c r="Q130" i="53"/>
  <c r="P130" i="53"/>
  <c r="L130" i="53"/>
  <c r="K130" i="53"/>
  <c r="H130" i="53"/>
  <c r="G130" i="53"/>
  <c r="Z129" i="53"/>
  <c r="Y129" i="53"/>
  <c r="X129" i="53"/>
  <c r="W129" i="53"/>
  <c r="V129" i="53"/>
  <c r="U129" i="53"/>
  <c r="T129" i="53"/>
  <c r="S129" i="53"/>
  <c r="R129" i="53"/>
  <c r="Q129" i="53"/>
  <c r="P129" i="53"/>
  <c r="N129" i="53"/>
  <c r="M129" i="53"/>
  <c r="L129" i="53"/>
  <c r="K129" i="53"/>
  <c r="Z128" i="53"/>
  <c r="Y128" i="53"/>
  <c r="V128" i="53"/>
  <c r="U128" i="53"/>
  <c r="R128" i="53"/>
  <c r="Q128" i="53"/>
  <c r="P128" i="53"/>
  <c r="L128" i="53"/>
  <c r="K128" i="53"/>
  <c r="H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V131" i="53" s="1"/>
  <c r="U123" i="53"/>
  <c r="U132" i="53" s="1"/>
  <c r="T123" i="53"/>
  <c r="S123" i="53"/>
  <c r="R123" i="53"/>
  <c r="Q123" i="53"/>
  <c r="P123" i="53"/>
  <c r="N123" i="53"/>
  <c r="M123" i="53"/>
  <c r="L123" i="53"/>
  <c r="K123" i="53"/>
  <c r="J123" i="53"/>
  <c r="I123" i="53"/>
  <c r="H123" i="53"/>
  <c r="G123" i="53"/>
  <c r="Z118" i="53"/>
  <c r="Y118" i="53"/>
  <c r="V118" i="53"/>
  <c r="U118" i="53"/>
  <c r="R118" i="53"/>
  <c r="Q118" i="53"/>
  <c r="P118" i="53"/>
  <c r="L118" i="53"/>
  <c r="K118" i="53"/>
  <c r="H118" i="53"/>
  <c r="G118" i="53"/>
  <c r="Z117" i="53"/>
  <c r="Y117" i="53"/>
  <c r="X117" i="53"/>
  <c r="W117" i="53"/>
  <c r="V117" i="53"/>
  <c r="U117" i="53"/>
  <c r="T117" i="53"/>
  <c r="S117" i="53"/>
  <c r="R117" i="53"/>
  <c r="Q117" i="53"/>
  <c r="P117" i="53"/>
  <c r="N117" i="53"/>
  <c r="M117" i="53"/>
  <c r="L117" i="53"/>
  <c r="K117" i="53"/>
  <c r="Z116" i="53"/>
  <c r="Y116" i="53"/>
  <c r="V116" i="53"/>
  <c r="U116" i="53"/>
  <c r="R116" i="53"/>
  <c r="Q116" i="53"/>
  <c r="P116" i="53"/>
  <c r="L116" i="53"/>
  <c r="K116" i="53"/>
  <c r="H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V119" i="53" s="1"/>
  <c r="U111" i="53"/>
  <c r="U120" i="53" s="1"/>
  <c r="T111" i="53"/>
  <c r="T119" i="53" s="1"/>
  <c r="S111" i="53"/>
  <c r="R111" i="53"/>
  <c r="Q111" i="53"/>
  <c r="P111" i="53"/>
  <c r="N111" i="53"/>
  <c r="M111" i="53"/>
  <c r="L111" i="53"/>
  <c r="K111" i="53"/>
  <c r="J111" i="53"/>
  <c r="I111" i="53"/>
  <c r="H111" i="53"/>
  <c r="G111" i="53"/>
  <c r="W110" i="53"/>
  <c r="Z106" i="53"/>
  <c r="Y106" i="53"/>
  <c r="X106" i="53"/>
  <c r="V106" i="53"/>
  <c r="U106" i="53"/>
  <c r="R106" i="53"/>
  <c r="Q106" i="53"/>
  <c r="P106" i="53"/>
  <c r="L106" i="53"/>
  <c r="K106" i="53"/>
  <c r="H106" i="53"/>
  <c r="G106" i="53"/>
  <c r="Z105" i="53"/>
  <c r="Y105" i="53"/>
  <c r="X105" i="53"/>
  <c r="W105" i="53"/>
  <c r="V105" i="53"/>
  <c r="U105" i="53"/>
  <c r="T105" i="53"/>
  <c r="S105" i="53"/>
  <c r="R105" i="53"/>
  <c r="Q105" i="53"/>
  <c r="P105" i="53"/>
  <c r="N105" i="53"/>
  <c r="M105" i="53"/>
  <c r="L105" i="53"/>
  <c r="K105" i="53"/>
  <c r="Z104" i="53"/>
  <c r="Y104" i="53"/>
  <c r="X104" i="53"/>
  <c r="V104" i="53"/>
  <c r="U104" i="53"/>
  <c r="R104" i="53"/>
  <c r="Q104" i="53"/>
  <c r="P104" i="53"/>
  <c r="L104" i="53"/>
  <c r="K104" i="53"/>
  <c r="H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U108" i="53" s="1"/>
  <c r="T99" i="53"/>
  <c r="S99" i="53"/>
  <c r="R99" i="53"/>
  <c r="Q99" i="53"/>
  <c r="P99" i="53"/>
  <c r="N99" i="53"/>
  <c r="M99" i="53"/>
  <c r="L99" i="53"/>
  <c r="K99" i="53"/>
  <c r="J99" i="53"/>
  <c r="I99" i="53"/>
  <c r="H99" i="53"/>
  <c r="G99" i="53"/>
  <c r="Z94" i="53"/>
  <c r="Y94" i="53"/>
  <c r="V94" i="53"/>
  <c r="U94" i="53"/>
  <c r="R94" i="53"/>
  <c r="Q94" i="53"/>
  <c r="P94" i="53"/>
  <c r="L94" i="53"/>
  <c r="K94" i="53"/>
  <c r="H94" i="53"/>
  <c r="G94" i="53"/>
  <c r="Z93" i="53"/>
  <c r="Y93" i="53"/>
  <c r="X93" i="53"/>
  <c r="W93" i="53"/>
  <c r="V93" i="53"/>
  <c r="U93" i="53"/>
  <c r="T93" i="53"/>
  <c r="S93" i="53"/>
  <c r="R93" i="53"/>
  <c r="Q93" i="53"/>
  <c r="P93" i="53"/>
  <c r="N93" i="53"/>
  <c r="M93" i="53"/>
  <c r="L93" i="53"/>
  <c r="K93" i="53"/>
  <c r="Z92" i="53"/>
  <c r="Y92" i="53"/>
  <c r="V92" i="53"/>
  <c r="U92" i="53"/>
  <c r="R92" i="53"/>
  <c r="Q92" i="53"/>
  <c r="P92" i="53"/>
  <c r="L92" i="53"/>
  <c r="K92" i="53"/>
  <c r="H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T95" i="53" s="1"/>
  <c r="S87" i="53"/>
  <c r="R87" i="53"/>
  <c r="Q87" i="53"/>
  <c r="P87" i="53"/>
  <c r="N87" i="53"/>
  <c r="M87" i="53"/>
  <c r="L87" i="53"/>
  <c r="K87" i="53"/>
  <c r="J87" i="53"/>
  <c r="I87" i="53"/>
  <c r="H87" i="53"/>
  <c r="G87" i="53"/>
  <c r="Z82" i="53"/>
  <c r="Y82" i="53"/>
  <c r="V82" i="53"/>
  <c r="U82" i="53"/>
  <c r="T82" i="53"/>
  <c r="R82" i="53"/>
  <c r="Q82" i="53"/>
  <c r="P82" i="53"/>
  <c r="L82" i="53"/>
  <c r="K82" i="53"/>
  <c r="H82" i="53"/>
  <c r="G82" i="53"/>
  <c r="Z81" i="53"/>
  <c r="Y81" i="53"/>
  <c r="X81" i="53"/>
  <c r="W81" i="53"/>
  <c r="V81" i="53"/>
  <c r="U81" i="53"/>
  <c r="T81" i="53"/>
  <c r="S81" i="53"/>
  <c r="R81" i="53"/>
  <c r="Q81" i="53"/>
  <c r="P81" i="53"/>
  <c r="N81" i="53"/>
  <c r="M81" i="53"/>
  <c r="L81" i="53"/>
  <c r="K81" i="53"/>
  <c r="Z80" i="53"/>
  <c r="Y80" i="53"/>
  <c r="V80" i="53"/>
  <c r="U80" i="53"/>
  <c r="T80" i="53"/>
  <c r="R80" i="53"/>
  <c r="Q80" i="53"/>
  <c r="P80" i="53"/>
  <c r="L80" i="53"/>
  <c r="K80" i="53"/>
  <c r="H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V83" i="53" s="1"/>
  <c r="U75" i="53"/>
  <c r="U84" i="53" s="1"/>
  <c r="T75" i="53"/>
  <c r="S75" i="53"/>
  <c r="R75" i="53"/>
  <c r="Q75" i="53"/>
  <c r="P75" i="53"/>
  <c r="N75" i="53"/>
  <c r="M75" i="53"/>
  <c r="L75" i="53"/>
  <c r="K75" i="53"/>
  <c r="J75" i="53"/>
  <c r="I75" i="53"/>
  <c r="H75" i="53"/>
  <c r="G75" i="53"/>
  <c r="Z70" i="53"/>
  <c r="Y70" i="53"/>
  <c r="X70" i="53"/>
  <c r="V70" i="53"/>
  <c r="U70" i="53"/>
  <c r="R70" i="53"/>
  <c r="Q70" i="53"/>
  <c r="P70" i="53"/>
  <c r="L70" i="53"/>
  <c r="K70" i="53"/>
  <c r="H70" i="53"/>
  <c r="G70" i="53"/>
  <c r="Z69" i="53"/>
  <c r="Y69" i="53"/>
  <c r="X69" i="53"/>
  <c r="W69" i="53"/>
  <c r="V69" i="53"/>
  <c r="U69" i="53"/>
  <c r="T69" i="53"/>
  <c r="S69" i="53"/>
  <c r="R69" i="53"/>
  <c r="Q69" i="53"/>
  <c r="P69" i="53"/>
  <c r="N69" i="53"/>
  <c r="M69" i="53"/>
  <c r="L69" i="53"/>
  <c r="K69" i="53"/>
  <c r="Z68" i="53"/>
  <c r="Y68" i="53"/>
  <c r="X68" i="53"/>
  <c r="V68" i="53"/>
  <c r="U68" i="53"/>
  <c r="R68" i="53"/>
  <c r="Q68" i="53"/>
  <c r="P68" i="53"/>
  <c r="L68" i="53"/>
  <c r="K68" i="53"/>
  <c r="H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V72" i="53" s="1"/>
  <c r="U63" i="53"/>
  <c r="U72" i="53" s="1"/>
  <c r="T63" i="53"/>
  <c r="T71" i="53" s="1"/>
  <c r="S63" i="53"/>
  <c r="R63" i="53"/>
  <c r="Q63" i="53"/>
  <c r="P63" i="53"/>
  <c r="N63" i="53"/>
  <c r="M63" i="53"/>
  <c r="L63" i="53"/>
  <c r="K63" i="53"/>
  <c r="J63" i="53"/>
  <c r="I63" i="53"/>
  <c r="H63" i="53"/>
  <c r="G63" i="53"/>
  <c r="Z58" i="53"/>
  <c r="Y58" i="53"/>
  <c r="V58" i="53"/>
  <c r="U58" i="53"/>
  <c r="R58" i="53"/>
  <c r="Q58" i="53"/>
  <c r="P58" i="53"/>
  <c r="L58" i="53"/>
  <c r="K58" i="53"/>
  <c r="H58" i="53"/>
  <c r="G58" i="53"/>
  <c r="Z57" i="53"/>
  <c r="Y57" i="53"/>
  <c r="X57" i="53"/>
  <c r="W57" i="53"/>
  <c r="V57" i="53"/>
  <c r="U57" i="53"/>
  <c r="T57" i="53"/>
  <c r="S57" i="53"/>
  <c r="R57" i="53"/>
  <c r="Q57" i="53"/>
  <c r="P57" i="53"/>
  <c r="N57" i="53"/>
  <c r="M57" i="53"/>
  <c r="L57" i="53"/>
  <c r="K57" i="53"/>
  <c r="Z56" i="53"/>
  <c r="Y56" i="53"/>
  <c r="V56" i="53"/>
  <c r="U56" i="53"/>
  <c r="R56" i="53"/>
  <c r="Q56" i="53"/>
  <c r="P56" i="53"/>
  <c r="L56" i="53"/>
  <c r="K56" i="53"/>
  <c r="H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V59" i="53" s="1"/>
  <c r="U51" i="53"/>
  <c r="U60" i="53" s="1"/>
  <c r="T51" i="53"/>
  <c r="S51" i="53"/>
  <c r="R51" i="53"/>
  <c r="Q51" i="53"/>
  <c r="P51" i="53"/>
  <c r="N51" i="53"/>
  <c r="M51" i="53"/>
  <c r="L51" i="53"/>
  <c r="K51" i="53"/>
  <c r="J51" i="53"/>
  <c r="I51" i="53"/>
  <c r="H51" i="53"/>
  <c r="G51" i="53"/>
  <c r="Z46" i="53"/>
  <c r="Y46" i="53"/>
  <c r="X46" i="53"/>
  <c r="V46" i="53"/>
  <c r="U46" i="53"/>
  <c r="R46" i="53"/>
  <c r="Q46" i="53"/>
  <c r="P46" i="53"/>
  <c r="L46" i="53"/>
  <c r="K46" i="53"/>
  <c r="H46" i="53"/>
  <c r="G46" i="53"/>
  <c r="Z45" i="53"/>
  <c r="Y45" i="53"/>
  <c r="X45" i="53"/>
  <c r="W45" i="53"/>
  <c r="V45" i="53"/>
  <c r="U45" i="53"/>
  <c r="T45" i="53"/>
  <c r="S45" i="53"/>
  <c r="R45" i="53"/>
  <c r="Q45" i="53"/>
  <c r="P45" i="53"/>
  <c r="N45" i="53"/>
  <c r="M45" i="53"/>
  <c r="L45" i="53"/>
  <c r="K45" i="53"/>
  <c r="Z44" i="53"/>
  <c r="Y44" i="53"/>
  <c r="X44" i="53"/>
  <c r="V44" i="53"/>
  <c r="U44" i="53"/>
  <c r="R44" i="53"/>
  <c r="Q44" i="53"/>
  <c r="P44" i="53"/>
  <c r="L44" i="53"/>
  <c r="K44" i="53"/>
  <c r="H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V48" i="53" s="1"/>
  <c r="U39" i="53"/>
  <c r="T39" i="53"/>
  <c r="T47" i="53" s="1"/>
  <c r="S39" i="53"/>
  <c r="R39" i="53"/>
  <c r="Q39" i="53"/>
  <c r="P39" i="53"/>
  <c r="N39" i="53"/>
  <c r="M39" i="53"/>
  <c r="L39" i="53"/>
  <c r="K39" i="53"/>
  <c r="J39" i="53"/>
  <c r="I39" i="53"/>
  <c r="H39" i="53"/>
  <c r="G39" i="53"/>
  <c r="G47" i="53" s="1"/>
  <c r="W37" i="53"/>
  <c r="Z34" i="53"/>
  <c r="Y34" i="53"/>
  <c r="V34" i="53"/>
  <c r="U34" i="53"/>
  <c r="R34" i="53"/>
  <c r="Q34" i="53"/>
  <c r="P34" i="53"/>
  <c r="L34" i="53"/>
  <c r="K34" i="53"/>
  <c r="H34" i="53"/>
  <c r="G34" i="53"/>
  <c r="Z33" i="53"/>
  <c r="Y33" i="53"/>
  <c r="X33" i="53"/>
  <c r="W33" i="53"/>
  <c r="V33" i="53"/>
  <c r="U33" i="53"/>
  <c r="T33" i="53"/>
  <c r="S33" i="53"/>
  <c r="R33" i="53"/>
  <c r="Q33" i="53"/>
  <c r="P33" i="53"/>
  <c r="N33" i="53"/>
  <c r="M33" i="53"/>
  <c r="L33" i="53"/>
  <c r="K33" i="53"/>
  <c r="Z32" i="53"/>
  <c r="Y32" i="53"/>
  <c r="V32" i="53"/>
  <c r="U32" i="53"/>
  <c r="R32" i="53"/>
  <c r="Q32" i="53"/>
  <c r="P32" i="53"/>
  <c r="L32" i="53"/>
  <c r="K32" i="53"/>
  <c r="H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V35" i="53" s="1"/>
  <c r="U27" i="53"/>
  <c r="U38" i="53" s="1"/>
  <c r="T27" i="53"/>
  <c r="S27" i="53"/>
  <c r="R27" i="53"/>
  <c r="Q27" i="53"/>
  <c r="P27" i="53"/>
  <c r="N27" i="53"/>
  <c r="M27" i="53"/>
  <c r="L27" i="53"/>
  <c r="K27" i="53"/>
  <c r="J27" i="53"/>
  <c r="I27" i="53"/>
  <c r="H27" i="53"/>
  <c r="G27" i="53"/>
  <c r="Z22" i="53"/>
  <c r="Z190" i="53" s="1"/>
  <c r="Y22" i="53"/>
  <c r="Y190" i="53" s="1"/>
  <c r="X22" i="53"/>
  <c r="X190" i="53" s="1"/>
  <c r="V22" i="53"/>
  <c r="V190" i="53" s="1"/>
  <c r="U22" i="53"/>
  <c r="U190" i="53" s="1"/>
  <c r="R22" i="53"/>
  <c r="Q22" i="53"/>
  <c r="P22" i="53"/>
  <c r="L22" i="53"/>
  <c r="K22" i="53"/>
  <c r="H22" i="53"/>
  <c r="G22" i="53"/>
  <c r="Z21" i="53"/>
  <c r="Z189" i="53" s="1"/>
  <c r="Y21" i="53"/>
  <c r="Y189" i="53" s="1"/>
  <c r="X21" i="53"/>
  <c r="X189" i="53" s="1"/>
  <c r="W21" i="53"/>
  <c r="W189" i="53" s="1"/>
  <c r="V21" i="53"/>
  <c r="V189" i="53" s="1"/>
  <c r="U21" i="53"/>
  <c r="U189" i="53" s="1"/>
  <c r="T21" i="53"/>
  <c r="S21" i="53"/>
  <c r="R21" i="53"/>
  <c r="Q21" i="53"/>
  <c r="P21" i="53"/>
  <c r="N21" i="53"/>
  <c r="M21" i="53"/>
  <c r="L21" i="53"/>
  <c r="K21" i="53"/>
  <c r="Z20" i="53"/>
  <c r="Z188" i="53" s="1"/>
  <c r="Y20" i="53"/>
  <c r="Y188" i="53" s="1"/>
  <c r="X20" i="53"/>
  <c r="X188" i="53" s="1"/>
  <c r="V20" i="53"/>
  <c r="V188" i="53" s="1"/>
  <c r="U20" i="53"/>
  <c r="U188" i="53" s="1"/>
  <c r="R20" i="53"/>
  <c r="Q20" i="53"/>
  <c r="P20" i="53"/>
  <c r="L20" i="53"/>
  <c r="K20" i="53"/>
  <c r="H20" i="53"/>
  <c r="G20" i="53"/>
  <c r="Z19" i="53"/>
  <c r="Z187" i="53" s="1"/>
  <c r="Y19" i="53"/>
  <c r="Y187" i="53" s="1"/>
  <c r="X19" i="53"/>
  <c r="X187" i="53" s="1"/>
  <c r="W19" i="53"/>
  <c r="W187" i="53" s="1"/>
  <c r="V19" i="53"/>
  <c r="V187" i="53" s="1"/>
  <c r="U19" i="53"/>
  <c r="U187" i="53" s="1"/>
  <c r="T19" i="53"/>
  <c r="S19" i="53"/>
  <c r="R19" i="53"/>
  <c r="Q19" i="53"/>
  <c r="P19" i="53"/>
  <c r="N19" i="53"/>
  <c r="M19" i="53"/>
  <c r="L19" i="53"/>
  <c r="K19" i="53"/>
  <c r="J19" i="53"/>
  <c r="I19" i="53"/>
  <c r="H19" i="53"/>
  <c r="G19" i="53"/>
  <c r="Z18" i="53"/>
  <c r="Z186" i="53" s="1"/>
  <c r="Y18" i="53"/>
  <c r="Y186" i="53" s="1"/>
  <c r="X18" i="53"/>
  <c r="X186" i="53" s="1"/>
  <c r="W18" i="53"/>
  <c r="W186" i="53" s="1"/>
  <c r="V18" i="53"/>
  <c r="V186" i="53" s="1"/>
  <c r="U18" i="53"/>
  <c r="U186" i="53" s="1"/>
  <c r="T18" i="53"/>
  <c r="T186" i="53" s="1"/>
  <c r="T65" i="45" s="1"/>
  <c r="S18" i="53"/>
  <c r="R18" i="53"/>
  <c r="Q18" i="53"/>
  <c r="P18" i="53"/>
  <c r="N18" i="53"/>
  <c r="M18" i="53"/>
  <c r="L18" i="53"/>
  <c r="K18" i="53"/>
  <c r="J18" i="53"/>
  <c r="I18" i="53"/>
  <c r="H18" i="53"/>
  <c r="G18" i="53"/>
  <c r="Z16" i="53"/>
  <c r="Z184" i="53" s="1"/>
  <c r="Y16" i="53"/>
  <c r="Y184" i="53" s="1"/>
  <c r="X16" i="53"/>
  <c r="X184" i="53" s="1"/>
  <c r="W16" i="53"/>
  <c r="W184" i="53" s="1"/>
  <c r="V16" i="53"/>
  <c r="V184" i="53" s="1"/>
  <c r="U16" i="53"/>
  <c r="U184" i="53" s="1"/>
  <c r="T16" i="53"/>
  <c r="S16" i="53"/>
  <c r="R16" i="53"/>
  <c r="Q16" i="53"/>
  <c r="P16" i="53"/>
  <c r="N16" i="53"/>
  <c r="M16" i="53"/>
  <c r="L16" i="53"/>
  <c r="K16" i="53"/>
  <c r="J16" i="53"/>
  <c r="I16" i="53"/>
  <c r="H16" i="53"/>
  <c r="G16" i="53"/>
  <c r="Z15" i="53"/>
  <c r="Y15" i="53"/>
  <c r="Y183" i="53" s="1"/>
  <c r="X15" i="53"/>
  <c r="X23" i="53" s="1"/>
  <c r="X191" i="53" s="1"/>
  <c r="W15" i="53"/>
  <c r="W183" i="53" s="1"/>
  <c r="V15" i="53"/>
  <c r="U15" i="53"/>
  <c r="U183" i="53" s="1"/>
  <c r="T15" i="53"/>
  <c r="S15" i="53"/>
  <c r="R15" i="53"/>
  <c r="Q15" i="53"/>
  <c r="P15" i="53"/>
  <c r="N15" i="53"/>
  <c r="M15" i="53"/>
  <c r="L15" i="53"/>
  <c r="K15" i="53"/>
  <c r="J15" i="53"/>
  <c r="I15" i="53"/>
  <c r="H15" i="53"/>
  <c r="G15" i="53"/>
  <c r="J189" i="49"/>
  <c r="I189" i="49"/>
  <c r="H189" i="49"/>
  <c r="G189" i="49"/>
  <c r="Z178" i="49"/>
  <c r="Y178" i="49"/>
  <c r="V178" i="49"/>
  <c r="U178" i="49"/>
  <c r="R178" i="49"/>
  <c r="Q178" i="49"/>
  <c r="P178" i="49"/>
  <c r="L178" i="49"/>
  <c r="K178" i="49"/>
  <c r="H178" i="49"/>
  <c r="G178" i="49"/>
  <c r="Z177" i="49"/>
  <c r="Y177" i="49"/>
  <c r="X177" i="49"/>
  <c r="W177" i="49"/>
  <c r="V177" i="49"/>
  <c r="U177" i="49"/>
  <c r="T177" i="49"/>
  <c r="S177" i="49"/>
  <c r="R177" i="49"/>
  <c r="Q177" i="49"/>
  <c r="P177" i="49"/>
  <c r="N177" i="49"/>
  <c r="M177" i="49"/>
  <c r="L177" i="49"/>
  <c r="K177" i="49"/>
  <c r="Z176" i="49"/>
  <c r="Y176" i="49"/>
  <c r="V176" i="49"/>
  <c r="U176" i="49"/>
  <c r="R176" i="49"/>
  <c r="Q176" i="49"/>
  <c r="P176" i="49"/>
  <c r="L176" i="49"/>
  <c r="K176" i="49"/>
  <c r="H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T179" i="49" s="1"/>
  <c r="S171" i="49"/>
  <c r="R171" i="49"/>
  <c r="Q171" i="49"/>
  <c r="P171" i="49"/>
  <c r="N171" i="49"/>
  <c r="M171" i="49"/>
  <c r="L171" i="49"/>
  <c r="K171" i="49"/>
  <c r="J171" i="49"/>
  <c r="I171" i="49"/>
  <c r="H171" i="49"/>
  <c r="G171" i="49"/>
  <c r="Z166" i="49"/>
  <c r="Y166" i="49"/>
  <c r="V166" i="49"/>
  <c r="U166" i="49"/>
  <c r="T166" i="49"/>
  <c r="R166" i="49"/>
  <c r="Q166" i="49"/>
  <c r="P166" i="49"/>
  <c r="L166" i="49"/>
  <c r="K166" i="49"/>
  <c r="H166" i="49"/>
  <c r="G166" i="49"/>
  <c r="Z165" i="49"/>
  <c r="Y165" i="49"/>
  <c r="X165" i="49"/>
  <c r="W165" i="49"/>
  <c r="V165" i="49"/>
  <c r="U165" i="49"/>
  <c r="T165" i="49"/>
  <c r="S165" i="49"/>
  <c r="R165" i="49"/>
  <c r="Q165" i="49"/>
  <c r="P165" i="49"/>
  <c r="N165" i="49"/>
  <c r="M165" i="49"/>
  <c r="L165" i="49"/>
  <c r="K165" i="49"/>
  <c r="Z164" i="49"/>
  <c r="Y164" i="49"/>
  <c r="V164" i="49"/>
  <c r="U164" i="49"/>
  <c r="T164" i="49"/>
  <c r="R164" i="49"/>
  <c r="Q164" i="49"/>
  <c r="P164" i="49"/>
  <c r="L164" i="49"/>
  <c r="K164" i="49"/>
  <c r="H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U170" i="49" s="1"/>
  <c r="T159" i="49"/>
  <c r="S159" i="49"/>
  <c r="R159" i="49"/>
  <c r="Q159" i="49"/>
  <c r="P159" i="49"/>
  <c r="N159" i="49"/>
  <c r="M159" i="49"/>
  <c r="L159" i="49"/>
  <c r="K159" i="49"/>
  <c r="J159" i="49"/>
  <c r="I159" i="49"/>
  <c r="H159" i="49"/>
  <c r="G159" i="49"/>
  <c r="Z154" i="49"/>
  <c r="Y154" i="49"/>
  <c r="V154" i="49"/>
  <c r="U154" i="49"/>
  <c r="R154" i="49"/>
  <c r="Q154" i="49"/>
  <c r="P154" i="49"/>
  <c r="L154" i="49"/>
  <c r="K154" i="49"/>
  <c r="H154" i="49"/>
  <c r="G154" i="49"/>
  <c r="Z153" i="49"/>
  <c r="Y153" i="49"/>
  <c r="X153" i="49"/>
  <c r="W153" i="49"/>
  <c r="V153" i="49"/>
  <c r="U153" i="49"/>
  <c r="T153" i="49"/>
  <c r="S153" i="49"/>
  <c r="R153" i="49"/>
  <c r="Q153" i="49"/>
  <c r="P153" i="49"/>
  <c r="N153" i="49"/>
  <c r="M153" i="49"/>
  <c r="L153" i="49"/>
  <c r="K153" i="49"/>
  <c r="Z152" i="49"/>
  <c r="Y152" i="49"/>
  <c r="V152" i="49"/>
  <c r="U152" i="49"/>
  <c r="R152" i="49"/>
  <c r="Q152" i="49"/>
  <c r="P152" i="49"/>
  <c r="L152" i="49"/>
  <c r="K152" i="49"/>
  <c r="H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V156" i="49" s="1"/>
  <c r="U147" i="49"/>
  <c r="U156" i="49" s="1"/>
  <c r="T147" i="49"/>
  <c r="S147" i="49"/>
  <c r="R147" i="49"/>
  <c r="Q147" i="49"/>
  <c r="P147" i="49"/>
  <c r="N147" i="49"/>
  <c r="M147" i="49"/>
  <c r="L147" i="49"/>
  <c r="K147" i="49"/>
  <c r="J147" i="49"/>
  <c r="I147" i="49"/>
  <c r="H147" i="49"/>
  <c r="G147" i="49"/>
  <c r="Z142" i="49"/>
  <c r="Y142" i="49"/>
  <c r="X142" i="49"/>
  <c r="V142" i="49"/>
  <c r="U142" i="49"/>
  <c r="R142" i="49"/>
  <c r="Q142" i="49"/>
  <c r="P142" i="49"/>
  <c r="L142" i="49"/>
  <c r="K142" i="49"/>
  <c r="H142" i="49"/>
  <c r="G142" i="49"/>
  <c r="Z141" i="49"/>
  <c r="Y141" i="49"/>
  <c r="X141" i="49"/>
  <c r="W141" i="49"/>
  <c r="V141" i="49"/>
  <c r="U141" i="49"/>
  <c r="T141" i="49"/>
  <c r="S141" i="49"/>
  <c r="R141" i="49"/>
  <c r="Q141" i="49"/>
  <c r="P141" i="49"/>
  <c r="N141" i="49"/>
  <c r="M141" i="49"/>
  <c r="L141" i="49"/>
  <c r="K141" i="49"/>
  <c r="Z140" i="49"/>
  <c r="Y140" i="49"/>
  <c r="X140" i="49"/>
  <c r="V140" i="49"/>
  <c r="U140" i="49"/>
  <c r="R140" i="49"/>
  <c r="Q140" i="49"/>
  <c r="P140" i="49"/>
  <c r="L140" i="49"/>
  <c r="K140" i="49"/>
  <c r="H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V144" i="49" s="1"/>
  <c r="U135" i="49"/>
  <c r="T135" i="49"/>
  <c r="S135" i="49"/>
  <c r="R135" i="49"/>
  <c r="Q135" i="49"/>
  <c r="P135" i="49"/>
  <c r="N135" i="49"/>
  <c r="M135" i="49"/>
  <c r="L135" i="49"/>
  <c r="K135" i="49"/>
  <c r="J135" i="49"/>
  <c r="I135" i="49"/>
  <c r="H135" i="49"/>
  <c r="G135" i="49"/>
  <c r="Z130" i="49"/>
  <c r="Y130" i="49"/>
  <c r="X130" i="49"/>
  <c r="V130" i="49"/>
  <c r="U130" i="49"/>
  <c r="R130" i="49"/>
  <c r="Q130" i="49"/>
  <c r="P130" i="49"/>
  <c r="L130" i="49"/>
  <c r="K130" i="49"/>
  <c r="H130" i="49"/>
  <c r="G130" i="49"/>
  <c r="Z129" i="49"/>
  <c r="Y129" i="49"/>
  <c r="X129" i="49"/>
  <c r="W129" i="49"/>
  <c r="V129" i="49"/>
  <c r="U129" i="49"/>
  <c r="T129" i="49"/>
  <c r="S129" i="49"/>
  <c r="R129" i="49"/>
  <c r="Q129" i="49"/>
  <c r="P129" i="49"/>
  <c r="N129" i="49"/>
  <c r="M129" i="49"/>
  <c r="L129" i="49"/>
  <c r="K129" i="49"/>
  <c r="Z128" i="49"/>
  <c r="Y128" i="49"/>
  <c r="X128" i="49"/>
  <c r="V128" i="49"/>
  <c r="U128" i="49"/>
  <c r="R128" i="49"/>
  <c r="Q128" i="49"/>
  <c r="P128" i="49"/>
  <c r="L128" i="49"/>
  <c r="K128" i="49"/>
  <c r="H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U132" i="49" s="1"/>
  <c r="T123" i="49"/>
  <c r="S123" i="49"/>
  <c r="R123" i="49"/>
  <c r="Q123" i="49"/>
  <c r="P123" i="49"/>
  <c r="N123" i="49"/>
  <c r="M123" i="49"/>
  <c r="L123" i="49"/>
  <c r="K123" i="49"/>
  <c r="J123" i="49"/>
  <c r="I123" i="49"/>
  <c r="H123" i="49"/>
  <c r="G123" i="49"/>
  <c r="Z118" i="49"/>
  <c r="Y118" i="49"/>
  <c r="V118" i="49"/>
  <c r="U118" i="49"/>
  <c r="R118" i="49"/>
  <c r="Q118" i="49"/>
  <c r="P118" i="49"/>
  <c r="L118" i="49"/>
  <c r="K118" i="49"/>
  <c r="H118" i="49"/>
  <c r="G118" i="49"/>
  <c r="Z117" i="49"/>
  <c r="Y117" i="49"/>
  <c r="X117" i="49"/>
  <c r="W117" i="49"/>
  <c r="V117" i="49"/>
  <c r="U117" i="49"/>
  <c r="T117" i="49"/>
  <c r="S117" i="49"/>
  <c r="R117" i="49"/>
  <c r="Q117" i="49"/>
  <c r="P117" i="49"/>
  <c r="N117" i="49"/>
  <c r="M117" i="49"/>
  <c r="L117" i="49"/>
  <c r="K117" i="49"/>
  <c r="Z116" i="49"/>
  <c r="Y116" i="49"/>
  <c r="V116" i="49"/>
  <c r="U116" i="49"/>
  <c r="R116" i="49"/>
  <c r="Q116" i="49"/>
  <c r="P116" i="49"/>
  <c r="L116" i="49"/>
  <c r="K116" i="49"/>
  <c r="H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V120" i="49" s="1"/>
  <c r="U111" i="49"/>
  <c r="U120" i="49" s="1"/>
  <c r="T111" i="49"/>
  <c r="S111" i="49"/>
  <c r="R111" i="49"/>
  <c r="Q111" i="49"/>
  <c r="P111" i="49"/>
  <c r="N111" i="49"/>
  <c r="M111" i="49"/>
  <c r="L111" i="49"/>
  <c r="K111" i="49"/>
  <c r="J111" i="49"/>
  <c r="I111" i="49"/>
  <c r="H111" i="49"/>
  <c r="G111" i="49"/>
  <c r="Z106" i="49"/>
  <c r="Y106" i="49"/>
  <c r="V106" i="49"/>
  <c r="U106" i="49"/>
  <c r="R106" i="49"/>
  <c r="Q106" i="49"/>
  <c r="P106" i="49"/>
  <c r="L106" i="49"/>
  <c r="K106" i="49"/>
  <c r="H106" i="49"/>
  <c r="G106" i="49"/>
  <c r="Z105" i="49"/>
  <c r="Y105" i="49"/>
  <c r="X105" i="49"/>
  <c r="W105" i="49"/>
  <c r="V105" i="49"/>
  <c r="U105" i="49"/>
  <c r="T105" i="49"/>
  <c r="S105" i="49"/>
  <c r="R105" i="49"/>
  <c r="Q105" i="49"/>
  <c r="P105" i="49"/>
  <c r="N105" i="49"/>
  <c r="M105" i="49"/>
  <c r="L105" i="49"/>
  <c r="K105" i="49"/>
  <c r="Z104" i="49"/>
  <c r="Y104" i="49"/>
  <c r="V104" i="49"/>
  <c r="U104" i="49"/>
  <c r="R104" i="49"/>
  <c r="Q104" i="49"/>
  <c r="P104" i="49"/>
  <c r="L104" i="49"/>
  <c r="K104" i="49"/>
  <c r="H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U110" i="49" s="1"/>
  <c r="T99" i="49"/>
  <c r="T107" i="49" s="1"/>
  <c r="S99" i="49"/>
  <c r="R99" i="49"/>
  <c r="Q99" i="49"/>
  <c r="P99" i="49"/>
  <c r="N99" i="49"/>
  <c r="M99" i="49"/>
  <c r="L99" i="49"/>
  <c r="K99" i="49"/>
  <c r="J99" i="49"/>
  <c r="I99" i="49"/>
  <c r="H99" i="49"/>
  <c r="G99" i="49"/>
  <c r="Z94" i="49"/>
  <c r="Y94" i="49"/>
  <c r="V94" i="49"/>
  <c r="U94" i="49"/>
  <c r="R94" i="49"/>
  <c r="Q94" i="49"/>
  <c r="P94" i="49"/>
  <c r="L94" i="49"/>
  <c r="K94" i="49"/>
  <c r="H94" i="49"/>
  <c r="G94" i="49"/>
  <c r="Z93" i="49"/>
  <c r="Y93" i="49"/>
  <c r="X93" i="49"/>
  <c r="W93" i="49"/>
  <c r="V93" i="49"/>
  <c r="U93" i="49"/>
  <c r="T93" i="49"/>
  <c r="S93" i="49"/>
  <c r="R93" i="49"/>
  <c r="Q93" i="49"/>
  <c r="P93" i="49"/>
  <c r="N93" i="49"/>
  <c r="M93" i="49"/>
  <c r="L93" i="49"/>
  <c r="K93" i="49"/>
  <c r="Z92" i="49"/>
  <c r="Y92" i="49"/>
  <c r="V92" i="49"/>
  <c r="U92" i="49"/>
  <c r="R92" i="49"/>
  <c r="Q92" i="49"/>
  <c r="P92" i="49"/>
  <c r="L92" i="49"/>
  <c r="K92" i="49"/>
  <c r="H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V96" i="49" s="1"/>
  <c r="U87" i="49"/>
  <c r="U96" i="49" s="1"/>
  <c r="T87" i="49"/>
  <c r="S87" i="49"/>
  <c r="R87" i="49"/>
  <c r="Q87" i="49"/>
  <c r="P87" i="49"/>
  <c r="N87" i="49"/>
  <c r="M87" i="49"/>
  <c r="L87" i="49"/>
  <c r="K87" i="49"/>
  <c r="J87" i="49"/>
  <c r="I87" i="49"/>
  <c r="H87" i="49"/>
  <c r="G87" i="49"/>
  <c r="Z82" i="49"/>
  <c r="Y82" i="49"/>
  <c r="V82" i="49"/>
  <c r="U82" i="49"/>
  <c r="T82" i="49"/>
  <c r="R82" i="49"/>
  <c r="Q82" i="49"/>
  <c r="P82" i="49"/>
  <c r="L82" i="49"/>
  <c r="K82" i="49"/>
  <c r="H82" i="49"/>
  <c r="G82" i="49"/>
  <c r="Z81" i="49"/>
  <c r="Y81" i="49"/>
  <c r="X81" i="49"/>
  <c r="W81" i="49"/>
  <c r="V81" i="49"/>
  <c r="U81" i="49"/>
  <c r="T81" i="49"/>
  <c r="S81" i="49"/>
  <c r="R81" i="49"/>
  <c r="Q81" i="49"/>
  <c r="P81" i="49"/>
  <c r="N81" i="49"/>
  <c r="M81" i="49"/>
  <c r="L81" i="49"/>
  <c r="K81" i="49"/>
  <c r="Z80" i="49"/>
  <c r="Y80" i="49"/>
  <c r="V80" i="49"/>
  <c r="U80" i="49"/>
  <c r="T80" i="49"/>
  <c r="R80" i="49"/>
  <c r="Q80" i="49"/>
  <c r="P80" i="49"/>
  <c r="L80" i="49"/>
  <c r="K80" i="49"/>
  <c r="H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V83" i="49" s="1"/>
  <c r="U75" i="49"/>
  <c r="U85" i="49" s="1"/>
  <c r="T75" i="49"/>
  <c r="S75" i="49"/>
  <c r="R75" i="49"/>
  <c r="Q75" i="49"/>
  <c r="P75" i="49"/>
  <c r="N75" i="49"/>
  <c r="M75" i="49"/>
  <c r="L75" i="49"/>
  <c r="K75" i="49"/>
  <c r="J75" i="49"/>
  <c r="I75" i="49"/>
  <c r="H75" i="49"/>
  <c r="G75" i="49"/>
  <c r="Z70" i="49"/>
  <c r="Y70" i="49"/>
  <c r="V70" i="49"/>
  <c r="U70" i="49"/>
  <c r="T70" i="49"/>
  <c r="R70" i="49"/>
  <c r="Q70" i="49"/>
  <c r="P70" i="49"/>
  <c r="L70" i="49"/>
  <c r="K70" i="49"/>
  <c r="H70" i="49"/>
  <c r="G70" i="49"/>
  <c r="Z69" i="49"/>
  <c r="Y69" i="49"/>
  <c r="X69" i="49"/>
  <c r="W69" i="49"/>
  <c r="V69" i="49"/>
  <c r="U69" i="49"/>
  <c r="T69" i="49"/>
  <c r="S69" i="49"/>
  <c r="R69" i="49"/>
  <c r="Q69" i="49"/>
  <c r="P69" i="49"/>
  <c r="N69" i="49"/>
  <c r="M69" i="49"/>
  <c r="L69" i="49"/>
  <c r="K69" i="49"/>
  <c r="Z68" i="49"/>
  <c r="Y68" i="49"/>
  <c r="V68" i="49"/>
  <c r="U68" i="49"/>
  <c r="T68" i="49"/>
  <c r="R68" i="49"/>
  <c r="Q68" i="49"/>
  <c r="P68" i="49"/>
  <c r="L68" i="49"/>
  <c r="K68" i="49"/>
  <c r="H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V71" i="49" s="1"/>
  <c r="U63" i="49"/>
  <c r="T63" i="49"/>
  <c r="S63" i="49"/>
  <c r="R63" i="49"/>
  <c r="Q63" i="49"/>
  <c r="P63" i="49"/>
  <c r="N63" i="49"/>
  <c r="M63" i="49"/>
  <c r="L63" i="49"/>
  <c r="K63" i="49"/>
  <c r="J63" i="49"/>
  <c r="I63" i="49"/>
  <c r="H63" i="49"/>
  <c r="G63" i="49"/>
  <c r="Z58" i="49"/>
  <c r="Y58" i="49"/>
  <c r="V58" i="49"/>
  <c r="U58" i="49"/>
  <c r="R58" i="49"/>
  <c r="Q58" i="49"/>
  <c r="P58" i="49"/>
  <c r="L58" i="49"/>
  <c r="K58" i="49"/>
  <c r="H58" i="49"/>
  <c r="G58" i="49"/>
  <c r="Z57" i="49"/>
  <c r="Y57" i="49"/>
  <c r="X57" i="49"/>
  <c r="W57" i="49"/>
  <c r="V57" i="49"/>
  <c r="U57" i="49"/>
  <c r="T57" i="49"/>
  <c r="S57" i="49"/>
  <c r="R57" i="49"/>
  <c r="Q57" i="49"/>
  <c r="P57" i="49"/>
  <c r="N57" i="49"/>
  <c r="M57" i="49"/>
  <c r="L57" i="49"/>
  <c r="K57" i="49"/>
  <c r="Z56" i="49"/>
  <c r="Y56" i="49"/>
  <c r="V56" i="49"/>
  <c r="U56" i="49"/>
  <c r="R56" i="49"/>
  <c r="Q56" i="49"/>
  <c r="P56" i="49"/>
  <c r="L56" i="49"/>
  <c r="K56" i="49"/>
  <c r="H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V60" i="49" s="1"/>
  <c r="U51" i="49"/>
  <c r="U59" i="49" s="1"/>
  <c r="T51" i="49"/>
  <c r="T59" i="49" s="1"/>
  <c r="S51" i="49"/>
  <c r="R51" i="49"/>
  <c r="Q51" i="49"/>
  <c r="P51" i="49"/>
  <c r="N51" i="49"/>
  <c r="M51" i="49"/>
  <c r="L51" i="49"/>
  <c r="K51" i="49"/>
  <c r="J51" i="49"/>
  <c r="I51" i="49"/>
  <c r="H51" i="49"/>
  <c r="G51" i="49"/>
  <c r="Z46" i="49"/>
  <c r="Y46" i="49"/>
  <c r="V46" i="49"/>
  <c r="U46" i="49"/>
  <c r="R46" i="49"/>
  <c r="Q46" i="49"/>
  <c r="P46" i="49"/>
  <c r="L46" i="49"/>
  <c r="K46" i="49"/>
  <c r="H46" i="49"/>
  <c r="G46" i="49"/>
  <c r="Z45" i="49"/>
  <c r="Y45" i="49"/>
  <c r="X45" i="49"/>
  <c r="W45" i="49"/>
  <c r="V45" i="49"/>
  <c r="U45" i="49"/>
  <c r="T45" i="49"/>
  <c r="S45" i="49"/>
  <c r="R45" i="49"/>
  <c r="Q45" i="49"/>
  <c r="P45" i="49"/>
  <c r="N45" i="49"/>
  <c r="M45" i="49"/>
  <c r="L45" i="49"/>
  <c r="K45" i="49"/>
  <c r="Z44" i="49"/>
  <c r="Y44" i="49"/>
  <c r="V44" i="49"/>
  <c r="U44" i="49"/>
  <c r="T44" i="49"/>
  <c r="R44" i="49"/>
  <c r="Q44" i="49"/>
  <c r="P44" i="49"/>
  <c r="L44" i="49"/>
  <c r="K44" i="49"/>
  <c r="H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V47" i="49" s="1"/>
  <c r="U39" i="49"/>
  <c r="U48" i="49" s="1"/>
  <c r="T39" i="49"/>
  <c r="S39" i="49"/>
  <c r="R39" i="49"/>
  <c r="Q39" i="49"/>
  <c r="P39" i="49"/>
  <c r="N39" i="49"/>
  <c r="M39" i="49"/>
  <c r="L39" i="49"/>
  <c r="K39" i="49"/>
  <c r="J39" i="49"/>
  <c r="I39" i="49"/>
  <c r="H39" i="49"/>
  <c r="G39" i="49"/>
  <c r="Z34" i="49"/>
  <c r="Y34" i="49"/>
  <c r="X34" i="49"/>
  <c r="V34" i="49"/>
  <c r="U34" i="49"/>
  <c r="R34" i="49"/>
  <c r="Q34" i="49"/>
  <c r="P34" i="49"/>
  <c r="L34" i="49"/>
  <c r="K34" i="49"/>
  <c r="H34" i="49"/>
  <c r="G34" i="49"/>
  <c r="Z33" i="49"/>
  <c r="Y33" i="49"/>
  <c r="X33" i="49"/>
  <c r="W33" i="49"/>
  <c r="V33" i="49"/>
  <c r="U33" i="49"/>
  <c r="T33" i="49"/>
  <c r="S33" i="49"/>
  <c r="R33" i="49"/>
  <c r="Q33" i="49"/>
  <c r="P33" i="49"/>
  <c r="N33" i="49"/>
  <c r="M33" i="49"/>
  <c r="L33" i="49"/>
  <c r="K33" i="49"/>
  <c r="Z32" i="49"/>
  <c r="Y32" i="49"/>
  <c r="X32" i="49"/>
  <c r="V32" i="49"/>
  <c r="U32" i="49"/>
  <c r="R32" i="49"/>
  <c r="Q32" i="49"/>
  <c r="P32" i="49"/>
  <c r="L32" i="49"/>
  <c r="K32" i="49"/>
  <c r="H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V36" i="49" s="1"/>
  <c r="U27" i="49"/>
  <c r="U36" i="49" s="1"/>
  <c r="T27" i="49"/>
  <c r="T35" i="49" s="1"/>
  <c r="S27" i="49"/>
  <c r="R27" i="49"/>
  <c r="Q27" i="49"/>
  <c r="P27" i="49"/>
  <c r="N27" i="49"/>
  <c r="M27" i="49"/>
  <c r="L27" i="49"/>
  <c r="K27" i="49"/>
  <c r="J27" i="49"/>
  <c r="I27" i="49"/>
  <c r="H27" i="49"/>
  <c r="G27" i="49"/>
  <c r="Z22" i="49"/>
  <c r="Z190" i="49" s="1"/>
  <c r="Y22" i="49"/>
  <c r="Y190" i="49" s="1"/>
  <c r="V22" i="49"/>
  <c r="V190" i="49" s="1"/>
  <c r="U22" i="49"/>
  <c r="U190" i="49" s="1"/>
  <c r="R22" i="49"/>
  <c r="Q22" i="49"/>
  <c r="P22" i="49"/>
  <c r="L22" i="49"/>
  <c r="K22" i="49"/>
  <c r="H22" i="49"/>
  <c r="G22" i="49"/>
  <c r="Z21" i="49"/>
  <c r="Z189" i="49" s="1"/>
  <c r="Y21" i="49"/>
  <c r="Y189" i="49" s="1"/>
  <c r="X21" i="49"/>
  <c r="X189" i="49" s="1"/>
  <c r="W21" i="49"/>
  <c r="W189" i="49" s="1"/>
  <c r="V21" i="49"/>
  <c r="V189" i="49" s="1"/>
  <c r="U21" i="49"/>
  <c r="U189" i="49" s="1"/>
  <c r="T21" i="49"/>
  <c r="S21" i="49"/>
  <c r="R21" i="49"/>
  <c r="Q21" i="49"/>
  <c r="P21" i="49"/>
  <c r="N21" i="49"/>
  <c r="M21" i="49"/>
  <c r="L21" i="49"/>
  <c r="K21" i="49"/>
  <c r="Z20" i="49"/>
  <c r="Z188" i="49" s="1"/>
  <c r="Y20" i="49"/>
  <c r="Y188" i="49" s="1"/>
  <c r="V20" i="49"/>
  <c r="V188" i="49" s="1"/>
  <c r="U20" i="49"/>
  <c r="U188" i="49" s="1"/>
  <c r="T20" i="49"/>
  <c r="R20" i="49"/>
  <c r="Q20" i="49"/>
  <c r="P20" i="49"/>
  <c r="L20" i="49"/>
  <c r="K20" i="49"/>
  <c r="H20" i="49"/>
  <c r="G20" i="49"/>
  <c r="Z19" i="49"/>
  <c r="Z187" i="49" s="1"/>
  <c r="Y19" i="49"/>
  <c r="Y187" i="49" s="1"/>
  <c r="X19" i="49"/>
  <c r="X187" i="49" s="1"/>
  <c r="W19" i="49"/>
  <c r="W187" i="49" s="1"/>
  <c r="V19" i="49"/>
  <c r="V187" i="49" s="1"/>
  <c r="U19" i="49"/>
  <c r="U187" i="49" s="1"/>
  <c r="T19" i="49"/>
  <c r="S19" i="49"/>
  <c r="R19" i="49"/>
  <c r="Q19" i="49"/>
  <c r="P19" i="49"/>
  <c r="N19" i="49"/>
  <c r="M19" i="49"/>
  <c r="L19" i="49"/>
  <c r="K19" i="49"/>
  <c r="J19" i="49"/>
  <c r="I19" i="49"/>
  <c r="H19" i="49"/>
  <c r="G19" i="49"/>
  <c r="Z18" i="49"/>
  <c r="Z186" i="49" s="1"/>
  <c r="Y18" i="49"/>
  <c r="Y186" i="49" s="1"/>
  <c r="X18" i="49"/>
  <c r="X186" i="49" s="1"/>
  <c r="W18" i="49"/>
  <c r="W186" i="49" s="1"/>
  <c r="V18" i="49"/>
  <c r="V186" i="49" s="1"/>
  <c r="U18" i="49"/>
  <c r="U186" i="49" s="1"/>
  <c r="T18" i="49"/>
  <c r="T186" i="49" s="1"/>
  <c r="T31" i="45" s="1"/>
  <c r="S18" i="49"/>
  <c r="R18" i="49"/>
  <c r="Q18" i="49"/>
  <c r="P18" i="49"/>
  <c r="N18" i="49"/>
  <c r="M18" i="49"/>
  <c r="L18" i="49"/>
  <c r="K18" i="49"/>
  <c r="J18" i="49"/>
  <c r="I18" i="49"/>
  <c r="H18" i="49"/>
  <c r="G18" i="49"/>
  <c r="Z16" i="49"/>
  <c r="Z184" i="49" s="1"/>
  <c r="Y16" i="49"/>
  <c r="Y184" i="49" s="1"/>
  <c r="X16" i="49"/>
  <c r="X184" i="49" s="1"/>
  <c r="W16" i="49"/>
  <c r="W184" i="49" s="1"/>
  <c r="V16" i="49"/>
  <c r="V184" i="49" s="1"/>
  <c r="U16" i="49"/>
  <c r="U184" i="49" s="1"/>
  <c r="T16" i="49"/>
  <c r="S16" i="49"/>
  <c r="R16" i="49"/>
  <c r="Q16" i="49"/>
  <c r="P16" i="49"/>
  <c r="N16" i="49"/>
  <c r="M16" i="49"/>
  <c r="L16" i="49"/>
  <c r="K16" i="49"/>
  <c r="J16" i="49"/>
  <c r="I16" i="49"/>
  <c r="H16" i="49"/>
  <c r="G16" i="49"/>
  <c r="Z15" i="49"/>
  <c r="Z183" i="49" s="1"/>
  <c r="Y15" i="49"/>
  <c r="X15" i="49"/>
  <c r="X24" i="49" s="1"/>
  <c r="X192" i="49" s="1"/>
  <c r="W15" i="49"/>
  <c r="W183" i="49" s="1"/>
  <c r="V15" i="49"/>
  <c r="V183" i="49" s="1"/>
  <c r="U15" i="49"/>
  <c r="T15" i="49"/>
  <c r="T23" i="49" s="1"/>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R178" i="52"/>
  <c r="Q178" i="52"/>
  <c r="P178" i="52"/>
  <c r="L178" i="52"/>
  <c r="K178" i="52"/>
  <c r="H178" i="52"/>
  <c r="G178" i="52"/>
  <c r="Z177" i="52"/>
  <c r="Y177" i="52"/>
  <c r="X177" i="52"/>
  <c r="W177" i="52"/>
  <c r="V177" i="52"/>
  <c r="U177" i="52"/>
  <c r="T177" i="52"/>
  <c r="S177" i="52"/>
  <c r="R177" i="52"/>
  <c r="Q177" i="52"/>
  <c r="P177" i="52"/>
  <c r="N177" i="52"/>
  <c r="M177" i="52"/>
  <c r="L177" i="52"/>
  <c r="K177" i="52"/>
  <c r="Z176" i="52"/>
  <c r="Z181" i="52" s="1"/>
  <c r="Y176" i="52"/>
  <c r="Y181" i="52" s="1"/>
  <c r="V176" i="52"/>
  <c r="V181" i="52" s="1"/>
  <c r="U176" i="52"/>
  <c r="U181" i="52" s="1"/>
  <c r="R176" i="52"/>
  <c r="Q176" i="52"/>
  <c r="P176" i="52"/>
  <c r="L176" i="52"/>
  <c r="K176" i="52"/>
  <c r="H176" i="52"/>
  <c r="G176" i="52"/>
  <c r="Z175" i="52"/>
  <c r="Y175" i="52"/>
  <c r="X175" i="52"/>
  <c r="W175" i="52"/>
  <c r="V175" i="52"/>
  <c r="U175" i="52"/>
  <c r="T175" i="52"/>
  <c r="S175" i="52"/>
  <c r="R175" i="52"/>
  <c r="Q175" i="52"/>
  <c r="P175" i="52"/>
  <c r="N175" i="52"/>
  <c r="M175" i="52"/>
  <c r="L175" i="52"/>
  <c r="K175" i="52"/>
  <c r="J175" i="52"/>
  <c r="I175" i="52"/>
  <c r="H175" i="52"/>
  <c r="G175" i="52"/>
  <c r="Z174" i="52"/>
  <c r="Y174" i="52"/>
  <c r="X174" i="52"/>
  <c r="W174" i="52"/>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U182" i="52" s="1"/>
  <c r="T171" i="52"/>
  <c r="S171" i="52"/>
  <c r="R171" i="52"/>
  <c r="Q171" i="52"/>
  <c r="P171" i="52"/>
  <c r="N171" i="52"/>
  <c r="M171" i="52"/>
  <c r="L171" i="52"/>
  <c r="K171" i="52"/>
  <c r="J171" i="52"/>
  <c r="I171" i="52"/>
  <c r="H171" i="52"/>
  <c r="G171" i="52"/>
  <c r="Z166" i="52"/>
  <c r="Y166" i="52"/>
  <c r="V166" i="52"/>
  <c r="U166" i="52"/>
  <c r="R166" i="52"/>
  <c r="Q166" i="52"/>
  <c r="P166" i="52"/>
  <c r="L166" i="52"/>
  <c r="K166" i="52"/>
  <c r="H166" i="52"/>
  <c r="G166" i="52"/>
  <c r="Z165" i="52"/>
  <c r="Y165" i="52"/>
  <c r="X165" i="52"/>
  <c r="W165" i="52"/>
  <c r="V165" i="52"/>
  <c r="U165" i="52"/>
  <c r="T165" i="52"/>
  <c r="S165" i="52"/>
  <c r="R165" i="52"/>
  <c r="Q165" i="52"/>
  <c r="P165" i="52"/>
  <c r="N165" i="52"/>
  <c r="M165" i="52"/>
  <c r="L165" i="52"/>
  <c r="K165" i="52"/>
  <c r="Z164" i="52"/>
  <c r="Z169" i="52" s="1"/>
  <c r="Y164" i="52"/>
  <c r="Y169" i="52" s="1"/>
  <c r="V164" i="52"/>
  <c r="V169" i="52" s="1"/>
  <c r="U164" i="52"/>
  <c r="U169" i="52" s="1"/>
  <c r="R164" i="52"/>
  <c r="Q164" i="52"/>
  <c r="P164" i="52"/>
  <c r="L164" i="52"/>
  <c r="K164" i="52"/>
  <c r="H164" i="52"/>
  <c r="G164" i="52"/>
  <c r="Z163" i="52"/>
  <c r="Y163" i="52"/>
  <c r="X163" i="52"/>
  <c r="W163" i="52"/>
  <c r="V163" i="52"/>
  <c r="U163" i="52"/>
  <c r="T163" i="52"/>
  <c r="S163" i="52"/>
  <c r="R163" i="52"/>
  <c r="Q163" i="52"/>
  <c r="P163" i="52"/>
  <c r="N163" i="52"/>
  <c r="M163" i="52"/>
  <c r="L163" i="52"/>
  <c r="K163" i="52"/>
  <c r="J163" i="52"/>
  <c r="I163" i="52"/>
  <c r="H163" i="52"/>
  <c r="G163" i="52"/>
  <c r="Z162" i="52"/>
  <c r="Y162" i="52"/>
  <c r="X162" i="52"/>
  <c r="W162" i="52"/>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V170" i="52" s="1"/>
  <c r="U159" i="52"/>
  <c r="T159" i="52"/>
  <c r="S159" i="52"/>
  <c r="R159" i="52"/>
  <c r="Q159" i="52"/>
  <c r="P159" i="52"/>
  <c r="N159" i="52"/>
  <c r="M159" i="52"/>
  <c r="L159" i="52"/>
  <c r="K159" i="52"/>
  <c r="J159" i="52"/>
  <c r="I159" i="52"/>
  <c r="H159" i="52"/>
  <c r="G159" i="52"/>
  <c r="Z154" i="52"/>
  <c r="Y154" i="52"/>
  <c r="V154" i="52"/>
  <c r="U154" i="52"/>
  <c r="T154" i="52"/>
  <c r="R154" i="52"/>
  <c r="Q154" i="52"/>
  <c r="P154" i="52"/>
  <c r="L154" i="52"/>
  <c r="K154" i="52"/>
  <c r="H154" i="52"/>
  <c r="G154" i="52"/>
  <c r="Z153" i="52"/>
  <c r="Y153" i="52"/>
  <c r="X153" i="52"/>
  <c r="W153" i="52"/>
  <c r="V153" i="52"/>
  <c r="U153" i="52"/>
  <c r="T153" i="52"/>
  <c r="S153" i="52"/>
  <c r="R153" i="52"/>
  <c r="Q153" i="52"/>
  <c r="P153" i="52"/>
  <c r="N153" i="52"/>
  <c r="M153" i="52"/>
  <c r="L153" i="52"/>
  <c r="K153" i="52"/>
  <c r="Z152" i="52"/>
  <c r="Z157" i="52" s="1"/>
  <c r="Y152" i="52"/>
  <c r="Y157" i="52" s="1"/>
  <c r="V152" i="52"/>
  <c r="V157" i="52" s="1"/>
  <c r="U152" i="52"/>
  <c r="U157" i="52" s="1"/>
  <c r="T152" i="52"/>
  <c r="R152" i="52"/>
  <c r="Q152" i="52"/>
  <c r="P152" i="52"/>
  <c r="L152" i="52"/>
  <c r="K152" i="52"/>
  <c r="H152" i="52"/>
  <c r="G152" i="52"/>
  <c r="Z151" i="52"/>
  <c r="Y151" i="52"/>
  <c r="X151" i="52"/>
  <c r="W151" i="52"/>
  <c r="V151" i="52"/>
  <c r="U151" i="52"/>
  <c r="T151" i="52"/>
  <c r="S151" i="52"/>
  <c r="R151" i="52"/>
  <c r="Q151" i="52"/>
  <c r="P151" i="52"/>
  <c r="N151" i="52"/>
  <c r="M151" i="52"/>
  <c r="L151" i="52"/>
  <c r="K151" i="52"/>
  <c r="J151" i="52"/>
  <c r="I151" i="52"/>
  <c r="H151" i="52"/>
  <c r="G151" i="52"/>
  <c r="Z150" i="52"/>
  <c r="Y150" i="52"/>
  <c r="X150" i="52"/>
  <c r="W150" i="52"/>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V158" i="52" s="1"/>
  <c r="U147" i="52"/>
  <c r="U158" i="52" s="1"/>
  <c r="T147" i="52"/>
  <c r="S147" i="52"/>
  <c r="R147" i="52"/>
  <c r="Q147" i="52"/>
  <c r="P147" i="52"/>
  <c r="N147" i="52"/>
  <c r="M147" i="52"/>
  <c r="L147" i="52"/>
  <c r="K147" i="52"/>
  <c r="J147" i="52"/>
  <c r="I147" i="52"/>
  <c r="H147" i="52"/>
  <c r="G147" i="52"/>
  <c r="Z142" i="52"/>
  <c r="Y142" i="52"/>
  <c r="V142" i="52"/>
  <c r="U142" i="52"/>
  <c r="R142" i="52"/>
  <c r="Q142" i="52"/>
  <c r="P142" i="52"/>
  <c r="L142" i="52"/>
  <c r="K142" i="52"/>
  <c r="H142" i="52"/>
  <c r="G142" i="52"/>
  <c r="Z141" i="52"/>
  <c r="Y141" i="52"/>
  <c r="X141" i="52"/>
  <c r="W141" i="52"/>
  <c r="V141" i="52"/>
  <c r="U141" i="52"/>
  <c r="T141" i="52"/>
  <c r="S141" i="52"/>
  <c r="R141" i="52"/>
  <c r="Q141" i="52"/>
  <c r="P141" i="52"/>
  <c r="N141" i="52"/>
  <c r="M141" i="52"/>
  <c r="L141" i="52"/>
  <c r="K141" i="52"/>
  <c r="Z140" i="52"/>
  <c r="Z145" i="52" s="1"/>
  <c r="Y140" i="52"/>
  <c r="Y145" i="52" s="1"/>
  <c r="V140" i="52"/>
  <c r="V145" i="52" s="1"/>
  <c r="U140" i="52"/>
  <c r="U145" i="52" s="1"/>
  <c r="R140" i="52"/>
  <c r="Q140" i="52"/>
  <c r="P140" i="52"/>
  <c r="L140" i="52"/>
  <c r="K140" i="52"/>
  <c r="H140" i="52"/>
  <c r="G140" i="52"/>
  <c r="Z139" i="52"/>
  <c r="Y139" i="52"/>
  <c r="X139" i="52"/>
  <c r="W139" i="52"/>
  <c r="V139" i="52"/>
  <c r="U139" i="52"/>
  <c r="T139" i="52"/>
  <c r="S139" i="52"/>
  <c r="R139" i="52"/>
  <c r="Q139" i="52"/>
  <c r="P139" i="52"/>
  <c r="N139" i="52"/>
  <c r="M139" i="52"/>
  <c r="L139" i="52"/>
  <c r="K139" i="52"/>
  <c r="J139" i="52"/>
  <c r="I139" i="52"/>
  <c r="H139" i="52"/>
  <c r="G139" i="52"/>
  <c r="Z138" i="52"/>
  <c r="Y138" i="52"/>
  <c r="X138" i="52"/>
  <c r="W138" i="52"/>
  <c r="V138" i="52"/>
  <c r="U138" i="52"/>
  <c r="T138" i="52"/>
  <c r="S138" i="52"/>
  <c r="R138" i="52"/>
  <c r="Q138" i="52"/>
  <c r="P138" i="52"/>
  <c r="N138" i="52"/>
  <c r="M138" i="52"/>
  <c r="L138" i="52"/>
  <c r="K138" i="52"/>
  <c r="J138" i="52"/>
  <c r="I138" i="52"/>
  <c r="H138" i="52"/>
  <c r="G138" i="52"/>
  <c r="Z135" i="52"/>
  <c r="Z146" i="52" s="1"/>
  <c r="Y135" i="52"/>
  <c r="Y146" i="52" s="1"/>
  <c r="X135" i="52"/>
  <c r="W135" i="52"/>
  <c r="V135" i="52"/>
  <c r="V146" i="52" s="1"/>
  <c r="U135" i="52"/>
  <c r="U146" i="52" s="1"/>
  <c r="T135" i="52"/>
  <c r="S135" i="52"/>
  <c r="R135" i="52"/>
  <c r="Q135" i="52"/>
  <c r="P135" i="52"/>
  <c r="N135" i="52"/>
  <c r="M135" i="52"/>
  <c r="L135" i="52"/>
  <c r="K135" i="52"/>
  <c r="J135" i="52"/>
  <c r="I135" i="52"/>
  <c r="H135" i="52"/>
  <c r="G135" i="52"/>
  <c r="Z130" i="52"/>
  <c r="Y130" i="52"/>
  <c r="V130" i="52"/>
  <c r="U130" i="52"/>
  <c r="T130" i="52"/>
  <c r="R130" i="52"/>
  <c r="Q130" i="52"/>
  <c r="P130" i="52"/>
  <c r="L130" i="52"/>
  <c r="K130" i="52"/>
  <c r="H130" i="52"/>
  <c r="G130" i="52"/>
  <c r="Z129" i="52"/>
  <c r="Y129" i="52"/>
  <c r="X129" i="52"/>
  <c r="W129" i="52"/>
  <c r="V129" i="52"/>
  <c r="U129" i="52"/>
  <c r="T129" i="52"/>
  <c r="S129" i="52"/>
  <c r="R129" i="52"/>
  <c r="Q129" i="52"/>
  <c r="P129" i="52"/>
  <c r="N129" i="52"/>
  <c r="M129" i="52"/>
  <c r="L129" i="52"/>
  <c r="K129" i="52"/>
  <c r="Z128" i="52"/>
  <c r="Z133" i="52" s="1"/>
  <c r="Y128" i="52"/>
  <c r="Y133" i="52" s="1"/>
  <c r="V128" i="52"/>
  <c r="V133" i="52" s="1"/>
  <c r="U128" i="52"/>
  <c r="U133" i="52" s="1"/>
  <c r="T128" i="52"/>
  <c r="R128" i="52"/>
  <c r="Q128" i="52"/>
  <c r="P128" i="52"/>
  <c r="L128" i="52"/>
  <c r="K128" i="52"/>
  <c r="H128" i="52"/>
  <c r="G128" i="52"/>
  <c r="Z127" i="52"/>
  <c r="Y127" i="52"/>
  <c r="X127" i="52"/>
  <c r="W127" i="52"/>
  <c r="V127" i="52"/>
  <c r="U127" i="52"/>
  <c r="T127" i="52"/>
  <c r="S127" i="52"/>
  <c r="R127" i="52"/>
  <c r="Q127" i="52"/>
  <c r="P127" i="52"/>
  <c r="N127" i="52"/>
  <c r="M127" i="52"/>
  <c r="L127" i="52"/>
  <c r="K127" i="52"/>
  <c r="J127" i="52"/>
  <c r="I127" i="52"/>
  <c r="H127" i="52"/>
  <c r="G127" i="52"/>
  <c r="Z126" i="52"/>
  <c r="Y126" i="52"/>
  <c r="X126" i="52"/>
  <c r="W126" i="52"/>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U134" i="52" s="1"/>
  <c r="T123" i="52"/>
  <c r="S123" i="52"/>
  <c r="R123" i="52"/>
  <c r="Q123" i="52"/>
  <c r="P123" i="52"/>
  <c r="N123" i="52"/>
  <c r="M123" i="52"/>
  <c r="L123" i="52"/>
  <c r="K123" i="52"/>
  <c r="J123" i="52"/>
  <c r="I123" i="52"/>
  <c r="H123" i="52"/>
  <c r="G123" i="52"/>
  <c r="Z118" i="52"/>
  <c r="Y118" i="52"/>
  <c r="V118" i="52"/>
  <c r="U118" i="52"/>
  <c r="R118" i="52"/>
  <c r="Q118" i="52"/>
  <c r="P118" i="52"/>
  <c r="L118" i="52"/>
  <c r="K118" i="52"/>
  <c r="H118" i="52"/>
  <c r="G118" i="52"/>
  <c r="Z117" i="52"/>
  <c r="Y117" i="52"/>
  <c r="X117" i="52"/>
  <c r="W117" i="52"/>
  <c r="V117" i="52"/>
  <c r="U117" i="52"/>
  <c r="T117" i="52"/>
  <c r="S117" i="52"/>
  <c r="R117" i="52"/>
  <c r="Q117" i="52"/>
  <c r="P117" i="52"/>
  <c r="N117" i="52"/>
  <c r="M117" i="52"/>
  <c r="L117" i="52"/>
  <c r="K117" i="52"/>
  <c r="Z116" i="52"/>
  <c r="Z121" i="52" s="1"/>
  <c r="Y116" i="52"/>
  <c r="Y121" i="52" s="1"/>
  <c r="V116" i="52"/>
  <c r="V121" i="52" s="1"/>
  <c r="U116" i="52"/>
  <c r="U121" i="52" s="1"/>
  <c r="R116" i="52"/>
  <c r="Q116" i="52"/>
  <c r="P116" i="52"/>
  <c r="L116" i="52"/>
  <c r="K116" i="52"/>
  <c r="H116" i="52"/>
  <c r="G116" i="52"/>
  <c r="Z115" i="52"/>
  <c r="Y115" i="52"/>
  <c r="X115" i="52"/>
  <c r="W115" i="52"/>
  <c r="V115" i="52"/>
  <c r="U115" i="52"/>
  <c r="T115" i="52"/>
  <c r="S115" i="52"/>
  <c r="R115" i="52"/>
  <c r="Q115" i="52"/>
  <c r="P115" i="52"/>
  <c r="N115" i="52"/>
  <c r="M115" i="52"/>
  <c r="L115" i="52"/>
  <c r="K115" i="52"/>
  <c r="J115" i="52"/>
  <c r="I115" i="52"/>
  <c r="H115" i="52"/>
  <c r="G115" i="52"/>
  <c r="Z114" i="52"/>
  <c r="Y114" i="52"/>
  <c r="X114" i="52"/>
  <c r="W114" i="52"/>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S111" i="52"/>
  <c r="R111" i="52"/>
  <c r="Q111" i="52"/>
  <c r="P111" i="52"/>
  <c r="N111" i="52"/>
  <c r="M111" i="52"/>
  <c r="L111" i="52"/>
  <c r="K111" i="52"/>
  <c r="J111" i="52"/>
  <c r="I111" i="52"/>
  <c r="H111" i="52"/>
  <c r="G111" i="52"/>
  <c r="Z106" i="52"/>
  <c r="Y106" i="52"/>
  <c r="V106" i="52"/>
  <c r="U106" i="52"/>
  <c r="R106" i="52"/>
  <c r="Q106" i="52"/>
  <c r="P106" i="52"/>
  <c r="L106" i="52"/>
  <c r="K106" i="52"/>
  <c r="H106" i="52"/>
  <c r="G106" i="52"/>
  <c r="Z105" i="52"/>
  <c r="Y105" i="52"/>
  <c r="X105" i="52"/>
  <c r="W105" i="52"/>
  <c r="V105" i="52"/>
  <c r="U105" i="52"/>
  <c r="T105" i="52"/>
  <c r="S105" i="52"/>
  <c r="R105" i="52"/>
  <c r="Q105" i="52"/>
  <c r="P105" i="52"/>
  <c r="N105" i="52"/>
  <c r="M105" i="52"/>
  <c r="L105" i="52"/>
  <c r="K105" i="52"/>
  <c r="Z104" i="52"/>
  <c r="Z109" i="52" s="1"/>
  <c r="Y104" i="52"/>
  <c r="Y109" i="52" s="1"/>
  <c r="V104" i="52"/>
  <c r="V109" i="52" s="1"/>
  <c r="U104" i="52"/>
  <c r="U109" i="52" s="1"/>
  <c r="R104" i="52"/>
  <c r="Q104" i="52"/>
  <c r="P104" i="52"/>
  <c r="L104" i="52"/>
  <c r="K104" i="52"/>
  <c r="J104" i="52"/>
  <c r="H104" i="52"/>
  <c r="G104" i="52"/>
  <c r="Z103" i="52"/>
  <c r="Y103" i="52"/>
  <c r="X103" i="52"/>
  <c r="W103" i="52"/>
  <c r="V103" i="52"/>
  <c r="U103" i="52"/>
  <c r="T103" i="52"/>
  <c r="S103" i="52"/>
  <c r="R103" i="52"/>
  <c r="Q103" i="52"/>
  <c r="P103" i="52"/>
  <c r="N103" i="52"/>
  <c r="M103" i="52"/>
  <c r="L103" i="52"/>
  <c r="K103" i="52"/>
  <c r="J103" i="52"/>
  <c r="I103" i="52"/>
  <c r="H103" i="52"/>
  <c r="G103" i="52"/>
  <c r="Z102" i="52"/>
  <c r="Y102" i="52"/>
  <c r="X102" i="52"/>
  <c r="W102" i="52"/>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V110" i="52" s="1"/>
  <c r="U99" i="52"/>
  <c r="U110" i="52" s="1"/>
  <c r="T99" i="52"/>
  <c r="S99" i="52"/>
  <c r="R99" i="52"/>
  <c r="Q99" i="52"/>
  <c r="P99" i="52"/>
  <c r="N99" i="52"/>
  <c r="M99" i="52"/>
  <c r="L99" i="52"/>
  <c r="K99" i="52"/>
  <c r="J99" i="52"/>
  <c r="I99" i="52"/>
  <c r="H99" i="52"/>
  <c r="G99" i="52"/>
  <c r="Z94" i="52"/>
  <c r="Y94" i="52"/>
  <c r="X94" i="52"/>
  <c r="V94" i="52"/>
  <c r="U94" i="52"/>
  <c r="R94" i="52"/>
  <c r="Q94" i="52"/>
  <c r="P94" i="52"/>
  <c r="L94" i="52"/>
  <c r="K94" i="52"/>
  <c r="H94" i="52"/>
  <c r="G94" i="52"/>
  <c r="Z93" i="52"/>
  <c r="Y93" i="52"/>
  <c r="X93" i="52"/>
  <c r="W93" i="52"/>
  <c r="V93" i="52"/>
  <c r="U93" i="52"/>
  <c r="T93" i="52"/>
  <c r="S93" i="52"/>
  <c r="R93" i="52"/>
  <c r="Q93" i="52"/>
  <c r="P93" i="52"/>
  <c r="N93" i="52"/>
  <c r="M93" i="52"/>
  <c r="L93" i="52"/>
  <c r="K93" i="52"/>
  <c r="Z92" i="52"/>
  <c r="Z97" i="52" s="1"/>
  <c r="Y92" i="52"/>
  <c r="Y97" i="52" s="1"/>
  <c r="X92" i="52"/>
  <c r="X97" i="52" s="1"/>
  <c r="V92" i="52"/>
  <c r="V97" i="52" s="1"/>
  <c r="U92" i="52"/>
  <c r="U97" i="52" s="1"/>
  <c r="R92" i="52"/>
  <c r="Q92" i="52"/>
  <c r="P92" i="52"/>
  <c r="L92" i="52"/>
  <c r="K92" i="52"/>
  <c r="H92" i="52"/>
  <c r="G92" i="52"/>
  <c r="Z91" i="52"/>
  <c r="Y91" i="52"/>
  <c r="X91" i="52"/>
  <c r="W91" i="52"/>
  <c r="V91" i="52"/>
  <c r="U91" i="52"/>
  <c r="T91" i="52"/>
  <c r="S91" i="52"/>
  <c r="R91" i="52"/>
  <c r="Q91" i="52"/>
  <c r="P91" i="52"/>
  <c r="N91" i="52"/>
  <c r="M91" i="52"/>
  <c r="L91" i="52"/>
  <c r="K91" i="52"/>
  <c r="J91" i="52"/>
  <c r="I91" i="52"/>
  <c r="H91" i="52"/>
  <c r="G91" i="52"/>
  <c r="Z90" i="52"/>
  <c r="Y90" i="52"/>
  <c r="X90" i="52"/>
  <c r="W90" i="52"/>
  <c r="V90" i="52"/>
  <c r="U90" i="52"/>
  <c r="T90" i="52"/>
  <c r="S90" i="52"/>
  <c r="R90" i="52"/>
  <c r="Q90" i="52"/>
  <c r="P90" i="52"/>
  <c r="N90" i="52"/>
  <c r="M90" i="52"/>
  <c r="L90" i="52"/>
  <c r="K90" i="52"/>
  <c r="J90" i="52"/>
  <c r="I90" i="52"/>
  <c r="H90" i="52"/>
  <c r="G90" i="52"/>
  <c r="Z87" i="52"/>
  <c r="Z98" i="52" s="1"/>
  <c r="Y87" i="52"/>
  <c r="Y98" i="52" s="1"/>
  <c r="X87" i="52"/>
  <c r="W87" i="52"/>
  <c r="V87" i="52"/>
  <c r="V98" i="52" s="1"/>
  <c r="U87" i="52"/>
  <c r="U98" i="52" s="1"/>
  <c r="T87" i="52"/>
  <c r="S87" i="52"/>
  <c r="R87" i="52"/>
  <c r="Q87" i="52"/>
  <c r="P87" i="52"/>
  <c r="N87" i="52"/>
  <c r="M87" i="52"/>
  <c r="L87" i="52"/>
  <c r="K87" i="52"/>
  <c r="J87" i="52"/>
  <c r="I87" i="52"/>
  <c r="H87" i="52"/>
  <c r="G87" i="52"/>
  <c r="Z82" i="52"/>
  <c r="Y82" i="52"/>
  <c r="V82" i="52"/>
  <c r="U82" i="52"/>
  <c r="R82" i="52"/>
  <c r="Q82" i="52"/>
  <c r="P82" i="52"/>
  <c r="L82" i="52"/>
  <c r="K82" i="52"/>
  <c r="H82" i="52"/>
  <c r="G82" i="52"/>
  <c r="Z81" i="52"/>
  <c r="Y81" i="52"/>
  <c r="X81" i="52"/>
  <c r="W81" i="52"/>
  <c r="V81" i="52"/>
  <c r="U81" i="52"/>
  <c r="T81" i="52"/>
  <c r="S81" i="52"/>
  <c r="R81" i="52"/>
  <c r="Q81" i="52"/>
  <c r="P81" i="52"/>
  <c r="N81" i="52"/>
  <c r="M81" i="52"/>
  <c r="L81" i="52"/>
  <c r="K81" i="52"/>
  <c r="Z80" i="52"/>
  <c r="Z85" i="52" s="1"/>
  <c r="Y80" i="52"/>
  <c r="Y85" i="52" s="1"/>
  <c r="V80" i="52"/>
  <c r="V85" i="52" s="1"/>
  <c r="U80" i="52"/>
  <c r="U85" i="52" s="1"/>
  <c r="R80" i="52"/>
  <c r="Q80" i="52"/>
  <c r="P80" i="52"/>
  <c r="L80" i="52"/>
  <c r="K80" i="52"/>
  <c r="H80" i="52"/>
  <c r="G80" i="52"/>
  <c r="Z79" i="52"/>
  <c r="Y79" i="52"/>
  <c r="X79" i="52"/>
  <c r="W79" i="52"/>
  <c r="V79" i="52"/>
  <c r="U79" i="52"/>
  <c r="T79" i="52"/>
  <c r="S79" i="52"/>
  <c r="R79" i="52"/>
  <c r="Q79" i="52"/>
  <c r="P79" i="52"/>
  <c r="N79" i="52"/>
  <c r="M79" i="52"/>
  <c r="L79" i="52"/>
  <c r="K79" i="52"/>
  <c r="J79" i="52"/>
  <c r="I79" i="52"/>
  <c r="H79" i="52"/>
  <c r="G79" i="52"/>
  <c r="Z78" i="52"/>
  <c r="Y78" i="52"/>
  <c r="X78" i="52"/>
  <c r="W78" i="52"/>
  <c r="V78" i="52"/>
  <c r="U78" i="52"/>
  <c r="T78" i="52"/>
  <c r="S78" i="52"/>
  <c r="R78" i="52"/>
  <c r="Q78" i="52"/>
  <c r="P78" i="52"/>
  <c r="N78" i="52"/>
  <c r="M78" i="52"/>
  <c r="L78" i="52"/>
  <c r="K78" i="52"/>
  <c r="J78" i="52"/>
  <c r="I78" i="52"/>
  <c r="H78" i="52"/>
  <c r="G78" i="52"/>
  <c r="Z75" i="52"/>
  <c r="Y75" i="52"/>
  <c r="Y86" i="52" s="1"/>
  <c r="X75" i="52"/>
  <c r="X86" i="52" s="1"/>
  <c r="W75" i="52"/>
  <c r="V75" i="52"/>
  <c r="U75" i="52"/>
  <c r="U86" i="52" s="1"/>
  <c r="T75" i="52"/>
  <c r="S75" i="52"/>
  <c r="R75" i="52"/>
  <c r="Q75" i="52"/>
  <c r="P75" i="52"/>
  <c r="N75" i="52"/>
  <c r="M75" i="52"/>
  <c r="L75" i="52"/>
  <c r="K75" i="52"/>
  <c r="J75" i="52"/>
  <c r="I75" i="52"/>
  <c r="H75" i="52"/>
  <c r="G75" i="52"/>
  <c r="Z70" i="52"/>
  <c r="Y70" i="52"/>
  <c r="V70" i="52"/>
  <c r="U70" i="52"/>
  <c r="T70" i="52"/>
  <c r="R70" i="52"/>
  <c r="Q70" i="52"/>
  <c r="P70" i="52"/>
  <c r="L70" i="52"/>
  <c r="K70" i="52"/>
  <c r="H70" i="52"/>
  <c r="G70" i="52"/>
  <c r="Z69" i="52"/>
  <c r="Y69" i="52"/>
  <c r="X69" i="52"/>
  <c r="W69" i="52"/>
  <c r="V69" i="52"/>
  <c r="U69" i="52"/>
  <c r="T69" i="52"/>
  <c r="S69" i="52"/>
  <c r="R69" i="52"/>
  <c r="Q69" i="52"/>
  <c r="P69" i="52"/>
  <c r="N69" i="52"/>
  <c r="M69" i="52"/>
  <c r="L69" i="52"/>
  <c r="K69" i="52"/>
  <c r="Z68" i="52"/>
  <c r="Z73" i="52" s="1"/>
  <c r="Y68" i="52"/>
  <c r="Y73" i="52" s="1"/>
  <c r="V68" i="52"/>
  <c r="V73" i="52" s="1"/>
  <c r="U68" i="52"/>
  <c r="U73" i="52" s="1"/>
  <c r="T68" i="52"/>
  <c r="R68" i="52"/>
  <c r="Q68" i="52"/>
  <c r="P68" i="52"/>
  <c r="L68" i="52"/>
  <c r="K68" i="52"/>
  <c r="H68" i="52"/>
  <c r="G68" i="52"/>
  <c r="Z67" i="52"/>
  <c r="Y67" i="52"/>
  <c r="X67" i="52"/>
  <c r="W67" i="52"/>
  <c r="V67" i="52"/>
  <c r="U67" i="52"/>
  <c r="T67" i="52"/>
  <c r="S67" i="52"/>
  <c r="R67" i="52"/>
  <c r="Q67" i="52"/>
  <c r="P67" i="52"/>
  <c r="N67" i="52"/>
  <c r="M67" i="52"/>
  <c r="L67" i="52"/>
  <c r="K67" i="52"/>
  <c r="J67" i="52"/>
  <c r="I67" i="52"/>
  <c r="H67" i="52"/>
  <c r="G67" i="52"/>
  <c r="Z66" i="52"/>
  <c r="Y66" i="52"/>
  <c r="X66" i="52"/>
  <c r="W66" i="52"/>
  <c r="V66" i="52"/>
  <c r="U66" i="52"/>
  <c r="T66" i="52"/>
  <c r="S66" i="52"/>
  <c r="R66" i="52"/>
  <c r="Q66" i="52"/>
  <c r="P66" i="52"/>
  <c r="N66" i="52"/>
  <c r="M66" i="52"/>
  <c r="L66" i="52"/>
  <c r="K66" i="52"/>
  <c r="J66" i="52"/>
  <c r="I66" i="52"/>
  <c r="H66" i="52"/>
  <c r="G66" i="52"/>
  <c r="Z63" i="52"/>
  <c r="Z74" i="52" s="1"/>
  <c r="Y63" i="52"/>
  <c r="X63" i="52"/>
  <c r="X74" i="52" s="1"/>
  <c r="W63" i="52"/>
  <c r="V63" i="52"/>
  <c r="V74" i="52" s="1"/>
  <c r="U63" i="52"/>
  <c r="T63" i="52"/>
  <c r="S63" i="52"/>
  <c r="R63" i="52"/>
  <c r="Q63" i="52"/>
  <c r="P63" i="52"/>
  <c r="N63" i="52"/>
  <c r="M63" i="52"/>
  <c r="L63" i="52"/>
  <c r="K63" i="52"/>
  <c r="J63" i="52"/>
  <c r="I63" i="52"/>
  <c r="H63" i="52"/>
  <c r="G63" i="52"/>
  <c r="Z58" i="52"/>
  <c r="Y58" i="52"/>
  <c r="X58" i="52"/>
  <c r="V58" i="52"/>
  <c r="U58" i="52"/>
  <c r="R58" i="52"/>
  <c r="Q58" i="52"/>
  <c r="P58" i="52"/>
  <c r="L58" i="52"/>
  <c r="K58" i="52"/>
  <c r="H58" i="52"/>
  <c r="G58" i="52"/>
  <c r="Z57" i="52"/>
  <c r="Y57" i="52"/>
  <c r="X57" i="52"/>
  <c r="W57" i="52"/>
  <c r="V57" i="52"/>
  <c r="U57" i="52"/>
  <c r="T57" i="52"/>
  <c r="S57" i="52"/>
  <c r="R57" i="52"/>
  <c r="Q57" i="52"/>
  <c r="P57" i="52"/>
  <c r="N57" i="52"/>
  <c r="M57" i="52"/>
  <c r="L57" i="52"/>
  <c r="K57" i="52"/>
  <c r="Z56" i="52"/>
  <c r="Z61" i="52" s="1"/>
  <c r="Y56" i="52"/>
  <c r="Y61" i="52" s="1"/>
  <c r="X56" i="52"/>
  <c r="X61" i="52" s="1"/>
  <c r="V56" i="52"/>
  <c r="V61" i="52" s="1"/>
  <c r="U56" i="52"/>
  <c r="U61" i="52" s="1"/>
  <c r="R56" i="52"/>
  <c r="Q56" i="52"/>
  <c r="P56" i="52"/>
  <c r="L56" i="52"/>
  <c r="K56" i="52"/>
  <c r="H56" i="52"/>
  <c r="G56" i="52"/>
  <c r="Z55" i="52"/>
  <c r="Y55" i="52"/>
  <c r="X55" i="52"/>
  <c r="W55" i="52"/>
  <c r="V55" i="52"/>
  <c r="U55" i="52"/>
  <c r="T55" i="52"/>
  <c r="S55" i="52"/>
  <c r="R55" i="52"/>
  <c r="Q55" i="52"/>
  <c r="P55" i="52"/>
  <c r="N55" i="52"/>
  <c r="M55" i="52"/>
  <c r="L55" i="52"/>
  <c r="K55" i="52"/>
  <c r="J55" i="52"/>
  <c r="I55" i="52"/>
  <c r="H55" i="52"/>
  <c r="G55" i="52"/>
  <c r="Z54" i="52"/>
  <c r="Y54" i="52"/>
  <c r="X54" i="52"/>
  <c r="W54" i="52"/>
  <c r="V54" i="52"/>
  <c r="U54" i="52"/>
  <c r="T54" i="52"/>
  <c r="S54" i="52"/>
  <c r="R54" i="52"/>
  <c r="Q54" i="52"/>
  <c r="P54" i="52"/>
  <c r="N54" i="52"/>
  <c r="M54" i="52"/>
  <c r="L54" i="52"/>
  <c r="K54" i="52"/>
  <c r="J54" i="52"/>
  <c r="I54" i="52"/>
  <c r="H54" i="52"/>
  <c r="G54" i="52"/>
  <c r="Z51" i="52"/>
  <c r="Z62" i="52" s="1"/>
  <c r="Y51" i="52"/>
  <c r="Y62" i="52" s="1"/>
  <c r="X51" i="52"/>
  <c r="W51" i="52"/>
  <c r="W62" i="52" s="1"/>
  <c r="V51" i="52"/>
  <c r="V62" i="52" s="1"/>
  <c r="U51" i="52"/>
  <c r="U62" i="52" s="1"/>
  <c r="T51" i="52"/>
  <c r="S51" i="52"/>
  <c r="R51" i="52"/>
  <c r="Q51" i="52"/>
  <c r="P51" i="52"/>
  <c r="N51" i="52"/>
  <c r="M51" i="52"/>
  <c r="L51" i="52"/>
  <c r="K51" i="52"/>
  <c r="J51" i="52"/>
  <c r="I51" i="52"/>
  <c r="H51" i="52"/>
  <c r="G51" i="52"/>
  <c r="Z46" i="52"/>
  <c r="Y46" i="52"/>
  <c r="V46" i="52"/>
  <c r="U46" i="52"/>
  <c r="R46" i="52"/>
  <c r="Q46" i="52"/>
  <c r="P46" i="52"/>
  <c r="L46" i="52"/>
  <c r="K46" i="52"/>
  <c r="H46" i="52"/>
  <c r="G46" i="52"/>
  <c r="Z45" i="52"/>
  <c r="Y45" i="52"/>
  <c r="X45" i="52"/>
  <c r="W45" i="52"/>
  <c r="V45" i="52"/>
  <c r="U45" i="52"/>
  <c r="T45" i="52"/>
  <c r="S45" i="52"/>
  <c r="R45" i="52"/>
  <c r="Q45" i="52"/>
  <c r="P45" i="52"/>
  <c r="N45" i="52"/>
  <c r="M45" i="52"/>
  <c r="L45" i="52"/>
  <c r="K45" i="52"/>
  <c r="Z44" i="52"/>
  <c r="Z49" i="52" s="1"/>
  <c r="Y44" i="52"/>
  <c r="Y49" i="52" s="1"/>
  <c r="V44" i="52"/>
  <c r="V49" i="52" s="1"/>
  <c r="U44" i="52"/>
  <c r="U49" i="52" s="1"/>
  <c r="R44" i="52"/>
  <c r="Q44" i="52"/>
  <c r="P44" i="52"/>
  <c r="L44" i="52"/>
  <c r="K44" i="52"/>
  <c r="H44" i="52"/>
  <c r="G44" i="52"/>
  <c r="Z43" i="52"/>
  <c r="Y43" i="52"/>
  <c r="X43" i="52"/>
  <c r="W43" i="52"/>
  <c r="V43" i="52"/>
  <c r="U43" i="52"/>
  <c r="T43" i="52"/>
  <c r="S43" i="52"/>
  <c r="R43" i="52"/>
  <c r="Q43" i="52"/>
  <c r="P43" i="52"/>
  <c r="N43" i="52"/>
  <c r="M43" i="52"/>
  <c r="L43" i="52"/>
  <c r="K43" i="52"/>
  <c r="J43" i="52"/>
  <c r="I43" i="52"/>
  <c r="H43" i="52"/>
  <c r="G43" i="52"/>
  <c r="Z42" i="52"/>
  <c r="Y42" i="52"/>
  <c r="X42" i="52"/>
  <c r="W42" i="52"/>
  <c r="V42" i="52"/>
  <c r="U42" i="52"/>
  <c r="T42" i="52"/>
  <c r="S42" i="52"/>
  <c r="R42" i="52"/>
  <c r="Q42" i="52"/>
  <c r="P42" i="52"/>
  <c r="N42" i="52"/>
  <c r="M42" i="52"/>
  <c r="L42" i="52"/>
  <c r="K42" i="52"/>
  <c r="J42" i="52"/>
  <c r="I42" i="52"/>
  <c r="H42" i="52"/>
  <c r="G42" i="52"/>
  <c r="Z39" i="52"/>
  <c r="Z50" i="52" s="1"/>
  <c r="Y39" i="52"/>
  <c r="X39" i="52"/>
  <c r="X50" i="52" s="1"/>
  <c r="W39" i="52"/>
  <c r="V39" i="52"/>
  <c r="V50" i="52" s="1"/>
  <c r="U39" i="52"/>
  <c r="T39" i="52"/>
  <c r="S39" i="52"/>
  <c r="R39" i="52"/>
  <c r="Q39" i="52"/>
  <c r="P39" i="52"/>
  <c r="N39" i="52"/>
  <c r="M39" i="52"/>
  <c r="L39" i="52"/>
  <c r="K39" i="52"/>
  <c r="J39" i="52"/>
  <c r="I39" i="52"/>
  <c r="H39" i="52"/>
  <c r="G39" i="52"/>
  <c r="Z34" i="52"/>
  <c r="Y34" i="52"/>
  <c r="X34" i="52"/>
  <c r="V34" i="52"/>
  <c r="U34" i="52"/>
  <c r="R34" i="52"/>
  <c r="Q34" i="52"/>
  <c r="P34" i="52"/>
  <c r="L34" i="52"/>
  <c r="K34" i="52"/>
  <c r="H34" i="52"/>
  <c r="G34" i="52"/>
  <c r="Z33" i="52"/>
  <c r="Y33" i="52"/>
  <c r="X33" i="52"/>
  <c r="W33" i="52"/>
  <c r="V33" i="52"/>
  <c r="U33" i="52"/>
  <c r="T33" i="52"/>
  <c r="S33" i="52"/>
  <c r="R33" i="52"/>
  <c r="Q33" i="52"/>
  <c r="P33" i="52"/>
  <c r="N33" i="52"/>
  <c r="M33" i="52"/>
  <c r="L33" i="52"/>
  <c r="K33" i="52"/>
  <c r="Z32" i="52"/>
  <c r="Z37" i="52" s="1"/>
  <c r="Y32" i="52"/>
  <c r="Y37" i="52" s="1"/>
  <c r="X32" i="52"/>
  <c r="X37" i="52" s="1"/>
  <c r="V32" i="52"/>
  <c r="V37" i="52" s="1"/>
  <c r="U32" i="52"/>
  <c r="U37" i="52" s="1"/>
  <c r="R32" i="52"/>
  <c r="Q32" i="52"/>
  <c r="P32" i="52"/>
  <c r="L32" i="52"/>
  <c r="K32" i="52"/>
  <c r="H32" i="52"/>
  <c r="G32" i="52"/>
  <c r="Z31" i="52"/>
  <c r="Y31" i="52"/>
  <c r="X31" i="52"/>
  <c r="W31" i="52"/>
  <c r="V31" i="52"/>
  <c r="U31" i="52"/>
  <c r="T31" i="52"/>
  <c r="S31" i="52"/>
  <c r="R31" i="52"/>
  <c r="Q31" i="52"/>
  <c r="P31" i="52"/>
  <c r="N31" i="52"/>
  <c r="M31" i="52"/>
  <c r="L31" i="52"/>
  <c r="K31" i="52"/>
  <c r="J31" i="52"/>
  <c r="I31" i="52"/>
  <c r="H31" i="52"/>
  <c r="G31" i="52"/>
  <c r="Z30" i="52"/>
  <c r="Y30" i="52"/>
  <c r="X30" i="52"/>
  <c r="W30" i="52"/>
  <c r="V30" i="52"/>
  <c r="U30" i="52"/>
  <c r="T30" i="52"/>
  <c r="S30" i="52"/>
  <c r="R30" i="52"/>
  <c r="Q30" i="52"/>
  <c r="P30" i="52"/>
  <c r="N30" i="52"/>
  <c r="M30" i="52"/>
  <c r="L30" i="52"/>
  <c r="K30" i="52"/>
  <c r="J30" i="52"/>
  <c r="I30" i="52"/>
  <c r="H30" i="52"/>
  <c r="G30" i="52"/>
  <c r="Z27" i="52"/>
  <c r="Y27" i="52"/>
  <c r="Y38" i="52" s="1"/>
  <c r="X27" i="52"/>
  <c r="W27" i="52"/>
  <c r="W38" i="52" s="1"/>
  <c r="V27" i="52"/>
  <c r="U27" i="52"/>
  <c r="U38" i="52" s="1"/>
  <c r="T27" i="52"/>
  <c r="S27" i="52"/>
  <c r="R27" i="52"/>
  <c r="Q27" i="52"/>
  <c r="P27" i="52"/>
  <c r="N27" i="52"/>
  <c r="M27" i="52"/>
  <c r="L27" i="52"/>
  <c r="K27" i="52"/>
  <c r="J27" i="52"/>
  <c r="I27" i="52"/>
  <c r="H27" i="52"/>
  <c r="G27" i="52"/>
  <c r="Z22" i="52"/>
  <c r="Z190" i="52" s="1"/>
  <c r="Y22" i="52"/>
  <c r="Y190" i="52" s="1"/>
  <c r="V22" i="52"/>
  <c r="V190" i="52" s="1"/>
  <c r="U22" i="52"/>
  <c r="U190" i="52" s="1"/>
  <c r="R22" i="52"/>
  <c r="Q22" i="52"/>
  <c r="P22" i="52"/>
  <c r="L22" i="52"/>
  <c r="K22" i="52"/>
  <c r="H22" i="52"/>
  <c r="G22" i="52"/>
  <c r="Z21" i="52"/>
  <c r="Z189" i="52" s="1"/>
  <c r="Y21" i="52"/>
  <c r="Y189" i="52" s="1"/>
  <c r="X21" i="52"/>
  <c r="X189" i="52" s="1"/>
  <c r="W21" i="52"/>
  <c r="W189" i="52" s="1"/>
  <c r="V21" i="52"/>
  <c r="V189" i="52" s="1"/>
  <c r="U21" i="52"/>
  <c r="U189" i="52" s="1"/>
  <c r="T21" i="52"/>
  <c r="S21" i="52"/>
  <c r="R21" i="52"/>
  <c r="Q21" i="52"/>
  <c r="P21" i="52"/>
  <c r="M21" i="52"/>
  <c r="L21" i="52"/>
  <c r="K21" i="52"/>
  <c r="Z20" i="52"/>
  <c r="Y20" i="52"/>
  <c r="V20" i="52"/>
  <c r="U20" i="52"/>
  <c r="T20" i="52"/>
  <c r="R20" i="52"/>
  <c r="Q20" i="52"/>
  <c r="P20" i="52"/>
  <c r="L20" i="52"/>
  <c r="K20" i="52"/>
  <c r="H20" i="52"/>
  <c r="G20" i="52"/>
  <c r="Z19" i="52"/>
  <c r="Z187" i="52" s="1"/>
  <c r="Y19" i="52"/>
  <c r="Y187" i="52" s="1"/>
  <c r="X19" i="52"/>
  <c r="X187" i="52" s="1"/>
  <c r="W19" i="52"/>
  <c r="W187" i="52" s="1"/>
  <c r="V19" i="52"/>
  <c r="V187" i="52" s="1"/>
  <c r="U19" i="52"/>
  <c r="U187" i="52" s="1"/>
  <c r="T19" i="52"/>
  <c r="S19" i="52"/>
  <c r="R19" i="52"/>
  <c r="Q19" i="52"/>
  <c r="P19" i="52"/>
  <c r="N19" i="52"/>
  <c r="M19" i="52"/>
  <c r="L19" i="52"/>
  <c r="K19" i="52"/>
  <c r="J19" i="52"/>
  <c r="I19" i="52"/>
  <c r="H19" i="52"/>
  <c r="G19" i="52"/>
  <c r="Z18" i="52"/>
  <c r="Y18" i="52"/>
  <c r="Y192" i="52" s="1"/>
  <c r="X18" i="52"/>
  <c r="X186" i="52" s="1"/>
  <c r="W18" i="52"/>
  <c r="W186" i="52" s="1"/>
  <c r="V18" i="52"/>
  <c r="U18" i="52"/>
  <c r="U192" i="52" s="1"/>
  <c r="T18" i="52"/>
  <c r="S18" i="52"/>
  <c r="R18" i="52"/>
  <c r="Q18" i="52"/>
  <c r="P18" i="52"/>
  <c r="N18" i="52"/>
  <c r="M18" i="52"/>
  <c r="L18" i="52"/>
  <c r="K18" i="52"/>
  <c r="J18" i="52"/>
  <c r="I18" i="52"/>
  <c r="H18" i="52"/>
  <c r="G18" i="52"/>
  <c r="Z15" i="52"/>
  <c r="Z23" i="52" s="1"/>
  <c r="Z191" i="52" s="1"/>
  <c r="Y15" i="52"/>
  <c r="Y26" i="52" s="1"/>
  <c r="X15" i="52"/>
  <c r="W15" i="52"/>
  <c r="V15" i="52"/>
  <c r="V23" i="52" s="1"/>
  <c r="V191" i="52" s="1"/>
  <c r="U15" i="52"/>
  <c r="U26" i="52" s="1"/>
  <c r="T15" i="52"/>
  <c r="S15" i="52"/>
  <c r="R15" i="52"/>
  <c r="Q15" i="52"/>
  <c r="P15" i="52"/>
  <c r="N15" i="52"/>
  <c r="M15" i="52"/>
  <c r="L15" i="52"/>
  <c r="K15" i="52"/>
  <c r="J15" i="52"/>
  <c r="I15" i="52"/>
  <c r="H15" i="52"/>
  <c r="G15" i="52"/>
  <c r="J189" i="51"/>
  <c r="I189" i="51"/>
  <c r="H189" i="51"/>
  <c r="G189" i="51"/>
  <c r="Z178" i="51"/>
  <c r="Y178" i="51"/>
  <c r="V178" i="51"/>
  <c r="U178" i="51"/>
  <c r="R178" i="51"/>
  <c r="Q178" i="51"/>
  <c r="P178" i="51"/>
  <c r="L178" i="51"/>
  <c r="K178" i="51"/>
  <c r="H178" i="51"/>
  <c r="G178" i="51"/>
  <c r="Z177" i="51"/>
  <c r="Y177" i="51"/>
  <c r="X177" i="51"/>
  <c r="W177" i="51"/>
  <c r="V177" i="51"/>
  <c r="U177" i="51"/>
  <c r="T177" i="51"/>
  <c r="S177" i="51"/>
  <c r="R177" i="51"/>
  <c r="Q177" i="51"/>
  <c r="P177" i="51"/>
  <c r="N177" i="51"/>
  <c r="M177" i="51"/>
  <c r="L177" i="51"/>
  <c r="K177" i="51"/>
  <c r="Z176" i="51"/>
  <c r="Y176" i="51"/>
  <c r="V176" i="51"/>
  <c r="U176" i="51"/>
  <c r="R176" i="51"/>
  <c r="Q176" i="51"/>
  <c r="P176" i="51"/>
  <c r="L176" i="51"/>
  <c r="K176" i="51"/>
  <c r="H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V182" i="51" s="1"/>
  <c r="U171" i="51"/>
  <c r="U180" i="51" s="1"/>
  <c r="T171" i="51"/>
  <c r="S171" i="51"/>
  <c r="R171" i="51"/>
  <c r="Q171" i="51"/>
  <c r="P171" i="51"/>
  <c r="N171" i="51"/>
  <c r="M171" i="51"/>
  <c r="L171" i="51"/>
  <c r="K171" i="51"/>
  <c r="J171" i="51"/>
  <c r="I171" i="51"/>
  <c r="H171" i="51"/>
  <c r="G171" i="51"/>
  <c r="Z166" i="51"/>
  <c r="Y166" i="51"/>
  <c r="V166" i="51"/>
  <c r="U166" i="51"/>
  <c r="R166" i="51"/>
  <c r="Q166" i="51"/>
  <c r="P166" i="51"/>
  <c r="L166" i="51"/>
  <c r="K166" i="51"/>
  <c r="H166" i="51"/>
  <c r="G166" i="51"/>
  <c r="Z165" i="51"/>
  <c r="Y165" i="51"/>
  <c r="X165" i="51"/>
  <c r="W165" i="51"/>
  <c r="V165" i="51"/>
  <c r="U165" i="51"/>
  <c r="T165" i="51"/>
  <c r="S165" i="51"/>
  <c r="R165" i="51"/>
  <c r="Q165" i="51"/>
  <c r="P165" i="51"/>
  <c r="N165" i="51"/>
  <c r="M165" i="51"/>
  <c r="L165" i="51"/>
  <c r="K165" i="51"/>
  <c r="Z164" i="51"/>
  <c r="Y164" i="51"/>
  <c r="V164" i="51"/>
  <c r="U164" i="51"/>
  <c r="T164" i="51"/>
  <c r="R164" i="51"/>
  <c r="Q164" i="51"/>
  <c r="P164" i="51"/>
  <c r="N164" i="51"/>
  <c r="L164" i="51"/>
  <c r="K164" i="51"/>
  <c r="J164" i="51"/>
  <c r="H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V168" i="51" s="1"/>
  <c r="U159" i="51"/>
  <c r="U168" i="51" s="1"/>
  <c r="T159" i="51"/>
  <c r="T167" i="51" s="1"/>
  <c r="S159" i="51"/>
  <c r="R159" i="51"/>
  <c r="Q159" i="51"/>
  <c r="P159" i="51"/>
  <c r="N159" i="51"/>
  <c r="M159" i="51"/>
  <c r="L159" i="51"/>
  <c r="K159" i="51"/>
  <c r="J159" i="51"/>
  <c r="I159" i="51"/>
  <c r="H159" i="51"/>
  <c r="G159" i="51"/>
  <c r="Z154" i="51"/>
  <c r="Y154" i="51"/>
  <c r="X154" i="51"/>
  <c r="V154" i="51"/>
  <c r="U154" i="51"/>
  <c r="T154" i="51"/>
  <c r="R154" i="51"/>
  <c r="Q154" i="51"/>
  <c r="P154" i="51"/>
  <c r="L154" i="51"/>
  <c r="K154" i="51"/>
  <c r="H154" i="51"/>
  <c r="G154" i="51"/>
  <c r="Z153" i="51"/>
  <c r="Y153" i="51"/>
  <c r="X153" i="51"/>
  <c r="W153" i="51"/>
  <c r="V153" i="51"/>
  <c r="U153" i="51"/>
  <c r="T153" i="51"/>
  <c r="S153" i="51"/>
  <c r="R153" i="51"/>
  <c r="Q153" i="51"/>
  <c r="P153" i="51"/>
  <c r="N153" i="51"/>
  <c r="M153" i="51"/>
  <c r="L153" i="51"/>
  <c r="K153" i="51"/>
  <c r="Z152" i="51"/>
  <c r="Y152" i="51"/>
  <c r="X152" i="51"/>
  <c r="V152" i="51"/>
  <c r="U152" i="51"/>
  <c r="T152" i="51"/>
  <c r="R152" i="51"/>
  <c r="Q152" i="51"/>
  <c r="P152" i="51"/>
  <c r="L152" i="51"/>
  <c r="K152" i="51"/>
  <c r="H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V155" i="51" s="1"/>
  <c r="U147" i="51"/>
  <c r="U156" i="51" s="1"/>
  <c r="T147" i="51"/>
  <c r="S147" i="51"/>
  <c r="R147" i="51"/>
  <c r="Q147" i="51"/>
  <c r="P147" i="51"/>
  <c r="N147" i="51"/>
  <c r="M147" i="51"/>
  <c r="L147" i="51"/>
  <c r="K147" i="51"/>
  <c r="J147" i="51"/>
  <c r="I147" i="51"/>
  <c r="H147" i="51"/>
  <c r="G147" i="51"/>
  <c r="Z142" i="51"/>
  <c r="Y142" i="51"/>
  <c r="X142" i="51"/>
  <c r="V142" i="51"/>
  <c r="U142" i="51"/>
  <c r="T142" i="51"/>
  <c r="R142" i="51"/>
  <c r="Q142" i="51"/>
  <c r="P142" i="51"/>
  <c r="L142" i="51"/>
  <c r="K142" i="51"/>
  <c r="H142" i="51"/>
  <c r="G142" i="51"/>
  <c r="Z141" i="51"/>
  <c r="Y141" i="51"/>
  <c r="X141" i="51"/>
  <c r="W141" i="51"/>
  <c r="V141" i="51"/>
  <c r="U141" i="51"/>
  <c r="T141" i="51"/>
  <c r="S141" i="51"/>
  <c r="R141" i="51"/>
  <c r="Q141" i="51"/>
  <c r="P141" i="51"/>
  <c r="N141" i="51"/>
  <c r="M141" i="51"/>
  <c r="L141" i="51"/>
  <c r="K141" i="51"/>
  <c r="Z140" i="51"/>
  <c r="Y140" i="51"/>
  <c r="X140" i="51"/>
  <c r="V140" i="51"/>
  <c r="U140" i="51"/>
  <c r="T140" i="51"/>
  <c r="R140" i="51"/>
  <c r="Q140" i="51"/>
  <c r="P140" i="51"/>
  <c r="N140" i="51"/>
  <c r="L140" i="51"/>
  <c r="K140" i="51"/>
  <c r="H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V144" i="51" s="1"/>
  <c r="U135" i="51"/>
  <c r="U144" i="51" s="1"/>
  <c r="T135" i="51"/>
  <c r="S135" i="51"/>
  <c r="R135" i="51"/>
  <c r="Q135" i="51"/>
  <c r="P135" i="51"/>
  <c r="N135" i="51"/>
  <c r="M135" i="51"/>
  <c r="L135" i="51"/>
  <c r="K135" i="51"/>
  <c r="J135" i="51"/>
  <c r="I135" i="51"/>
  <c r="H135" i="51"/>
  <c r="G135" i="51"/>
  <c r="Z130" i="51"/>
  <c r="Y130" i="51"/>
  <c r="V130" i="51"/>
  <c r="U130" i="51"/>
  <c r="R130" i="51"/>
  <c r="Q130" i="51"/>
  <c r="P130" i="51"/>
  <c r="L130" i="51"/>
  <c r="K130" i="51"/>
  <c r="H130" i="51"/>
  <c r="G130" i="51"/>
  <c r="Z129" i="51"/>
  <c r="Y129" i="51"/>
  <c r="X129" i="51"/>
  <c r="W129" i="51"/>
  <c r="V129" i="51"/>
  <c r="U129" i="51"/>
  <c r="T129" i="51"/>
  <c r="S129" i="51"/>
  <c r="R129" i="51"/>
  <c r="Q129" i="51"/>
  <c r="P129" i="51"/>
  <c r="N129" i="51"/>
  <c r="M129" i="51"/>
  <c r="L129" i="51"/>
  <c r="K129" i="51"/>
  <c r="Z128" i="51"/>
  <c r="Y128" i="51"/>
  <c r="V128" i="51"/>
  <c r="U128" i="51"/>
  <c r="R128" i="51"/>
  <c r="Q128" i="51"/>
  <c r="P128" i="51"/>
  <c r="L128" i="51"/>
  <c r="K128" i="51"/>
  <c r="H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V134" i="51" s="1"/>
  <c r="U123" i="51"/>
  <c r="U132" i="51" s="1"/>
  <c r="T123" i="51"/>
  <c r="S123" i="51"/>
  <c r="R123" i="51"/>
  <c r="Q123" i="51"/>
  <c r="P123" i="51"/>
  <c r="N123" i="51"/>
  <c r="M123" i="51"/>
  <c r="L123" i="51"/>
  <c r="K123" i="51"/>
  <c r="J123" i="51"/>
  <c r="I123" i="51"/>
  <c r="H123" i="51"/>
  <c r="G123" i="51"/>
  <c r="Z118" i="51"/>
  <c r="Y118" i="51"/>
  <c r="V118" i="51"/>
  <c r="U118" i="51"/>
  <c r="R118" i="51"/>
  <c r="Q118" i="51"/>
  <c r="P118" i="51"/>
  <c r="L118" i="51"/>
  <c r="K118" i="51"/>
  <c r="H118" i="51"/>
  <c r="G118" i="51"/>
  <c r="Z117" i="51"/>
  <c r="Y117" i="51"/>
  <c r="X117" i="51"/>
  <c r="W117" i="51"/>
  <c r="V117" i="51"/>
  <c r="U117" i="51"/>
  <c r="T117" i="51"/>
  <c r="S117" i="51"/>
  <c r="R117" i="51"/>
  <c r="Q117" i="51"/>
  <c r="P117" i="51"/>
  <c r="N117" i="51"/>
  <c r="M117" i="51"/>
  <c r="L117" i="51"/>
  <c r="K117" i="51"/>
  <c r="Z116" i="51"/>
  <c r="Y116" i="51"/>
  <c r="V116" i="51"/>
  <c r="U116" i="51"/>
  <c r="R116" i="51"/>
  <c r="Q116" i="51"/>
  <c r="P116" i="51"/>
  <c r="L116" i="51"/>
  <c r="K116" i="51"/>
  <c r="J116" i="51"/>
  <c r="H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V120" i="51" s="1"/>
  <c r="U111" i="51"/>
  <c r="U120" i="51" s="1"/>
  <c r="T111" i="51"/>
  <c r="T119" i="51" s="1"/>
  <c r="S111" i="51"/>
  <c r="R111" i="51"/>
  <c r="Q111" i="51"/>
  <c r="P111" i="51"/>
  <c r="N111" i="51"/>
  <c r="M111" i="51"/>
  <c r="L111" i="51"/>
  <c r="K111" i="51"/>
  <c r="J111" i="51"/>
  <c r="I111" i="51"/>
  <c r="H111" i="51"/>
  <c r="G111" i="51"/>
  <c r="Z106" i="51"/>
  <c r="Y106" i="51"/>
  <c r="V106" i="51"/>
  <c r="U106" i="51"/>
  <c r="T106" i="51"/>
  <c r="R106" i="51"/>
  <c r="Q106" i="51"/>
  <c r="P106" i="51"/>
  <c r="L106" i="51"/>
  <c r="K106" i="51"/>
  <c r="H106" i="51"/>
  <c r="G106" i="51"/>
  <c r="Z105" i="51"/>
  <c r="Y105" i="51"/>
  <c r="X105" i="51"/>
  <c r="W105" i="51"/>
  <c r="V105" i="51"/>
  <c r="U105" i="51"/>
  <c r="T105" i="51"/>
  <c r="S105" i="51"/>
  <c r="R105" i="51"/>
  <c r="Q105" i="51"/>
  <c r="P105" i="51"/>
  <c r="N105" i="51"/>
  <c r="M105" i="51"/>
  <c r="L105" i="51"/>
  <c r="K105" i="51"/>
  <c r="Z104" i="51"/>
  <c r="Y104" i="51"/>
  <c r="V104" i="51"/>
  <c r="U104" i="51"/>
  <c r="R104" i="51"/>
  <c r="Q104" i="51"/>
  <c r="P104" i="51"/>
  <c r="L104" i="51"/>
  <c r="K104" i="51"/>
  <c r="H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V107" i="51" s="1"/>
  <c r="U99" i="51"/>
  <c r="U108" i="51" s="1"/>
  <c r="T99" i="51"/>
  <c r="S99" i="51"/>
  <c r="R99" i="51"/>
  <c r="Q99" i="51"/>
  <c r="P99" i="51"/>
  <c r="N99" i="51"/>
  <c r="M99" i="51"/>
  <c r="L99" i="51"/>
  <c r="K99" i="51"/>
  <c r="J99" i="51"/>
  <c r="I99" i="51"/>
  <c r="H99" i="51"/>
  <c r="G99" i="51"/>
  <c r="Z94" i="51"/>
  <c r="Y94" i="51"/>
  <c r="X94" i="51"/>
  <c r="V94" i="51"/>
  <c r="U94" i="51"/>
  <c r="T94" i="51"/>
  <c r="R94" i="51"/>
  <c r="Q94" i="51"/>
  <c r="P94" i="51"/>
  <c r="L94" i="51"/>
  <c r="K94" i="51"/>
  <c r="H94" i="51"/>
  <c r="G94" i="51"/>
  <c r="Z93" i="51"/>
  <c r="Y93" i="51"/>
  <c r="X93" i="51"/>
  <c r="W93" i="51"/>
  <c r="V93" i="51"/>
  <c r="U93" i="51"/>
  <c r="T93" i="51"/>
  <c r="S93" i="51"/>
  <c r="R93" i="51"/>
  <c r="Q93" i="51"/>
  <c r="P93" i="51"/>
  <c r="N93" i="51"/>
  <c r="M93" i="51"/>
  <c r="L93" i="51"/>
  <c r="K93" i="51"/>
  <c r="Z92" i="51"/>
  <c r="Y92" i="51"/>
  <c r="X92" i="51"/>
  <c r="V92" i="51"/>
  <c r="U92" i="51"/>
  <c r="T92" i="51"/>
  <c r="R92" i="51"/>
  <c r="Q92" i="51"/>
  <c r="P92" i="51"/>
  <c r="N92" i="51"/>
  <c r="L92" i="51"/>
  <c r="K92" i="51"/>
  <c r="H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V96" i="51" s="1"/>
  <c r="U87" i="51"/>
  <c r="T87" i="51"/>
  <c r="S87" i="51"/>
  <c r="R87" i="51"/>
  <c r="Q87" i="51"/>
  <c r="P87" i="51"/>
  <c r="N87" i="51"/>
  <c r="M87" i="51"/>
  <c r="L87" i="51"/>
  <c r="K87" i="51"/>
  <c r="J87" i="51"/>
  <c r="I87" i="51"/>
  <c r="H87" i="51"/>
  <c r="G87" i="51"/>
  <c r="Z82" i="51"/>
  <c r="Y82" i="51"/>
  <c r="V82" i="51"/>
  <c r="U82" i="51"/>
  <c r="R82" i="51"/>
  <c r="Q82" i="51"/>
  <c r="P82" i="51"/>
  <c r="L82" i="51"/>
  <c r="K82" i="51"/>
  <c r="H82" i="51"/>
  <c r="G82" i="51"/>
  <c r="Z81" i="51"/>
  <c r="Y81" i="51"/>
  <c r="X81" i="51"/>
  <c r="W81" i="51"/>
  <c r="V81" i="51"/>
  <c r="U81" i="51"/>
  <c r="T81" i="51"/>
  <c r="S81" i="51"/>
  <c r="R81" i="51"/>
  <c r="Q81" i="51"/>
  <c r="P81" i="51"/>
  <c r="N81" i="51"/>
  <c r="M81" i="51"/>
  <c r="L81" i="51"/>
  <c r="K81" i="51"/>
  <c r="Z80" i="51"/>
  <c r="Y80" i="51"/>
  <c r="V80" i="51"/>
  <c r="U80" i="51"/>
  <c r="R80" i="51"/>
  <c r="Q80" i="51"/>
  <c r="P80" i="51"/>
  <c r="L80" i="51"/>
  <c r="K80" i="51"/>
  <c r="H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V86" i="51" s="1"/>
  <c r="U75" i="51"/>
  <c r="U84" i="51" s="1"/>
  <c r="T75" i="51"/>
  <c r="S75" i="51"/>
  <c r="R75" i="51"/>
  <c r="Q75" i="51"/>
  <c r="P75" i="51"/>
  <c r="N75" i="51"/>
  <c r="M75" i="51"/>
  <c r="L75" i="51"/>
  <c r="K75" i="51"/>
  <c r="J75" i="51"/>
  <c r="I75" i="51"/>
  <c r="H75" i="51"/>
  <c r="G75" i="51"/>
  <c r="Z70" i="51"/>
  <c r="Y70" i="51"/>
  <c r="V70" i="51"/>
  <c r="U70" i="51"/>
  <c r="R70" i="51"/>
  <c r="Q70" i="51"/>
  <c r="P70" i="51"/>
  <c r="L70" i="51"/>
  <c r="K70" i="51"/>
  <c r="H70" i="51"/>
  <c r="G70" i="51"/>
  <c r="Z69" i="51"/>
  <c r="Y69" i="51"/>
  <c r="X69" i="51"/>
  <c r="W69" i="51"/>
  <c r="V69" i="51"/>
  <c r="U69" i="51"/>
  <c r="T69" i="51"/>
  <c r="S69" i="51"/>
  <c r="R69" i="51"/>
  <c r="Q69" i="51"/>
  <c r="P69" i="51"/>
  <c r="N69" i="51"/>
  <c r="M69" i="51"/>
  <c r="L69" i="51"/>
  <c r="K69" i="51"/>
  <c r="Z68" i="51"/>
  <c r="Y68" i="51"/>
  <c r="V68" i="51"/>
  <c r="U68" i="51"/>
  <c r="R68" i="51"/>
  <c r="Q68" i="51"/>
  <c r="P68" i="51"/>
  <c r="L68" i="51"/>
  <c r="K68" i="51"/>
  <c r="J68" i="51"/>
  <c r="H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V72" i="51" s="1"/>
  <c r="U63" i="51"/>
  <c r="U72" i="51" s="1"/>
  <c r="T63" i="51"/>
  <c r="T71" i="51" s="1"/>
  <c r="S63" i="51"/>
  <c r="R63" i="51"/>
  <c r="Q63" i="51"/>
  <c r="P63" i="51"/>
  <c r="N63" i="51"/>
  <c r="M63" i="51"/>
  <c r="L63" i="51"/>
  <c r="K63" i="51"/>
  <c r="J63" i="51"/>
  <c r="I63" i="51"/>
  <c r="H63" i="51"/>
  <c r="G63" i="51"/>
  <c r="Z58" i="51"/>
  <c r="Y58" i="51"/>
  <c r="X58" i="51"/>
  <c r="V58" i="51"/>
  <c r="U58" i="51"/>
  <c r="T58" i="51"/>
  <c r="R58" i="51"/>
  <c r="Q58" i="51"/>
  <c r="P58" i="51"/>
  <c r="L58" i="51"/>
  <c r="K58" i="51"/>
  <c r="H58" i="51"/>
  <c r="G58" i="51"/>
  <c r="Z57" i="51"/>
  <c r="Y57" i="51"/>
  <c r="X57" i="51"/>
  <c r="W57" i="51"/>
  <c r="V57" i="51"/>
  <c r="U57" i="51"/>
  <c r="T57" i="51"/>
  <c r="S57" i="51"/>
  <c r="R57" i="51"/>
  <c r="Q57" i="51"/>
  <c r="P57" i="51"/>
  <c r="N57" i="51"/>
  <c r="M57" i="51"/>
  <c r="L57" i="51"/>
  <c r="K57" i="51"/>
  <c r="Z56" i="51"/>
  <c r="Y56" i="51"/>
  <c r="X56" i="51"/>
  <c r="V56" i="51"/>
  <c r="U56" i="51"/>
  <c r="T56" i="51"/>
  <c r="R56" i="51"/>
  <c r="Q56" i="51"/>
  <c r="P56" i="51"/>
  <c r="L56" i="51"/>
  <c r="K56" i="51"/>
  <c r="H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V59" i="51" s="1"/>
  <c r="U51" i="51"/>
  <c r="U60" i="51" s="1"/>
  <c r="T51" i="51"/>
  <c r="T59" i="51" s="1"/>
  <c r="S51" i="51"/>
  <c r="R51" i="51"/>
  <c r="Q51" i="51"/>
  <c r="P51" i="51"/>
  <c r="N51" i="51"/>
  <c r="M51" i="51"/>
  <c r="L51" i="51"/>
  <c r="K51" i="51"/>
  <c r="J51" i="51"/>
  <c r="I51" i="51"/>
  <c r="H51" i="51"/>
  <c r="G51" i="51"/>
  <c r="Z46" i="51"/>
  <c r="Y46" i="51"/>
  <c r="X46" i="51"/>
  <c r="V46" i="51"/>
  <c r="U46" i="51"/>
  <c r="T46" i="51"/>
  <c r="R46" i="51"/>
  <c r="Q46" i="51"/>
  <c r="P46" i="51"/>
  <c r="L46" i="51"/>
  <c r="K46" i="51"/>
  <c r="H46" i="51"/>
  <c r="G46" i="51"/>
  <c r="Z45" i="51"/>
  <c r="Y45" i="51"/>
  <c r="X45" i="51"/>
  <c r="W45" i="51"/>
  <c r="V45" i="51"/>
  <c r="U45" i="51"/>
  <c r="T45" i="51"/>
  <c r="S45" i="51"/>
  <c r="R45" i="51"/>
  <c r="Q45" i="51"/>
  <c r="P45" i="51"/>
  <c r="N45" i="51"/>
  <c r="M45" i="51"/>
  <c r="L45" i="51"/>
  <c r="K45" i="51"/>
  <c r="Z44" i="51"/>
  <c r="Y44" i="51"/>
  <c r="X44" i="51"/>
  <c r="V44" i="51"/>
  <c r="U44" i="51"/>
  <c r="T44" i="51"/>
  <c r="R44" i="51"/>
  <c r="Q44" i="51"/>
  <c r="P44" i="51"/>
  <c r="L44" i="51"/>
  <c r="K44" i="51"/>
  <c r="H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V47" i="51" s="1"/>
  <c r="U39" i="51"/>
  <c r="U48" i="51" s="1"/>
  <c r="T39" i="51"/>
  <c r="T47" i="51" s="1"/>
  <c r="S39" i="51"/>
  <c r="R39" i="51"/>
  <c r="Q39" i="51"/>
  <c r="P39" i="51"/>
  <c r="N39" i="51"/>
  <c r="M39" i="51"/>
  <c r="L39" i="51"/>
  <c r="K39" i="51"/>
  <c r="J39" i="51"/>
  <c r="I39" i="51"/>
  <c r="H39" i="51"/>
  <c r="G39" i="51"/>
  <c r="Z34" i="51"/>
  <c r="Y34" i="51"/>
  <c r="X34" i="51"/>
  <c r="V34" i="51"/>
  <c r="U34" i="51"/>
  <c r="T34" i="51"/>
  <c r="R34" i="51"/>
  <c r="Q34" i="51"/>
  <c r="P34" i="51"/>
  <c r="L34" i="51"/>
  <c r="K34" i="51"/>
  <c r="H34" i="51"/>
  <c r="G34" i="51"/>
  <c r="Z33" i="51"/>
  <c r="Y33" i="51"/>
  <c r="X33" i="51"/>
  <c r="W33" i="51"/>
  <c r="V33" i="51"/>
  <c r="U33" i="51"/>
  <c r="T33" i="51"/>
  <c r="S33" i="51"/>
  <c r="R33" i="51"/>
  <c r="Q33" i="51"/>
  <c r="P33" i="51"/>
  <c r="N33" i="51"/>
  <c r="M33" i="51"/>
  <c r="L33" i="51"/>
  <c r="K33" i="51"/>
  <c r="Z32" i="51"/>
  <c r="Y32" i="51"/>
  <c r="X32" i="51"/>
  <c r="V32" i="51"/>
  <c r="U32" i="51"/>
  <c r="T32" i="51"/>
  <c r="R32" i="51"/>
  <c r="Q32" i="51"/>
  <c r="P32" i="51"/>
  <c r="L32" i="51"/>
  <c r="K32" i="51"/>
  <c r="H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V35" i="51" s="1"/>
  <c r="U27" i="51"/>
  <c r="U35" i="51" s="1"/>
  <c r="T27" i="51"/>
  <c r="T35" i="51" s="1"/>
  <c r="S27" i="51"/>
  <c r="R27" i="51"/>
  <c r="Q27" i="51"/>
  <c r="P27" i="51"/>
  <c r="N27" i="51"/>
  <c r="M27" i="51"/>
  <c r="L27" i="51"/>
  <c r="K27" i="51"/>
  <c r="J27" i="51"/>
  <c r="I27" i="51"/>
  <c r="H27" i="51"/>
  <c r="G27" i="51"/>
  <c r="Z22" i="51"/>
  <c r="Z190" i="51" s="1"/>
  <c r="Y22" i="51"/>
  <c r="Y190" i="51" s="1"/>
  <c r="X22" i="51"/>
  <c r="X190" i="51" s="1"/>
  <c r="V22" i="51"/>
  <c r="V190" i="51" s="1"/>
  <c r="U22" i="51"/>
  <c r="U190" i="51" s="1"/>
  <c r="T22" i="51"/>
  <c r="R22" i="51"/>
  <c r="Q22" i="51"/>
  <c r="P22" i="51"/>
  <c r="L22" i="51"/>
  <c r="K22" i="51"/>
  <c r="H22" i="51"/>
  <c r="G22" i="51"/>
  <c r="Z21" i="51"/>
  <c r="Z189" i="51" s="1"/>
  <c r="Y21" i="51"/>
  <c r="Y189" i="51" s="1"/>
  <c r="X21" i="51"/>
  <c r="X189" i="51" s="1"/>
  <c r="W21" i="51"/>
  <c r="W189" i="51" s="1"/>
  <c r="V21" i="51"/>
  <c r="V189" i="51" s="1"/>
  <c r="U21" i="51"/>
  <c r="U189" i="51" s="1"/>
  <c r="T21" i="51"/>
  <c r="S21" i="51"/>
  <c r="R21" i="51"/>
  <c r="Q21" i="51"/>
  <c r="P21" i="51"/>
  <c r="N21" i="51"/>
  <c r="M21" i="51"/>
  <c r="L21" i="51"/>
  <c r="K21" i="51"/>
  <c r="Z20" i="51"/>
  <c r="Z188" i="51" s="1"/>
  <c r="Y20" i="51"/>
  <c r="Y188" i="51" s="1"/>
  <c r="X20" i="51"/>
  <c r="X188" i="51" s="1"/>
  <c r="V20" i="51"/>
  <c r="V188" i="51" s="1"/>
  <c r="U20" i="51"/>
  <c r="U188" i="51" s="1"/>
  <c r="T20" i="51"/>
  <c r="R20" i="51"/>
  <c r="Q20" i="51"/>
  <c r="P20" i="51"/>
  <c r="L20" i="51"/>
  <c r="K20" i="51"/>
  <c r="H20" i="51"/>
  <c r="G20" i="51"/>
  <c r="Z19" i="51"/>
  <c r="Z187" i="51" s="1"/>
  <c r="Y19" i="51"/>
  <c r="Y187" i="51" s="1"/>
  <c r="X19" i="51"/>
  <c r="X187" i="51" s="1"/>
  <c r="W19" i="51"/>
  <c r="W187" i="51" s="1"/>
  <c r="V19" i="51"/>
  <c r="V187" i="51" s="1"/>
  <c r="U19" i="51"/>
  <c r="U187" i="51" s="1"/>
  <c r="T19" i="51"/>
  <c r="S19" i="51"/>
  <c r="R19" i="51"/>
  <c r="Q19" i="51"/>
  <c r="P19" i="51"/>
  <c r="N19" i="51"/>
  <c r="M19" i="51"/>
  <c r="L19" i="51"/>
  <c r="K19" i="51"/>
  <c r="J19" i="51"/>
  <c r="I19" i="51"/>
  <c r="H19" i="51"/>
  <c r="G19" i="51"/>
  <c r="Z18" i="51"/>
  <c r="Z186" i="51" s="1"/>
  <c r="Y18" i="51"/>
  <c r="Y186" i="51" s="1"/>
  <c r="X18" i="51"/>
  <c r="X186" i="51" s="1"/>
  <c r="W18" i="51"/>
  <c r="W186" i="51" s="1"/>
  <c r="V18" i="51"/>
  <c r="V186" i="51" s="1"/>
  <c r="U18" i="51"/>
  <c r="U186" i="51" s="1"/>
  <c r="T18" i="51"/>
  <c r="S18" i="51"/>
  <c r="R18" i="51"/>
  <c r="Q18" i="51"/>
  <c r="P18" i="51"/>
  <c r="N18" i="51"/>
  <c r="M18" i="51"/>
  <c r="L18" i="51"/>
  <c r="K18" i="51"/>
  <c r="J18" i="51"/>
  <c r="I18" i="51"/>
  <c r="H18" i="51"/>
  <c r="G18" i="51"/>
  <c r="Z16" i="51"/>
  <c r="Z184" i="51" s="1"/>
  <c r="Y16" i="51"/>
  <c r="Y184" i="51" s="1"/>
  <c r="X16" i="51"/>
  <c r="X184" i="51" s="1"/>
  <c r="W16" i="51"/>
  <c r="W184" i="51" s="1"/>
  <c r="V16" i="51"/>
  <c r="V184" i="51" s="1"/>
  <c r="U16" i="51"/>
  <c r="U184" i="51" s="1"/>
  <c r="T16" i="51"/>
  <c r="T184" i="51" s="1"/>
  <c r="J63" i="45" s="1"/>
  <c r="AN63" i="45" s="1"/>
  <c r="S16" i="51"/>
  <c r="R16" i="51"/>
  <c r="Q16" i="51"/>
  <c r="P16" i="51"/>
  <c r="N16" i="51"/>
  <c r="M16" i="51"/>
  <c r="L16" i="51"/>
  <c r="K16" i="51"/>
  <c r="J16" i="51"/>
  <c r="I16" i="51"/>
  <c r="H16" i="51"/>
  <c r="G16" i="51"/>
  <c r="Z15" i="51"/>
  <c r="Z183" i="51" s="1"/>
  <c r="Y15" i="51"/>
  <c r="Y183" i="51" s="1"/>
  <c r="X15" i="51"/>
  <c r="X183" i="51" s="1"/>
  <c r="W15" i="51"/>
  <c r="W24" i="51" s="1"/>
  <c r="W192" i="51" s="1"/>
  <c r="V15" i="51"/>
  <c r="V183" i="51" s="1"/>
  <c r="U15" i="51"/>
  <c r="U183" i="51" s="1"/>
  <c r="T15" i="51"/>
  <c r="S15" i="51"/>
  <c r="R15" i="51"/>
  <c r="Q15" i="51"/>
  <c r="P15" i="51"/>
  <c r="N15" i="51"/>
  <c r="M15" i="51"/>
  <c r="L15" i="51"/>
  <c r="K15" i="51"/>
  <c r="J15" i="51"/>
  <c r="I15" i="51"/>
  <c r="H15" i="51"/>
  <c r="G15" i="51"/>
  <c r="J189" i="39"/>
  <c r="I189" i="39"/>
  <c r="H189" i="39"/>
  <c r="G189" i="39"/>
  <c r="Z178" i="39"/>
  <c r="Y178" i="39"/>
  <c r="V178" i="39"/>
  <c r="U178" i="39"/>
  <c r="R178" i="39"/>
  <c r="Q178" i="39"/>
  <c r="P178" i="39"/>
  <c r="L178" i="39"/>
  <c r="K178" i="39"/>
  <c r="H178" i="39"/>
  <c r="G178" i="39"/>
  <c r="Z177" i="39"/>
  <c r="Y177" i="39"/>
  <c r="X177" i="39"/>
  <c r="W177" i="39"/>
  <c r="V177" i="39"/>
  <c r="U177" i="39"/>
  <c r="T177" i="39"/>
  <c r="S177" i="39"/>
  <c r="R177" i="39"/>
  <c r="Q177" i="39"/>
  <c r="P177" i="39"/>
  <c r="N177" i="39"/>
  <c r="M177" i="39"/>
  <c r="L177" i="39"/>
  <c r="K177" i="39"/>
  <c r="Z176" i="39"/>
  <c r="Y176" i="39"/>
  <c r="V176" i="39"/>
  <c r="U176" i="39"/>
  <c r="R176" i="39"/>
  <c r="Q176" i="39"/>
  <c r="P176" i="39"/>
  <c r="L176" i="39"/>
  <c r="K176" i="39"/>
  <c r="H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V179" i="39" s="1"/>
  <c r="U171" i="39"/>
  <c r="U180" i="39" s="1"/>
  <c r="T171" i="39"/>
  <c r="S171" i="39"/>
  <c r="R171" i="39"/>
  <c r="Q171" i="39"/>
  <c r="P171" i="39"/>
  <c r="N171" i="39"/>
  <c r="M171" i="39"/>
  <c r="L171" i="39"/>
  <c r="K171" i="39"/>
  <c r="J171" i="39"/>
  <c r="I171" i="39"/>
  <c r="H171" i="39"/>
  <c r="G171" i="39"/>
  <c r="Z166" i="39"/>
  <c r="Y166" i="39"/>
  <c r="X166" i="39"/>
  <c r="V166" i="39"/>
  <c r="U166" i="39"/>
  <c r="T166" i="39"/>
  <c r="R166" i="39"/>
  <c r="Q166" i="39"/>
  <c r="P166" i="39"/>
  <c r="L166" i="39"/>
  <c r="K166" i="39"/>
  <c r="H166" i="39"/>
  <c r="G166" i="39"/>
  <c r="Z165" i="39"/>
  <c r="Y165" i="39"/>
  <c r="X165" i="39"/>
  <c r="W165" i="39"/>
  <c r="V165" i="39"/>
  <c r="U165" i="39"/>
  <c r="T165" i="39"/>
  <c r="S165" i="39"/>
  <c r="R165" i="39"/>
  <c r="Q165" i="39"/>
  <c r="P165" i="39"/>
  <c r="N165" i="39"/>
  <c r="M165" i="39"/>
  <c r="L165" i="39"/>
  <c r="K165" i="39"/>
  <c r="Z164" i="39"/>
  <c r="Y164" i="39"/>
  <c r="X164" i="39"/>
  <c r="V164" i="39"/>
  <c r="U164" i="39"/>
  <c r="T164" i="39"/>
  <c r="R164" i="39"/>
  <c r="Q164" i="39"/>
  <c r="P164" i="39"/>
  <c r="L164" i="39"/>
  <c r="K164" i="39"/>
  <c r="H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V170" i="39" s="1"/>
  <c r="U159" i="39"/>
  <c r="U168" i="39" s="1"/>
  <c r="T159" i="39"/>
  <c r="T167" i="39" s="1"/>
  <c r="S159" i="39"/>
  <c r="R159" i="39"/>
  <c r="Q159" i="39"/>
  <c r="P159" i="39"/>
  <c r="N159" i="39"/>
  <c r="M159" i="39"/>
  <c r="L159" i="39"/>
  <c r="K159" i="39"/>
  <c r="J159" i="39"/>
  <c r="I159" i="39"/>
  <c r="H159" i="39"/>
  <c r="G159" i="39"/>
  <c r="Z154" i="39"/>
  <c r="Y154" i="39"/>
  <c r="V154" i="39"/>
  <c r="U154" i="39"/>
  <c r="T154" i="39"/>
  <c r="R154" i="39"/>
  <c r="Q154" i="39"/>
  <c r="P154" i="39"/>
  <c r="L154" i="39"/>
  <c r="K154" i="39"/>
  <c r="H154" i="39"/>
  <c r="G154" i="39"/>
  <c r="Z153" i="39"/>
  <c r="Y153" i="39"/>
  <c r="X153" i="39"/>
  <c r="W153" i="39"/>
  <c r="V153" i="39"/>
  <c r="U153" i="39"/>
  <c r="T153" i="39"/>
  <c r="S153" i="39"/>
  <c r="R153" i="39"/>
  <c r="Q153" i="39"/>
  <c r="P153" i="39"/>
  <c r="N153" i="39"/>
  <c r="M153" i="39"/>
  <c r="L153" i="39"/>
  <c r="K153" i="39"/>
  <c r="Z152" i="39"/>
  <c r="Y152" i="39"/>
  <c r="V152" i="39"/>
  <c r="U152" i="39"/>
  <c r="T152" i="39"/>
  <c r="R152" i="39"/>
  <c r="Q152" i="39"/>
  <c r="P152" i="39"/>
  <c r="L152" i="39"/>
  <c r="K152" i="39"/>
  <c r="H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V155" i="39" s="1"/>
  <c r="U147" i="39"/>
  <c r="U156" i="39" s="1"/>
  <c r="T147" i="39"/>
  <c r="S147" i="39"/>
  <c r="R147" i="39"/>
  <c r="Q147" i="39"/>
  <c r="P147" i="39"/>
  <c r="N147" i="39"/>
  <c r="M147" i="39"/>
  <c r="L147" i="39"/>
  <c r="K147" i="39"/>
  <c r="J147" i="39"/>
  <c r="I147" i="39"/>
  <c r="H147" i="39"/>
  <c r="G147" i="39"/>
  <c r="Z142" i="39"/>
  <c r="Y142" i="39"/>
  <c r="X142" i="39"/>
  <c r="V142" i="39"/>
  <c r="U142" i="39"/>
  <c r="T142" i="39"/>
  <c r="R142" i="39"/>
  <c r="Q142" i="39"/>
  <c r="P142" i="39"/>
  <c r="L142" i="39"/>
  <c r="K142" i="39"/>
  <c r="H142" i="39"/>
  <c r="G142" i="39"/>
  <c r="Z141" i="39"/>
  <c r="Y141" i="39"/>
  <c r="X141" i="39"/>
  <c r="W141" i="39"/>
  <c r="V141" i="39"/>
  <c r="U141" i="39"/>
  <c r="T141" i="39"/>
  <c r="S141" i="39"/>
  <c r="R141" i="39"/>
  <c r="Q141" i="39"/>
  <c r="P141" i="39"/>
  <c r="N141" i="39"/>
  <c r="M141" i="39"/>
  <c r="L141" i="39"/>
  <c r="K141" i="39"/>
  <c r="Z140" i="39"/>
  <c r="Y140" i="39"/>
  <c r="X140" i="39"/>
  <c r="V140" i="39"/>
  <c r="U140" i="39"/>
  <c r="T140" i="39"/>
  <c r="R140" i="39"/>
  <c r="Q140" i="39"/>
  <c r="P140" i="39"/>
  <c r="L140" i="39"/>
  <c r="K140" i="39"/>
  <c r="H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V146" i="39" s="1"/>
  <c r="U135" i="39"/>
  <c r="U144" i="39" s="1"/>
  <c r="T135" i="39"/>
  <c r="T143" i="39" s="1"/>
  <c r="S135" i="39"/>
  <c r="R135" i="39"/>
  <c r="Q135" i="39"/>
  <c r="P135" i="39"/>
  <c r="N135" i="39"/>
  <c r="M135" i="39"/>
  <c r="L135" i="39"/>
  <c r="K135" i="39"/>
  <c r="J135" i="39"/>
  <c r="I135" i="39"/>
  <c r="H135" i="39"/>
  <c r="G135" i="39"/>
  <c r="Z130" i="39"/>
  <c r="Y130" i="39"/>
  <c r="V130" i="39"/>
  <c r="U130" i="39"/>
  <c r="T130" i="39"/>
  <c r="R130" i="39"/>
  <c r="Q130" i="39"/>
  <c r="P130" i="39"/>
  <c r="L130" i="39"/>
  <c r="K130" i="39"/>
  <c r="H130" i="39"/>
  <c r="G130" i="39"/>
  <c r="Z129" i="39"/>
  <c r="Y129" i="39"/>
  <c r="X129" i="39"/>
  <c r="W129" i="39"/>
  <c r="V129" i="39"/>
  <c r="U129" i="39"/>
  <c r="T129" i="39"/>
  <c r="S129" i="39"/>
  <c r="R129" i="39"/>
  <c r="Q129" i="39"/>
  <c r="P129" i="39"/>
  <c r="N129" i="39"/>
  <c r="M129" i="39"/>
  <c r="L129" i="39"/>
  <c r="K129" i="39"/>
  <c r="Z128" i="39"/>
  <c r="Y128" i="39"/>
  <c r="V128" i="39"/>
  <c r="U128" i="39"/>
  <c r="T128" i="39"/>
  <c r="R128" i="39"/>
  <c r="Q128" i="39"/>
  <c r="P128" i="39"/>
  <c r="L128" i="39"/>
  <c r="K128" i="39"/>
  <c r="H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V131" i="39" s="1"/>
  <c r="U123" i="39"/>
  <c r="U132" i="39" s="1"/>
  <c r="T123" i="39"/>
  <c r="S123" i="39"/>
  <c r="R123" i="39"/>
  <c r="Q123" i="39"/>
  <c r="P123" i="39"/>
  <c r="N123" i="39"/>
  <c r="M123" i="39"/>
  <c r="L123" i="39"/>
  <c r="K123" i="39"/>
  <c r="J123" i="39"/>
  <c r="I123" i="39"/>
  <c r="H123" i="39"/>
  <c r="G123" i="39"/>
  <c r="Z118" i="39"/>
  <c r="Y118" i="39"/>
  <c r="V118" i="39"/>
  <c r="U118" i="39"/>
  <c r="R118" i="39"/>
  <c r="Q118" i="39"/>
  <c r="P118" i="39"/>
  <c r="L118" i="39"/>
  <c r="K118" i="39"/>
  <c r="H118" i="39"/>
  <c r="G118" i="39"/>
  <c r="Z117" i="39"/>
  <c r="Y117" i="39"/>
  <c r="X117" i="39"/>
  <c r="W117" i="39"/>
  <c r="V117" i="39"/>
  <c r="U117" i="39"/>
  <c r="T117" i="39"/>
  <c r="S117" i="39"/>
  <c r="R117" i="39"/>
  <c r="Q117" i="39"/>
  <c r="P117" i="39"/>
  <c r="N117" i="39"/>
  <c r="M117" i="39"/>
  <c r="L117" i="39"/>
  <c r="K117" i="39"/>
  <c r="Z116" i="39"/>
  <c r="Y116" i="39"/>
  <c r="V116" i="39"/>
  <c r="U116" i="39"/>
  <c r="R116" i="39"/>
  <c r="Q116" i="39"/>
  <c r="P116" i="39"/>
  <c r="L116" i="39"/>
  <c r="K116" i="39"/>
  <c r="H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V122" i="39" s="1"/>
  <c r="U111" i="39"/>
  <c r="U120" i="39" s="1"/>
  <c r="T111" i="39"/>
  <c r="T119" i="39" s="1"/>
  <c r="S111" i="39"/>
  <c r="R111" i="39"/>
  <c r="Q111" i="39"/>
  <c r="P111" i="39"/>
  <c r="N111" i="39"/>
  <c r="M111" i="39"/>
  <c r="L111" i="39"/>
  <c r="K111" i="39"/>
  <c r="J111" i="39"/>
  <c r="I111" i="39"/>
  <c r="H111" i="39"/>
  <c r="G111" i="39"/>
  <c r="Z106" i="39"/>
  <c r="Y106" i="39"/>
  <c r="V106" i="39"/>
  <c r="U106" i="39"/>
  <c r="T106" i="39"/>
  <c r="R106" i="39"/>
  <c r="Q106" i="39"/>
  <c r="P106" i="39"/>
  <c r="L106" i="39"/>
  <c r="K106" i="39"/>
  <c r="H106" i="39"/>
  <c r="G106" i="39"/>
  <c r="Z105" i="39"/>
  <c r="Y105" i="39"/>
  <c r="X105" i="39"/>
  <c r="W105" i="39"/>
  <c r="V105" i="39"/>
  <c r="U105" i="39"/>
  <c r="T105" i="39"/>
  <c r="S105" i="39"/>
  <c r="R105" i="39"/>
  <c r="Q105" i="39"/>
  <c r="P105" i="39"/>
  <c r="N105" i="39"/>
  <c r="M105" i="39"/>
  <c r="L105" i="39"/>
  <c r="K105" i="39"/>
  <c r="Z104" i="39"/>
  <c r="Y104" i="39"/>
  <c r="V104" i="39"/>
  <c r="U104" i="39"/>
  <c r="T104" i="39"/>
  <c r="R104" i="39"/>
  <c r="Q104" i="39"/>
  <c r="P104" i="39"/>
  <c r="L104" i="39"/>
  <c r="K104" i="39"/>
  <c r="H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V107" i="39" s="1"/>
  <c r="U99" i="39"/>
  <c r="U108" i="39" s="1"/>
  <c r="T99" i="39"/>
  <c r="S99" i="39"/>
  <c r="R99" i="39"/>
  <c r="Q99" i="39"/>
  <c r="P99" i="39"/>
  <c r="N99" i="39"/>
  <c r="M99" i="39"/>
  <c r="L99" i="39"/>
  <c r="K99" i="39"/>
  <c r="J99" i="39"/>
  <c r="I99" i="39"/>
  <c r="H99" i="39"/>
  <c r="G99" i="39"/>
  <c r="Z94" i="39"/>
  <c r="Y94" i="39"/>
  <c r="X94" i="39"/>
  <c r="V94" i="39"/>
  <c r="U94" i="39"/>
  <c r="R94" i="39"/>
  <c r="Q94" i="39"/>
  <c r="P94" i="39"/>
  <c r="L94" i="39"/>
  <c r="K94" i="39"/>
  <c r="H94" i="39"/>
  <c r="G94" i="39"/>
  <c r="Z93" i="39"/>
  <c r="Y93" i="39"/>
  <c r="X93" i="39"/>
  <c r="W93" i="39"/>
  <c r="V93" i="39"/>
  <c r="U93" i="39"/>
  <c r="T93" i="39"/>
  <c r="S93" i="39"/>
  <c r="R93" i="39"/>
  <c r="Q93" i="39"/>
  <c r="P93" i="39"/>
  <c r="N93" i="39"/>
  <c r="M93" i="39"/>
  <c r="L93" i="39"/>
  <c r="K93" i="39"/>
  <c r="Z92" i="39"/>
  <c r="Y92" i="39"/>
  <c r="X92" i="39"/>
  <c r="V92" i="39"/>
  <c r="U92" i="39"/>
  <c r="R92" i="39"/>
  <c r="Q92" i="39"/>
  <c r="P92" i="39"/>
  <c r="L92" i="39"/>
  <c r="K92" i="39"/>
  <c r="H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V98" i="39" s="1"/>
  <c r="U87" i="39"/>
  <c r="U96" i="39" s="1"/>
  <c r="T87" i="39"/>
  <c r="T95" i="39" s="1"/>
  <c r="S87" i="39"/>
  <c r="R87" i="39"/>
  <c r="Q87" i="39"/>
  <c r="P87" i="39"/>
  <c r="N87" i="39"/>
  <c r="M87" i="39"/>
  <c r="L87" i="39"/>
  <c r="K87" i="39"/>
  <c r="J87" i="39"/>
  <c r="I87" i="39"/>
  <c r="H87" i="39"/>
  <c r="G87" i="39"/>
  <c r="Z82" i="39"/>
  <c r="Y82" i="39"/>
  <c r="V82" i="39"/>
  <c r="U82" i="39"/>
  <c r="T82" i="39"/>
  <c r="R82" i="39"/>
  <c r="Q82" i="39"/>
  <c r="P82" i="39"/>
  <c r="L82" i="39"/>
  <c r="K82" i="39"/>
  <c r="H82" i="39"/>
  <c r="G82" i="39"/>
  <c r="Z81" i="39"/>
  <c r="Y81" i="39"/>
  <c r="X81" i="39"/>
  <c r="W81" i="39"/>
  <c r="V81" i="39"/>
  <c r="U81" i="39"/>
  <c r="T81" i="39"/>
  <c r="S81" i="39"/>
  <c r="R81" i="39"/>
  <c r="Q81" i="39"/>
  <c r="P81" i="39"/>
  <c r="N81" i="39"/>
  <c r="M81" i="39"/>
  <c r="L81" i="39"/>
  <c r="K81" i="39"/>
  <c r="Z80" i="39"/>
  <c r="Y80" i="39"/>
  <c r="V80" i="39"/>
  <c r="U80" i="39"/>
  <c r="T80" i="39"/>
  <c r="R80" i="39"/>
  <c r="Q80" i="39"/>
  <c r="P80" i="39"/>
  <c r="L80" i="39"/>
  <c r="K80" i="39"/>
  <c r="H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V83" i="39" s="1"/>
  <c r="U75" i="39"/>
  <c r="U84" i="39" s="1"/>
  <c r="T75" i="39"/>
  <c r="S75" i="39"/>
  <c r="R75" i="39"/>
  <c r="Q75" i="39"/>
  <c r="P75" i="39"/>
  <c r="N75" i="39"/>
  <c r="M75" i="39"/>
  <c r="L75" i="39"/>
  <c r="K75" i="39"/>
  <c r="J75" i="39"/>
  <c r="I75" i="39"/>
  <c r="H75" i="39"/>
  <c r="G75" i="39"/>
  <c r="Z70" i="39"/>
  <c r="Y70" i="39"/>
  <c r="X70" i="39"/>
  <c r="V70" i="39"/>
  <c r="U70" i="39"/>
  <c r="T70" i="39"/>
  <c r="R70" i="39"/>
  <c r="Q70" i="39"/>
  <c r="P70" i="39"/>
  <c r="L70" i="39"/>
  <c r="K70" i="39"/>
  <c r="H70" i="39"/>
  <c r="G70" i="39"/>
  <c r="Z69" i="39"/>
  <c r="Y69" i="39"/>
  <c r="X69" i="39"/>
  <c r="W69" i="39"/>
  <c r="V69" i="39"/>
  <c r="U69" i="39"/>
  <c r="T69" i="39"/>
  <c r="S69" i="39"/>
  <c r="R69" i="39"/>
  <c r="Q69" i="39"/>
  <c r="P69" i="39"/>
  <c r="N69" i="39"/>
  <c r="M69" i="39"/>
  <c r="L69" i="39"/>
  <c r="K69" i="39"/>
  <c r="Z68" i="39"/>
  <c r="Y68" i="39"/>
  <c r="X68" i="39"/>
  <c r="V68" i="39"/>
  <c r="U68" i="39"/>
  <c r="T68" i="39"/>
  <c r="R68" i="39"/>
  <c r="Q68" i="39"/>
  <c r="P68" i="39"/>
  <c r="L68" i="39"/>
  <c r="K68" i="39"/>
  <c r="H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V74" i="39" s="1"/>
  <c r="U63" i="39"/>
  <c r="U72" i="39" s="1"/>
  <c r="T63" i="39"/>
  <c r="T71" i="39" s="1"/>
  <c r="S63" i="39"/>
  <c r="R63" i="39"/>
  <c r="Q63" i="39"/>
  <c r="P63" i="39"/>
  <c r="N63" i="39"/>
  <c r="M63" i="39"/>
  <c r="L63" i="39"/>
  <c r="K63" i="39"/>
  <c r="J63" i="39"/>
  <c r="I63" i="39"/>
  <c r="H63" i="39"/>
  <c r="G63" i="39"/>
  <c r="Z58" i="39"/>
  <c r="Y58" i="39"/>
  <c r="X58" i="39"/>
  <c r="V58" i="39"/>
  <c r="U58" i="39"/>
  <c r="R58" i="39"/>
  <c r="Q58" i="39"/>
  <c r="P58" i="39"/>
  <c r="L58" i="39"/>
  <c r="K58" i="39"/>
  <c r="H58" i="39"/>
  <c r="G58" i="39"/>
  <c r="Z57" i="39"/>
  <c r="Y57" i="39"/>
  <c r="X57" i="39"/>
  <c r="W57" i="39"/>
  <c r="V57" i="39"/>
  <c r="U57" i="39"/>
  <c r="T57" i="39"/>
  <c r="S57" i="39"/>
  <c r="R57" i="39"/>
  <c r="Q57" i="39"/>
  <c r="P57" i="39"/>
  <c r="N57" i="39"/>
  <c r="M57" i="39"/>
  <c r="L57" i="39"/>
  <c r="K57" i="39"/>
  <c r="Z56" i="39"/>
  <c r="Y56" i="39"/>
  <c r="X56" i="39"/>
  <c r="V56" i="39"/>
  <c r="U56" i="39"/>
  <c r="R56" i="39"/>
  <c r="Q56" i="39"/>
  <c r="P56" i="39"/>
  <c r="L56" i="39"/>
  <c r="K56" i="39"/>
  <c r="H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V59" i="39" s="1"/>
  <c r="U51" i="39"/>
  <c r="U60" i="39" s="1"/>
  <c r="T51" i="39"/>
  <c r="S51" i="39"/>
  <c r="R51" i="39"/>
  <c r="Q51" i="39"/>
  <c r="P51" i="39"/>
  <c r="N51" i="39"/>
  <c r="M51" i="39"/>
  <c r="L51" i="39"/>
  <c r="K51" i="39"/>
  <c r="J51" i="39"/>
  <c r="I51" i="39"/>
  <c r="H51" i="39"/>
  <c r="G51" i="39"/>
  <c r="Z46" i="39"/>
  <c r="Y46" i="39"/>
  <c r="V46" i="39"/>
  <c r="U46" i="39"/>
  <c r="T46" i="39"/>
  <c r="R46" i="39"/>
  <c r="Q46" i="39"/>
  <c r="P46" i="39"/>
  <c r="L46" i="39"/>
  <c r="K46" i="39"/>
  <c r="H46" i="39"/>
  <c r="G46" i="39"/>
  <c r="Z45" i="39"/>
  <c r="Y45" i="39"/>
  <c r="X45" i="39"/>
  <c r="W45" i="39"/>
  <c r="V45" i="39"/>
  <c r="U45" i="39"/>
  <c r="T45" i="39"/>
  <c r="S45" i="39"/>
  <c r="R45" i="39"/>
  <c r="Q45" i="39"/>
  <c r="P45" i="39"/>
  <c r="N45" i="39"/>
  <c r="M45" i="39"/>
  <c r="L45" i="39"/>
  <c r="K45" i="39"/>
  <c r="Z44" i="39"/>
  <c r="Y44" i="39"/>
  <c r="V44" i="39"/>
  <c r="U44" i="39"/>
  <c r="T44" i="39"/>
  <c r="R44" i="39"/>
  <c r="Q44" i="39"/>
  <c r="P44" i="39"/>
  <c r="L44" i="39"/>
  <c r="K44" i="39"/>
  <c r="H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V50" i="39" s="1"/>
  <c r="U39" i="39"/>
  <c r="U48" i="39" s="1"/>
  <c r="T39" i="39"/>
  <c r="T47" i="39" s="1"/>
  <c r="S39" i="39"/>
  <c r="R39" i="39"/>
  <c r="Q39" i="39"/>
  <c r="P39" i="39"/>
  <c r="N39" i="39"/>
  <c r="M39" i="39"/>
  <c r="L39" i="39"/>
  <c r="K39" i="39"/>
  <c r="J39" i="39"/>
  <c r="I39" i="39"/>
  <c r="H39" i="39"/>
  <c r="G39" i="39"/>
  <c r="Z34" i="39"/>
  <c r="Y34" i="39"/>
  <c r="V34" i="39"/>
  <c r="U34" i="39"/>
  <c r="R34" i="39"/>
  <c r="Q34" i="39"/>
  <c r="P34" i="39"/>
  <c r="L34" i="39"/>
  <c r="K34" i="39"/>
  <c r="H34" i="39"/>
  <c r="G34" i="39"/>
  <c r="Z33" i="39"/>
  <c r="Y33" i="39"/>
  <c r="X33" i="39"/>
  <c r="W33" i="39"/>
  <c r="V33" i="39"/>
  <c r="U33" i="39"/>
  <c r="T33" i="39"/>
  <c r="S33" i="39"/>
  <c r="R33" i="39"/>
  <c r="Q33" i="39"/>
  <c r="P33" i="39"/>
  <c r="N33" i="39"/>
  <c r="M33" i="39"/>
  <c r="L33" i="39"/>
  <c r="K33" i="39"/>
  <c r="Z32" i="39"/>
  <c r="Y32" i="39"/>
  <c r="V32" i="39"/>
  <c r="U32" i="39"/>
  <c r="R32" i="39"/>
  <c r="Q32" i="39"/>
  <c r="P32" i="39"/>
  <c r="L32" i="39"/>
  <c r="K32" i="39"/>
  <c r="H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V35" i="39" s="1"/>
  <c r="U27" i="39"/>
  <c r="U36" i="39" s="1"/>
  <c r="T27" i="39"/>
  <c r="S27" i="39"/>
  <c r="R27" i="39"/>
  <c r="Q27" i="39"/>
  <c r="P27" i="39"/>
  <c r="N27" i="39"/>
  <c r="M27" i="39"/>
  <c r="L27" i="39"/>
  <c r="K27" i="39"/>
  <c r="J27" i="39"/>
  <c r="I27" i="39"/>
  <c r="H27" i="39"/>
  <c r="G27" i="39"/>
  <c r="Z22" i="39"/>
  <c r="Z190" i="39" s="1"/>
  <c r="Y22" i="39"/>
  <c r="Y190" i="39" s="1"/>
  <c r="V22" i="39"/>
  <c r="V190" i="39" s="1"/>
  <c r="U22" i="39"/>
  <c r="U190" i="39" s="1"/>
  <c r="T22" i="39"/>
  <c r="R22" i="39"/>
  <c r="Q22" i="39"/>
  <c r="P22" i="39"/>
  <c r="L22" i="39"/>
  <c r="K22" i="39"/>
  <c r="H22" i="39"/>
  <c r="G22" i="39"/>
  <c r="Z21" i="39"/>
  <c r="Z189" i="39" s="1"/>
  <c r="Y21" i="39"/>
  <c r="Y189" i="39" s="1"/>
  <c r="X21" i="39"/>
  <c r="X189" i="39" s="1"/>
  <c r="W21" i="39"/>
  <c r="W189" i="39" s="1"/>
  <c r="V21" i="39"/>
  <c r="V189" i="39" s="1"/>
  <c r="U21" i="39"/>
  <c r="U189" i="39" s="1"/>
  <c r="T21" i="39"/>
  <c r="S21" i="39"/>
  <c r="R21" i="39"/>
  <c r="Q21" i="39"/>
  <c r="P21" i="39"/>
  <c r="N21" i="39"/>
  <c r="M21" i="39"/>
  <c r="L21" i="39"/>
  <c r="K21" i="39"/>
  <c r="Z20" i="39"/>
  <c r="Z188" i="39" s="1"/>
  <c r="Y20" i="39"/>
  <c r="Y188" i="39" s="1"/>
  <c r="V20" i="39"/>
  <c r="V188" i="39" s="1"/>
  <c r="U20" i="39"/>
  <c r="U188" i="39" s="1"/>
  <c r="T20" i="39"/>
  <c r="R20" i="39"/>
  <c r="Q20" i="39"/>
  <c r="P20" i="39"/>
  <c r="L20" i="39"/>
  <c r="K20" i="39"/>
  <c r="H20" i="39"/>
  <c r="G20" i="39"/>
  <c r="Z19" i="39"/>
  <c r="Z187" i="39" s="1"/>
  <c r="Y19" i="39"/>
  <c r="Y187" i="39" s="1"/>
  <c r="X19" i="39"/>
  <c r="X187" i="39" s="1"/>
  <c r="W19" i="39"/>
  <c r="W187" i="39" s="1"/>
  <c r="V19" i="39"/>
  <c r="V187" i="39" s="1"/>
  <c r="U19" i="39"/>
  <c r="U187" i="39" s="1"/>
  <c r="T19" i="39"/>
  <c r="S19" i="39"/>
  <c r="R19" i="39"/>
  <c r="Q19" i="39"/>
  <c r="P19" i="39"/>
  <c r="N19" i="39"/>
  <c r="M19" i="39"/>
  <c r="L19" i="39"/>
  <c r="K19" i="39"/>
  <c r="J19" i="39"/>
  <c r="I19" i="39"/>
  <c r="H19" i="39"/>
  <c r="G19" i="39"/>
  <c r="Z18" i="39"/>
  <c r="Z186" i="39" s="1"/>
  <c r="Y18" i="39"/>
  <c r="Y186" i="39" s="1"/>
  <c r="X18" i="39"/>
  <c r="X186" i="39" s="1"/>
  <c r="W18" i="39"/>
  <c r="W186" i="39" s="1"/>
  <c r="V18" i="39"/>
  <c r="V186" i="39" s="1"/>
  <c r="U18" i="39"/>
  <c r="U186" i="39" s="1"/>
  <c r="T18" i="39"/>
  <c r="T186" i="39" s="1"/>
  <c r="J31" i="45" s="1"/>
  <c r="AN31" i="45" s="1"/>
  <c r="S18" i="39"/>
  <c r="R18" i="39"/>
  <c r="Q18" i="39"/>
  <c r="P18" i="39"/>
  <c r="N18" i="39"/>
  <c r="M18" i="39"/>
  <c r="L18" i="39"/>
  <c r="K18" i="39"/>
  <c r="J18" i="39"/>
  <c r="I18" i="39"/>
  <c r="H18" i="39"/>
  <c r="G18" i="39"/>
  <c r="Z16" i="39"/>
  <c r="Z184" i="39" s="1"/>
  <c r="Y16" i="39"/>
  <c r="Y184" i="39" s="1"/>
  <c r="X16" i="39"/>
  <c r="X184" i="39" s="1"/>
  <c r="W16" i="39"/>
  <c r="W184" i="39" s="1"/>
  <c r="V16" i="39"/>
  <c r="V184" i="39" s="1"/>
  <c r="U16" i="39"/>
  <c r="U184" i="39" s="1"/>
  <c r="T16" i="39"/>
  <c r="S16" i="39"/>
  <c r="R16" i="39"/>
  <c r="Q16" i="39"/>
  <c r="P16" i="39"/>
  <c r="N16" i="39"/>
  <c r="M16" i="39"/>
  <c r="L16" i="39"/>
  <c r="K16" i="39"/>
  <c r="J16" i="39"/>
  <c r="I16" i="39"/>
  <c r="H16" i="39"/>
  <c r="G16" i="39"/>
  <c r="Z15" i="39"/>
  <c r="Z26" i="39" s="1"/>
  <c r="Z194" i="39" s="1"/>
  <c r="Y15" i="39"/>
  <c r="Y183" i="39" s="1"/>
  <c r="X15" i="39"/>
  <c r="X23" i="39" s="1"/>
  <c r="X191" i="39" s="1"/>
  <c r="W15" i="39"/>
  <c r="W183" i="39" s="1"/>
  <c r="V15" i="39"/>
  <c r="V26" i="39" s="1"/>
  <c r="V194" i="39" s="1"/>
  <c r="U15" i="39"/>
  <c r="U183" i="39" s="1"/>
  <c r="T15" i="39"/>
  <c r="T23" i="39" s="1"/>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Z47" i="45"/>
  <c r="P47" i="45"/>
  <c r="O47" i="45"/>
  <c r="N47" i="45"/>
  <c r="M47" i="45"/>
  <c r="E47" i="45"/>
  <c r="D47" i="45"/>
  <c r="P13" i="45"/>
  <c r="N13" i="45"/>
  <c r="M13" i="45"/>
  <c r="E13" i="45"/>
  <c r="D13" i="45"/>
  <c r="T183" i="53" l="1"/>
  <c r="T62" i="45" s="1"/>
  <c r="T183" i="51"/>
  <c r="J62" i="45" s="1"/>
  <c r="T184" i="39"/>
  <c r="J29" i="45" s="1"/>
  <c r="AN29" i="45" s="1"/>
  <c r="T184" i="49"/>
  <c r="T29" i="45" s="1"/>
  <c r="T184" i="53"/>
  <c r="T63" i="45" s="1"/>
  <c r="T180" i="55"/>
  <c r="T186" i="56"/>
  <c r="J50" i="45" s="1"/>
  <c r="T191" i="55"/>
  <c r="J21" i="45" s="1"/>
  <c r="T186" i="60"/>
  <c r="AD50" i="45" s="1"/>
  <c r="T168" i="60"/>
  <c r="T71" i="56"/>
  <c r="T72" i="56" s="1"/>
  <c r="T73" i="56" s="1"/>
  <c r="T74" i="56" s="1"/>
  <c r="T108" i="56"/>
  <c r="T156" i="59"/>
  <c r="T143" i="60"/>
  <c r="T144" i="60" s="1"/>
  <c r="T156" i="55"/>
  <c r="T108" i="59"/>
  <c r="T119" i="56"/>
  <c r="T120" i="56" s="1"/>
  <c r="T121" i="56" s="1"/>
  <c r="T122" i="56" s="1"/>
  <c r="T144" i="56"/>
  <c r="T155" i="56"/>
  <c r="T156" i="56" s="1"/>
  <c r="T157" i="56" s="1"/>
  <c r="T158" i="56" s="1"/>
  <c r="T156" i="60"/>
  <c r="T144" i="55"/>
  <c r="T145" i="55" s="1"/>
  <c r="T48" i="56"/>
  <c r="T96" i="56"/>
  <c r="T131" i="59"/>
  <c r="T132" i="59" s="1"/>
  <c r="T186" i="52"/>
  <c r="AD65" i="45" s="1"/>
  <c r="T186" i="51"/>
  <c r="J65" i="45" s="1"/>
  <c r="AN65" i="45" s="1"/>
  <c r="T187" i="51"/>
  <c r="J66" i="45" s="1"/>
  <c r="T187" i="55"/>
  <c r="J17" i="45" s="1"/>
  <c r="AN17" i="45" s="1"/>
  <c r="T187" i="39"/>
  <c r="J32" i="45" s="1"/>
  <c r="AN32" i="45" s="1"/>
  <c r="T187" i="49"/>
  <c r="T32" i="45" s="1"/>
  <c r="T187" i="53"/>
  <c r="T66" i="45" s="1"/>
  <c r="T187" i="56"/>
  <c r="J51" i="45" s="1"/>
  <c r="AN51" i="45" s="1"/>
  <c r="T187" i="57"/>
  <c r="T17" i="45" s="1"/>
  <c r="T187" i="58"/>
  <c r="T51" i="45" s="1"/>
  <c r="T187" i="52"/>
  <c r="AD66" i="45" s="1"/>
  <c r="AN66" i="45" s="1"/>
  <c r="G140" i="58"/>
  <c r="K154" i="58"/>
  <c r="H152" i="60"/>
  <c r="L80" i="57"/>
  <c r="R128" i="58"/>
  <c r="L56" i="59"/>
  <c r="H70" i="59"/>
  <c r="R94" i="59"/>
  <c r="R106" i="59"/>
  <c r="L116" i="59"/>
  <c r="H128" i="59"/>
  <c r="L142" i="59"/>
  <c r="H154" i="59"/>
  <c r="L166" i="59"/>
  <c r="R20" i="60"/>
  <c r="H22" i="60"/>
  <c r="H70" i="60"/>
  <c r="R106" i="60"/>
  <c r="H142" i="60"/>
  <c r="L178" i="60"/>
  <c r="H32" i="57"/>
  <c r="L44" i="57"/>
  <c r="R68" i="57"/>
  <c r="R34" i="58"/>
  <c r="L44" i="58"/>
  <c r="H46" i="58"/>
  <c r="L56" i="58"/>
  <c r="L152" i="56"/>
  <c r="R166" i="56"/>
  <c r="H176" i="56"/>
  <c r="H34" i="59"/>
  <c r="H58" i="59"/>
  <c r="R80" i="59"/>
  <c r="H82" i="59"/>
  <c r="H118" i="59"/>
  <c r="L130" i="59"/>
  <c r="H152" i="59"/>
  <c r="L164" i="59"/>
  <c r="H178" i="59"/>
  <c r="R32" i="60"/>
  <c r="H34" i="60"/>
  <c r="L46" i="60"/>
  <c r="H92" i="60"/>
  <c r="L128" i="60"/>
  <c r="R166" i="60"/>
  <c r="R176" i="60"/>
  <c r="H116" i="57"/>
  <c r="R154" i="57"/>
  <c r="R164" i="57"/>
  <c r="L140" i="56"/>
  <c r="R154" i="56"/>
  <c r="H164" i="56"/>
  <c r="H22" i="59"/>
  <c r="R44" i="59"/>
  <c r="H56" i="59"/>
  <c r="R68" i="59"/>
  <c r="L70" i="59"/>
  <c r="R92" i="59"/>
  <c r="R104" i="59"/>
  <c r="H116" i="59"/>
  <c r="L128" i="59"/>
  <c r="R140" i="59"/>
  <c r="H142" i="59"/>
  <c r="L154" i="59"/>
  <c r="H166" i="59"/>
  <c r="L22" i="60"/>
  <c r="R44" i="60"/>
  <c r="H68" i="60"/>
  <c r="L82" i="60"/>
  <c r="R104" i="60"/>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44" i="48" s="1"/>
  <c r="L145" i="48" s="1"/>
  <c r="L146"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72" i="48" s="1"/>
  <c r="R73" i="48" s="1"/>
  <c r="R74"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190" i="48" s="1"/>
  <c r="W46" i="48"/>
  <c r="W80" i="48"/>
  <c r="W85" i="48" s="1"/>
  <c r="W92" i="48"/>
  <c r="W97" i="48" s="1"/>
  <c r="W32" i="48"/>
  <c r="W37" i="48" s="1"/>
  <c r="W56" i="48"/>
  <c r="W61" i="48" s="1"/>
  <c r="W68" i="48"/>
  <c r="W73" i="48" s="1"/>
  <c r="W130" i="48"/>
  <c r="W142" i="48"/>
  <c r="W152" i="48"/>
  <c r="W157" i="48" s="1"/>
  <c r="W44" i="48"/>
  <c r="W49" i="48" s="1"/>
  <c r="W82" i="48"/>
  <c r="W116" i="48"/>
  <c r="W121" i="48" s="1"/>
  <c r="W94" i="48"/>
  <c r="W104" i="48"/>
  <c r="W109" i="48" s="1"/>
  <c r="W128" i="48"/>
  <c r="W133" i="48" s="1"/>
  <c r="W140" i="48"/>
  <c r="W145" i="48" s="1"/>
  <c r="W154" i="48"/>
  <c r="W20" i="48"/>
  <c r="W118" i="48"/>
  <c r="W166" i="48"/>
  <c r="W178" i="48"/>
  <c r="W106" i="48"/>
  <c r="W176" i="48"/>
  <c r="W181" i="48" s="1"/>
  <c r="W164" i="48"/>
  <c r="W169" i="48" s="1"/>
  <c r="W166" i="73"/>
  <c r="W118" i="73"/>
  <c r="W154" i="73"/>
  <c r="W106" i="73"/>
  <c r="W70" i="73"/>
  <c r="W142" i="73"/>
  <c r="W94" i="73"/>
  <c r="W58" i="73"/>
  <c r="W46" i="73"/>
  <c r="W178" i="72"/>
  <c r="W130" i="72"/>
  <c r="W82" i="72"/>
  <c r="W34" i="72"/>
  <c r="W82" i="73"/>
  <c r="W166" i="72"/>
  <c r="W118" i="72"/>
  <c r="W70" i="72"/>
  <c r="W22" i="72"/>
  <c r="W190" i="72" s="1"/>
  <c r="W130" i="73"/>
  <c r="W34" i="73"/>
  <c r="W154" i="72"/>
  <c r="W106" i="72"/>
  <c r="W58" i="72"/>
  <c r="W178" i="71"/>
  <c r="W46" i="72"/>
  <c r="W94" i="71"/>
  <c r="W46" i="71"/>
  <c r="W178" i="70"/>
  <c r="W178" i="73"/>
  <c r="W94" i="72"/>
  <c r="W166" i="71"/>
  <c r="W130" i="71"/>
  <c r="W82" i="71"/>
  <c r="W34" i="71"/>
  <c r="W166" i="70"/>
  <c r="W22" i="73"/>
  <c r="W190" i="73" s="1"/>
  <c r="W142" i="72"/>
  <c r="W154" i="71"/>
  <c r="W118" i="71"/>
  <c r="W70" i="71"/>
  <c r="W22" i="71"/>
  <c r="W190" i="71" s="1"/>
  <c r="W106" i="71"/>
  <c r="W130" i="70"/>
  <c r="W94" i="70"/>
  <c r="W22" i="70"/>
  <c r="W190" i="70" s="1"/>
  <c r="W58" i="71"/>
  <c r="W142" i="70"/>
  <c r="W142" i="71"/>
  <c r="W118" i="70"/>
  <c r="W82" i="70"/>
  <c r="W46" i="70"/>
  <c r="W154" i="70"/>
  <c r="W106" i="70"/>
  <c r="W70" i="70"/>
  <c r="W58" i="70"/>
  <c r="W34" i="70"/>
  <c r="W166" i="69"/>
  <c r="W130" i="69"/>
  <c r="W118" i="69"/>
  <c r="W94" i="69"/>
  <c r="W58" i="69"/>
  <c r="W22" i="69"/>
  <c r="W190" i="69" s="1"/>
  <c r="W142" i="68"/>
  <c r="W94" i="68"/>
  <c r="W58" i="68"/>
  <c r="W178" i="69"/>
  <c r="W142" i="69"/>
  <c r="W46" i="69"/>
  <c r="W34" i="69"/>
  <c r="W166" i="68"/>
  <c r="W106" i="68"/>
  <c r="W82" i="68"/>
  <c r="W82" i="69"/>
  <c r="W70" i="69"/>
  <c r="W178" i="68"/>
  <c r="W118" i="68"/>
  <c r="W22" i="68"/>
  <c r="W190" i="68" s="1"/>
  <c r="W106" i="69"/>
  <c r="W34" i="68"/>
  <c r="W154" i="69"/>
  <c r="W130" i="68"/>
  <c r="W46" i="68"/>
  <c r="W70" i="68"/>
  <c r="W154" i="68"/>
  <c r="W164" i="73"/>
  <c r="W116" i="73"/>
  <c r="W152" i="72"/>
  <c r="W140" i="72"/>
  <c r="W116" i="72"/>
  <c r="W116" i="71"/>
  <c r="W80" i="71"/>
  <c r="W56" i="71"/>
  <c r="W20" i="71"/>
  <c r="W104" i="73"/>
  <c r="W80" i="73"/>
  <c r="W68" i="73"/>
  <c r="W32" i="73"/>
  <c r="W20" i="73"/>
  <c r="W176" i="72"/>
  <c r="W164" i="72"/>
  <c r="W68" i="72"/>
  <c r="W56" i="72"/>
  <c r="W44" i="72"/>
  <c r="W20" i="72"/>
  <c r="W152" i="71"/>
  <c r="W104" i="71"/>
  <c r="W92" i="71"/>
  <c r="W44" i="71"/>
  <c r="W176" i="70"/>
  <c r="W164" i="70"/>
  <c r="W152" i="70"/>
  <c r="W128" i="72"/>
  <c r="W80" i="72"/>
  <c r="W164" i="71"/>
  <c r="W116" i="70"/>
  <c r="W92" i="70"/>
  <c r="W32" i="70"/>
  <c r="W20" i="70"/>
  <c r="W188" i="70" s="1"/>
  <c r="W140" i="69"/>
  <c r="W145" i="69" s="1"/>
  <c r="W128" i="69"/>
  <c r="W133" i="69" s="1"/>
  <c r="W56" i="69"/>
  <c r="W61" i="69" s="1"/>
  <c r="W176" i="68"/>
  <c r="W140" i="68"/>
  <c r="W128" i="68"/>
  <c r="W116" i="68"/>
  <c r="W104" i="68"/>
  <c r="W92" i="68"/>
  <c r="W80" i="68"/>
  <c r="W68" i="68"/>
  <c r="W56" i="68"/>
  <c r="W68" i="70"/>
  <c r="W44" i="69"/>
  <c r="W49" i="69" s="1"/>
  <c r="W176" i="69"/>
  <c r="W181" i="69" s="1"/>
  <c r="W20" i="69"/>
  <c r="W32" i="68"/>
  <c r="W20" i="68"/>
  <c r="W188" i="68" s="1"/>
  <c r="W152" i="73"/>
  <c r="W56" i="73"/>
  <c r="W44" i="73"/>
  <c r="W92" i="72"/>
  <c r="W140" i="71"/>
  <c r="W32" i="71"/>
  <c r="W140" i="70"/>
  <c r="W44" i="70"/>
  <c r="W104" i="69"/>
  <c r="W109" i="69" s="1"/>
  <c r="W92" i="69"/>
  <c r="W97" i="69" s="1"/>
  <c r="W80" i="69"/>
  <c r="W85" i="69" s="1"/>
  <c r="W68" i="69"/>
  <c r="W73" i="69" s="1"/>
  <c r="W176" i="71"/>
  <c r="W128" i="70"/>
  <c r="W164" i="69"/>
  <c r="W169" i="69" s="1"/>
  <c r="W32" i="69"/>
  <c r="W37" i="69" s="1"/>
  <c r="W128" i="73"/>
  <c r="W128" i="71"/>
  <c r="W68" i="71"/>
  <c r="W116" i="69"/>
  <c r="W121" i="69" s="1"/>
  <c r="W140" i="73"/>
  <c r="W92" i="73"/>
  <c r="W104" i="72"/>
  <c r="W32" i="72"/>
  <c r="W56" i="70"/>
  <c r="W152" i="69"/>
  <c r="W157" i="69" s="1"/>
  <c r="W152" i="68"/>
  <c r="W44" i="68"/>
  <c r="W176" i="73"/>
  <c r="W104" i="70"/>
  <c r="W80" i="70"/>
  <c r="W164" i="68"/>
  <c r="R59" i="55"/>
  <c r="L154" i="55"/>
  <c r="L164" i="55"/>
  <c r="L166" i="55"/>
  <c r="R176" i="55"/>
  <c r="L178" i="55"/>
  <c r="R20" i="56"/>
  <c r="R22" i="56"/>
  <c r="H32" i="56"/>
  <c r="H34" i="56"/>
  <c r="H44" i="56"/>
  <c r="H46" i="56"/>
  <c r="H56" i="56"/>
  <c r="H58" i="56"/>
  <c r="L82" i="56"/>
  <c r="L104" i="56"/>
  <c r="H116" i="56"/>
  <c r="H118" i="56"/>
  <c r="H128" i="56"/>
  <c r="H130" i="56"/>
  <c r="L142" i="56"/>
  <c r="R152" i="56"/>
  <c r="H154" i="56"/>
  <c r="L166" i="56"/>
  <c r="R176" i="56"/>
  <c r="H178" i="56"/>
  <c r="L20" i="59"/>
  <c r="H32" i="59"/>
  <c r="R34" i="59"/>
  <c r="L44" i="59"/>
  <c r="L46" i="59"/>
  <c r="H68" i="59"/>
  <c r="R70" i="59"/>
  <c r="L80" i="59"/>
  <c r="R82" i="59"/>
  <c r="L92" i="59"/>
  <c r="L94" i="59"/>
  <c r="L104" i="59"/>
  <c r="L106" i="59"/>
  <c r="L140" i="59"/>
  <c r="R142" i="59"/>
  <c r="R152" i="59"/>
  <c r="R154" i="59"/>
  <c r="R164" i="59"/>
  <c r="R166" i="59"/>
  <c r="L176" i="59"/>
  <c r="L20" i="60"/>
  <c r="R22" i="60"/>
  <c r="L32" i="60"/>
  <c r="R34" i="60"/>
  <c r="L44" i="60"/>
  <c r="H56" i="60"/>
  <c r="H58" i="60"/>
  <c r="R68" i="60"/>
  <c r="R70" i="60"/>
  <c r="H80" i="60"/>
  <c r="R92" i="60"/>
  <c r="H94" i="60"/>
  <c r="L104" i="60"/>
  <c r="L106" i="60"/>
  <c r="H116" i="60"/>
  <c r="H118" i="60"/>
  <c r="R140" i="60"/>
  <c r="R142" i="60"/>
  <c r="R152" i="60"/>
  <c r="H154" i="60"/>
  <c r="L164" i="60"/>
  <c r="L166" i="60"/>
  <c r="L32" i="57"/>
  <c r="R56" i="57"/>
  <c r="R59" i="57" s="1"/>
  <c r="R60" i="57" s="1"/>
  <c r="R58" i="57"/>
  <c r="R82" i="57"/>
  <c r="R94" i="57"/>
  <c r="H104" i="57"/>
  <c r="L116" i="57"/>
  <c r="L118" i="57"/>
  <c r="R128" i="57"/>
  <c r="L140" i="57"/>
  <c r="H142" i="57"/>
  <c r="L152" i="57"/>
  <c r="R167" i="57"/>
  <c r="R58" i="58"/>
  <c r="R70" i="58"/>
  <c r="L80" i="58"/>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82" i="48"/>
  <c r="T34" i="48"/>
  <c r="T58" i="48"/>
  <c r="T70" i="48"/>
  <c r="T22" i="48"/>
  <c r="T46" i="48"/>
  <c r="T80" i="48"/>
  <c r="T92" i="48"/>
  <c r="T104" i="48"/>
  <c r="T109" i="48" s="1"/>
  <c r="T110" i="48" s="1"/>
  <c r="T106" i="48"/>
  <c r="T118" i="48"/>
  <c r="T32" i="48"/>
  <c r="T56" i="48"/>
  <c r="T68" i="48"/>
  <c r="T73" i="48" s="1"/>
  <c r="T74" i="48" s="1"/>
  <c r="T94" i="48"/>
  <c r="T130" i="48"/>
  <c r="T142" i="48"/>
  <c r="T152" i="48"/>
  <c r="T116" i="48"/>
  <c r="T121" i="48" s="1"/>
  <c r="T122" i="48" s="1"/>
  <c r="T164" i="48"/>
  <c r="T166" i="48"/>
  <c r="T178" i="48"/>
  <c r="T140" i="48"/>
  <c r="T176" i="48"/>
  <c r="T128" i="48"/>
  <c r="T133" i="48" s="1"/>
  <c r="T134" i="48" s="1"/>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80" i="73"/>
  <c r="T68" i="73"/>
  <c r="T32" i="73"/>
  <c r="T20" i="73"/>
  <c r="T176" i="72"/>
  <c r="T164" i="72"/>
  <c r="T68" i="72"/>
  <c r="T56" i="72"/>
  <c r="T44" i="72"/>
  <c r="T20" i="72"/>
  <c r="T152" i="71"/>
  <c r="T104" i="71"/>
  <c r="T92" i="71"/>
  <c r="T44" i="71"/>
  <c r="T176" i="70"/>
  <c r="T164" i="70"/>
  <c r="T152" i="73"/>
  <c r="T140" i="73"/>
  <c r="T92" i="73"/>
  <c r="T44" i="73"/>
  <c r="T92" i="72"/>
  <c r="T80" i="72"/>
  <c r="T32" i="72"/>
  <c r="T164" i="71"/>
  <c r="T68" i="71"/>
  <c r="T176" i="73"/>
  <c r="T164" i="73"/>
  <c r="T128" i="73"/>
  <c r="T116" i="73"/>
  <c r="T128" i="71"/>
  <c r="T116" i="71"/>
  <c r="T20" i="71"/>
  <c r="T152" i="70"/>
  <c r="T140" i="70"/>
  <c r="T44" i="70"/>
  <c r="T104" i="69"/>
  <c r="T109" i="69" s="1"/>
  <c r="T110" i="69" s="1"/>
  <c r="T92" i="69"/>
  <c r="T97" i="69" s="1"/>
  <c r="T98" i="69" s="1"/>
  <c r="T80" i="69"/>
  <c r="T85" i="69" s="1"/>
  <c r="T86" i="69" s="1"/>
  <c r="T68" i="69"/>
  <c r="T73" i="69" s="1"/>
  <c r="T74" i="69" s="1"/>
  <c r="T56" i="68"/>
  <c r="T56" i="73"/>
  <c r="T80" i="71"/>
  <c r="T104" i="70"/>
  <c r="T80" i="70"/>
  <c r="T20" i="69"/>
  <c r="T140" i="69"/>
  <c r="T128" i="69"/>
  <c r="T133" i="69" s="1"/>
  <c r="T134" i="69" s="1"/>
  <c r="T128" i="68"/>
  <c r="T92" i="68"/>
  <c r="T128" i="72"/>
  <c r="T116" i="72"/>
  <c r="T128" i="70"/>
  <c r="T68" i="70"/>
  <c r="T56" i="70"/>
  <c r="T164" i="69"/>
  <c r="T152" i="69"/>
  <c r="T157" i="69" s="1"/>
  <c r="T158" i="69" s="1"/>
  <c r="T44" i="69"/>
  <c r="T49" i="69" s="1"/>
  <c r="T50" i="69" s="1"/>
  <c r="T32" i="69"/>
  <c r="T37" i="69" s="1"/>
  <c r="T38" i="69" s="1"/>
  <c r="T152" i="68"/>
  <c r="T44" i="68"/>
  <c r="T140" i="71"/>
  <c r="T164" i="68"/>
  <c r="T104" i="72"/>
  <c r="T176" i="71"/>
  <c r="T116" i="70"/>
  <c r="T92" i="70"/>
  <c r="T32" i="70"/>
  <c r="T140" i="68"/>
  <c r="T116" i="68"/>
  <c r="T104" i="68"/>
  <c r="T80" i="68"/>
  <c r="T56" i="71"/>
  <c r="T32" i="71"/>
  <c r="T176" i="69"/>
  <c r="T181" i="69" s="1"/>
  <c r="T182" i="69" s="1"/>
  <c r="T116" i="69"/>
  <c r="T121" i="69" s="1"/>
  <c r="T122" i="69" s="1"/>
  <c r="T32" i="68"/>
  <c r="T20" i="68"/>
  <c r="T152" i="72"/>
  <c r="T140" i="72"/>
  <c r="T20" i="70"/>
  <c r="T56" i="69"/>
  <c r="T61" i="69" s="1"/>
  <c r="T62" i="69" s="1"/>
  <c r="T176" i="68"/>
  <c r="T68" i="68"/>
  <c r="X34" i="57"/>
  <c r="X20" i="48"/>
  <c r="X44" i="48"/>
  <c r="X49" i="48" s="1"/>
  <c r="X82" i="48"/>
  <c r="X34" i="48"/>
  <c r="X58" i="48"/>
  <c r="X70" i="48"/>
  <c r="X22" i="48"/>
  <c r="X190" i="48" s="1"/>
  <c r="X46" i="48"/>
  <c r="X80" i="48"/>
  <c r="X85" i="48" s="1"/>
  <c r="X92" i="48"/>
  <c r="X97" i="48" s="1"/>
  <c r="X106" i="48"/>
  <c r="X118" i="48"/>
  <c r="X130" i="48"/>
  <c r="X142" i="48"/>
  <c r="X152" i="48"/>
  <c r="X157" i="48" s="1"/>
  <c r="X32" i="48"/>
  <c r="X37" i="48" s="1"/>
  <c r="X56" i="48"/>
  <c r="X61" i="48" s="1"/>
  <c r="X68" i="48"/>
  <c r="X73" i="48" s="1"/>
  <c r="X116" i="48"/>
  <c r="X121" i="48" s="1"/>
  <c r="X164" i="48"/>
  <c r="X169" i="48" s="1"/>
  <c r="X104" i="48"/>
  <c r="X109" i="48" s="1"/>
  <c r="X140" i="48"/>
  <c r="X145" i="48" s="1"/>
  <c r="X94" i="48"/>
  <c r="X128" i="48"/>
  <c r="X133" i="48" s="1"/>
  <c r="X166" i="48"/>
  <c r="X178" i="48"/>
  <c r="X154" i="48"/>
  <c r="X176" i="48"/>
  <c r="X181" i="48" s="1"/>
  <c r="X154" i="73"/>
  <c r="X106" i="73"/>
  <c r="X70" i="73"/>
  <c r="X142" i="73"/>
  <c r="X94" i="73"/>
  <c r="X178" i="73"/>
  <c r="X130" i="73"/>
  <c r="X82" i="73"/>
  <c r="X166" i="72"/>
  <c r="X118" i="72"/>
  <c r="X70" i="72"/>
  <c r="X22" i="72"/>
  <c r="X190" i="72" s="1"/>
  <c r="X118" i="73"/>
  <c r="X34" i="73"/>
  <c r="X154" i="72"/>
  <c r="X106" i="72"/>
  <c r="X58" i="72"/>
  <c r="X178" i="71"/>
  <c r="X166" i="73"/>
  <c r="X58" i="73"/>
  <c r="X22" i="73"/>
  <c r="X190" i="73" s="1"/>
  <c r="X142" i="72"/>
  <c r="X94" i="72"/>
  <c r="X46" i="72"/>
  <c r="X82" i="72"/>
  <c r="X166" i="71"/>
  <c r="X130" i="71"/>
  <c r="X82" i="71"/>
  <c r="X34" i="71"/>
  <c r="X166" i="70"/>
  <c r="X130" i="72"/>
  <c r="X154" i="71"/>
  <c r="X118" i="71"/>
  <c r="X70" i="71"/>
  <c r="X22" i="71"/>
  <c r="X190" i="71" s="1"/>
  <c r="X178" i="72"/>
  <c r="X142" i="71"/>
  <c r="X106" i="71"/>
  <c r="X58" i="71"/>
  <c r="X118" i="70"/>
  <c r="X82" i="70"/>
  <c r="X46" i="70"/>
  <c r="X22" i="70"/>
  <c r="X190" i="70" s="1"/>
  <c r="X130" i="70"/>
  <c r="X34" i="72"/>
  <c r="X154" i="70"/>
  <c r="X106" i="70"/>
  <c r="X70" i="70"/>
  <c r="X94" i="71"/>
  <c r="X178" i="70"/>
  <c r="X46" i="73"/>
  <c r="X46" i="71"/>
  <c r="X142" i="70"/>
  <c r="X58" i="70"/>
  <c r="X34" i="70"/>
  <c r="X94" i="70"/>
  <c r="X154" i="69"/>
  <c r="X118" i="69"/>
  <c r="X142" i="69"/>
  <c r="X82" i="69"/>
  <c r="X46" i="69"/>
  <c r="X178" i="68"/>
  <c r="X130" i="68"/>
  <c r="X46" i="68"/>
  <c r="X70" i="69"/>
  <c r="X58" i="69"/>
  <c r="X22" i="69"/>
  <c r="X190" i="69" s="1"/>
  <c r="X118" i="68"/>
  <c r="X34" i="68"/>
  <c r="X22" i="68"/>
  <c r="X190" i="68" s="1"/>
  <c r="X106" i="69"/>
  <c r="X94" i="69"/>
  <c r="X166" i="69"/>
  <c r="X142" i="68"/>
  <c r="X70" i="68"/>
  <c r="X58" i="68"/>
  <c r="X178" i="69"/>
  <c r="X34" i="69"/>
  <c r="X94" i="68"/>
  <c r="X82" i="68"/>
  <c r="X166" i="68"/>
  <c r="X106" i="68"/>
  <c r="X130" i="69"/>
  <c r="X154" i="68"/>
  <c r="X104" i="73"/>
  <c r="X80" i="73"/>
  <c r="X68" i="73"/>
  <c r="X32" i="73"/>
  <c r="X20" i="73"/>
  <c r="X176" i="72"/>
  <c r="X164" i="72"/>
  <c r="X68" i="72"/>
  <c r="X56" i="72"/>
  <c r="X44" i="72"/>
  <c r="X20" i="72"/>
  <c r="X152" i="71"/>
  <c r="X104" i="71"/>
  <c r="X92" i="71"/>
  <c r="X44" i="71"/>
  <c r="X176" i="70"/>
  <c r="X164" i="70"/>
  <c r="X152" i="73"/>
  <c r="X140" i="73"/>
  <c r="X92" i="73"/>
  <c r="X44" i="73"/>
  <c r="X92" i="72"/>
  <c r="X80" i="72"/>
  <c r="X32" i="72"/>
  <c r="X164" i="71"/>
  <c r="X68" i="71"/>
  <c r="X56" i="73"/>
  <c r="X140" i="71"/>
  <c r="X80" i="71"/>
  <c r="X56" i="71"/>
  <c r="X32" i="71"/>
  <c r="X140" i="70"/>
  <c r="X44" i="70"/>
  <c r="X104" i="69"/>
  <c r="X109" i="69" s="1"/>
  <c r="X92" i="69"/>
  <c r="X97" i="69" s="1"/>
  <c r="X80" i="69"/>
  <c r="X85" i="69" s="1"/>
  <c r="X68" i="69"/>
  <c r="X73" i="69" s="1"/>
  <c r="X56" i="68"/>
  <c r="X80" i="70"/>
  <c r="X116" i="69"/>
  <c r="X121" i="69" s="1"/>
  <c r="X20" i="69"/>
  <c r="X20" i="68"/>
  <c r="X188" i="68" s="1"/>
  <c r="X80" i="68"/>
  <c r="X152" i="72"/>
  <c r="X140" i="72"/>
  <c r="X104" i="72"/>
  <c r="X176" i="71"/>
  <c r="X152" i="70"/>
  <c r="X128" i="70"/>
  <c r="X68" i="70"/>
  <c r="X56" i="70"/>
  <c r="X164" i="69"/>
  <c r="X169" i="69" s="1"/>
  <c r="X152" i="69"/>
  <c r="X157" i="69" s="1"/>
  <c r="X44" i="69"/>
  <c r="X49" i="69" s="1"/>
  <c r="X32" i="69"/>
  <c r="X37" i="69" s="1"/>
  <c r="X152" i="68"/>
  <c r="X44" i="68"/>
  <c r="X116" i="73"/>
  <c r="X20" i="71"/>
  <c r="X104" i="70"/>
  <c r="X116" i="70"/>
  <c r="X92" i="70"/>
  <c r="X32" i="70"/>
  <c r="X140" i="69"/>
  <c r="X145" i="69" s="1"/>
  <c r="X128" i="69"/>
  <c r="X133" i="69" s="1"/>
  <c r="X176" i="68"/>
  <c r="X140" i="68"/>
  <c r="X128" i="68"/>
  <c r="X116" i="68"/>
  <c r="X92" i="68"/>
  <c r="X68" i="68"/>
  <c r="X176" i="73"/>
  <c r="X164" i="73"/>
  <c r="X128" i="73"/>
  <c r="X128" i="71"/>
  <c r="X116" i="71"/>
  <c r="X176" i="69"/>
  <c r="X181" i="69" s="1"/>
  <c r="X164" i="68"/>
  <c r="X32" i="68"/>
  <c r="X128" i="72"/>
  <c r="X116" i="72"/>
  <c r="X20" i="70"/>
  <c r="X188" i="70" s="1"/>
  <c r="X56" i="69"/>
  <c r="X61" i="69" s="1"/>
  <c r="X104" i="68"/>
  <c r="H46" i="60"/>
  <c r="R56" i="60"/>
  <c r="R58" i="60"/>
  <c r="L68" i="60"/>
  <c r="L70" i="60"/>
  <c r="R80" i="60"/>
  <c r="H82" i="60"/>
  <c r="L92" i="60"/>
  <c r="R94" i="60"/>
  <c r="R116" i="60"/>
  <c r="R118" i="60"/>
  <c r="H128" i="60"/>
  <c r="H131" i="60" s="1"/>
  <c r="H130" i="60"/>
  <c r="L140" i="60"/>
  <c r="L142" i="60"/>
  <c r="L152" i="60"/>
  <c r="R154" i="60"/>
  <c r="R178" i="60"/>
  <c r="R20" i="57"/>
  <c r="R34" i="57"/>
  <c r="R44" i="57"/>
  <c r="H56" i="57"/>
  <c r="H58" i="57"/>
  <c r="R70" i="57"/>
  <c r="R80" i="57"/>
  <c r="H94" i="57"/>
  <c r="L104" i="57"/>
  <c r="R130" i="57"/>
  <c r="L142" i="57"/>
  <c r="H34" i="58"/>
  <c r="R68" i="58"/>
  <c r="R104" i="58"/>
  <c r="R106" i="58"/>
  <c r="R116" i="58"/>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37" i="48" s="1"/>
  <c r="U56" i="48"/>
  <c r="U61" i="48" s="1"/>
  <c r="U68" i="48"/>
  <c r="U73" i="48" s="1"/>
  <c r="U20" i="48"/>
  <c r="U44" i="48"/>
  <c r="U49" i="48" s="1"/>
  <c r="U82" i="48"/>
  <c r="U94" i="48"/>
  <c r="U104" i="48"/>
  <c r="U109" i="48" s="1"/>
  <c r="U34" i="48"/>
  <c r="U58" i="48"/>
  <c r="U70" i="48"/>
  <c r="U46" i="48"/>
  <c r="U92" i="48"/>
  <c r="U97" i="48" s="1"/>
  <c r="U128" i="48"/>
  <c r="U133" i="48" s="1"/>
  <c r="U140" i="48"/>
  <c r="U145" i="48" s="1"/>
  <c r="U154" i="48"/>
  <c r="U80" i="48"/>
  <c r="U85" i="48" s="1"/>
  <c r="U106" i="48"/>
  <c r="U118" i="48"/>
  <c r="U22" i="48"/>
  <c r="U190" i="48" s="1"/>
  <c r="U130" i="48"/>
  <c r="U142" i="48"/>
  <c r="U152" i="48"/>
  <c r="U157" i="48" s="1"/>
  <c r="U116" i="48"/>
  <c r="U121" i="48" s="1"/>
  <c r="U176" i="48"/>
  <c r="U181" i="48" s="1"/>
  <c r="U164" i="48"/>
  <c r="U169" i="48" s="1"/>
  <c r="U166" i="48"/>
  <c r="U178" i="48"/>
  <c r="U142" i="73"/>
  <c r="U94" i="73"/>
  <c r="U58" i="73"/>
  <c r="U178" i="73"/>
  <c r="U130" i="73"/>
  <c r="U82" i="73"/>
  <c r="U166" i="73"/>
  <c r="U118" i="73"/>
  <c r="U34" i="73"/>
  <c r="U154" i="72"/>
  <c r="U106" i="72"/>
  <c r="U58" i="72"/>
  <c r="U178" i="71"/>
  <c r="U70" i="73"/>
  <c r="U22" i="73"/>
  <c r="U190" i="73" s="1"/>
  <c r="U142" i="72"/>
  <c r="U94" i="72"/>
  <c r="U46" i="72"/>
  <c r="U106" i="73"/>
  <c r="U46" i="73"/>
  <c r="U178" i="72"/>
  <c r="U130" i="72"/>
  <c r="U82" i="72"/>
  <c r="U34" i="72"/>
  <c r="U154" i="71"/>
  <c r="U118" i="71"/>
  <c r="U70" i="71"/>
  <c r="U22" i="71"/>
  <c r="U190" i="71" s="1"/>
  <c r="U70" i="72"/>
  <c r="U142" i="71"/>
  <c r="U106" i="71"/>
  <c r="U58" i="71"/>
  <c r="U118" i="72"/>
  <c r="U94" i="71"/>
  <c r="U46" i="71"/>
  <c r="U178" i="70"/>
  <c r="U166" i="72"/>
  <c r="U82" i="71"/>
  <c r="U166" i="70"/>
  <c r="U154" i="70"/>
  <c r="U106" i="70"/>
  <c r="U70" i="70"/>
  <c r="U154" i="73"/>
  <c r="U22" i="72"/>
  <c r="U190" i="72" s="1"/>
  <c r="U130" i="71"/>
  <c r="U142" i="70"/>
  <c r="U58" i="70"/>
  <c r="U34" i="70"/>
  <c r="U34" i="71"/>
  <c r="U82" i="70"/>
  <c r="U46" i="70"/>
  <c r="U22" i="70"/>
  <c r="U190" i="70" s="1"/>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190" i="69" s="1"/>
  <c r="U22" i="68"/>
  <c r="U190" i="68" s="1"/>
  <c r="U106" i="69"/>
  <c r="U178" i="68"/>
  <c r="U152" i="73"/>
  <c r="U140" i="73"/>
  <c r="U92" i="73"/>
  <c r="U44" i="73"/>
  <c r="U92" i="72"/>
  <c r="U80" i="72"/>
  <c r="U32" i="72"/>
  <c r="U164" i="71"/>
  <c r="U68" i="71"/>
  <c r="U176" i="73"/>
  <c r="U128" i="73"/>
  <c r="U56" i="73"/>
  <c r="U128" i="72"/>
  <c r="U104" i="72"/>
  <c r="U176" i="71"/>
  <c r="U140" i="71"/>
  <c r="U128" i="71"/>
  <c r="U32" i="71"/>
  <c r="U104" i="73"/>
  <c r="U68" i="73"/>
  <c r="U20" i="73"/>
  <c r="U116" i="72"/>
  <c r="U44" i="72"/>
  <c r="U104" i="71"/>
  <c r="U44" i="71"/>
  <c r="U176" i="70"/>
  <c r="U128" i="70"/>
  <c r="U68" i="70"/>
  <c r="U56" i="70"/>
  <c r="U164" i="69"/>
  <c r="U169" i="69" s="1"/>
  <c r="U152" i="69"/>
  <c r="U157" i="69" s="1"/>
  <c r="U44" i="69"/>
  <c r="U49" i="69" s="1"/>
  <c r="U32" i="69"/>
  <c r="U37" i="69" s="1"/>
  <c r="U152" i="68"/>
  <c r="U44" i="68"/>
  <c r="U164" i="72"/>
  <c r="U140" i="72"/>
  <c r="U116" i="70"/>
  <c r="U32" i="70"/>
  <c r="U20" i="70"/>
  <c r="U188" i="70" s="1"/>
  <c r="U128" i="68"/>
  <c r="U80" i="68"/>
  <c r="U68" i="68"/>
  <c r="U92" i="69"/>
  <c r="U97" i="69" s="1"/>
  <c r="U56" i="68"/>
  <c r="U80" i="73"/>
  <c r="U176" i="72"/>
  <c r="U56" i="72"/>
  <c r="U20" i="72"/>
  <c r="U92" i="71"/>
  <c r="U80" i="71"/>
  <c r="U56" i="71"/>
  <c r="U104" i="70"/>
  <c r="U80" i="70"/>
  <c r="U176" i="69"/>
  <c r="U181" i="69" s="1"/>
  <c r="U116" i="69"/>
  <c r="U121" i="69" s="1"/>
  <c r="U20" i="69"/>
  <c r="U164" i="68"/>
  <c r="U32" i="68"/>
  <c r="U20" i="68"/>
  <c r="U188" i="68" s="1"/>
  <c r="U32" i="73"/>
  <c r="U68" i="72"/>
  <c r="U128" i="69"/>
  <c r="U133" i="69" s="1"/>
  <c r="U56" i="69"/>
  <c r="U61" i="69" s="1"/>
  <c r="U140" i="68"/>
  <c r="U92" i="68"/>
  <c r="U164" i="73"/>
  <c r="U116" i="71"/>
  <c r="U20" i="71"/>
  <c r="U140" i="70"/>
  <c r="U80" i="69"/>
  <c r="U85" i="69" s="1"/>
  <c r="U152" i="72"/>
  <c r="U92" i="70"/>
  <c r="U140" i="69"/>
  <c r="U145" i="69" s="1"/>
  <c r="U176" i="68"/>
  <c r="U116" i="68"/>
  <c r="U104" i="68"/>
  <c r="U116" i="73"/>
  <c r="U152" i="71"/>
  <c r="U164" i="70"/>
  <c r="U152" i="70"/>
  <c r="U44" i="70"/>
  <c r="U104" i="69"/>
  <c r="U109" i="69" s="1"/>
  <c r="U68" i="69"/>
  <c r="U73" i="69" s="1"/>
  <c r="Y130" i="58"/>
  <c r="Y32" i="48"/>
  <c r="Y37" i="48" s="1"/>
  <c r="Y56" i="48"/>
  <c r="Y61" i="48" s="1"/>
  <c r="Y68" i="48"/>
  <c r="Y73" i="48" s="1"/>
  <c r="Y20" i="48"/>
  <c r="Y44" i="48"/>
  <c r="Y49" i="48" s="1"/>
  <c r="Y82" i="48"/>
  <c r="Y94" i="48"/>
  <c r="Y104" i="48"/>
  <c r="Y109" i="48" s="1"/>
  <c r="Y34" i="48"/>
  <c r="Y58" i="48"/>
  <c r="Y70" i="48"/>
  <c r="Y128" i="48"/>
  <c r="Y133" i="48" s="1"/>
  <c r="Y140" i="48"/>
  <c r="Y145" i="48" s="1"/>
  <c r="Y154" i="48"/>
  <c r="Y46" i="48"/>
  <c r="Y106" i="48"/>
  <c r="Y118" i="48"/>
  <c r="Y80" i="48"/>
  <c r="Y85" i="48" s="1"/>
  <c r="Y92" i="48"/>
  <c r="Y97" i="48" s="1"/>
  <c r="Y130" i="48"/>
  <c r="Y142" i="48"/>
  <c r="Y152" i="48"/>
  <c r="Y157" i="48" s="1"/>
  <c r="Y164" i="48"/>
  <c r="Y169" i="48" s="1"/>
  <c r="Y176" i="48"/>
  <c r="Y181" i="48" s="1"/>
  <c r="Y22" i="48"/>
  <c r="Y190" i="48" s="1"/>
  <c r="Y116" i="48"/>
  <c r="Y121" i="48" s="1"/>
  <c r="Y166" i="48"/>
  <c r="Y178" i="48"/>
  <c r="Y142" i="73"/>
  <c r="Y94" i="73"/>
  <c r="Y58" i="73"/>
  <c r="Y178" i="73"/>
  <c r="Y130" i="73"/>
  <c r="Y82" i="73"/>
  <c r="Y166" i="73"/>
  <c r="Y118" i="73"/>
  <c r="Y70" i="73"/>
  <c r="Y34" i="73"/>
  <c r="Y154" i="72"/>
  <c r="Y106" i="72"/>
  <c r="Y58" i="72"/>
  <c r="Y178" i="71"/>
  <c r="Y106" i="73"/>
  <c r="Y22" i="73"/>
  <c r="Y190" i="73" s="1"/>
  <c r="Y142" i="72"/>
  <c r="Y94" i="72"/>
  <c r="Y46" i="72"/>
  <c r="Y154" i="73"/>
  <c r="Y46" i="73"/>
  <c r="Y178" i="72"/>
  <c r="Y130" i="72"/>
  <c r="Y82" i="72"/>
  <c r="Y34" i="72"/>
  <c r="Y70" i="72"/>
  <c r="Y154" i="71"/>
  <c r="Y118" i="71"/>
  <c r="Y70" i="71"/>
  <c r="Y22" i="71"/>
  <c r="Y190" i="71" s="1"/>
  <c r="Y118" i="72"/>
  <c r="Y142" i="71"/>
  <c r="Y106" i="71"/>
  <c r="Y58" i="71"/>
  <c r="Y166" i="72"/>
  <c r="Y22" i="72"/>
  <c r="Y190" i="72" s="1"/>
  <c r="Y94" i="71"/>
  <c r="Y46" i="71"/>
  <c r="Y178" i="70"/>
  <c r="Y130" i="71"/>
  <c r="Y154" i="70"/>
  <c r="Y106" i="70"/>
  <c r="Y70" i="70"/>
  <c r="Y82" i="70"/>
  <c r="Y46" i="70"/>
  <c r="Y166" i="71"/>
  <c r="Y142" i="70"/>
  <c r="Y58" i="70"/>
  <c r="Y34" i="70"/>
  <c r="Y82" i="71"/>
  <c r="Y118" i="70"/>
  <c r="Y22" i="70"/>
  <c r="Y190" i="70" s="1"/>
  <c r="Y34" i="71"/>
  <c r="Y130" i="70"/>
  <c r="Y94" i="70"/>
  <c r="Y166" i="70"/>
  <c r="Y142" i="69"/>
  <c r="Y106" i="69"/>
  <c r="Y166" i="68"/>
  <c r="Y118" i="68"/>
  <c r="Y82" i="68"/>
  <c r="Y34" i="68"/>
  <c r="Y178" i="69"/>
  <c r="Y166" i="69"/>
  <c r="Y94" i="69"/>
  <c r="Y82" i="69"/>
  <c r="Y178" i="68"/>
  <c r="Y154" i="69"/>
  <c r="Y130" i="69"/>
  <c r="Y142" i="68"/>
  <c r="Y130" i="68"/>
  <c r="Y70" i="68"/>
  <c r="Y46" i="68"/>
  <c r="Y118" i="69"/>
  <c r="Y58" i="69"/>
  <c r="Y46" i="69"/>
  <c r="Y22" i="69"/>
  <c r="Y190" i="69" s="1"/>
  <c r="Y154" i="68"/>
  <c r="Y58" i="68"/>
  <c r="Y94" i="68"/>
  <c r="Y70" i="69"/>
  <c r="Y22" i="68"/>
  <c r="Y190" i="68" s="1"/>
  <c r="Y34" i="69"/>
  <c r="Y106" i="68"/>
  <c r="Y152" i="73"/>
  <c r="Y140" i="73"/>
  <c r="Y92" i="73"/>
  <c r="Y44" i="73"/>
  <c r="Y92" i="72"/>
  <c r="Y80" i="72"/>
  <c r="Y32" i="72"/>
  <c r="Y164" i="71"/>
  <c r="Y68" i="71"/>
  <c r="Y176" i="73"/>
  <c r="Y128" i="73"/>
  <c r="Y56" i="73"/>
  <c r="Y128" i="72"/>
  <c r="Y104" i="72"/>
  <c r="Y176" i="71"/>
  <c r="Y140" i="71"/>
  <c r="Y128" i="71"/>
  <c r="Y32" i="71"/>
  <c r="Y32" i="73"/>
  <c r="Y164" i="72"/>
  <c r="Y152" i="72"/>
  <c r="Y140" i="72"/>
  <c r="Y68" i="72"/>
  <c r="Y152" i="70"/>
  <c r="Y128" i="70"/>
  <c r="Y68" i="70"/>
  <c r="Y56" i="70"/>
  <c r="Y164" i="69"/>
  <c r="Y169" i="69" s="1"/>
  <c r="Y152" i="69"/>
  <c r="Y157" i="69" s="1"/>
  <c r="Y44" i="69"/>
  <c r="Y49" i="69" s="1"/>
  <c r="Y32" i="69"/>
  <c r="Y37" i="69" s="1"/>
  <c r="Y152" i="68"/>
  <c r="Y44" i="68"/>
  <c r="Y20" i="68"/>
  <c r="Y188" i="68" s="1"/>
  <c r="Y68" i="73"/>
  <c r="Y20" i="73"/>
  <c r="Y176" i="70"/>
  <c r="Y116" i="70"/>
  <c r="Y92" i="70"/>
  <c r="Y20" i="70"/>
  <c r="Y188" i="70" s="1"/>
  <c r="Y56" i="69"/>
  <c r="Y61" i="69" s="1"/>
  <c r="Y176" i="68"/>
  <c r="Y92" i="68"/>
  <c r="Y68" i="68"/>
  <c r="Y56" i="68"/>
  <c r="Y164" i="73"/>
  <c r="Y116" i="73"/>
  <c r="Y152" i="71"/>
  <c r="Y116" i="71"/>
  <c r="Y20" i="71"/>
  <c r="Y164" i="70"/>
  <c r="Y104" i="70"/>
  <c r="Y80" i="70"/>
  <c r="Y176" i="69"/>
  <c r="Y181" i="69" s="1"/>
  <c r="Y116" i="69"/>
  <c r="Y121" i="69" s="1"/>
  <c r="Y20" i="69"/>
  <c r="Y164" i="68"/>
  <c r="Y32" i="68"/>
  <c r="Y116" i="72"/>
  <c r="Y44" i="72"/>
  <c r="Y104" i="71"/>
  <c r="Y140" i="68"/>
  <c r="Y128" i="68"/>
  <c r="Y116" i="68"/>
  <c r="Y104" i="68"/>
  <c r="Y176" i="72"/>
  <c r="Y20" i="72"/>
  <c r="Y92" i="71"/>
  <c r="Y80" i="71"/>
  <c r="Y140" i="70"/>
  <c r="Y92" i="69"/>
  <c r="Y97" i="69" s="1"/>
  <c r="Y68" i="69"/>
  <c r="Y73" i="69" s="1"/>
  <c r="Y104" i="73"/>
  <c r="Y44" i="71"/>
  <c r="Y32" i="70"/>
  <c r="Y140" i="69"/>
  <c r="Y145" i="69" s="1"/>
  <c r="Y128" i="69"/>
  <c r="Y133" i="69" s="1"/>
  <c r="Y80" i="68"/>
  <c r="Y80" i="73"/>
  <c r="Y56" i="72"/>
  <c r="Y56" i="71"/>
  <c r="Y44" i="70"/>
  <c r="Y104" i="69"/>
  <c r="Y109" i="69" s="1"/>
  <c r="Y80" i="69"/>
  <c r="Y85" i="69" s="1"/>
  <c r="L32" i="56"/>
  <c r="L34" i="56"/>
  <c r="L44" i="56"/>
  <c r="L46" i="56"/>
  <c r="L56" i="56"/>
  <c r="L58" i="56"/>
  <c r="R68" i="56"/>
  <c r="R70" i="56"/>
  <c r="R80" i="56"/>
  <c r="H82" i="56"/>
  <c r="R92" i="56"/>
  <c r="R94" i="56"/>
  <c r="H104" i="56"/>
  <c r="R106" i="56"/>
  <c r="L116" i="56"/>
  <c r="L118" i="56"/>
  <c r="L128" i="56"/>
  <c r="L130" i="56"/>
  <c r="R140" i="56"/>
  <c r="H142" i="56"/>
  <c r="L154" i="56"/>
  <c r="R164" i="56"/>
  <c r="H166" i="56"/>
  <c r="L178" i="56"/>
  <c r="H20" i="59"/>
  <c r="R22" i="59"/>
  <c r="R35" i="59"/>
  <c r="L32" i="59"/>
  <c r="H44" i="59"/>
  <c r="H46" i="59"/>
  <c r="R56" i="59"/>
  <c r="R58" i="59"/>
  <c r="L68" i="59"/>
  <c r="H80" i="59"/>
  <c r="H92" i="59"/>
  <c r="H94" i="59"/>
  <c r="H104" i="59"/>
  <c r="H106" i="59"/>
  <c r="R116" i="59"/>
  <c r="R118" i="59"/>
  <c r="R128" i="59"/>
  <c r="R131" i="59" s="1"/>
  <c r="R130" i="59"/>
  <c r="H140" i="59"/>
  <c r="H176" i="59"/>
  <c r="R178" i="59"/>
  <c r="H20" i="60"/>
  <c r="H32" i="60"/>
  <c r="H44" i="60"/>
  <c r="R46" i="60"/>
  <c r="L56" i="60"/>
  <c r="L58" i="60"/>
  <c r="L80" i="60"/>
  <c r="R82" i="60"/>
  <c r="L94" i="60"/>
  <c r="H104" i="60"/>
  <c r="H106" i="60"/>
  <c r="L116" i="60"/>
  <c r="L118" i="60"/>
  <c r="R128" i="60"/>
  <c r="R130" i="60"/>
  <c r="L154" i="60"/>
  <c r="H164" i="60"/>
  <c r="H166" i="60"/>
  <c r="H178" i="60"/>
  <c r="H20" i="57"/>
  <c r="R22" i="57"/>
  <c r="R32" i="57"/>
  <c r="H44" i="57"/>
  <c r="R46" i="57"/>
  <c r="L56" i="57"/>
  <c r="L58" i="57"/>
  <c r="H80" i="57"/>
  <c r="R92" i="57"/>
  <c r="L94" i="57"/>
  <c r="R106" i="57"/>
  <c r="R116" i="57"/>
  <c r="R118" i="57"/>
  <c r="R140" i="57"/>
  <c r="R143" i="57" s="1"/>
  <c r="R144" i="57" s="1"/>
  <c r="R145" i="57" s="1"/>
  <c r="R146" i="57" s="1"/>
  <c r="R152" i="57"/>
  <c r="H70" i="58"/>
  <c r="R140" i="58"/>
  <c r="G178" i="58"/>
  <c r="G20" i="48"/>
  <c r="G44" i="48"/>
  <c r="G82" i="48"/>
  <c r="G34" i="48"/>
  <c r="G58" i="48"/>
  <c r="G70" i="48"/>
  <c r="G22" i="48"/>
  <c r="G46" i="48"/>
  <c r="G80" i="48"/>
  <c r="G92" i="48"/>
  <c r="G106" i="48"/>
  <c r="G118" i="48"/>
  <c r="G130" i="48"/>
  <c r="G142" i="48"/>
  <c r="G152" i="48"/>
  <c r="G32" i="48"/>
  <c r="G56" i="48"/>
  <c r="G68" i="48"/>
  <c r="G71" i="48" s="1"/>
  <c r="G72" i="48" s="1"/>
  <c r="G73" i="48" s="1"/>
  <c r="G74"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190" i="48" s="1"/>
  <c r="V46" i="48"/>
  <c r="V80" i="48"/>
  <c r="V85" i="48" s="1"/>
  <c r="V32" i="48"/>
  <c r="V37" i="48" s="1"/>
  <c r="V56" i="48"/>
  <c r="V61" i="48" s="1"/>
  <c r="V68" i="48"/>
  <c r="V73" i="48" s="1"/>
  <c r="V20" i="48"/>
  <c r="V44" i="48"/>
  <c r="V49" i="48" s="1"/>
  <c r="V82" i="48"/>
  <c r="V94" i="48"/>
  <c r="V116" i="48"/>
  <c r="V121" i="48" s="1"/>
  <c r="V34" i="48"/>
  <c r="V58" i="48"/>
  <c r="V70" i="48"/>
  <c r="V92" i="48"/>
  <c r="V97" i="48" s="1"/>
  <c r="V104" i="48"/>
  <c r="V109" i="48" s="1"/>
  <c r="V128" i="48"/>
  <c r="V133" i="48" s="1"/>
  <c r="V140" i="48"/>
  <c r="V145" i="48" s="1"/>
  <c r="V154" i="48"/>
  <c r="V106" i="48"/>
  <c r="V118" i="48"/>
  <c r="V178" i="48"/>
  <c r="V176" i="48"/>
  <c r="V181" i="48" s="1"/>
  <c r="V130" i="48"/>
  <c r="V152" i="48"/>
  <c r="V157" i="48" s="1"/>
  <c r="V164" i="48"/>
  <c r="V169" i="48" s="1"/>
  <c r="V142" i="48"/>
  <c r="V166" i="48"/>
  <c r="V178" i="73"/>
  <c r="V130" i="73"/>
  <c r="V82" i="73"/>
  <c r="V166" i="73"/>
  <c r="V118" i="73"/>
  <c r="V154" i="73"/>
  <c r="V106" i="73"/>
  <c r="V70" i="73"/>
  <c r="V22" i="73"/>
  <c r="V190" i="73" s="1"/>
  <c r="V142" i="72"/>
  <c r="V94" i="72"/>
  <c r="V46" i="72"/>
  <c r="V46" i="73"/>
  <c r="V178" i="72"/>
  <c r="V130" i="72"/>
  <c r="V82" i="72"/>
  <c r="V34" i="72"/>
  <c r="V94" i="73"/>
  <c r="V166" i="72"/>
  <c r="V118" i="72"/>
  <c r="V70" i="72"/>
  <c r="V22" i="72"/>
  <c r="V190" i="72" s="1"/>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90" i="71" s="1"/>
  <c r="V118" i="70"/>
  <c r="V82" i="70"/>
  <c r="V46" i="70"/>
  <c r="V22" i="70"/>
  <c r="V190" i="70" s="1"/>
  <c r="V154" i="72"/>
  <c r="V154" i="70"/>
  <c r="V106" i="70"/>
  <c r="V70" i="70"/>
  <c r="V178" i="69"/>
  <c r="V130" i="69"/>
  <c r="V106" i="69"/>
  <c r="V70" i="69"/>
  <c r="V34" i="69"/>
  <c r="V154" i="68"/>
  <c r="V106" i="68"/>
  <c r="V70" i="68"/>
  <c r="V22" i="68"/>
  <c r="V190" i="68" s="1"/>
  <c r="V94" i="68"/>
  <c r="V22" i="69"/>
  <c r="V190" i="69" s="1"/>
  <c r="V166" i="68"/>
  <c r="V94" i="69"/>
  <c r="V82" i="69"/>
  <c r="V154" i="69"/>
  <c r="V142" i="68"/>
  <c r="V142" i="69"/>
  <c r="V58" i="69"/>
  <c r="V46" i="69"/>
  <c r="V82" i="68"/>
  <c r="V178" i="68"/>
  <c r="V34" i="68"/>
  <c r="V46" i="68"/>
  <c r="V118" i="68"/>
  <c r="V166" i="69"/>
  <c r="V118" i="69"/>
  <c r="V130" i="68"/>
  <c r="V58" i="68"/>
  <c r="V176" i="73"/>
  <c r="V128" i="73"/>
  <c r="V56" i="73"/>
  <c r="V128" i="72"/>
  <c r="V104" i="72"/>
  <c r="V176" i="71"/>
  <c r="V140" i="71"/>
  <c r="V128" i="71"/>
  <c r="V32" i="71"/>
  <c r="V164" i="73"/>
  <c r="V116" i="73"/>
  <c r="V152" i="72"/>
  <c r="V140" i="72"/>
  <c r="V116" i="72"/>
  <c r="V116" i="71"/>
  <c r="V80" i="71"/>
  <c r="V56" i="71"/>
  <c r="V20" i="71"/>
  <c r="V80" i="73"/>
  <c r="V176" i="72"/>
  <c r="V56" i="72"/>
  <c r="V20" i="72"/>
  <c r="V92" i="71"/>
  <c r="V68" i="71"/>
  <c r="V104" i="70"/>
  <c r="V80" i="70"/>
  <c r="V176" i="69"/>
  <c r="V181" i="69" s="1"/>
  <c r="V116" i="69"/>
  <c r="V121" i="69" s="1"/>
  <c r="V20" i="69"/>
  <c r="V164" i="68"/>
  <c r="V32" i="68"/>
  <c r="V20" i="68"/>
  <c r="V188" i="68" s="1"/>
  <c r="V104" i="68"/>
  <c r="V44" i="73"/>
  <c r="V92" i="72"/>
  <c r="V152" i="70"/>
  <c r="V104" i="69"/>
  <c r="V109" i="69" s="1"/>
  <c r="V92" i="69"/>
  <c r="V97" i="69" s="1"/>
  <c r="V56" i="68"/>
  <c r="V32" i="69"/>
  <c r="V37" i="69" s="1"/>
  <c r="V32" i="73"/>
  <c r="V164" i="72"/>
  <c r="V80" i="72"/>
  <c r="V68" i="72"/>
  <c r="V164" i="71"/>
  <c r="V116" i="70"/>
  <c r="V92" i="70"/>
  <c r="V32" i="70"/>
  <c r="V20" i="70"/>
  <c r="V188" i="70" s="1"/>
  <c r="V140" i="69"/>
  <c r="V145" i="69" s="1"/>
  <c r="V128" i="69"/>
  <c r="V133" i="69" s="1"/>
  <c r="V56" i="69"/>
  <c r="V61" i="69" s="1"/>
  <c r="V176" i="68"/>
  <c r="V140" i="68"/>
  <c r="V128" i="68"/>
  <c r="V116" i="68"/>
  <c r="V92" i="68"/>
  <c r="V80" i="68"/>
  <c r="V68" i="68"/>
  <c r="V152" i="71"/>
  <c r="V164" i="70"/>
  <c r="V140" i="70"/>
  <c r="V68" i="69"/>
  <c r="V73" i="69" s="1"/>
  <c r="V104" i="73"/>
  <c r="V20" i="73"/>
  <c r="V32" i="72"/>
  <c r="V176" i="70"/>
  <c r="V56" i="70"/>
  <c r="V164" i="69"/>
  <c r="V169" i="69" s="1"/>
  <c r="V44" i="69"/>
  <c r="V49" i="69" s="1"/>
  <c r="V44" i="68"/>
  <c r="V152" i="73"/>
  <c r="V44" i="70"/>
  <c r="V80" i="69"/>
  <c r="V85" i="69" s="1"/>
  <c r="V140" i="73"/>
  <c r="V92" i="73"/>
  <c r="V68" i="73"/>
  <c r="V44" i="72"/>
  <c r="V104" i="71"/>
  <c r="V44" i="71"/>
  <c r="V128" i="70"/>
  <c r="V68" i="70"/>
  <c r="V152" i="69"/>
  <c r="V157" i="69" s="1"/>
  <c r="V152" i="68"/>
  <c r="Z22" i="48"/>
  <c r="Z190" i="48" s="1"/>
  <c r="Z46" i="48"/>
  <c r="Z80" i="48"/>
  <c r="Z85" i="48" s="1"/>
  <c r="Z32" i="48"/>
  <c r="Z37" i="48" s="1"/>
  <c r="Z56" i="48"/>
  <c r="Z61" i="48" s="1"/>
  <c r="Z68" i="48"/>
  <c r="Z73" i="48" s="1"/>
  <c r="Z20" i="48"/>
  <c r="Z44" i="48"/>
  <c r="Z49" i="48" s="1"/>
  <c r="Z82" i="48"/>
  <c r="Z94" i="48"/>
  <c r="Z104" i="48"/>
  <c r="Z109" i="48" s="1"/>
  <c r="Z116" i="48"/>
  <c r="Z121" i="48" s="1"/>
  <c r="Z128" i="48"/>
  <c r="Z133" i="48" s="1"/>
  <c r="Z140" i="48"/>
  <c r="Z145" i="48" s="1"/>
  <c r="Z154" i="48"/>
  <c r="Z34" i="48"/>
  <c r="Z58" i="48"/>
  <c r="Z70" i="48"/>
  <c r="Z106" i="48"/>
  <c r="Z118" i="48"/>
  <c r="Z142" i="48"/>
  <c r="Z92" i="48"/>
  <c r="Z97" i="48" s="1"/>
  <c r="Z164" i="48"/>
  <c r="Z169" i="48" s="1"/>
  <c r="Z176" i="48"/>
  <c r="Z181" i="48" s="1"/>
  <c r="Z130" i="48"/>
  <c r="Z152" i="48"/>
  <c r="Z157" i="48" s="1"/>
  <c r="Z166" i="48"/>
  <c r="Z178" i="48"/>
  <c r="Z178" i="73"/>
  <c r="Z130" i="73"/>
  <c r="Z82" i="73"/>
  <c r="Z166" i="73"/>
  <c r="Z118" i="73"/>
  <c r="Z154" i="73"/>
  <c r="Z106" i="73"/>
  <c r="Z70" i="73"/>
  <c r="Z22" i="73"/>
  <c r="Z190" i="73" s="1"/>
  <c r="Z142" i="72"/>
  <c r="Z94" i="72"/>
  <c r="Z46" i="72"/>
  <c r="Z94" i="73"/>
  <c r="Z58" i="73"/>
  <c r="Z46" i="73"/>
  <c r="Z178" i="72"/>
  <c r="Z130" i="72"/>
  <c r="Z82" i="72"/>
  <c r="Z34" i="72"/>
  <c r="Z142" i="73"/>
  <c r="Z166" i="72"/>
  <c r="Z118" i="72"/>
  <c r="Z70" i="72"/>
  <c r="Z22" i="72"/>
  <c r="Z190" i="72" s="1"/>
  <c r="Z58" i="72"/>
  <c r="Z142" i="71"/>
  <c r="Z106" i="71"/>
  <c r="Z58" i="71"/>
  <c r="Z106" i="72"/>
  <c r="Z94" i="71"/>
  <c r="Z46" i="71"/>
  <c r="Z178" i="70"/>
  <c r="Z154" i="72"/>
  <c r="Z178" i="71"/>
  <c r="Z166" i="71"/>
  <c r="Z130" i="71"/>
  <c r="Z82" i="71"/>
  <c r="Z34" i="71"/>
  <c r="Z166" i="70"/>
  <c r="Z118" i="71"/>
  <c r="Z142" i="70"/>
  <c r="Z58" i="70"/>
  <c r="Z34" i="70"/>
  <c r="Z154" i="71"/>
  <c r="Z22" i="71"/>
  <c r="Z190" i="71" s="1"/>
  <c r="Z130" i="70"/>
  <c r="Z94" i="70"/>
  <c r="Z70" i="70"/>
  <c r="Z34" i="73"/>
  <c r="Z118" i="70"/>
  <c r="Z82" i="70"/>
  <c r="Z46" i="70"/>
  <c r="Z22" i="70"/>
  <c r="Z190" i="70" s="1"/>
  <c r="Z70" i="71"/>
  <c r="Z154" i="70"/>
  <c r="Z106" i="70"/>
  <c r="Z178" i="69"/>
  <c r="Z130" i="69"/>
  <c r="Z166" i="69"/>
  <c r="Z154" i="69"/>
  <c r="Z70" i="69"/>
  <c r="Z34" i="69"/>
  <c r="Z154" i="68"/>
  <c r="Z106" i="68"/>
  <c r="Z70" i="68"/>
  <c r="Z22" i="68"/>
  <c r="Z190" i="68" s="1"/>
  <c r="Z106" i="69"/>
  <c r="Z142" i="68"/>
  <c r="Z130" i="68"/>
  <c r="Z58" i="68"/>
  <c r="Z46" i="68"/>
  <c r="Z118" i="69"/>
  <c r="Z58" i="69"/>
  <c r="Z142" i="69"/>
  <c r="Z94" i="69"/>
  <c r="Z34" i="68"/>
  <c r="Z94" i="68"/>
  <c r="Z46" i="69"/>
  <c r="Z82" i="68"/>
  <c r="Z82" i="69"/>
  <c r="Z22" i="69"/>
  <c r="Z190" i="69" s="1"/>
  <c r="Z166" i="68"/>
  <c r="Z178" i="68"/>
  <c r="Z118" i="68"/>
  <c r="Z176" i="73"/>
  <c r="Z128" i="73"/>
  <c r="Z56" i="73"/>
  <c r="Z128" i="72"/>
  <c r="Z104" i="72"/>
  <c r="Z176" i="71"/>
  <c r="Z140" i="71"/>
  <c r="Z128" i="71"/>
  <c r="Z32" i="71"/>
  <c r="Z164" i="73"/>
  <c r="Z116" i="73"/>
  <c r="Z152" i="72"/>
  <c r="Z140" i="72"/>
  <c r="Z116" i="72"/>
  <c r="Z116" i="71"/>
  <c r="Z80" i="71"/>
  <c r="Z56" i="71"/>
  <c r="Z20" i="71"/>
  <c r="Z152" i="73"/>
  <c r="Z44" i="73"/>
  <c r="Z92" i="72"/>
  <c r="Z152" i="71"/>
  <c r="Z164" i="70"/>
  <c r="Z104" i="70"/>
  <c r="Z80" i="70"/>
  <c r="Z176" i="69"/>
  <c r="Z181" i="69" s="1"/>
  <c r="Z116" i="69"/>
  <c r="Z121" i="69" s="1"/>
  <c r="Z20" i="69"/>
  <c r="Z164" i="68"/>
  <c r="Z32" i="68"/>
  <c r="Z20" i="68"/>
  <c r="Z188" i="68" s="1"/>
  <c r="Z80" i="73"/>
  <c r="Z44" i="70"/>
  <c r="Z80" i="69"/>
  <c r="Z85" i="69" s="1"/>
  <c r="Z140" i="73"/>
  <c r="Z104" i="73"/>
  <c r="Z92" i="73"/>
  <c r="Z68" i="73"/>
  <c r="Z20" i="73"/>
  <c r="Z44" i="72"/>
  <c r="Z32" i="72"/>
  <c r="Z104" i="71"/>
  <c r="Z44" i="71"/>
  <c r="Z176" i="70"/>
  <c r="Z116" i="70"/>
  <c r="Z92" i="70"/>
  <c r="Z32" i="70"/>
  <c r="Z20" i="70"/>
  <c r="Z188" i="70" s="1"/>
  <c r="Z140" i="69"/>
  <c r="Z145" i="69" s="1"/>
  <c r="Z128" i="69"/>
  <c r="Z133" i="69" s="1"/>
  <c r="Z56" i="69"/>
  <c r="Z61" i="69" s="1"/>
  <c r="Z176" i="68"/>
  <c r="Z140" i="68"/>
  <c r="Z128" i="68"/>
  <c r="Z116" i="68"/>
  <c r="Z104" i="68"/>
  <c r="Z92" i="68"/>
  <c r="Z80" i="68"/>
  <c r="Z68" i="68"/>
  <c r="Z176" i="72"/>
  <c r="Z56" i="72"/>
  <c r="Z140" i="70"/>
  <c r="Z104" i="69"/>
  <c r="Z109" i="69" s="1"/>
  <c r="Z92" i="69"/>
  <c r="Z97" i="69" s="1"/>
  <c r="Z68" i="69"/>
  <c r="Z73" i="69" s="1"/>
  <c r="Z32" i="73"/>
  <c r="Z80" i="72"/>
  <c r="Z68" i="72"/>
  <c r="Z128" i="70"/>
  <c r="Z56" i="70"/>
  <c r="Z44" i="69"/>
  <c r="Z49" i="69" s="1"/>
  <c r="Z32" i="69"/>
  <c r="Z37" i="69" s="1"/>
  <c r="Z20" i="72"/>
  <c r="Z92" i="71"/>
  <c r="Z68" i="71"/>
  <c r="Z56" i="68"/>
  <c r="Z164" i="72"/>
  <c r="Z164" i="71"/>
  <c r="Z152" i="70"/>
  <c r="Z68" i="70"/>
  <c r="Z164" i="69"/>
  <c r="Z169" i="69" s="1"/>
  <c r="Z152" i="69"/>
  <c r="Z157" i="69" s="1"/>
  <c r="Z152" i="68"/>
  <c r="Z44" i="68"/>
  <c r="T189" i="57"/>
  <c r="T19" i="45" s="1"/>
  <c r="T189" i="55"/>
  <c r="J19" i="45" s="1"/>
  <c r="T189" i="59"/>
  <c r="AD19" i="45" s="1"/>
  <c r="T189" i="58"/>
  <c r="T53" i="45" s="1"/>
  <c r="T189" i="51"/>
  <c r="J68" i="45" s="1"/>
  <c r="T189" i="39"/>
  <c r="J34" i="45" s="1"/>
  <c r="AN34" i="45" s="1"/>
  <c r="T189" i="52"/>
  <c r="AD68" i="45" s="1"/>
  <c r="T189" i="49"/>
  <c r="T34" i="45" s="1"/>
  <c r="T189" i="53"/>
  <c r="T68" i="45" s="1"/>
  <c r="AM13" i="45"/>
  <c r="AK47" i="45"/>
  <c r="AL47" i="45"/>
  <c r="AM47" i="45"/>
  <c r="AK13" i="45"/>
  <c r="U23" i="58"/>
  <c r="U191" i="58" s="1"/>
  <c r="V24" i="58"/>
  <c r="V192" i="58" s="1"/>
  <c r="Y35" i="58"/>
  <c r="Y47" i="58"/>
  <c r="W59" i="58"/>
  <c r="V71" i="58"/>
  <c r="W72" i="58"/>
  <c r="V84" i="58"/>
  <c r="V95" i="58"/>
  <c r="W96" i="58"/>
  <c r="Z107" i="58"/>
  <c r="W120" i="58"/>
  <c r="V132" i="58"/>
  <c r="Y143" i="58"/>
  <c r="U155" i="58"/>
  <c r="Y156" i="58"/>
  <c r="Y24" i="58"/>
  <c r="Y192" i="58" s="1"/>
  <c r="T35" i="58"/>
  <c r="T36" i="58" s="1"/>
  <c r="T37" i="58" s="1"/>
  <c r="Z35" i="58"/>
  <c r="W48" i="58"/>
  <c r="Z59" i="58"/>
  <c r="Z72" i="58"/>
  <c r="W84" i="58"/>
  <c r="Y95" i="58"/>
  <c r="Z96" i="58"/>
  <c r="V108" i="58"/>
  <c r="V119" i="58"/>
  <c r="Z120" i="58"/>
  <c r="W132" i="58"/>
  <c r="U144" i="58"/>
  <c r="Z156" i="58"/>
  <c r="W179" i="58"/>
  <c r="Y23" i="58"/>
  <c r="Y191" i="58" s="1"/>
  <c r="Z24" i="58"/>
  <c r="Z192" i="58" s="1"/>
  <c r="U35" i="58"/>
  <c r="U47" i="58"/>
  <c r="Z84" i="58"/>
  <c r="W108" i="58"/>
  <c r="Y131" i="58"/>
  <c r="Z132" i="58"/>
  <c r="Y167" i="58"/>
  <c r="T180" i="58"/>
  <c r="U24" i="58"/>
  <c r="U192" i="58" s="1"/>
  <c r="V35" i="58"/>
  <c r="X47" i="58"/>
  <c r="V59" i="58"/>
  <c r="X60" i="58"/>
  <c r="T107" i="58"/>
  <c r="T108" i="58" s="1"/>
  <c r="Z144" i="58"/>
  <c r="T155" i="58"/>
  <c r="T156" i="58" s="1"/>
  <c r="T157" i="58" s="1"/>
  <c r="V156" i="58"/>
  <c r="X180" i="58"/>
  <c r="U47" i="57"/>
  <c r="W48" i="57"/>
  <c r="U72" i="57"/>
  <c r="U83" i="57"/>
  <c r="Y119" i="57"/>
  <c r="W131" i="57"/>
  <c r="Z132" i="57"/>
  <c r="V144" i="57"/>
  <c r="Z156" i="57"/>
  <c r="Z168" i="57"/>
  <c r="U180" i="57"/>
  <c r="Z47" i="57"/>
  <c r="T84" i="57"/>
  <c r="U35" i="57"/>
  <c r="W24" i="57"/>
  <c r="W192" i="57" s="1"/>
  <c r="V35" i="57"/>
  <c r="V47" i="57"/>
  <c r="X72" i="57"/>
  <c r="W83" i="57"/>
  <c r="Y84" i="57"/>
  <c r="T96" i="57"/>
  <c r="U107" i="57"/>
  <c r="U119" i="57"/>
  <c r="X143" i="57"/>
  <c r="Y144" i="57"/>
  <c r="T167" i="57"/>
  <c r="T168" i="57" s="1"/>
  <c r="T169" i="57" s="1"/>
  <c r="U168" i="57"/>
  <c r="V180" i="57"/>
  <c r="Z180" i="57"/>
  <c r="V23" i="57"/>
  <c r="V191" i="57" s="1"/>
  <c r="W71" i="57"/>
  <c r="Z84" i="57"/>
  <c r="U95" i="57"/>
  <c r="W107" i="57"/>
  <c r="W119" i="57"/>
  <c r="Z144" i="57"/>
  <c r="T155" i="57"/>
  <c r="T156" i="57" s="1"/>
  <c r="T157" i="57" s="1"/>
  <c r="V156" i="57"/>
  <c r="V168" i="57"/>
  <c r="X179" i="57"/>
  <c r="U96" i="60"/>
  <c r="W60" i="60"/>
  <c r="V84" i="60"/>
  <c r="V96" i="60"/>
  <c r="U108" i="60"/>
  <c r="V131" i="60"/>
  <c r="W155" i="60"/>
  <c r="X179" i="60"/>
  <c r="Z144" i="60"/>
  <c r="X24" i="60"/>
  <c r="X192" i="60" s="1"/>
  <c r="T35" i="60"/>
  <c r="T36" i="60" s="1"/>
  <c r="U47" i="60"/>
  <c r="Y60" i="60"/>
  <c r="Y71" i="60"/>
  <c r="Z72" i="60"/>
  <c r="U83" i="60"/>
  <c r="W84" i="60"/>
  <c r="Z96" i="60"/>
  <c r="Y108" i="60"/>
  <c r="Z119" i="60"/>
  <c r="V144" i="60"/>
  <c r="U156" i="60"/>
  <c r="U168" i="60"/>
  <c r="T180" i="60"/>
  <c r="Y83" i="60"/>
  <c r="X186" i="60"/>
  <c r="Y35" i="60"/>
  <c r="V48" i="60"/>
  <c r="Z59" i="60"/>
  <c r="T72" i="60"/>
  <c r="Y95" i="60"/>
  <c r="T120" i="60"/>
  <c r="T132" i="60"/>
  <c r="W144" i="60"/>
  <c r="V156" i="60"/>
  <c r="Y168" i="60"/>
  <c r="V180" i="60"/>
  <c r="Z167" i="59"/>
  <c r="Z24" i="59"/>
  <c r="Z192" i="59" s="1"/>
  <c r="T36" i="59"/>
  <c r="X48" i="59"/>
  <c r="W60" i="59"/>
  <c r="Z71" i="59"/>
  <c r="X72" i="59"/>
  <c r="W84" i="59"/>
  <c r="R95" i="59"/>
  <c r="R96" i="59" s="1"/>
  <c r="R97" i="59" s="1"/>
  <c r="R98" i="59" s="1"/>
  <c r="U96" i="59"/>
  <c r="U108" i="59"/>
  <c r="U131" i="59"/>
  <c r="W143" i="59"/>
  <c r="Z144" i="59"/>
  <c r="Z155" i="59"/>
  <c r="Y156" i="59"/>
  <c r="T168" i="59"/>
  <c r="Y179" i="59"/>
  <c r="Y71" i="59"/>
  <c r="U36" i="59"/>
  <c r="V47" i="59"/>
  <c r="Z60" i="59"/>
  <c r="T72" i="59"/>
  <c r="Z84" i="59"/>
  <c r="T95" i="59"/>
  <c r="T96" i="59" s="1"/>
  <c r="T97" i="59" s="1"/>
  <c r="T98" i="59" s="1"/>
  <c r="V96" i="59"/>
  <c r="Y108" i="59"/>
  <c r="W119" i="59"/>
  <c r="Z131" i="59"/>
  <c r="T144" i="59"/>
  <c r="U156" i="59"/>
  <c r="V168" i="59"/>
  <c r="V180" i="59"/>
  <c r="Y95" i="59"/>
  <c r="Z180" i="59"/>
  <c r="Y36" i="59"/>
  <c r="T48" i="59"/>
  <c r="V72" i="59"/>
  <c r="Y83" i="59"/>
  <c r="X95" i="59"/>
  <c r="X107" i="59"/>
  <c r="T120" i="59"/>
  <c r="W132" i="59"/>
  <c r="V144" i="59"/>
  <c r="W156" i="59"/>
  <c r="W168" i="59"/>
  <c r="W180" i="59"/>
  <c r="V186" i="59"/>
  <c r="Y47" i="56"/>
  <c r="X179" i="56"/>
  <c r="P186" i="56"/>
  <c r="U48" i="56"/>
  <c r="X59" i="56"/>
  <c r="U72" i="56"/>
  <c r="Y120" i="56"/>
  <c r="U168" i="56"/>
  <c r="T180" i="56"/>
  <c r="Y71" i="56"/>
  <c r="T23" i="56"/>
  <c r="U24" i="56"/>
  <c r="U192" i="56" s="1"/>
  <c r="Z36" i="56"/>
  <c r="V48" i="56"/>
  <c r="Z60" i="56"/>
  <c r="V72" i="56"/>
  <c r="Y84" i="56"/>
  <c r="T132" i="56"/>
  <c r="T133" i="56" s="1"/>
  <c r="T134" i="56" s="1"/>
  <c r="W155" i="56"/>
  <c r="X156" i="56"/>
  <c r="T167" i="56"/>
  <c r="T168" i="56" s="1"/>
  <c r="T169" i="56" s="1"/>
  <c r="T170" i="56" s="1"/>
  <c r="X168" i="56"/>
  <c r="U180" i="56"/>
  <c r="V36" i="56"/>
  <c r="U23" i="56"/>
  <c r="U191" i="56" s="1"/>
  <c r="V24" i="56"/>
  <c r="V192" i="56" s="1"/>
  <c r="T35" i="56"/>
  <c r="T36" i="56" s="1"/>
  <c r="T37" i="56" s="1"/>
  <c r="X47" i="56"/>
  <c r="R59" i="56"/>
  <c r="R60" i="56" s="1"/>
  <c r="R61" i="56" s="1"/>
  <c r="R62" i="56" s="1"/>
  <c r="T59" i="56"/>
  <c r="X71" i="56"/>
  <c r="X83" i="56"/>
  <c r="U96" i="56"/>
  <c r="W107" i="56"/>
  <c r="U120" i="56"/>
  <c r="U132" i="56"/>
  <c r="U144" i="56"/>
  <c r="Y156" i="56"/>
  <c r="Y168" i="56"/>
  <c r="W179" i="56"/>
  <c r="V47" i="55"/>
  <c r="Z179" i="55"/>
  <c r="Z59" i="55"/>
  <c r="W72" i="55"/>
  <c r="Z83" i="55"/>
  <c r="T96" i="55"/>
  <c r="T108" i="55"/>
  <c r="V143" i="55"/>
  <c r="W144" i="55"/>
  <c r="V155" i="55"/>
  <c r="J187" i="55"/>
  <c r="N187" i="55"/>
  <c r="F17" i="45" s="1"/>
  <c r="AJ17" i="45" s="1"/>
  <c r="W23" i="55"/>
  <c r="W191" i="55" s="1"/>
  <c r="X24" i="55"/>
  <c r="X192" i="55" s="1"/>
  <c r="K187" i="55"/>
  <c r="C17" i="45" s="1"/>
  <c r="AG17" i="45" s="1"/>
  <c r="Z35" i="55"/>
  <c r="Z47" i="55"/>
  <c r="T60" i="55"/>
  <c r="X72" i="55"/>
  <c r="T84" i="55"/>
  <c r="V95" i="55"/>
  <c r="W96" i="55"/>
  <c r="V107" i="55"/>
  <c r="W108" i="55"/>
  <c r="X120" i="55"/>
  <c r="Z131" i="55"/>
  <c r="X144" i="55"/>
  <c r="X156" i="55"/>
  <c r="Z167" i="55"/>
  <c r="V179" i="55"/>
  <c r="W180" i="55"/>
  <c r="T24" i="55"/>
  <c r="T120" i="55"/>
  <c r="G187" i="55"/>
  <c r="T36" i="55"/>
  <c r="T48" i="55"/>
  <c r="V59" i="55"/>
  <c r="Z71" i="55"/>
  <c r="V83" i="55"/>
  <c r="X96" i="55"/>
  <c r="X108" i="55"/>
  <c r="T132" i="55"/>
  <c r="Z143" i="55"/>
  <c r="Z155" i="55"/>
  <c r="T168" i="55"/>
  <c r="X180" i="55"/>
  <c r="U59" i="53"/>
  <c r="U62" i="53"/>
  <c r="U107" i="53"/>
  <c r="G71" i="53"/>
  <c r="G72" i="53" s="1"/>
  <c r="G73" i="53" s="1"/>
  <c r="Y108" i="53"/>
  <c r="V120" i="53"/>
  <c r="Y169" i="53"/>
  <c r="J183" i="53"/>
  <c r="N183" i="53"/>
  <c r="P62" i="45" s="1"/>
  <c r="K184" i="53"/>
  <c r="M63" i="45" s="1"/>
  <c r="H186" i="53"/>
  <c r="L186" i="53"/>
  <c r="N65" i="45" s="1"/>
  <c r="I187" i="53"/>
  <c r="M187" i="53"/>
  <c r="O66" i="45" s="1"/>
  <c r="U23" i="53"/>
  <c r="U191" i="53" s="1"/>
  <c r="R83" i="53"/>
  <c r="R84" i="53" s="1"/>
  <c r="R85" i="53" s="1"/>
  <c r="Y109" i="53"/>
  <c r="U121" i="53"/>
  <c r="U35" i="49"/>
  <c r="V59" i="49"/>
  <c r="T71" i="49"/>
  <c r="T72" i="49" s="1"/>
  <c r="V73" i="49"/>
  <c r="Y167" i="49"/>
  <c r="R183" i="49"/>
  <c r="R28" i="45" s="1"/>
  <c r="X47" i="49"/>
  <c r="Y97" i="49"/>
  <c r="Y143" i="52"/>
  <c r="U59" i="52"/>
  <c r="U95" i="52"/>
  <c r="X131" i="52"/>
  <c r="X122" i="51"/>
  <c r="V26" i="49"/>
  <c r="V194" i="49" s="1"/>
  <c r="W169" i="49"/>
  <c r="Z25" i="49"/>
  <c r="Z193" i="49" s="1"/>
  <c r="U158" i="49"/>
  <c r="W170" i="49"/>
  <c r="U98" i="49"/>
  <c r="U107" i="49"/>
  <c r="J187" i="49"/>
  <c r="V35" i="49"/>
  <c r="V49" i="49"/>
  <c r="V74" i="49"/>
  <c r="Y98" i="49"/>
  <c r="U121" i="49"/>
  <c r="W134" i="49"/>
  <c r="W157" i="49"/>
  <c r="Y179" i="49"/>
  <c r="X62" i="49"/>
  <c r="U119" i="49"/>
  <c r="U155" i="49"/>
  <c r="H59" i="49"/>
  <c r="H60" i="49" s="1"/>
  <c r="U95" i="49"/>
  <c r="X61" i="49"/>
  <c r="Z74" i="49"/>
  <c r="X97" i="49"/>
  <c r="Y157" i="49"/>
  <c r="W182" i="49"/>
  <c r="W192" i="52"/>
  <c r="Y59" i="52"/>
  <c r="Y95" i="52"/>
  <c r="V107" i="52"/>
  <c r="V155" i="52"/>
  <c r="T179" i="52"/>
  <c r="T180" i="52" s="1"/>
  <c r="X192" i="52"/>
  <c r="T47" i="52"/>
  <c r="T48" i="52" s="1"/>
  <c r="T83" i="52"/>
  <c r="T84" i="52" s="1"/>
  <c r="Z107" i="52"/>
  <c r="Z155" i="52"/>
  <c r="X179" i="52"/>
  <c r="U186" i="52"/>
  <c r="W35" i="52"/>
  <c r="X47" i="52"/>
  <c r="X83" i="52"/>
  <c r="T131" i="52"/>
  <c r="U143" i="52"/>
  <c r="Y186" i="52"/>
  <c r="V61" i="51"/>
  <c r="U107" i="39"/>
  <c r="U157" i="39"/>
  <c r="X179" i="51"/>
  <c r="U110" i="39"/>
  <c r="U122" i="39"/>
  <c r="Z157" i="51"/>
  <c r="Y110" i="39"/>
  <c r="W48" i="51"/>
  <c r="X98" i="51"/>
  <c r="T169" i="51"/>
  <c r="R183" i="51"/>
  <c r="H62" i="45" s="1"/>
  <c r="U25" i="51"/>
  <c r="U193" i="51" s="1"/>
  <c r="U36" i="51"/>
  <c r="T49" i="51"/>
  <c r="Z61" i="51"/>
  <c r="U71" i="51"/>
  <c r="V95" i="51"/>
  <c r="V109" i="51"/>
  <c r="Y119" i="51"/>
  <c r="Z158" i="51"/>
  <c r="S183" i="51"/>
  <c r="I62" i="45" s="1"/>
  <c r="Y26" i="51"/>
  <c r="Y194" i="51" s="1"/>
  <c r="U38" i="51"/>
  <c r="X50" i="51"/>
  <c r="Z62" i="51"/>
  <c r="V71" i="51"/>
  <c r="Y95" i="51"/>
  <c r="Z110" i="51"/>
  <c r="T121" i="51"/>
  <c r="U143" i="51"/>
  <c r="U167" i="51"/>
  <c r="U23" i="51"/>
  <c r="U191" i="51" s="1"/>
  <c r="X146" i="51"/>
  <c r="I186" i="51"/>
  <c r="M186" i="51"/>
  <c r="E65" i="45" s="1"/>
  <c r="J187" i="51"/>
  <c r="N187" i="51"/>
  <c r="F66" i="45" s="1"/>
  <c r="Z95" i="51"/>
  <c r="T107" i="51"/>
  <c r="T108" i="51" s="1"/>
  <c r="T122" i="51"/>
  <c r="X145" i="51"/>
  <c r="V157" i="51"/>
  <c r="Y167" i="51"/>
  <c r="T179" i="51"/>
  <c r="U62" i="39"/>
  <c r="Y98" i="39"/>
  <c r="U26" i="39"/>
  <c r="U194" i="39" s="1"/>
  <c r="Y73" i="39"/>
  <c r="Y25" i="39"/>
  <c r="Y193" i="39" s="1"/>
  <c r="U59" i="39"/>
  <c r="Y62" i="39"/>
  <c r="U74" i="39"/>
  <c r="U95" i="39"/>
  <c r="U109" i="39"/>
  <c r="U145" i="39"/>
  <c r="U61" i="39"/>
  <c r="W95" i="39"/>
  <c r="U155" i="39"/>
  <c r="U49" i="39"/>
  <c r="Y61" i="39"/>
  <c r="W83" i="39"/>
  <c r="U97" i="39"/>
  <c r="Y109" i="39"/>
  <c r="W145" i="39"/>
  <c r="Y169" i="39"/>
  <c r="W181" i="39"/>
  <c r="M187" i="39"/>
  <c r="W47" i="39"/>
  <c r="W35" i="39"/>
  <c r="J186" i="39"/>
  <c r="N186" i="39"/>
  <c r="W37" i="39"/>
  <c r="W73" i="39"/>
  <c r="W85" i="39"/>
  <c r="Y121" i="39"/>
  <c r="Y158" i="39"/>
  <c r="U47" i="39"/>
  <c r="Y50" i="39"/>
  <c r="W143" i="39"/>
  <c r="Y146" i="39"/>
  <c r="U170" i="39"/>
  <c r="I187" i="39"/>
  <c r="W25" i="39"/>
  <c r="W193" i="39" s="1"/>
  <c r="W133" i="39"/>
  <c r="U167" i="39"/>
  <c r="R95" i="60"/>
  <c r="R96" i="60" s="1"/>
  <c r="R97" i="60" s="1"/>
  <c r="R98" i="60" s="1"/>
  <c r="R155" i="55"/>
  <c r="R156" i="55" s="1"/>
  <c r="R157" i="55" s="1"/>
  <c r="R158" i="55" s="1"/>
  <c r="R189" i="53"/>
  <c r="R68" i="45" s="1"/>
  <c r="R119" i="57"/>
  <c r="R120" i="57" s="1"/>
  <c r="R121" i="57" s="1"/>
  <c r="R122" i="57" s="1"/>
  <c r="R189" i="52"/>
  <c r="AB68" i="45" s="1"/>
  <c r="Q189" i="59"/>
  <c r="AA19" i="45" s="1"/>
  <c r="R189" i="51"/>
  <c r="H68" i="45" s="1"/>
  <c r="R189" i="59"/>
  <c r="AB19" i="45" s="1"/>
  <c r="R179" i="60"/>
  <c r="R189" i="57"/>
  <c r="R19" i="45" s="1"/>
  <c r="S189" i="39"/>
  <c r="S189" i="51"/>
  <c r="I68" i="45" s="1"/>
  <c r="Q189" i="53"/>
  <c r="Q68" i="45" s="1"/>
  <c r="S189" i="58"/>
  <c r="S53" i="45" s="1"/>
  <c r="R190" i="53"/>
  <c r="R69" i="45" s="1"/>
  <c r="S187" i="53"/>
  <c r="S66" i="45" s="1"/>
  <c r="S187" i="55"/>
  <c r="I17" i="45" s="1"/>
  <c r="AM17" i="45" s="1"/>
  <c r="S187" i="49"/>
  <c r="S32" i="45" s="1"/>
  <c r="S187" i="57"/>
  <c r="S17" i="45" s="1"/>
  <c r="S187" i="56"/>
  <c r="I51" i="45" s="1"/>
  <c r="AM51" i="45" s="1"/>
  <c r="S187" i="51"/>
  <c r="I66" i="45" s="1"/>
  <c r="S187" i="39"/>
  <c r="S184" i="53"/>
  <c r="S63" i="45" s="1"/>
  <c r="S184" i="39"/>
  <c r="S184" i="51"/>
  <c r="I63" i="45" s="1"/>
  <c r="AM63" i="45" s="1"/>
  <c r="S184" i="49"/>
  <c r="S29" i="45" s="1"/>
  <c r="AC28" i="45"/>
  <c r="S183" i="39"/>
  <c r="I28" i="45" s="1"/>
  <c r="S183" i="49"/>
  <c r="S28" i="45" s="1"/>
  <c r="S187" i="52"/>
  <c r="AC66" i="45" s="1"/>
  <c r="S186" i="51"/>
  <c r="I65" i="45" s="1"/>
  <c r="S186" i="52"/>
  <c r="AC65" i="45" s="1"/>
  <c r="J46" i="49"/>
  <c r="J22" i="49"/>
  <c r="J140" i="51"/>
  <c r="J143" i="51" s="1"/>
  <c r="N116" i="51"/>
  <c r="N46" i="49"/>
  <c r="N22" i="49"/>
  <c r="T166" i="60"/>
  <c r="T92" i="60"/>
  <c r="T82" i="60"/>
  <c r="T58" i="59"/>
  <c r="T44" i="59"/>
  <c r="T34" i="59"/>
  <c r="T164" i="56"/>
  <c r="T20" i="56"/>
  <c r="T58" i="53"/>
  <c r="T56" i="53"/>
  <c r="T154" i="49"/>
  <c r="T152" i="49"/>
  <c r="T106" i="49"/>
  <c r="T104" i="49"/>
  <c r="T94" i="49"/>
  <c r="T92" i="49"/>
  <c r="T58" i="49"/>
  <c r="T56" i="49"/>
  <c r="T166" i="52"/>
  <c r="T164" i="52"/>
  <c r="T118" i="52"/>
  <c r="T116" i="52"/>
  <c r="T22" i="52"/>
  <c r="T118" i="51"/>
  <c r="T116" i="51"/>
  <c r="T34" i="57"/>
  <c r="T32" i="57"/>
  <c r="T22" i="57"/>
  <c r="T166" i="59"/>
  <c r="T70" i="59"/>
  <c r="T68" i="59"/>
  <c r="T32" i="56"/>
  <c r="T128" i="55"/>
  <c r="T104" i="55"/>
  <c r="T94" i="55"/>
  <c r="T32" i="55"/>
  <c r="T106" i="53"/>
  <c r="T104" i="53"/>
  <c r="T70" i="53"/>
  <c r="T68" i="53"/>
  <c r="T22" i="53"/>
  <c r="T20" i="53"/>
  <c r="T142" i="49"/>
  <c r="T140" i="49"/>
  <c r="T46" i="49"/>
  <c r="T22" i="49"/>
  <c r="T94" i="52"/>
  <c r="T92" i="52"/>
  <c r="T82" i="52"/>
  <c r="T80" i="52"/>
  <c r="T58" i="52"/>
  <c r="T56" i="52"/>
  <c r="T46" i="52"/>
  <c r="T44" i="52"/>
  <c r="T34" i="52"/>
  <c r="T32" i="52"/>
  <c r="X32" i="39"/>
  <c r="X34" i="39"/>
  <c r="T56" i="39"/>
  <c r="T58" i="39"/>
  <c r="T92" i="39"/>
  <c r="T94" i="39"/>
  <c r="X116" i="39"/>
  <c r="X118" i="39"/>
  <c r="X176" i="39"/>
  <c r="X178" i="39"/>
  <c r="X68" i="51"/>
  <c r="X70" i="51"/>
  <c r="X80" i="51"/>
  <c r="X82" i="51"/>
  <c r="J92" i="51"/>
  <c r="J95" i="51" s="1"/>
  <c r="T104" i="51"/>
  <c r="T130" i="51"/>
  <c r="X176" i="51"/>
  <c r="X178" i="51"/>
  <c r="X46" i="52"/>
  <c r="X82" i="52"/>
  <c r="T106" i="52"/>
  <c r="T142" i="52"/>
  <c r="T178" i="52"/>
  <c r="X22" i="49"/>
  <c r="X190" i="49" s="1"/>
  <c r="T32" i="49"/>
  <c r="T34" i="49"/>
  <c r="X46" i="49"/>
  <c r="T118" i="49"/>
  <c r="T128" i="49"/>
  <c r="T130" i="49"/>
  <c r="T178" i="49"/>
  <c r="R188" i="53"/>
  <c r="R67" i="45" s="1"/>
  <c r="T34" i="53"/>
  <c r="T44" i="53"/>
  <c r="T46" i="53"/>
  <c r="T94" i="53"/>
  <c r="X46" i="55"/>
  <c r="X58" i="55"/>
  <c r="X68" i="55"/>
  <c r="T20" i="60"/>
  <c r="X56" i="60"/>
  <c r="X61" i="60" s="1"/>
  <c r="X106" i="57"/>
  <c r="X130" i="60"/>
  <c r="X116" i="60"/>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8" i="39"/>
  <c r="X128" i="39"/>
  <c r="X130" i="39"/>
  <c r="X152" i="39"/>
  <c r="X154" i="39"/>
  <c r="T176" i="39"/>
  <c r="T178" i="39"/>
  <c r="N68" i="51"/>
  <c r="N71" i="51" s="1"/>
  <c r="T68" i="51"/>
  <c r="T70" i="51"/>
  <c r="T80" i="51"/>
  <c r="T82" i="51"/>
  <c r="T128" i="51"/>
  <c r="T166" i="51"/>
  <c r="T176" i="51"/>
  <c r="T178" i="51"/>
  <c r="X44" i="52"/>
  <c r="X49" i="52" s="1"/>
  <c r="X68" i="52"/>
  <c r="X73" i="52" s="1"/>
  <c r="X70" i="52"/>
  <c r="X80" i="52"/>
  <c r="X85" i="52" s="1"/>
  <c r="N104" i="52"/>
  <c r="T104" i="52"/>
  <c r="T140" i="52"/>
  <c r="T176" i="52"/>
  <c r="X80" i="49"/>
  <c r="X82" i="49"/>
  <c r="T116" i="49"/>
  <c r="X164" i="49"/>
  <c r="X166" i="49"/>
  <c r="T176" i="49"/>
  <c r="T32" i="53"/>
  <c r="X80" i="53"/>
  <c r="X82" i="53"/>
  <c r="T92" i="53"/>
  <c r="X140" i="53"/>
  <c r="X70" i="56"/>
  <c r="T80" i="56"/>
  <c r="T176" i="56"/>
  <c r="T142" i="59"/>
  <c r="T116" i="60"/>
  <c r="R131" i="60"/>
  <c r="R132" i="60" s="1"/>
  <c r="R133" i="60" s="1"/>
  <c r="R134" i="60" s="1"/>
  <c r="R71" i="56"/>
  <c r="R71" i="59"/>
  <c r="R72" i="59" s="1"/>
  <c r="R143" i="60"/>
  <c r="R144" i="60" s="1"/>
  <c r="R145" i="60" s="1"/>
  <c r="R146" i="60" s="1"/>
  <c r="R35" i="57"/>
  <c r="R36" i="57" s="1"/>
  <c r="R37" i="57" s="1"/>
  <c r="R38" i="57" s="1"/>
  <c r="R83" i="55"/>
  <c r="T130" i="58"/>
  <c r="T128" i="58"/>
  <c r="T44" i="58"/>
  <c r="T22" i="58"/>
  <c r="T20" i="58"/>
  <c r="T166" i="57"/>
  <c r="T164" i="60"/>
  <c r="T169" i="60" s="1"/>
  <c r="T140" i="60"/>
  <c r="T118" i="60"/>
  <c r="T106" i="60"/>
  <c r="T68" i="60"/>
  <c r="T58" i="60"/>
  <c r="T32" i="60"/>
  <c r="T22" i="60"/>
  <c r="T178" i="59"/>
  <c r="T128" i="59"/>
  <c r="T82" i="59"/>
  <c r="T56" i="59"/>
  <c r="T46" i="59"/>
  <c r="T32" i="59"/>
  <c r="T22" i="59"/>
  <c r="T178" i="56"/>
  <c r="T166" i="56"/>
  <c r="T152" i="56"/>
  <c r="T118" i="56"/>
  <c r="T94" i="56"/>
  <c r="T82" i="56"/>
  <c r="T56" i="56"/>
  <c r="T34" i="56"/>
  <c r="T166" i="55"/>
  <c r="T152" i="55"/>
  <c r="T140" i="55"/>
  <c r="T118" i="55"/>
  <c r="T70" i="55"/>
  <c r="T56" i="55"/>
  <c r="T44" i="55"/>
  <c r="T22" i="55"/>
  <c r="T178" i="53"/>
  <c r="T176" i="53"/>
  <c r="T130" i="53"/>
  <c r="T128" i="53"/>
  <c r="T118" i="53"/>
  <c r="T164" i="58"/>
  <c r="T142" i="58"/>
  <c r="T58" i="58"/>
  <c r="T104" i="57"/>
  <c r="T80" i="57"/>
  <c r="T58" i="57"/>
  <c r="T44" i="57"/>
  <c r="T20" i="57"/>
  <c r="T80" i="60"/>
  <c r="T46" i="60"/>
  <c r="T34" i="60"/>
  <c r="T176" i="59"/>
  <c r="T164" i="59"/>
  <c r="T152" i="59"/>
  <c r="T140" i="59"/>
  <c r="T116" i="59"/>
  <c r="T106" i="59"/>
  <c r="T20" i="59"/>
  <c r="T154" i="56"/>
  <c r="T142" i="56"/>
  <c r="T130" i="56"/>
  <c r="T92" i="56"/>
  <c r="T44" i="56"/>
  <c r="T22" i="56"/>
  <c r="T164" i="55"/>
  <c r="T142" i="55"/>
  <c r="T130" i="55"/>
  <c r="T92" i="55"/>
  <c r="T68" i="55"/>
  <c r="T46" i="55"/>
  <c r="T34" i="55"/>
  <c r="T142" i="53"/>
  <c r="T140" i="53"/>
  <c r="X128" i="58"/>
  <c r="X104" i="58"/>
  <c r="X110" i="58" s="1"/>
  <c r="X56" i="58"/>
  <c r="X61" i="58" s="1"/>
  <c r="X178" i="57"/>
  <c r="X94" i="57"/>
  <c r="X70" i="57"/>
  <c r="X176" i="60"/>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28" i="56"/>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46" i="60" s="1"/>
  <c r="X128" i="60"/>
  <c r="X118" i="60"/>
  <c r="X106" i="60"/>
  <c r="X68" i="60"/>
  <c r="X73" i="60" s="1"/>
  <c r="X58" i="60"/>
  <c r="X32" i="60"/>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X152" i="53"/>
  <c r="X154" i="53"/>
  <c r="X164" i="53"/>
  <c r="X166" i="53"/>
  <c r="X20" i="55"/>
  <c r="X188" i="55" s="1"/>
  <c r="T58" i="55"/>
  <c r="T80" i="55"/>
  <c r="T82" i="55"/>
  <c r="X116" i="55"/>
  <c r="T154" i="55"/>
  <c r="T176" i="55"/>
  <c r="T178" i="55"/>
  <c r="T58" i="56"/>
  <c r="T104" i="56"/>
  <c r="T106" i="56"/>
  <c r="T116" i="56"/>
  <c r="X130" i="56"/>
  <c r="X20" i="59"/>
  <c r="X25" i="59" s="1"/>
  <c r="X193" i="59" s="1"/>
  <c r="X106" i="59"/>
  <c r="T130" i="59"/>
  <c r="T154" i="59"/>
  <c r="X44" i="60"/>
  <c r="X50" i="60" s="1"/>
  <c r="X46" i="60"/>
  <c r="T56" i="60"/>
  <c r="T70" i="60"/>
  <c r="X104" i="60"/>
  <c r="X109" i="60" s="1"/>
  <c r="T130" i="60"/>
  <c r="X152" i="60"/>
  <c r="X157" i="60" s="1"/>
  <c r="T154" i="60"/>
  <c r="T178" i="60"/>
  <c r="X116" i="57"/>
  <c r="T118" i="57"/>
  <c r="X46" i="58"/>
  <c r="X116" i="58"/>
  <c r="X121" i="58" s="1"/>
  <c r="T152" i="53"/>
  <c r="T154" i="53"/>
  <c r="T164" i="53"/>
  <c r="T166" i="53"/>
  <c r="T20" i="55"/>
  <c r="X34" i="55"/>
  <c r="X104" i="55"/>
  <c r="T106" i="55"/>
  <c r="T116" i="55"/>
  <c r="X130" i="55"/>
  <c r="X32" i="56"/>
  <c r="X38" i="56" s="1"/>
  <c r="T128" i="56"/>
  <c r="X70" i="59"/>
  <c r="T80" i="59"/>
  <c r="X94" i="59"/>
  <c r="T104" i="59"/>
  <c r="X152" i="59"/>
  <c r="X158" i="59" s="1"/>
  <c r="X176" i="59"/>
  <c r="X182" i="59" s="1"/>
  <c r="X34" i="60"/>
  <c r="R47" i="60"/>
  <c r="R48" i="60" s="1"/>
  <c r="R49" i="60" s="1"/>
  <c r="R50" i="60" s="1"/>
  <c r="T44" i="60"/>
  <c r="X92" i="60"/>
  <c r="X98" i="60" s="1"/>
  <c r="T94" i="60"/>
  <c r="R107" i="60"/>
  <c r="R108" i="60" s="1"/>
  <c r="T104" i="60"/>
  <c r="R155" i="60"/>
  <c r="R156" i="60" s="1"/>
  <c r="R157" i="60" s="1"/>
  <c r="R158" i="60" s="1"/>
  <c r="T152" i="60"/>
  <c r="T157" i="60" s="1"/>
  <c r="T176" i="60"/>
  <c r="T181" i="60" s="1"/>
  <c r="T46" i="57"/>
  <c r="T56" i="57"/>
  <c r="X82" i="57"/>
  <c r="X176" i="57"/>
  <c r="X182" i="57" s="1"/>
  <c r="T178" i="57"/>
  <c r="X80" i="58"/>
  <c r="X85" i="58" s="1"/>
  <c r="X82" i="58"/>
  <c r="X94" i="58"/>
  <c r="X152" i="58"/>
  <c r="X158" i="58" s="1"/>
  <c r="R23" i="55"/>
  <c r="R119" i="55"/>
  <c r="R120" i="55" s="1"/>
  <c r="R121" i="55" s="1"/>
  <c r="R122" i="55" s="1"/>
  <c r="R35" i="56"/>
  <c r="R36" i="56" s="1"/>
  <c r="R47" i="57"/>
  <c r="R48" i="57" s="1"/>
  <c r="R49" i="57" s="1"/>
  <c r="R50" i="57" s="1"/>
  <c r="R71" i="57"/>
  <c r="R72" i="57" s="1"/>
  <c r="R73" i="57" s="1"/>
  <c r="R74" i="57" s="1"/>
  <c r="R83" i="57"/>
  <c r="R107" i="58"/>
  <c r="R108" i="58" s="1"/>
  <c r="R109" i="58" s="1"/>
  <c r="R110" i="58" s="1"/>
  <c r="R190" i="59"/>
  <c r="AB20" i="45" s="1"/>
  <c r="R143" i="59"/>
  <c r="R144" i="59" s="1"/>
  <c r="R145" i="59" s="1"/>
  <c r="R146" i="59" s="1"/>
  <c r="R179" i="59"/>
  <c r="R180" i="59" s="1"/>
  <c r="R181" i="59" s="1"/>
  <c r="R182" i="59" s="1"/>
  <c r="R131" i="57"/>
  <c r="R132" i="57" s="1"/>
  <c r="R133" i="57" s="1"/>
  <c r="R134" i="57" s="1"/>
  <c r="R155" i="57"/>
  <c r="R156" i="57" s="1"/>
  <c r="R157" i="57" s="1"/>
  <c r="R158" i="57" s="1"/>
  <c r="R131" i="58"/>
  <c r="R71" i="55"/>
  <c r="R72" i="55" s="1"/>
  <c r="R73" i="55" s="1"/>
  <c r="R74" i="55" s="1"/>
  <c r="R95" i="55"/>
  <c r="R96" i="55" s="1"/>
  <c r="R97" i="55" s="1"/>
  <c r="R98" i="55" s="1"/>
  <c r="R167" i="55"/>
  <c r="R168" i="55" s="1"/>
  <c r="R169" i="55" s="1"/>
  <c r="R170" i="55" s="1"/>
  <c r="R47" i="56"/>
  <c r="R48" i="56" s="1"/>
  <c r="R49" i="56" s="1"/>
  <c r="R50" i="56" s="1"/>
  <c r="R71" i="58"/>
  <c r="R72" i="58" s="1"/>
  <c r="R73" i="58" s="1"/>
  <c r="R74" i="58" s="1"/>
  <c r="R143" i="58"/>
  <c r="R178" i="58"/>
  <c r="S189" i="55"/>
  <c r="I19" i="45" s="1"/>
  <c r="S189" i="56"/>
  <c r="I53" i="45" s="1"/>
  <c r="S189" i="59"/>
  <c r="AC19" i="45" s="1"/>
  <c r="S189" i="60"/>
  <c r="AC53" i="45" s="1"/>
  <c r="S189" i="57"/>
  <c r="S19" i="45" s="1"/>
  <c r="S189" i="53"/>
  <c r="S68" i="45" s="1"/>
  <c r="S189" i="52"/>
  <c r="AC68" i="45" s="1"/>
  <c r="S189" i="49"/>
  <c r="S34" i="45" s="1"/>
  <c r="S186" i="55"/>
  <c r="I16" i="45" s="1"/>
  <c r="S186" i="59"/>
  <c r="AC16" i="45" s="1"/>
  <c r="S186" i="57"/>
  <c r="S16" i="45" s="1"/>
  <c r="S186" i="60"/>
  <c r="AC50" i="45" s="1"/>
  <c r="S186" i="53"/>
  <c r="S65" i="45" s="1"/>
  <c r="S186" i="39"/>
  <c r="S186" i="49"/>
  <c r="S31" i="45" s="1"/>
  <c r="R184" i="53"/>
  <c r="R63" i="45" s="1"/>
  <c r="R186" i="56"/>
  <c r="H50" i="45" s="1"/>
  <c r="R119" i="58"/>
  <c r="R120" i="58" s="1"/>
  <c r="R121" i="58" s="1"/>
  <c r="R122" i="58" s="1"/>
  <c r="R60" i="55"/>
  <c r="R61" i="55" s="1"/>
  <c r="R62" i="55" s="1"/>
  <c r="R119" i="60"/>
  <c r="R120" i="60" s="1"/>
  <c r="R186" i="58"/>
  <c r="R50" i="45" s="1"/>
  <c r="R107" i="59"/>
  <c r="R108" i="59" s="1"/>
  <c r="R109" i="59" s="1"/>
  <c r="R110" i="59" s="1"/>
  <c r="R59" i="60"/>
  <c r="R60" i="60" s="1"/>
  <c r="R47" i="55"/>
  <c r="R143" i="55"/>
  <c r="R179" i="55"/>
  <c r="R180" i="55" s="1"/>
  <c r="R72" i="56"/>
  <c r="R73" i="56" s="1"/>
  <c r="R83" i="59"/>
  <c r="R84" i="59" s="1"/>
  <c r="R85" i="59" s="1"/>
  <c r="R86" i="59" s="1"/>
  <c r="R180" i="60"/>
  <c r="R181" i="60" s="1"/>
  <c r="R182" i="60" s="1"/>
  <c r="R84" i="55"/>
  <c r="R85" i="55" s="1"/>
  <c r="R86" i="55" s="1"/>
  <c r="R167" i="59"/>
  <c r="R168" i="59" s="1"/>
  <c r="R71" i="60"/>
  <c r="R72" i="60" s="1"/>
  <c r="R35" i="55"/>
  <c r="R107" i="55"/>
  <c r="R131" i="55"/>
  <c r="R132" i="55" s="1"/>
  <c r="R186" i="59"/>
  <c r="AB16" i="45" s="1"/>
  <c r="R186" i="57"/>
  <c r="R16" i="45" s="1"/>
  <c r="R186" i="49"/>
  <c r="R31" i="45" s="1"/>
  <c r="R186" i="51"/>
  <c r="H65" i="45" s="1"/>
  <c r="R186" i="39"/>
  <c r="R23" i="52"/>
  <c r="R24" i="52" s="1"/>
  <c r="R186" i="53"/>
  <c r="R65" i="45" s="1"/>
  <c r="R35" i="51"/>
  <c r="R36" i="51" s="1"/>
  <c r="R59" i="51"/>
  <c r="R60" i="51" s="1"/>
  <c r="R155" i="39"/>
  <c r="R156" i="39" s="1"/>
  <c r="R71" i="49"/>
  <c r="R72" i="49" s="1"/>
  <c r="R119" i="49"/>
  <c r="R120" i="49" s="1"/>
  <c r="R121" i="49" s="1"/>
  <c r="R35" i="53"/>
  <c r="R36" i="53" s="1"/>
  <c r="R37" i="53" s="1"/>
  <c r="R107" i="51"/>
  <c r="R108" i="51" s="1"/>
  <c r="R109" i="51" s="1"/>
  <c r="R59" i="39"/>
  <c r="R60" i="39" s="1"/>
  <c r="R184" i="39"/>
  <c r="R35" i="39"/>
  <c r="R36" i="39" s="1"/>
  <c r="R37" i="39" s="1"/>
  <c r="R179" i="39"/>
  <c r="R180" i="39" s="1"/>
  <c r="R83" i="51"/>
  <c r="R84" i="51" s="1"/>
  <c r="R85" i="51" s="1"/>
  <c r="R155" i="51"/>
  <c r="R156" i="51" s="1"/>
  <c r="R184" i="49"/>
  <c r="R29" i="45" s="1"/>
  <c r="R95" i="49"/>
  <c r="R96" i="49" s="1"/>
  <c r="R97" i="49" s="1"/>
  <c r="R98" i="49" s="1"/>
  <c r="R59" i="53"/>
  <c r="R60" i="53" s="1"/>
  <c r="R61" i="53" s="1"/>
  <c r="R119" i="53"/>
  <c r="R120" i="53" s="1"/>
  <c r="R131" i="53"/>
  <c r="R132" i="53" s="1"/>
  <c r="R133" i="53" s="1"/>
  <c r="R179" i="53"/>
  <c r="R180" i="53" s="1"/>
  <c r="R181" i="53" s="1"/>
  <c r="R83" i="39"/>
  <c r="R84" i="39" s="1"/>
  <c r="R107" i="39"/>
  <c r="R108" i="39" s="1"/>
  <c r="R131" i="39"/>
  <c r="R132" i="39" s="1"/>
  <c r="R184" i="51"/>
  <c r="H63" i="45" s="1"/>
  <c r="AL63" i="45" s="1"/>
  <c r="R155" i="52"/>
  <c r="R156" i="52" s="1"/>
  <c r="R107" i="52"/>
  <c r="R187" i="53"/>
  <c r="R66" i="45" s="1"/>
  <c r="R187" i="39"/>
  <c r="R187" i="55"/>
  <c r="H17" i="45" s="1"/>
  <c r="AL17" i="45" s="1"/>
  <c r="R187" i="51"/>
  <c r="H66" i="45" s="1"/>
  <c r="R187" i="49"/>
  <c r="R32" i="45" s="1"/>
  <c r="R187" i="57"/>
  <c r="R17" i="45" s="1"/>
  <c r="R187" i="56"/>
  <c r="H51" i="45" s="1"/>
  <c r="AL51" i="45" s="1"/>
  <c r="R187" i="52"/>
  <c r="AB66" i="45" s="1"/>
  <c r="R189" i="56"/>
  <c r="H53" i="45" s="1"/>
  <c r="R189" i="58"/>
  <c r="R53" i="45" s="1"/>
  <c r="R189" i="60"/>
  <c r="AB53" i="45" s="1"/>
  <c r="R189" i="55"/>
  <c r="H19" i="45" s="1"/>
  <c r="R189" i="49"/>
  <c r="R34" i="45" s="1"/>
  <c r="R189" i="39"/>
  <c r="R188" i="39"/>
  <c r="H33" i="45" s="1"/>
  <c r="R190" i="39"/>
  <c r="H35" i="45" s="1"/>
  <c r="I164" i="52"/>
  <c r="T128" i="60"/>
  <c r="T133" i="60" s="1"/>
  <c r="T142" i="60"/>
  <c r="X166" i="60"/>
  <c r="X178" i="60"/>
  <c r="X20" i="57"/>
  <c r="X188" i="57" s="1"/>
  <c r="X22" i="57"/>
  <c r="X190" i="57" s="1"/>
  <c r="X44" i="57"/>
  <c r="X49" i="57" s="1"/>
  <c r="X46" i="57"/>
  <c r="T68" i="57"/>
  <c r="T82" i="57"/>
  <c r="X92" i="57"/>
  <c r="T106" i="57"/>
  <c r="T116" i="57"/>
  <c r="X118" i="57"/>
  <c r="X128" i="57"/>
  <c r="T130" i="57"/>
  <c r="T140" i="57"/>
  <c r="X142" i="57"/>
  <c r="T154" i="57"/>
  <c r="X32" i="58"/>
  <c r="X38" i="58" s="1"/>
  <c r="T34" i="58"/>
  <c r="T46" i="58"/>
  <c r="T56" i="58"/>
  <c r="X92" i="58"/>
  <c r="X98" i="58" s="1"/>
  <c r="T104" i="58"/>
  <c r="X106" i="58"/>
  <c r="X118" i="58"/>
  <c r="T140" i="58"/>
  <c r="T154" i="58"/>
  <c r="R176" i="58"/>
  <c r="X176" i="58"/>
  <c r="M22" i="52"/>
  <c r="I32" i="52"/>
  <c r="I35" i="52" s="1"/>
  <c r="X80" i="57"/>
  <c r="T92" i="57"/>
  <c r="T94" i="57"/>
  <c r="X104" i="57"/>
  <c r="X110" i="57" s="1"/>
  <c r="T128" i="57"/>
  <c r="T152" i="57"/>
  <c r="X164" i="57"/>
  <c r="X170" i="57" s="1"/>
  <c r="X166" i="57"/>
  <c r="T176" i="57"/>
  <c r="X22" i="58"/>
  <c r="X190" i="58" s="1"/>
  <c r="T32" i="58"/>
  <c r="X44" i="58"/>
  <c r="X49" i="58" s="1"/>
  <c r="X58" i="58"/>
  <c r="T68" i="58"/>
  <c r="T70" i="58"/>
  <c r="T116" i="58"/>
  <c r="X130" i="58"/>
  <c r="X142" i="58"/>
  <c r="T152" i="58"/>
  <c r="X164" i="58"/>
  <c r="X166" i="58"/>
  <c r="T176" i="58"/>
  <c r="T181" i="58" s="1"/>
  <c r="T178" i="58"/>
  <c r="I80" i="39"/>
  <c r="I83" i="39" s="1"/>
  <c r="M20" i="51"/>
  <c r="M23" i="51" s="1"/>
  <c r="I80" i="52"/>
  <c r="I83"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R188" i="49"/>
  <c r="R33" i="45" s="1"/>
  <c r="R190" i="56"/>
  <c r="H54" i="45" s="1"/>
  <c r="M68" i="39"/>
  <c r="M71" i="39" s="1"/>
  <c r="I20" i="39"/>
  <c r="I23" i="39" s="1"/>
  <c r="I94" i="39"/>
  <c r="R188" i="51"/>
  <c r="H67" i="45" s="1"/>
  <c r="R190" i="51"/>
  <c r="H69" i="45" s="1"/>
  <c r="M56" i="51"/>
  <c r="M59" i="51" s="1"/>
  <c r="M166" i="51"/>
  <c r="I176" i="51"/>
  <c r="R190" i="52"/>
  <c r="AB69" i="45" s="1"/>
  <c r="R190" i="60"/>
  <c r="AB54" i="45" s="1"/>
  <c r="R190" i="49"/>
  <c r="R35" i="45" s="1"/>
  <c r="R190" i="55"/>
  <c r="H20" i="45" s="1"/>
  <c r="AL20" i="45" s="1"/>
  <c r="R130" i="58"/>
  <c r="Q95" i="60"/>
  <c r="Q96" i="60" s="1"/>
  <c r="Q97" i="60" s="1"/>
  <c r="Q98" i="60" s="1"/>
  <c r="Q184" i="53"/>
  <c r="Q63" i="45" s="1"/>
  <c r="Q183" i="51"/>
  <c r="G62" i="45" s="1"/>
  <c r="Q183" i="39"/>
  <c r="G28" i="45" s="1"/>
  <c r="Q183" i="53"/>
  <c r="Q62" i="45" s="1"/>
  <c r="Q184" i="51"/>
  <c r="G63" i="45" s="1"/>
  <c r="AK63" i="45" s="1"/>
  <c r="Q184" i="49"/>
  <c r="Q29" i="45" s="1"/>
  <c r="Q187" i="57"/>
  <c r="Q17" i="45" s="1"/>
  <c r="Q187" i="53"/>
  <c r="Q66" i="45" s="1"/>
  <c r="Q189" i="56"/>
  <c r="G53" i="45" s="1"/>
  <c r="AK53" i="45" s="1"/>
  <c r="Q189" i="57"/>
  <c r="Q19" i="45" s="1"/>
  <c r="Q189" i="58"/>
  <c r="Q53" i="45" s="1"/>
  <c r="Q189" i="60"/>
  <c r="AA53" i="45" s="1"/>
  <c r="Q189" i="55"/>
  <c r="G19" i="45" s="1"/>
  <c r="AK19" i="45" s="1"/>
  <c r="Q189" i="52"/>
  <c r="AA68" i="45" s="1"/>
  <c r="Q189" i="49"/>
  <c r="Q34" i="45" s="1"/>
  <c r="Q189" i="51"/>
  <c r="G68" i="45" s="1"/>
  <c r="Q119" i="56"/>
  <c r="Q120" i="56" s="1"/>
  <c r="Q121" i="56" s="1"/>
  <c r="Q122" i="56" s="1"/>
  <c r="Q189" i="39"/>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M104" i="49"/>
  <c r="M107" i="49" s="1"/>
  <c r="I118" i="49"/>
  <c r="M130" i="49"/>
  <c r="M152" i="49"/>
  <c r="I128" i="56"/>
  <c r="I131" i="56" s="1"/>
  <c r="I106" i="53"/>
  <c r="I34" i="53"/>
  <c r="I20" i="49"/>
  <c r="I23" i="49" s="1"/>
  <c r="I142" i="52"/>
  <c r="I130" i="52"/>
  <c r="I116" i="52"/>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20" i="59"/>
  <c r="I68" i="49"/>
  <c r="I176" i="52"/>
  <c r="I179" i="52" s="1"/>
  <c r="I180" i="52" s="1"/>
  <c r="I166" i="52"/>
  <c r="I152" i="52"/>
  <c r="I94" i="52"/>
  <c r="I82" i="52"/>
  <c r="I68" i="52"/>
  <c r="I71" i="52" s="1"/>
  <c r="I72" i="52" s="1"/>
  <c r="I46" i="52"/>
  <c r="I34" i="52"/>
  <c r="I178" i="51"/>
  <c r="I128" i="51"/>
  <c r="I131" i="51" s="1"/>
  <c r="I92" i="5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20" i="51" s="1"/>
  <c r="I121" i="51" s="1"/>
  <c r="I122" i="51" s="1"/>
  <c r="I106" i="51"/>
  <c r="I80" i="51"/>
  <c r="I83" i="51" s="1"/>
  <c r="I68" i="51"/>
  <c r="I56" i="51"/>
  <c r="I59" i="51" s="1"/>
  <c r="I60" i="51" s="1"/>
  <c r="I61" i="51" s="1"/>
  <c r="I44" i="51"/>
  <c r="I32" i="51"/>
  <c r="I35" i="51" s="1"/>
  <c r="I20" i="51"/>
  <c r="I23" i="51" s="1"/>
  <c r="I178" i="39"/>
  <c r="I164" i="39"/>
  <c r="I167" i="39" s="1"/>
  <c r="I140" i="39"/>
  <c r="I118" i="39"/>
  <c r="I68" i="39"/>
  <c r="I71" i="39" s="1"/>
  <c r="I34" i="39"/>
  <c r="M178" i="55"/>
  <c r="M70" i="55"/>
  <c r="M46" i="55"/>
  <c r="M44" i="55"/>
  <c r="M140" i="53"/>
  <c r="M46" i="53"/>
  <c r="M166" i="49"/>
  <c r="M92" i="49"/>
  <c r="M44" i="49"/>
  <c r="M47" i="49" s="1"/>
  <c r="M178" i="52"/>
  <c r="M164" i="52"/>
  <c r="M167" i="52" s="1"/>
  <c r="M168" i="52" s="1"/>
  <c r="M154" i="52"/>
  <c r="M92" i="52"/>
  <c r="M80" i="52"/>
  <c r="M70" i="52"/>
  <c r="M44" i="52"/>
  <c r="M32" i="52"/>
  <c r="M20" i="52"/>
  <c r="M23" i="52" s="1"/>
  <c r="M24" i="52" s="1"/>
  <c r="M176" i="51"/>
  <c r="M179" i="51" s="1"/>
  <c r="M164" i="51"/>
  <c r="M167" i="51" s="1"/>
  <c r="M130" i="51"/>
  <c r="M94" i="51"/>
  <c r="M152" i="39"/>
  <c r="M155" i="39" s="1"/>
  <c r="M128" i="39"/>
  <c r="M131" i="39" s="1"/>
  <c r="M104" i="39"/>
  <c r="M107" i="39" s="1"/>
  <c r="M94" i="39"/>
  <c r="M80" i="39"/>
  <c r="M83" i="39" s="1"/>
  <c r="M58" i="39"/>
  <c r="M44" i="39"/>
  <c r="M47" i="39" s="1"/>
  <c r="M20" i="39"/>
  <c r="M82" i="53"/>
  <c r="M56" i="53"/>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80"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H119" i="60"/>
  <c r="Q119" i="60"/>
  <c r="Q120" i="60" s="1"/>
  <c r="Q121" i="60" s="1"/>
  <c r="Q131" i="60"/>
  <c r="Q132" i="60" s="1"/>
  <c r="Q133" i="60" s="1"/>
  <c r="Q134" i="60" s="1"/>
  <c r="Q118" i="58"/>
  <c r="G130" i="58"/>
  <c r="G128" i="58"/>
  <c r="G154" i="58"/>
  <c r="G106" i="58"/>
  <c r="G104" i="58"/>
  <c r="G94" i="58"/>
  <c r="G82" i="58"/>
  <c r="G46" i="58"/>
  <c r="G22" i="58"/>
  <c r="G166" i="57"/>
  <c r="G142" i="57"/>
  <c r="G116" i="57"/>
  <c r="G104" i="57"/>
  <c r="G58" i="57"/>
  <c r="G44" i="57"/>
  <c r="G32" i="57"/>
  <c r="G35" i="57" s="1"/>
  <c r="G152" i="58"/>
  <c r="G118" i="58"/>
  <c r="G116" i="58"/>
  <c r="G92" i="58"/>
  <c r="G95" i="58" s="1"/>
  <c r="G34" i="58"/>
  <c r="G176" i="57"/>
  <c r="G179" i="57" s="1"/>
  <c r="G180" i="57" s="1"/>
  <c r="G181" i="57" s="1"/>
  <c r="G182" i="57" s="1"/>
  <c r="G140" i="57"/>
  <c r="G143" i="57" s="1"/>
  <c r="G144" i="57" s="1"/>
  <c r="G145" i="57" s="1"/>
  <c r="G146" i="57" s="1"/>
  <c r="G118" i="57"/>
  <c r="G94" i="57"/>
  <c r="G80" i="57"/>
  <c r="G56" i="57"/>
  <c r="G59" i="57" s="1"/>
  <c r="G20" i="57"/>
  <c r="G23" i="57" s="1"/>
  <c r="G24" i="57" s="1"/>
  <c r="G178" i="60"/>
  <c r="C9" i="11"/>
  <c r="P176" i="58"/>
  <c r="L166" i="58"/>
  <c r="P164" i="58"/>
  <c r="P167" i="58" s="1"/>
  <c r="P168" i="58" s="1"/>
  <c r="P169" i="58" s="1"/>
  <c r="P170" i="58" s="1"/>
  <c r="L152" i="58"/>
  <c r="H140" i="58"/>
  <c r="K130" i="58"/>
  <c r="P118" i="58"/>
  <c r="K116" i="58"/>
  <c r="P92" i="58"/>
  <c r="P80" i="58"/>
  <c r="K70" i="58"/>
  <c r="H68" i="58"/>
  <c r="H58" i="58"/>
  <c r="K56" i="58"/>
  <c r="K44" i="58"/>
  <c r="K34" i="58"/>
  <c r="P32" i="58"/>
  <c r="P35" i="58" s="1"/>
  <c r="P36" i="58" s="1"/>
  <c r="P37" i="58" s="1"/>
  <c r="P20" i="58"/>
  <c r="P23" i="58" s="1"/>
  <c r="P24" i="58" s="1"/>
  <c r="H178" i="57"/>
  <c r="L176" i="57"/>
  <c r="H164" i="57"/>
  <c r="H167" i="57" s="1"/>
  <c r="P154" i="57"/>
  <c r="K152" i="57"/>
  <c r="P142" i="57"/>
  <c r="K140" i="57"/>
  <c r="H130" i="57"/>
  <c r="L128" i="57"/>
  <c r="K118" i="57"/>
  <c r="P116" i="57"/>
  <c r="P119" i="57" s="1"/>
  <c r="L106" i="57"/>
  <c r="P104" i="57"/>
  <c r="K94" i="57"/>
  <c r="H92" i="57"/>
  <c r="H95" i="57" s="1"/>
  <c r="H82" i="57"/>
  <c r="K80" i="57"/>
  <c r="H70" i="57"/>
  <c r="L68" i="57"/>
  <c r="L71"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56" i="58"/>
  <c r="P59" i="58" s="1"/>
  <c r="K46" i="58"/>
  <c r="P44" i="58"/>
  <c r="P47" i="58" s="1"/>
  <c r="H32" i="58"/>
  <c r="L22" i="58"/>
  <c r="H20" i="58"/>
  <c r="P178" i="57"/>
  <c r="L166" i="57"/>
  <c r="P164" i="57"/>
  <c r="P167" i="57" s="1"/>
  <c r="H154" i="57"/>
  <c r="P152" i="57"/>
  <c r="K142" i="57"/>
  <c r="P140" i="57"/>
  <c r="P143" i="57" s="1"/>
  <c r="L130" i="57"/>
  <c r="H128" i="57"/>
  <c r="P118" i="57"/>
  <c r="K116" i="57"/>
  <c r="H106" i="57"/>
  <c r="K104" i="57"/>
  <c r="P94" i="57"/>
  <c r="L92" i="57"/>
  <c r="L95" i="57" s="1"/>
  <c r="L96" i="57" s="1"/>
  <c r="L97" i="57" s="1"/>
  <c r="L98" i="57" s="1"/>
  <c r="L82" i="57"/>
  <c r="P80" i="57"/>
  <c r="L70" i="57"/>
  <c r="H68" i="57"/>
  <c r="K58" i="57"/>
  <c r="P56" i="57"/>
  <c r="P59" i="57" s="1"/>
  <c r="L46" i="57"/>
  <c r="K44" i="57"/>
  <c r="H34" i="57"/>
  <c r="K32" i="57"/>
  <c r="H22" i="57"/>
  <c r="P20" i="57"/>
  <c r="P178" i="60"/>
  <c r="L176" i="60"/>
  <c r="L179" i="60" s="1"/>
  <c r="Q128" i="58"/>
  <c r="Q131" i="58" s="1"/>
  <c r="Q82" i="58"/>
  <c r="Q46" i="58"/>
  <c r="Q22" i="58"/>
  <c r="Q166" i="57"/>
  <c r="Q130" i="57"/>
  <c r="Q92" i="57"/>
  <c r="Q95" i="57" s="1"/>
  <c r="Q82" i="57"/>
  <c r="Q70" i="57"/>
  <c r="Q46" i="57"/>
  <c r="Q176" i="60"/>
  <c r="Q188" i="60" s="1"/>
  <c r="AA52" i="45" s="1"/>
  <c r="Q140" i="58"/>
  <c r="Q143" i="58" s="1"/>
  <c r="Q70" i="58"/>
  <c r="Q58" i="58"/>
  <c r="Q34" i="58"/>
  <c r="Q176" i="57"/>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188" i="57" s="1"/>
  <c r="U56" i="57"/>
  <c r="U62" i="57" s="1"/>
  <c r="U80" i="57"/>
  <c r="U94" i="57"/>
  <c r="U118" i="57"/>
  <c r="U140" i="57"/>
  <c r="U152" i="57"/>
  <c r="U164" i="57"/>
  <c r="U169" i="57" s="1"/>
  <c r="U166" i="57"/>
  <c r="U22" i="58"/>
  <c r="U190" i="58" s="1"/>
  <c r="U46" i="58"/>
  <c r="Q59" i="58"/>
  <c r="U68" i="58"/>
  <c r="U73" i="58" s="1"/>
  <c r="U80" i="58"/>
  <c r="U86" i="58" s="1"/>
  <c r="U92" i="58"/>
  <c r="U164" i="58"/>
  <c r="U32" i="57"/>
  <c r="U37" i="57" s="1"/>
  <c r="U44" i="57"/>
  <c r="U49" i="57" s="1"/>
  <c r="U58" i="57"/>
  <c r="U104" i="57"/>
  <c r="U110" i="57" s="1"/>
  <c r="U116" i="57"/>
  <c r="U122" i="57" s="1"/>
  <c r="U142" i="57"/>
  <c r="U154" i="57"/>
  <c r="U176" i="57"/>
  <c r="U182" i="57" s="1"/>
  <c r="U94" i="58"/>
  <c r="U130" i="58"/>
  <c r="U178" i="58"/>
  <c r="H166" i="58"/>
  <c r="Q188" i="39"/>
  <c r="G33" i="45" s="1"/>
  <c r="G164" i="58"/>
  <c r="G167" i="58" s="1"/>
  <c r="P178" i="58"/>
  <c r="Q188" i="51"/>
  <c r="G67" i="45" s="1"/>
  <c r="Q47" i="60"/>
  <c r="H143" i="60"/>
  <c r="H144" i="60" s="1"/>
  <c r="H145" i="60" s="1"/>
  <c r="Q143" i="60"/>
  <c r="Q144" i="60" s="1"/>
  <c r="Q145" i="60" s="1"/>
  <c r="Q47" i="59"/>
  <c r="Q48" i="59" s="1"/>
  <c r="Q35" i="60"/>
  <c r="Q36" i="60" s="1"/>
  <c r="Q37" i="60" s="1"/>
  <c r="Q38" i="60" s="1"/>
  <c r="G176" i="58"/>
  <c r="P83" i="56"/>
  <c r="P84" i="56" s="1"/>
  <c r="P85" i="56" s="1"/>
  <c r="P86" i="56" s="1"/>
  <c r="L178" i="58"/>
  <c r="I22" i="57"/>
  <c r="I178" i="60"/>
  <c r="I176" i="60"/>
  <c r="I56" i="60"/>
  <c r="I59" i="60" s="1"/>
  <c r="I130" i="56"/>
  <c r="I154" i="55"/>
  <c r="I56" i="55"/>
  <c r="I59" i="55" s="1"/>
  <c r="I176" i="53"/>
  <c r="I166" i="53"/>
  <c r="I152" i="53"/>
  <c r="I155" i="53" s="1"/>
  <c r="I116" i="53"/>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46" i="53"/>
  <c r="I166" i="49"/>
  <c r="I152" i="49"/>
  <c r="I155" i="49" s="1"/>
  <c r="I130" i="49"/>
  <c r="I104" i="49"/>
  <c r="I107" i="49" s="1"/>
  <c r="I92" i="49"/>
  <c r="I58" i="49"/>
  <c r="I44" i="49"/>
  <c r="I47" i="49" s="1"/>
  <c r="M154" i="53"/>
  <c r="M118" i="53"/>
  <c r="M106" i="53"/>
  <c r="M68" i="53"/>
  <c r="M71" i="53" s="1"/>
  <c r="M34" i="53"/>
  <c r="M20" i="53"/>
  <c r="M178" i="49"/>
  <c r="M140" i="49"/>
  <c r="M118" i="49"/>
  <c r="M82" i="49"/>
  <c r="M68" i="49"/>
  <c r="M71" i="49" s="1"/>
  <c r="M46" i="49"/>
  <c r="M34" i="49"/>
  <c r="M154" i="60"/>
  <c r="M104" i="60"/>
  <c r="M94" i="60"/>
  <c r="M34" i="59"/>
  <c r="M80" i="56"/>
  <c r="M83" i="56" s="1"/>
  <c r="M104" i="55"/>
  <c r="M82" i="55"/>
  <c r="M176" i="53"/>
  <c r="M179" i="53" s="1"/>
  <c r="M166" i="53"/>
  <c r="M130" i="53"/>
  <c r="M116" i="53"/>
  <c r="M119" i="53" s="1"/>
  <c r="M80" i="53"/>
  <c r="M83" i="53" s="1"/>
  <c r="M58" i="53"/>
  <c r="M44" i="53"/>
  <c r="M164" i="49"/>
  <c r="M154" i="49"/>
  <c r="M128" i="49"/>
  <c r="M131" i="49" s="1"/>
  <c r="M132" i="49" s="1"/>
  <c r="M106" i="49"/>
  <c r="M94" i="49"/>
  <c r="M56" i="49"/>
  <c r="M59" i="49" s="1"/>
  <c r="M164" i="60"/>
  <c r="M167" i="60" s="1"/>
  <c r="M166" i="59"/>
  <c r="M44" i="59"/>
  <c r="M92" i="56"/>
  <c r="M70" i="56"/>
  <c r="M68" i="55"/>
  <c r="M71" i="55" s="1"/>
  <c r="M72" i="55" s="1"/>
  <c r="M73" i="55" s="1"/>
  <c r="M74"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Q33" i="45" s="1"/>
  <c r="Q190" i="49"/>
  <c r="Q35" i="45" s="1"/>
  <c r="Q59" i="52"/>
  <c r="Q60" i="52" s="1"/>
  <c r="Q190" i="60"/>
  <c r="AA54" i="45" s="1"/>
  <c r="Q190" i="52"/>
  <c r="AA69" i="45" s="1"/>
  <c r="Q188" i="53"/>
  <c r="Q67" i="45" s="1"/>
  <c r="Q190" i="59"/>
  <c r="AA20" i="45" s="1"/>
  <c r="Q107" i="59"/>
  <c r="Q108" i="59" s="1"/>
  <c r="Q131" i="59"/>
  <c r="Q132" i="59" s="1"/>
  <c r="Q133" i="59" s="1"/>
  <c r="Q134" i="59" s="1"/>
  <c r="H155" i="60"/>
  <c r="H156" i="60" s="1"/>
  <c r="H157" i="60" s="1"/>
  <c r="Q155" i="60"/>
  <c r="Q156" i="60" s="1"/>
  <c r="H152" i="57"/>
  <c r="H155" i="57" s="1"/>
  <c r="L164" i="57"/>
  <c r="H166" i="57"/>
  <c r="H176" i="57"/>
  <c r="R178" i="57"/>
  <c r="G23" i="58"/>
  <c r="R20" i="58"/>
  <c r="H22" i="58"/>
  <c r="R32" i="58"/>
  <c r="R35" i="58" s="1"/>
  <c r="L34" i="58"/>
  <c r="H44" i="58"/>
  <c r="R46" i="58"/>
  <c r="H56" i="58"/>
  <c r="L58" i="58"/>
  <c r="R92" i="58"/>
  <c r="R95" i="58" s="1"/>
  <c r="R94" i="58"/>
  <c r="L104" i="58"/>
  <c r="L107" i="58" s="1"/>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68" i="57" s="1"/>
  <c r="R176" i="57"/>
  <c r="R179" i="57" s="1"/>
  <c r="L178" i="57"/>
  <c r="L20" i="58"/>
  <c r="R22" i="58"/>
  <c r="L32" i="58"/>
  <c r="R44" i="58"/>
  <c r="R47" i="58" s="1"/>
  <c r="L46" i="58"/>
  <c r="R56" i="58"/>
  <c r="R80" i="58"/>
  <c r="R83" i="58" s="1"/>
  <c r="R82" i="58"/>
  <c r="L92" i="58"/>
  <c r="L94" i="58"/>
  <c r="H142" i="58"/>
  <c r="H164" i="58"/>
  <c r="L176" i="58"/>
  <c r="Q178" i="58"/>
  <c r="Q190" i="53"/>
  <c r="Q69" i="45" s="1"/>
  <c r="Q190" i="56"/>
  <c r="G54" i="45" s="1"/>
  <c r="AK54" i="45" s="1"/>
  <c r="Q187" i="52"/>
  <c r="AA66" i="45" s="1"/>
  <c r="Q187" i="58"/>
  <c r="Q51" i="45" s="1"/>
  <c r="Q187" i="39"/>
  <c r="Q187" i="49"/>
  <c r="Q32" i="45" s="1"/>
  <c r="Q187" i="56"/>
  <c r="G51" i="45" s="1"/>
  <c r="AK51" i="45" s="1"/>
  <c r="Q23" i="58"/>
  <c r="Q187" i="51"/>
  <c r="G66" i="45" s="1"/>
  <c r="Q23" i="57"/>
  <c r="Q167" i="57"/>
  <c r="Q155" i="56"/>
  <c r="Q156" i="56" s="1"/>
  <c r="Q157" i="56" s="1"/>
  <c r="Q187" i="55"/>
  <c r="G17" i="45" s="1"/>
  <c r="AK17" i="45" s="1"/>
  <c r="Q83" i="56"/>
  <c r="Q84" i="56" s="1"/>
  <c r="Q85" i="56" s="1"/>
  <c r="Q86" i="56" s="1"/>
  <c r="Q131" i="56"/>
  <c r="Q132" i="56" s="1"/>
  <c r="Q133" i="56" s="1"/>
  <c r="Q107" i="58"/>
  <c r="Q108" i="58" s="1"/>
  <c r="Q109" i="58" s="1"/>
  <c r="Q143" i="56"/>
  <c r="Q144" i="56" s="1"/>
  <c r="Q167" i="56"/>
  <c r="Q168" i="56" s="1"/>
  <c r="Q179" i="56"/>
  <c r="Q35" i="57"/>
  <c r="Q119" i="57"/>
  <c r="Q186" i="56"/>
  <c r="G50" i="45" s="1"/>
  <c r="Q35" i="58"/>
  <c r="Q107" i="57"/>
  <c r="Q83" i="57"/>
  <c r="Q143" i="57"/>
  <c r="Q144" i="57" s="1"/>
  <c r="Q155" i="57"/>
  <c r="Q156" i="57" s="1"/>
  <c r="Q179" i="57"/>
  <c r="Q180" i="57" s="1"/>
  <c r="Q186" i="58"/>
  <c r="Q50" i="45" s="1"/>
  <c r="Q83" i="58"/>
  <c r="Q95" i="58"/>
  <c r="Q96" i="58" s="1"/>
  <c r="Q23" i="56"/>
  <c r="Q24" i="56" s="1"/>
  <c r="Q35" i="56"/>
  <c r="Q36" i="56" s="1"/>
  <c r="Q47" i="56"/>
  <c r="Q48" i="56" s="1"/>
  <c r="Q59" i="56"/>
  <c r="Q60" i="56" s="1"/>
  <c r="Q71" i="56"/>
  <c r="Q72" i="56" s="1"/>
  <c r="Q95" i="59"/>
  <c r="Q96" i="59" s="1"/>
  <c r="Q71" i="60"/>
  <c r="Q72" i="60" s="1"/>
  <c r="Q47" i="58"/>
  <c r="Q83" i="60"/>
  <c r="Q84" i="60" s="1"/>
  <c r="Q186" i="51"/>
  <c r="G65" i="45" s="1"/>
  <c r="Q186" i="39"/>
  <c r="Q186" i="49"/>
  <c r="Q31" i="45" s="1"/>
  <c r="Q186" i="53"/>
  <c r="Q65" i="45" s="1"/>
  <c r="Q186" i="52"/>
  <c r="AA65" i="45" s="1"/>
  <c r="Q184" i="39"/>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59" i="58" s="1"/>
  <c r="I60" i="58" s="1"/>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46" i="60"/>
  <c r="I22" i="60"/>
  <c r="I154" i="59"/>
  <c r="I152" i="59"/>
  <c r="I155" i="59" s="1"/>
  <c r="I130" i="59"/>
  <c r="I128" i="59"/>
  <c r="I131" i="59" s="1"/>
  <c r="I80" i="59"/>
  <c r="I83" i="59" s="1"/>
  <c r="I70" i="59"/>
  <c r="I22" i="59"/>
  <c r="I154" i="56"/>
  <c r="I104" i="56"/>
  <c r="I82" i="56"/>
  <c r="I68" i="56"/>
  <c r="I58" i="56"/>
  <c r="I56" i="56"/>
  <c r="I59" i="56" s="1"/>
  <c r="I46" i="56"/>
  <c r="I44" i="56"/>
  <c r="I34" i="56"/>
  <c r="I32" i="56"/>
  <c r="I22" i="56"/>
  <c r="I20" i="56"/>
  <c r="I176" i="55"/>
  <c r="I130" i="55"/>
  <c r="I128" i="55"/>
  <c r="I131" i="55" s="1"/>
  <c r="I106" i="55"/>
  <c r="I80" i="55"/>
  <c r="I83" i="55" s="1"/>
  <c r="I34" i="55"/>
  <c r="I32" i="55"/>
  <c r="I35" i="55" s="1"/>
  <c r="I106" i="58"/>
  <c r="I80" i="58"/>
  <c r="I70" i="58"/>
  <c r="I34" i="58"/>
  <c r="I20" i="58"/>
  <c r="I178" i="57"/>
  <c r="I176" i="57"/>
  <c r="I179" i="57" s="1"/>
  <c r="I142" i="57"/>
  <c r="I140" i="57"/>
  <c r="I130" i="60"/>
  <c r="I106" i="60"/>
  <c r="I104" i="60"/>
  <c r="I107" i="60" s="1"/>
  <c r="I70" i="60"/>
  <c r="I68" i="60"/>
  <c r="I71" i="60" s="1"/>
  <c r="I20" i="60"/>
  <c r="I166" i="59"/>
  <c r="I164" i="59"/>
  <c r="I92" i="59"/>
  <c r="I95" i="59" s="1"/>
  <c r="I58" i="59"/>
  <c r="I56" i="59"/>
  <c r="I59" i="59" s="1"/>
  <c r="I46" i="59"/>
  <c r="I44" i="59"/>
  <c r="I32" i="59"/>
  <c r="I35" i="59" s="1"/>
  <c r="I178" i="56"/>
  <c r="I152" i="56"/>
  <c r="I142" i="56"/>
  <c r="I140" i="56"/>
  <c r="I106" i="56"/>
  <c r="I80" i="56"/>
  <c r="I70" i="56"/>
  <c r="I178" i="55"/>
  <c r="I164" i="55"/>
  <c r="I167" i="55" s="1"/>
  <c r="I142" i="55"/>
  <c r="I104" i="55"/>
  <c r="I82" i="55"/>
  <c r="I68" i="55"/>
  <c r="I71" i="55" s="1"/>
  <c r="I46" i="55"/>
  <c r="I142" i="53"/>
  <c r="I130" i="53"/>
  <c r="I118" i="53"/>
  <c r="I94" i="58"/>
  <c r="I68" i="58"/>
  <c r="I71" i="58" s="1"/>
  <c r="I22" i="58"/>
  <c r="I154" i="57"/>
  <c r="I152" i="57"/>
  <c r="I104" i="57"/>
  <c r="M130" i="58"/>
  <c r="M118" i="58"/>
  <c r="M106" i="58"/>
  <c r="M94" i="58"/>
  <c r="M92" i="58"/>
  <c r="M82" i="58"/>
  <c r="M80" i="58"/>
  <c r="M34" i="58"/>
  <c r="M22" i="58"/>
  <c r="M176" i="57"/>
  <c r="M179" i="57" s="1"/>
  <c r="M166" i="57"/>
  <c r="M164" i="57"/>
  <c r="M152" i="57"/>
  <c r="M155" i="57" s="1"/>
  <c r="M106" i="57"/>
  <c r="M70" i="57"/>
  <c r="M68" i="57"/>
  <c r="M46" i="57"/>
  <c r="M22" i="57"/>
  <c r="M176" i="60"/>
  <c r="M152" i="60"/>
  <c r="M155" i="60" s="1"/>
  <c r="M130" i="60"/>
  <c r="M128" i="60"/>
  <c r="M131" i="60" s="1"/>
  <c r="M154" i="58"/>
  <c r="M152" i="58"/>
  <c r="M140" i="58"/>
  <c r="M143" i="58" s="1"/>
  <c r="M116" i="58"/>
  <c r="M119" i="58" s="1"/>
  <c r="M104" i="58"/>
  <c r="M58" i="58"/>
  <c r="M56" i="58"/>
  <c r="M46" i="58"/>
  <c r="M32" i="58"/>
  <c r="M118" i="57"/>
  <c r="M116" i="57"/>
  <c r="M119" i="57" s="1"/>
  <c r="M94" i="57"/>
  <c r="M80" i="57"/>
  <c r="M83" i="57" s="1"/>
  <c r="M44" i="57"/>
  <c r="M20" i="57"/>
  <c r="M142" i="60"/>
  <c r="M140" i="60"/>
  <c r="M178" i="58"/>
  <c r="M176" i="58"/>
  <c r="M179" i="58" s="1"/>
  <c r="M166" i="58"/>
  <c r="M164" i="58"/>
  <c r="M142" i="58"/>
  <c r="M68" i="58"/>
  <c r="M71" i="58" s="1"/>
  <c r="M128" i="57"/>
  <c r="M131" i="57" s="1"/>
  <c r="M92" i="57"/>
  <c r="M34" i="57"/>
  <c r="M178" i="60"/>
  <c r="M92" i="60"/>
  <c r="M44" i="60"/>
  <c r="M32" i="60"/>
  <c r="M35" i="60" s="1"/>
  <c r="M178" i="59"/>
  <c r="M82" i="59"/>
  <c r="M68" i="59"/>
  <c r="M20" i="59"/>
  <c r="M164" i="56"/>
  <c r="M167" i="56" s="1"/>
  <c r="M118" i="56"/>
  <c r="M116" i="56"/>
  <c r="M94" i="56"/>
  <c r="M154" i="55"/>
  <c r="M152" i="55"/>
  <c r="M94" i="55"/>
  <c r="M92" i="55"/>
  <c r="M95" i="55" s="1"/>
  <c r="M58" i="55"/>
  <c r="M56" i="55"/>
  <c r="M59" i="55" s="1"/>
  <c r="M130" i="57"/>
  <c r="M118" i="60"/>
  <c r="M116" i="60"/>
  <c r="M119" i="60" s="1"/>
  <c r="M82" i="60"/>
  <c r="M80" i="60"/>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06" i="55"/>
  <c r="M80" i="55"/>
  <c r="M83" i="55" s="1"/>
  <c r="M34" i="55"/>
  <c r="M32" i="55"/>
  <c r="M178" i="53"/>
  <c r="M164" i="53"/>
  <c r="M167" i="53" s="1"/>
  <c r="M152" i="53"/>
  <c r="M104" i="53"/>
  <c r="M107" i="53" s="1"/>
  <c r="M94" i="53"/>
  <c r="M128" i="58"/>
  <c r="M131" i="58" s="1"/>
  <c r="M132" i="58" s="1"/>
  <c r="M44" i="58"/>
  <c r="M47" i="58" s="1"/>
  <c r="M48" i="58" s="1"/>
  <c r="M49" i="58" s="1"/>
  <c r="M50" i="58" s="1"/>
  <c r="M20" i="58"/>
  <c r="M178" i="57"/>
  <c r="M142" i="57"/>
  <c r="M140" i="57"/>
  <c r="M143" i="57" s="1"/>
  <c r="I94" i="56"/>
  <c r="I116" i="56"/>
  <c r="I119" i="56" s="1"/>
  <c r="M152" i="56"/>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M106" i="56"/>
  <c r="M142" i="56"/>
  <c r="I164" i="56"/>
  <c r="I167" i="56" s="1"/>
  <c r="I166" i="56"/>
  <c r="I176" i="56"/>
  <c r="M56" i="59"/>
  <c r="M92" i="59"/>
  <c r="M95" i="59" s="1"/>
  <c r="I94" i="59"/>
  <c r="I104" i="59"/>
  <c r="I107" i="59" s="1"/>
  <c r="I106" i="59"/>
  <c r="I116" i="59"/>
  <c r="I118" i="59"/>
  <c r="I140" i="59"/>
  <c r="I143" i="59" s="1"/>
  <c r="I142" i="59"/>
  <c r="M20" i="60"/>
  <c r="M34" i="60"/>
  <c r="I44" i="60"/>
  <c r="M70" i="60"/>
  <c r="M56" i="57"/>
  <c r="M59" i="57" s="1"/>
  <c r="M58" i="57"/>
  <c r="I68" i="57"/>
  <c r="I118" i="55"/>
  <c r="I140" i="55"/>
  <c r="I143" i="55" s="1"/>
  <c r="I144" i="55" s="1"/>
  <c r="I145" i="55" s="1"/>
  <c r="I146" i="55" s="1"/>
  <c r="M164" i="55"/>
  <c r="M167" i="55" s="1"/>
  <c r="I166" i="55"/>
  <c r="M128" i="56"/>
  <c r="M130" i="56"/>
  <c r="M140" i="56"/>
  <c r="M143" i="56" s="1"/>
  <c r="M46" i="59"/>
  <c r="I82" i="59"/>
  <c r="M176" i="59"/>
  <c r="M179" i="59" s="1"/>
  <c r="I178" i="59"/>
  <c r="I32" i="60"/>
  <c r="I34" i="60"/>
  <c r="M56" i="60"/>
  <c r="M58" i="60"/>
  <c r="M68" i="60"/>
  <c r="M71" i="60" s="1"/>
  <c r="M106" i="60"/>
  <c r="M32" i="57"/>
  <c r="M35" i="57" s="1"/>
  <c r="I34" i="57"/>
  <c r="I46" i="57"/>
  <c r="I56" i="57"/>
  <c r="I58" i="57"/>
  <c r="M104" i="57"/>
  <c r="I106" i="57"/>
  <c r="M154" i="57"/>
  <c r="I164" i="57"/>
  <c r="I167" i="57" s="1"/>
  <c r="M70" i="58"/>
  <c r="H179" i="56"/>
  <c r="H180" i="56" s="1"/>
  <c r="H181" i="56" s="1"/>
  <c r="H71" i="60"/>
  <c r="H72" i="60" s="1"/>
  <c r="H73" i="60" s="1"/>
  <c r="G119" i="60"/>
  <c r="G120" i="60" s="1"/>
  <c r="G131" i="60"/>
  <c r="H131" i="59"/>
  <c r="H132" i="59" s="1"/>
  <c r="H155" i="59"/>
  <c r="H156" i="59" s="1"/>
  <c r="H157" i="59" s="1"/>
  <c r="N56" i="49"/>
  <c r="N59" i="49" s="1"/>
  <c r="N22" i="52"/>
  <c r="P58" i="58"/>
  <c r="G68" i="58"/>
  <c r="L68" i="58"/>
  <c r="X68" i="58"/>
  <c r="X74" i="58" s="1"/>
  <c r="G70" i="58"/>
  <c r="L70" i="58"/>
  <c r="X70" i="58"/>
  <c r="H80" i="58"/>
  <c r="H83" i="58" s="1"/>
  <c r="T80" i="58"/>
  <c r="H82" i="58"/>
  <c r="T82" i="58"/>
  <c r="H92" i="58"/>
  <c r="H95" i="58" s="1"/>
  <c r="T92" i="58"/>
  <c r="H94" i="58"/>
  <c r="T94" i="58"/>
  <c r="P104" i="58"/>
  <c r="P107" i="58" s="1"/>
  <c r="U104" i="58"/>
  <c r="H106" i="58"/>
  <c r="T106" i="58"/>
  <c r="P116" i="58"/>
  <c r="U116" i="58"/>
  <c r="U122" i="58" s="1"/>
  <c r="H118" i="58"/>
  <c r="T118" i="58"/>
  <c r="Y118" i="58"/>
  <c r="L128" i="58"/>
  <c r="H130" i="58"/>
  <c r="P140" i="58"/>
  <c r="U140" i="58"/>
  <c r="K142" i="58"/>
  <c r="Q142" i="58"/>
  <c r="P152" i="58"/>
  <c r="U152" i="58"/>
  <c r="P154" i="58"/>
  <c r="K164" i="58"/>
  <c r="Q164" i="58"/>
  <c r="K166" i="58"/>
  <c r="Q166" i="58"/>
  <c r="K176" i="58"/>
  <c r="Q176" i="58"/>
  <c r="Q179" i="58" s="1"/>
  <c r="K178" i="58"/>
  <c r="Y35" i="39"/>
  <c r="Q83" i="39"/>
  <c r="Q84" i="39" s="1"/>
  <c r="Q131" i="39"/>
  <c r="Q132" i="39" s="1"/>
  <c r="Y131" i="39"/>
  <c r="Y179" i="39"/>
  <c r="T35" i="52"/>
  <c r="T36" i="52" s="1"/>
  <c r="X38" i="52"/>
  <c r="X35" i="52"/>
  <c r="W74" i="52"/>
  <c r="W71" i="52"/>
  <c r="W86" i="52"/>
  <c r="W83" i="52"/>
  <c r="T143" i="52"/>
  <c r="T144" i="52" s="1"/>
  <c r="X146" i="52"/>
  <c r="X143" i="52"/>
  <c r="W59" i="51"/>
  <c r="J183" i="39"/>
  <c r="N183" i="39"/>
  <c r="F28" i="45" s="1"/>
  <c r="U23" i="39"/>
  <c r="U191" i="39" s="1"/>
  <c r="W26" i="39"/>
  <c r="W194" i="39" s="1"/>
  <c r="Y37" i="39"/>
  <c r="U38" i="39"/>
  <c r="Q47" i="39"/>
  <c r="Q48" i="39" s="1"/>
  <c r="Q49" i="39" s="1"/>
  <c r="Y47" i="39"/>
  <c r="W49" i="39"/>
  <c r="W59" i="39"/>
  <c r="U71" i="39"/>
  <c r="W74" i="39"/>
  <c r="Y85" i="39"/>
  <c r="U86" i="39"/>
  <c r="Q95" i="39"/>
  <c r="Y95" i="39"/>
  <c r="W97" i="39"/>
  <c r="W107" i="39"/>
  <c r="U119" i="39"/>
  <c r="W122" i="39"/>
  <c r="Y133" i="39"/>
  <c r="U134" i="39"/>
  <c r="Q143" i="39"/>
  <c r="Q144" i="39" s="1"/>
  <c r="Q145" i="39" s="1"/>
  <c r="Y143" i="39"/>
  <c r="W155" i="39"/>
  <c r="W170" i="39"/>
  <c r="Y181" i="39"/>
  <c r="U182" i="39"/>
  <c r="G183" i="51"/>
  <c r="W23" i="51"/>
  <c r="W191" i="51" s="1"/>
  <c r="U47" i="51"/>
  <c r="X73" i="51"/>
  <c r="T95" i="51"/>
  <c r="T98" i="51" s="1"/>
  <c r="T97" i="51"/>
  <c r="T131" i="51"/>
  <c r="T132" i="51" s="1"/>
  <c r="V143" i="51"/>
  <c r="R179" i="51"/>
  <c r="R180" i="51" s="1"/>
  <c r="R181" i="51" s="1"/>
  <c r="V179" i="51"/>
  <c r="V181" i="51"/>
  <c r="Z179" i="51"/>
  <c r="Z182" i="51"/>
  <c r="W183" i="51"/>
  <c r="V122" i="52"/>
  <c r="V119" i="52"/>
  <c r="R119" i="52"/>
  <c r="R120" i="52" s="1"/>
  <c r="Q35" i="39"/>
  <c r="Q36" i="39" s="1"/>
  <c r="W110" i="39"/>
  <c r="Q47" i="51"/>
  <c r="Q48" i="51" s="1"/>
  <c r="W107" i="51"/>
  <c r="L123" i="45"/>
  <c r="W23" i="39"/>
  <c r="W191" i="39" s="1"/>
  <c r="U25" i="39"/>
  <c r="U193" i="39" s="1"/>
  <c r="Y26" i="39"/>
  <c r="Y194" i="39" s="1"/>
  <c r="U35" i="39"/>
  <c r="W38" i="39"/>
  <c r="Y49" i="39"/>
  <c r="U50" i="39"/>
  <c r="Q59" i="39"/>
  <c r="Y59" i="39"/>
  <c r="W61" i="39"/>
  <c r="W71" i="39"/>
  <c r="U73" i="39"/>
  <c r="Y74" i="39"/>
  <c r="U83" i="39"/>
  <c r="W86" i="39"/>
  <c r="Y97" i="39"/>
  <c r="U98" i="39"/>
  <c r="Q107" i="39"/>
  <c r="Y107" i="39"/>
  <c r="W109" i="39"/>
  <c r="W119" i="39"/>
  <c r="U121" i="39"/>
  <c r="Y122" i="39"/>
  <c r="U131" i="39"/>
  <c r="W134" i="39"/>
  <c r="Y145" i="39"/>
  <c r="U146" i="39"/>
  <c r="Q155" i="39"/>
  <c r="Q156" i="39" s="1"/>
  <c r="Q157" i="39" s="1"/>
  <c r="Y155" i="39"/>
  <c r="W157" i="39"/>
  <c r="W167" i="39"/>
  <c r="U169" i="39"/>
  <c r="Y170" i="39"/>
  <c r="U179" i="39"/>
  <c r="W182" i="39"/>
  <c r="H183" i="51"/>
  <c r="L183" i="51"/>
  <c r="D62" i="45" s="1"/>
  <c r="I184" i="51"/>
  <c r="M184" i="51"/>
  <c r="E63" i="45" s="1"/>
  <c r="AI63" i="45" s="1"/>
  <c r="Q23" i="51"/>
  <c r="Q24" i="51" s="1"/>
  <c r="Y23" i="51"/>
  <c r="Y191" i="51" s="1"/>
  <c r="W25" i="51"/>
  <c r="W193" i="51" s="1"/>
  <c r="U26" i="51"/>
  <c r="U194" i="51" s="1"/>
  <c r="U37" i="51"/>
  <c r="Y38" i="51"/>
  <c r="Y47" i="51"/>
  <c r="X49" i="51"/>
  <c r="Q71" i="51"/>
  <c r="Q72" i="51" s="1"/>
  <c r="Y71" i="51"/>
  <c r="V83" i="51"/>
  <c r="V85" i="51"/>
  <c r="Z83" i="51"/>
  <c r="Z86" i="51"/>
  <c r="T83" i="51"/>
  <c r="T84" i="51" s="1"/>
  <c r="Z85" i="51"/>
  <c r="U96" i="51"/>
  <c r="U95" i="51"/>
  <c r="Q95" i="51"/>
  <c r="Q96" i="51" s="1"/>
  <c r="Q119" i="51"/>
  <c r="Q120" i="51" s="1"/>
  <c r="R131" i="51"/>
  <c r="R132" i="51" s="1"/>
  <c r="R133" i="51" s="1"/>
  <c r="V131" i="51"/>
  <c r="V133" i="51"/>
  <c r="Z131" i="51"/>
  <c r="Z134" i="51"/>
  <c r="X131" i="51"/>
  <c r="T143" i="51"/>
  <c r="T146" i="51" s="1"/>
  <c r="T145" i="51"/>
  <c r="Z143" i="51"/>
  <c r="G155" i="51"/>
  <c r="G156" i="51" s="1"/>
  <c r="G157" i="51" s="1"/>
  <c r="Q167" i="51"/>
  <c r="Q168" i="51" s="1"/>
  <c r="Q47" i="52"/>
  <c r="Q48" i="52" s="1"/>
  <c r="U50" i="52"/>
  <c r="U47" i="52"/>
  <c r="Y50" i="52"/>
  <c r="Y47" i="52"/>
  <c r="T95" i="52"/>
  <c r="T96" i="52" s="1"/>
  <c r="X98" i="52"/>
  <c r="X95" i="52"/>
  <c r="Z119" i="52"/>
  <c r="W134" i="52"/>
  <c r="W131" i="52"/>
  <c r="W62" i="39"/>
  <c r="Y83" i="39"/>
  <c r="W158" i="39"/>
  <c r="Q179" i="39"/>
  <c r="H183" i="39"/>
  <c r="L183" i="39"/>
  <c r="D28" i="45" s="1"/>
  <c r="Q23" i="39"/>
  <c r="Q24" i="39" s="1"/>
  <c r="Y23" i="39"/>
  <c r="Y191" i="39" s="1"/>
  <c r="U37" i="39"/>
  <c r="Y38" i="39"/>
  <c r="W50" i="39"/>
  <c r="Q71" i="39"/>
  <c r="Y71" i="39"/>
  <c r="U85" i="39"/>
  <c r="Y86" i="39"/>
  <c r="W98" i="39"/>
  <c r="Q119" i="39"/>
  <c r="Q120" i="39" s="1"/>
  <c r="Y119" i="39"/>
  <c r="W121" i="39"/>
  <c r="W131" i="39"/>
  <c r="U133" i="39"/>
  <c r="Y134" i="39"/>
  <c r="U143" i="39"/>
  <c r="W146" i="39"/>
  <c r="Y157" i="39"/>
  <c r="U158" i="39"/>
  <c r="Q167" i="39"/>
  <c r="Q168" i="39" s="1"/>
  <c r="Y167" i="39"/>
  <c r="W169" i="39"/>
  <c r="W179" i="39"/>
  <c r="U181" i="39"/>
  <c r="Y182" i="39"/>
  <c r="Y25" i="51"/>
  <c r="Y193" i="51" s="1"/>
  <c r="W26" i="51"/>
  <c r="W194" i="51" s="1"/>
  <c r="V62" i="51"/>
  <c r="R71" i="51"/>
  <c r="R72" i="51" s="1"/>
  <c r="Z71" i="51"/>
  <c r="X74" i="51"/>
  <c r="W84" i="51"/>
  <c r="W83" i="51"/>
  <c r="X83" i="51"/>
  <c r="R95" i="51"/>
  <c r="R96" i="51" s="1"/>
  <c r="X97" i="51"/>
  <c r="U119" i="51"/>
  <c r="R143" i="51"/>
  <c r="R144" i="51" s="1"/>
  <c r="W155" i="51"/>
  <c r="Z181" i="51"/>
  <c r="S183" i="52"/>
  <c r="AC62" i="45" s="1"/>
  <c r="W26" i="52"/>
  <c r="W194" i="52" s="1"/>
  <c r="W183" i="52"/>
  <c r="W23" i="52"/>
  <c r="W191" i="52" s="1"/>
  <c r="T59" i="52"/>
  <c r="T60" i="52" s="1"/>
  <c r="X59" i="52"/>
  <c r="X62" i="52"/>
  <c r="R35" i="52"/>
  <c r="R36" i="52" s="1"/>
  <c r="V35" i="52"/>
  <c r="V38" i="52"/>
  <c r="Z35" i="52"/>
  <c r="Z38" i="52"/>
  <c r="W47" i="52"/>
  <c r="W50" i="52"/>
  <c r="Q71" i="52"/>
  <c r="Q72" i="52" s="1"/>
  <c r="U71" i="52"/>
  <c r="U74" i="52"/>
  <c r="Y71" i="52"/>
  <c r="Y74" i="52"/>
  <c r="V167" i="52"/>
  <c r="R35" i="49"/>
  <c r="R36" i="49" s="1"/>
  <c r="Z35" i="49"/>
  <c r="R107" i="49"/>
  <c r="R108" i="49" s="1"/>
  <c r="V107" i="49"/>
  <c r="V110" i="49"/>
  <c r="U133" i="49"/>
  <c r="U144" i="49"/>
  <c r="U146" i="49"/>
  <c r="U143" i="49"/>
  <c r="Y144" i="49"/>
  <c r="Y145" i="49"/>
  <c r="Q143" i="49"/>
  <c r="Q144" i="49" s="1"/>
  <c r="Q145" i="49" s="1"/>
  <c r="Y146" i="49"/>
  <c r="U180" i="49"/>
  <c r="U179" i="49"/>
  <c r="Q179" i="49"/>
  <c r="Q180" i="49" s="1"/>
  <c r="U96" i="53"/>
  <c r="U95" i="53"/>
  <c r="Q95" i="53"/>
  <c r="Q96" i="53" s="1"/>
  <c r="V168" i="53"/>
  <c r="V167" i="53"/>
  <c r="Z167" i="53"/>
  <c r="X107" i="51"/>
  <c r="Z109" i="51"/>
  <c r="V119" i="51"/>
  <c r="X121" i="51"/>
  <c r="Q143" i="51"/>
  <c r="Q144" i="51" s="1"/>
  <c r="Y143" i="51"/>
  <c r="T155" i="51"/>
  <c r="T156" i="51" s="1"/>
  <c r="V158" i="51"/>
  <c r="R167" i="51"/>
  <c r="R168" i="51" s="1"/>
  <c r="Z167" i="51"/>
  <c r="X170" i="51"/>
  <c r="W179" i="51"/>
  <c r="R183" i="52"/>
  <c r="AB62" i="45" s="1"/>
  <c r="V183" i="52"/>
  <c r="V26" i="52"/>
  <c r="V194" i="52" s="1"/>
  <c r="Z183" i="52"/>
  <c r="Z26" i="52"/>
  <c r="Z194" i="52" s="1"/>
  <c r="R59" i="52"/>
  <c r="R60" i="52" s="1"/>
  <c r="Z59" i="52"/>
  <c r="R71" i="52"/>
  <c r="R72" i="52" s="1"/>
  <c r="Z71" i="52"/>
  <c r="R83" i="52"/>
  <c r="R84" i="52" s="1"/>
  <c r="V83" i="52"/>
  <c r="V86" i="52"/>
  <c r="Z83" i="52"/>
  <c r="Z86" i="52"/>
  <c r="W95" i="52"/>
  <c r="W98" i="52"/>
  <c r="Q107" i="52"/>
  <c r="Q108" i="52" s="1"/>
  <c r="Y107" i="52"/>
  <c r="Q119" i="52"/>
  <c r="Q120" i="52" s="1"/>
  <c r="U119" i="52"/>
  <c r="U122" i="52"/>
  <c r="Y119" i="52"/>
  <c r="Y122" i="52"/>
  <c r="W119" i="52"/>
  <c r="R131" i="52"/>
  <c r="R132" i="52" s="1"/>
  <c r="V131" i="52"/>
  <c r="V134" i="52"/>
  <c r="Z131" i="52"/>
  <c r="Z134" i="52"/>
  <c r="W143" i="52"/>
  <c r="W146" i="52"/>
  <c r="H143" i="52"/>
  <c r="Q155" i="52"/>
  <c r="Q156" i="52" s="1"/>
  <c r="Y155" i="52"/>
  <c r="Q167" i="52"/>
  <c r="Q168" i="52" s="1"/>
  <c r="U167" i="52"/>
  <c r="U170" i="52"/>
  <c r="Y167" i="52"/>
  <c r="Y170" i="52"/>
  <c r="W167" i="52"/>
  <c r="R179" i="52"/>
  <c r="R180" i="52" s="1"/>
  <c r="V179" i="52"/>
  <c r="V182" i="52"/>
  <c r="Z179" i="52"/>
  <c r="Z182" i="52"/>
  <c r="V25" i="49"/>
  <c r="V193" i="49" s="1"/>
  <c r="Z26" i="49"/>
  <c r="Z194" i="49" s="1"/>
  <c r="T95" i="49"/>
  <c r="W108" i="49"/>
  <c r="W109" i="49"/>
  <c r="W107" i="49"/>
  <c r="W110" i="49"/>
  <c r="W122" i="49"/>
  <c r="W121" i="49"/>
  <c r="U145" i="49"/>
  <c r="W158" i="49"/>
  <c r="W23" i="53"/>
  <c r="W191" i="53" s="1"/>
  <c r="Q35" i="53"/>
  <c r="U36" i="53"/>
  <c r="U37" i="53"/>
  <c r="U35" i="53"/>
  <c r="Y36" i="53"/>
  <c r="Y35" i="53"/>
  <c r="Y38" i="53"/>
  <c r="Y37" i="53"/>
  <c r="Y95" i="53"/>
  <c r="R107" i="53"/>
  <c r="R108" i="53" s="1"/>
  <c r="R109" i="53" s="1"/>
  <c r="V107" i="53"/>
  <c r="V109" i="53"/>
  <c r="R167" i="52"/>
  <c r="R168" i="52" s="1"/>
  <c r="Z167" i="52"/>
  <c r="W23" i="49"/>
  <c r="W191" i="49" s="1"/>
  <c r="X35" i="49"/>
  <c r="X38" i="49"/>
  <c r="Y132" i="49"/>
  <c r="Y134" i="49"/>
  <c r="S183" i="53"/>
  <c r="S62" i="45" s="1"/>
  <c r="W24" i="53"/>
  <c r="W192" i="53" s="1"/>
  <c r="W26" i="53"/>
  <c r="W194" i="53" s="1"/>
  <c r="W25" i="53"/>
  <c r="W193" i="53" s="1"/>
  <c r="U48" i="53"/>
  <c r="U50" i="53"/>
  <c r="U47" i="53"/>
  <c r="U49" i="53"/>
  <c r="Y48" i="53"/>
  <c r="Y49" i="53"/>
  <c r="Q47" i="53"/>
  <c r="Y50" i="53"/>
  <c r="W60" i="53"/>
  <c r="W59" i="53"/>
  <c r="U144" i="53"/>
  <c r="U146" i="53"/>
  <c r="U143" i="53"/>
  <c r="Y144" i="53"/>
  <c r="Y146" i="53"/>
  <c r="Y145" i="53"/>
  <c r="Q143" i="53"/>
  <c r="Q144" i="53" s="1"/>
  <c r="T179" i="53"/>
  <c r="T180" i="53" s="1"/>
  <c r="V110" i="51"/>
  <c r="R119" i="51"/>
  <c r="R120" i="51" s="1"/>
  <c r="Z119" i="51"/>
  <c r="W131" i="51"/>
  <c r="X155" i="51"/>
  <c r="V167" i="51"/>
  <c r="X169" i="51"/>
  <c r="AB28" i="45"/>
  <c r="X26" i="52"/>
  <c r="X194" i="52" s="1"/>
  <c r="V59" i="52"/>
  <c r="V71" i="52"/>
  <c r="T107" i="52"/>
  <c r="T108" i="52" s="1"/>
  <c r="X107" i="52"/>
  <c r="X110" i="52"/>
  <c r="U107" i="52"/>
  <c r="T155" i="52"/>
  <c r="T156" i="52" s="1"/>
  <c r="X155" i="52"/>
  <c r="X158" i="52"/>
  <c r="U155" i="52"/>
  <c r="W179" i="52"/>
  <c r="T24" i="49"/>
  <c r="T183" i="49"/>
  <c r="T28" i="45" s="1"/>
  <c r="X23" i="49"/>
  <c r="X191" i="49" s="1"/>
  <c r="Q35" i="49"/>
  <c r="Q36" i="49" s="1"/>
  <c r="Y35" i="49"/>
  <c r="X37" i="49"/>
  <c r="R47" i="49"/>
  <c r="R48" i="49" s="1"/>
  <c r="Z47" i="49"/>
  <c r="Z49" i="49"/>
  <c r="T47" i="49"/>
  <c r="V50" i="49"/>
  <c r="R59" i="49"/>
  <c r="R60" i="49" s="1"/>
  <c r="Z59" i="49"/>
  <c r="X72" i="49"/>
  <c r="X71" i="49"/>
  <c r="R83" i="49"/>
  <c r="V86" i="49"/>
  <c r="V85" i="49"/>
  <c r="Z83" i="49"/>
  <c r="Z109" i="49"/>
  <c r="W155" i="49"/>
  <c r="U168" i="49"/>
  <c r="U169" i="49"/>
  <c r="U167" i="49"/>
  <c r="Y168" i="49"/>
  <c r="Y170" i="49"/>
  <c r="Q167" i="49"/>
  <c r="Y47" i="53"/>
  <c r="Y143" i="53"/>
  <c r="R167" i="53"/>
  <c r="R168" i="53" s="1"/>
  <c r="X179" i="53"/>
  <c r="W47" i="49"/>
  <c r="Z73" i="49"/>
  <c r="Q95" i="49"/>
  <c r="Y95" i="49"/>
  <c r="U109" i="49"/>
  <c r="Q119" i="49"/>
  <c r="Q120" i="49" s="1"/>
  <c r="Y119" i="49"/>
  <c r="U122" i="49"/>
  <c r="W131" i="49"/>
  <c r="W133" i="49"/>
  <c r="W145" i="49"/>
  <c r="Q155" i="49"/>
  <c r="Q156" i="49" s="1"/>
  <c r="Y155" i="49"/>
  <c r="Y158" i="49"/>
  <c r="Q23" i="53"/>
  <c r="Q24" i="53" s="1"/>
  <c r="Y23" i="53"/>
  <c r="Y191" i="53" s="1"/>
  <c r="W38" i="53"/>
  <c r="U61" i="53"/>
  <c r="Y62" i="53"/>
  <c r="U71" i="53"/>
  <c r="W74" i="53"/>
  <c r="U83" i="53"/>
  <c r="U86" i="53"/>
  <c r="W98" i="53"/>
  <c r="W107" i="53"/>
  <c r="U119" i="53"/>
  <c r="X121" i="53"/>
  <c r="U122" i="53"/>
  <c r="W131" i="53"/>
  <c r="V134" i="53"/>
  <c r="R143" i="53"/>
  <c r="R144" i="53" s="1"/>
  <c r="Z143" i="53"/>
  <c r="T155" i="53"/>
  <c r="T156" i="53" s="1"/>
  <c r="W158" i="53"/>
  <c r="U167" i="53"/>
  <c r="W168" i="53"/>
  <c r="U97" i="49"/>
  <c r="Y121" i="49"/>
  <c r="Y122" i="49"/>
  <c r="W143" i="49"/>
  <c r="W146" i="49"/>
  <c r="U157" i="49"/>
  <c r="W167" i="49"/>
  <c r="W179" i="49"/>
  <c r="W181" i="49"/>
  <c r="W35" i="53"/>
  <c r="W49" i="53"/>
  <c r="Q59" i="53"/>
  <c r="Q60" i="53" s="1"/>
  <c r="Y59" i="53"/>
  <c r="Y61" i="53"/>
  <c r="W71" i="53"/>
  <c r="W83" i="53"/>
  <c r="U85" i="53"/>
  <c r="Y86" i="53"/>
  <c r="Y107" i="53"/>
  <c r="U109" i="53"/>
  <c r="Q119" i="53"/>
  <c r="Q120" i="53" s="1"/>
  <c r="Y121" i="53"/>
  <c r="Y122" i="53"/>
  <c r="W133" i="53"/>
  <c r="W134" i="53"/>
  <c r="X144" i="53"/>
  <c r="W155" i="53"/>
  <c r="U170" i="53"/>
  <c r="V181" i="53"/>
  <c r="W182" i="53"/>
  <c r="W47" i="53"/>
  <c r="W50" i="53"/>
  <c r="Q71" i="53"/>
  <c r="Q72" i="53" s="1"/>
  <c r="Y71" i="53"/>
  <c r="W73" i="53"/>
  <c r="Q83" i="53"/>
  <c r="Q84" i="53" s="1"/>
  <c r="Y83" i="53"/>
  <c r="Y85" i="53"/>
  <c r="W95" i="53"/>
  <c r="W97" i="53"/>
  <c r="Q107" i="53"/>
  <c r="U110" i="53"/>
  <c r="Y119" i="53"/>
  <c r="Z133" i="53"/>
  <c r="V143" i="53"/>
  <c r="X155" i="53"/>
  <c r="W157" i="53"/>
  <c r="Q167" i="53"/>
  <c r="Y167" i="53"/>
  <c r="U169" i="53"/>
  <c r="Y170" i="53"/>
  <c r="W179" i="53"/>
  <c r="W181" i="53"/>
  <c r="Z182" i="53"/>
  <c r="L190" i="60"/>
  <c r="X54" i="45" s="1"/>
  <c r="H190" i="39"/>
  <c r="H190" i="53"/>
  <c r="K190" i="55"/>
  <c r="C20" i="45" s="1"/>
  <c r="H190" i="56"/>
  <c r="H35" i="60"/>
  <c r="H36" i="60" s="1"/>
  <c r="H37" i="60" s="1"/>
  <c r="G59" i="60"/>
  <c r="G60" i="60" s="1"/>
  <c r="G61" i="60" s="1"/>
  <c r="H167" i="60"/>
  <c r="G35" i="59"/>
  <c r="G36" i="59" s="1"/>
  <c r="G47" i="59"/>
  <c r="G48" i="59" s="1"/>
  <c r="G49" i="59" s="1"/>
  <c r="H143" i="59"/>
  <c r="H144" i="59" s="1"/>
  <c r="G143" i="60"/>
  <c r="G144" i="60" s="1"/>
  <c r="G145" i="60" s="1"/>
  <c r="G107" i="55"/>
  <c r="T169" i="55"/>
  <c r="Y188" i="60"/>
  <c r="Y26" i="60"/>
  <c r="Y194" i="60" s="1"/>
  <c r="Y37" i="60"/>
  <c r="Y38" i="60"/>
  <c r="Y49" i="60"/>
  <c r="Y50" i="60"/>
  <c r="V73" i="60"/>
  <c r="V74" i="60"/>
  <c r="U85" i="60"/>
  <c r="U86" i="60"/>
  <c r="Z85" i="60"/>
  <c r="Z86" i="60"/>
  <c r="Y97" i="60"/>
  <c r="Y98" i="60"/>
  <c r="V109" i="60"/>
  <c r="V110" i="60"/>
  <c r="U121" i="60"/>
  <c r="U122" i="60"/>
  <c r="Z121" i="60"/>
  <c r="Z122" i="60"/>
  <c r="U133" i="60"/>
  <c r="U134" i="60"/>
  <c r="Z133" i="60"/>
  <c r="Z134" i="60"/>
  <c r="V145" i="60"/>
  <c r="V146" i="60"/>
  <c r="U157" i="60"/>
  <c r="U158" i="60"/>
  <c r="Z157" i="60"/>
  <c r="Z158" i="60"/>
  <c r="T170" i="60"/>
  <c r="Y169" i="60"/>
  <c r="Y170" i="60"/>
  <c r="U181" i="60"/>
  <c r="U182" i="60"/>
  <c r="Z181" i="60"/>
  <c r="Z182" i="60"/>
  <c r="U188" i="60"/>
  <c r="U26" i="60"/>
  <c r="U194" i="60" s="1"/>
  <c r="Z25" i="60"/>
  <c r="Z193" i="60" s="1"/>
  <c r="Z26" i="60"/>
  <c r="Z194" i="60" s="1"/>
  <c r="U37" i="60"/>
  <c r="U38" i="60"/>
  <c r="Z37" i="60"/>
  <c r="Z38" i="60"/>
  <c r="U49" i="60"/>
  <c r="U50" i="60"/>
  <c r="Z49" i="60"/>
  <c r="Z50" i="60"/>
  <c r="Y61" i="60"/>
  <c r="Y62" i="60"/>
  <c r="V85" i="60"/>
  <c r="V86" i="60"/>
  <c r="U97" i="60"/>
  <c r="U98" i="60"/>
  <c r="Z97" i="60"/>
  <c r="Z98" i="60"/>
  <c r="V121" i="60"/>
  <c r="V122" i="60"/>
  <c r="V133" i="60"/>
  <c r="V134" i="60"/>
  <c r="X145" i="60"/>
  <c r="V157" i="60"/>
  <c r="V158" i="60"/>
  <c r="U169" i="60"/>
  <c r="U170" i="60"/>
  <c r="Z169" i="60"/>
  <c r="Z170" i="60"/>
  <c r="V181" i="60"/>
  <c r="V182" i="60"/>
  <c r="V37" i="60"/>
  <c r="V38" i="60"/>
  <c r="V49" i="60"/>
  <c r="V50" i="60"/>
  <c r="U61" i="60"/>
  <c r="U62" i="60"/>
  <c r="Z61" i="60"/>
  <c r="Z62" i="60"/>
  <c r="T73" i="60"/>
  <c r="T74" i="60" s="1"/>
  <c r="Y73" i="60"/>
  <c r="Y74" i="60"/>
  <c r="X85" i="60"/>
  <c r="X86" i="60"/>
  <c r="V97" i="60"/>
  <c r="V98" i="60"/>
  <c r="Y109" i="60"/>
  <c r="Y110" i="60"/>
  <c r="X121" i="60"/>
  <c r="X122" i="60"/>
  <c r="X133" i="60"/>
  <c r="X134" i="60"/>
  <c r="Y145" i="60"/>
  <c r="Y146" i="60"/>
  <c r="X158" i="60"/>
  <c r="Q169" i="60"/>
  <c r="Q170" i="60" s="1"/>
  <c r="V169" i="60"/>
  <c r="V170" i="60"/>
  <c r="X181" i="60"/>
  <c r="X182" i="60"/>
  <c r="X188" i="60"/>
  <c r="X37" i="60"/>
  <c r="X38" i="60"/>
  <c r="X49" i="60"/>
  <c r="V61" i="60"/>
  <c r="V62" i="60"/>
  <c r="U73" i="60"/>
  <c r="U74" i="60"/>
  <c r="Z73" i="60"/>
  <c r="Z74" i="60"/>
  <c r="Y85" i="60"/>
  <c r="Y86" i="60"/>
  <c r="X97" i="60"/>
  <c r="U109" i="60"/>
  <c r="U110" i="60"/>
  <c r="Z109" i="60"/>
  <c r="Z110" i="60"/>
  <c r="T121" i="60"/>
  <c r="T122" i="60" s="1"/>
  <c r="Y121" i="60"/>
  <c r="Y122" i="60"/>
  <c r="Y133" i="60"/>
  <c r="Y134" i="60"/>
  <c r="U145" i="60"/>
  <c r="U146" i="60"/>
  <c r="Z145" i="60"/>
  <c r="Z146" i="60"/>
  <c r="Y157" i="60"/>
  <c r="Y158" i="60"/>
  <c r="X170" i="60"/>
  <c r="Y181" i="60"/>
  <c r="Y182" i="60"/>
  <c r="L47" i="58"/>
  <c r="Y73" i="55"/>
  <c r="U122" i="55"/>
  <c r="H59" i="56"/>
  <c r="H60" i="56" s="1"/>
  <c r="H155" i="56"/>
  <c r="H156" i="56" s="1"/>
  <c r="H157" i="56" s="1"/>
  <c r="H158" i="56" s="1"/>
  <c r="U85" i="55"/>
  <c r="U146" i="55"/>
  <c r="X85" i="56"/>
  <c r="G190" i="55"/>
  <c r="L190" i="55"/>
  <c r="D20" i="45" s="1"/>
  <c r="H190" i="60"/>
  <c r="K190" i="39"/>
  <c r="C35" i="45" s="1"/>
  <c r="L190" i="51"/>
  <c r="D69" i="45" s="1"/>
  <c r="K190" i="56"/>
  <c r="C54" i="45" s="1"/>
  <c r="G190" i="39"/>
  <c r="L190" i="39"/>
  <c r="D35" i="45" s="1"/>
  <c r="G190" i="56"/>
  <c r="L190" i="56"/>
  <c r="D54" i="45" s="1"/>
  <c r="U188" i="52"/>
  <c r="U25" i="52"/>
  <c r="U193" i="52" s="1"/>
  <c r="Z188" i="52"/>
  <c r="Z25" i="52"/>
  <c r="Z193" i="52" s="1"/>
  <c r="Q188" i="52"/>
  <c r="AA67" i="45" s="1"/>
  <c r="V188" i="52"/>
  <c r="V25" i="52"/>
  <c r="V193" i="52" s="1"/>
  <c r="Y188" i="52"/>
  <c r="Y25" i="52"/>
  <c r="Y193" i="52" s="1"/>
  <c r="R188" i="52"/>
  <c r="AB67" i="45"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M179" i="60"/>
  <c r="H188" i="39"/>
  <c r="P188" i="51"/>
  <c r="U38" i="55"/>
  <c r="X50" i="55"/>
  <c r="Y61" i="55"/>
  <c r="X133" i="55"/>
  <c r="Z25" i="56"/>
  <c r="Z193" i="56" s="1"/>
  <c r="Z49" i="56"/>
  <c r="X98" i="56"/>
  <c r="V134" i="56"/>
  <c r="Y181" i="56"/>
  <c r="P107" i="57"/>
  <c r="P108" i="57" s="1"/>
  <c r="Y122" i="57"/>
  <c r="Z145" i="57"/>
  <c r="X50" i="58"/>
  <c r="Y38" i="55"/>
  <c r="X86" i="55"/>
  <c r="Y97" i="55"/>
  <c r="T121" i="55"/>
  <c r="Y122" i="55"/>
  <c r="X146" i="55"/>
  <c r="Y157" i="55"/>
  <c r="Y169" i="55"/>
  <c r="U181" i="55"/>
  <c r="V26" i="56"/>
  <c r="V194" i="56" s="1"/>
  <c r="V50" i="56"/>
  <c r="V182" i="56"/>
  <c r="I23" i="59"/>
  <c r="Y61" i="59"/>
  <c r="Y97" i="59"/>
  <c r="H179" i="59"/>
  <c r="H180" i="59" s="1"/>
  <c r="H181" i="59" s="1"/>
  <c r="G23" i="60"/>
  <c r="G24" i="60" s="1"/>
  <c r="G25" i="60" s="1"/>
  <c r="H83" i="60"/>
  <c r="H84" i="60" s="1"/>
  <c r="H85" i="60" s="1"/>
  <c r="Y86" i="57"/>
  <c r="Z158" i="57"/>
  <c r="H107" i="39"/>
  <c r="H108" i="39" s="1"/>
  <c r="H109" i="39" s="1"/>
  <c r="H110" i="39" s="1"/>
  <c r="T37" i="55"/>
  <c r="U49" i="55"/>
  <c r="Y110" i="55"/>
  <c r="U134" i="55"/>
  <c r="I179" i="55"/>
  <c r="X182" i="55"/>
  <c r="I47" i="56"/>
  <c r="Z109" i="56"/>
  <c r="U49" i="59"/>
  <c r="Y73" i="59"/>
  <c r="V109" i="59"/>
  <c r="U50" i="57"/>
  <c r="Y62" i="57"/>
  <c r="V170" i="57"/>
  <c r="G35" i="58"/>
  <c r="G36" i="58" s="1"/>
  <c r="G37" i="58" s="1"/>
  <c r="G38" i="58" s="1"/>
  <c r="X37" i="58"/>
  <c r="Y74" i="58"/>
  <c r="X37" i="55"/>
  <c r="T73" i="55"/>
  <c r="V38" i="56"/>
  <c r="V62" i="56"/>
  <c r="V73" i="56"/>
  <c r="V97" i="56"/>
  <c r="Y133" i="56"/>
  <c r="Y157" i="56"/>
  <c r="L179" i="56"/>
  <c r="L180" i="56" s="1"/>
  <c r="G23" i="59"/>
  <c r="G24" i="59" s="1"/>
  <c r="G25" i="59" s="1"/>
  <c r="V133" i="59"/>
  <c r="G107" i="60"/>
  <c r="G108" i="60" s="1"/>
  <c r="G109" i="60" s="1"/>
  <c r="U62" i="58"/>
  <c r="R188" i="59"/>
  <c r="AB18" i="45" s="1"/>
  <c r="H35" i="59"/>
  <c r="H36" i="59" s="1"/>
  <c r="H37" i="59" s="1"/>
  <c r="U37" i="59"/>
  <c r="U38" i="59"/>
  <c r="V37" i="59"/>
  <c r="H47" i="59"/>
  <c r="H48" i="59" s="1"/>
  <c r="H49" i="59" s="1"/>
  <c r="Z49" i="59"/>
  <c r="Z50" i="59"/>
  <c r="T49" i="59"/>
  <c r="G59" i="59"/>
  <c r="G60" i="59" s="1"/>
  <c r="G61" i="59" s="1"/>
  <c r="V73" i="59"/>
  <c r="V74" i="59"/>
  <c r="X73" i="59"/>
  <c r="V85" i="59"/>
  <c r="V86" i="59"/>
  <c r="T109" i="59"/>
  <c r="Y109" i="59"/>
  <c r="Y110" i="59"/>
  <c r="H119" i="59"/>
  <c r="H120" i="59" s="1"/>
  <c r="Z121" i="59"/>
  <c r="Z122" i="59"/>
  <c r="Y133" i="59"/>
  <c r="Y134" i="59"/>
  <c r="U145" i="59"/>
  <c r="V157" i="59"/>
  <c r="G167" i="59"/>
  <c r="G168" i="59" s="1"/>
  <c r="G169" i="59" s="1"/>
  <c r="T169" i="59"/>
  <c r="G179" i="59"/>
  <c r="G180" i="59" s="1"/>
  <c r="G181" i="59" s="1"/>
  <c r="Y181" i="59"/>
  <c r="Y182" i="59"/>
  <c r="G95" i="60"/>
  <c r="G96" i="60" s="1"/>
  <c r="G97" i="60" s="1"/>
  <c r="Y25" i="59"/>
  <c r="Y193" i="59" s="1"/>
  <c r="Y26" i="59"/>
  <c r="Y194" i="59" s="1"/>
  <c r="Y37" i="59"/>
  <c r="V49" i="59"/>
  <c r="V50" i="59"/>
  <c r="Z61" i="59"/>
  <c r="Z62" i="59"/>
  <c r="U97" i="59"/>
  <c r="U98" i="59"/>
  <c r="Z97" i="59"/>
  <c r="Z98" i="59"/>
  <c r="U109" i="59"/>
  <c r="U110" i="59"/>
  <c r="V121" i="59"/>
  <c r="V122" i="59"/>
  <c r="U133" i="59"/>
  <c r="U134" i="59"/>
  <c r="Z133" i="59"/>
  <c r="X145" i="59"/>
  <c r="X146" i="59"/>
  <c r="V145" i="59"/>
  <c r="Z169" i="59"/>
  <c r="Z170" i="59"/>
  <c r="U169" i="59"/>
  <c r="U181" i="59"/>
  <c r="U182" i="59"/>
  <c r="Z181" i="59"/>
  <c r="Z182" i="59"/>
  <c r="U25" i="60"/>
  <c r="U193" i="60" s="1"/>
  <c r="X38" i="59"/>
  <c r="Z37" i="59"/>
  <c r="V61" i="59"/>
  <c r="V62" i="59"/>
  <c r="G71" i="59"/>
  <c r="T73" i="59"/>
  <c r="Y85" i="59"/>
  <c r="Y86" i="59"/>
  <c r="V97" i="59"/>
  <c r="V98" i="59"/>
  <c r="Z109" i="59"/>
  <c r="X121" i="59"/>
  <c r="X122" i="59"/>
  <c r="U121" i="59"/>
  <c r="G143" i="59"/>
  <c r="G144" i="59" s="1"/>
  <c r="Y145" i="59"/>
  <c r="Y146" i="59"/>
  <c r="Y157" i="59"/>
  <c r="I167" i="59"/>
  <c r="V169" i="59"/>
  <c r="V170" i="59"/>
  <c r="X169" i="59"/>
  <c r="V181" i="59"/>
  <c r="V182" i="59"/>
  <c r="X25" i="60"/>
  <c r="X193" i="60" s="1"/>
  <c r="Y49" i="59"/>
  <c r="U61" i="59"/>
  <c r="Z73" i="59"/>
  <c r="Z74" i="59"/>
  <c r="U73" i="59"/>
  <c r="U85" i="59"/>
  <c r="U86" i="59"/>
  <c r="Z85" i="59"/>
  <c r="Z86" i="59"/>
  <c r="Y121" i="59"/>
  <c r="Z145" i="59"/>
  <c r="Z146" i="59"/>
  <c r="U157" i="59"/>
  <c r="Z157" i="59"/>
  <c r="Y169" i="59"/>
  <c r="X181" i="59"/>
  <c r="Y25" i="60"/>
  <c r="Y193" i="60" s="1"/>
  <c r="Y74" i="57"/>
  <c r="V86" i="57"/>
  <c r="V122" i="57"/>
  <c r="V134" i="57"/>
  <c r="V182" i="57"/>
  <c r="V26" i="58"/>
  <c r="V194" i="58" s="1"/>
  <c r="Y49" i="58"/>
  <c r="Y85" i="58"/>
  <c r="X86" i="58"/>
  <c r="X97" i="58"/>
  <c r="U181" i="58"/>
  <c r="Y182" i="58"/>
  <c r="U25" i="57"/>
  <c r="U193" i="57" s="1"/>
  <c r="Y26" i="57"/>
  <c r="Y194" i="57" s="1"/>
  <c r="Y38" i="57"/>
  <c r="Y134" i="57"/>
  <c r="Y97" i="58"/>
  <c r="X109" i="58"/>
  <c r="V157" i="58"/>
  <c r="Y25" i="57"/>
  <c r="Y193" i="57" s="1"/>
  <c r="Y50" i="57"/>
  <c r="Z73" i="57"/>
  <c r="Y98" i="57"/>
  <c r="Z109" i="57"/>
  <c r="Z170" i="57"/>
  <c r="G59" i="58"/>
  <c r="G60" i="58" s="1"/>
  <c r="G61" i="58" s="1"/>
  <c r="G62" i="58" s="1"/>
  <c r="Y62" i="58"/>
  <c r="Z109" i="58"/>
  <c r="U133" i="58"/>
  <c r="V74" i="57"/>
  <c r="Y110" i="57"/>
  <c r="V157" i="57"/>
  <c r="Z181" i="57"/>
  <c r="Z25" i="58"/>
  <c r="Z193" i="58" s="1"/>
  <c r="U49" i="58"/>
  <c r="Z158" i="58"/>
  <c r="Z188" i="58"/>
  <c r="X74" i="55"/>
  <c r="X73" i="55"/>
  <c r="Y145" i="55"/>
  <c r="Q188" i="55"/>
  <c r="G18" i="45" s="1"/>
  <c r="X170" i="55"/>
  <c r="X169" i="55"/>
  <c r="L188" i="55"/>
  <c r="D18" i="45" s="1"/>
  <c r="T25" i="55"/>
  <c r="T26" i="55" s="1"/>
  <c r="Y49" i="55"/>
  <c r="Y182" i="55"/>
  <c r="Y181" i="55"/>
  <c r="H188" i="55"/>
  <c r="Y25" i="55"/>
  <c r="Y193" i="55" s="1"/>
  <c r="Y188" i="55"/>
  <c r="Y86" i="55"/>
  <c r="Y85" i="55"/>
  <c r="U97" i="55"/>
  <c r="U109" i="55"/>
  <c r="U110" i="55"/>
  <c r="Y134" i="55"/>
  <c r="R188" i="56"/>
  <c r="H52" i="45" s="1"/>
  <c r="Z38" i="56"/>
  <c r="Z37" i="56"/>
  <c r="Z61" i="56"/>
  <c r="Z62" i="56"/>
  <c r="Z98" i="56"/>
  <c r="Z97" i="56"/>
  <c r="G59" i="55"/>
  <c r="G60" i="55" s="1"/>
  <c r="G61" i="55" s="1"/>
  <c r="U61" i="55"/>
  <c r="G71" i="55"/>
  <c r="G72" i="55" s="1"/>
  <c r="G73" i="55" s="1"/>
  <c r="U74" i="55"/>
  <c r="X98" i="55"/>
  <c r="G155" i="55"/>
  <c r="G156" i="55" s="1"/>
  <c r="G157" i="55" s="1"/>
  <c r="G158" i="55" s="1"/>
  <c r="U157" i="55"/>
  <c r="G167" i="55"/>
  <c r="G168" i="55" s="1"/>
  <c r="G169" i="55" s="1"/>
  <c r="U170" i="55"/>
  <c r="P188" i="55"/>
  <c r="U25" i="55"/>
  <c r="U193" i="55" s="1"/>
  <c r="U26" i="55"/>
  <c r="U194" i="55" s="1"/>
  <c r="V25" i="56"/>
  <c r="V193" i="56" s="1"/>
  <c r="Z26" i="56"/>
  <c r="Z194" i="56" s="1"/>
  <c r="Z73" i="56"/>
  <c r="Y109" i="56"/>
  <c r="U110" i="56"/>
  <c r="Z122" i="56"/>
  <c r="U134" i="56"/>
  <c r="V157" i="56"/>
  <c r="U158" i="56"/>
  <c r="Z169" i="56"/>
  <c r="U182" i="56"/>
  <c r="V110" i="56"/>
  <c r="V145" i="56"/>
  <c r="G119" i="55"/>
  <c r="G120" i="55" s="1"/>
  <c r="G121" i="55" s="1"/>
  <c r="G143" i="55"/>
  <c r="G144" i="55" s="1"/>
  <c r="G145" i="55" s="1"/>
  <c r="Y98" i="56"/>
  <c r="V121" i="56"/>
  <c r="Z133" i="56"/>
  <c r="Z145" i="56"/>
  <c r="Y146" i="56"/>
  <c r="Z157" i="56"/>
  <c r="U169" i="56"/>
  <c r="Z181" i="56"/>
  <c r="Y122" i="56"/>
  <c r="V169" i="56"/>
  <c r="H190" i="51"/>
  <c r="G190" i="53"/>
  <c r="L190" i="53"/>
  <c r="N69" i="45" s="1"/>
  <c r="L190" i="52"/>
  <c r="X69" i="45" s="1"/>
  <c r="L190" i="59"/>
  <c r="X20" i="45" s="1"/>
  <c r="H190" i="52"/>
  <c r="K190" i="53"/>
  <c r="M69" i="45" s="1"/>
  <c r="P190" i="55"/>
  <c r="H155" i="39"/>
  <c r="H156" i="39" s="1"/>
  <c r="K183" i="51"/>
  <c r="C62" i="45" s="1"/>
  <c r="P183" i="51"/>
  <c r="J183" i="52"/>
  <c r="I155" i="52"/>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I95" i="51"/>
  <c r="G131" i="51"/>
  <c r="G132" i="51" s="1"/>
  <c r="G133" i="51" s="1"/>
  <c r="G134" i="51" s="1"/>
  <c r="H184" i="49"/>
  <c r="L184" i="49"/>
  <c r="N29" i="45" s="1"/>
  <c r="H95" i="53"/>
  <c r="H96" i="53" s="1"/>
  <c r="H97" i="53" s="1"/>
  <c r="H98" i="53" s="1"/>
  <c r="G119" i="53"/>
  <c r="G120" i="53" s="1"/>
  <c r="G184" i="51"/>
  <c r="K184" i="51"/>
  <c r="C63" i="45" s="1"/>
  <c r="AG63" i="45" s="1"/>
  <c r="P184" i="51"/>
  <c r="I184" i="49"/>
  <c r="M184" i="49"/>
  <c r="O29" i="45" s="1"/>
  <c r="G95" i="49"/>
  <c r="G96" i="49" s="1"/>
  <c r="H119" i="53"/>
  <c r="H120" i="53" s="1"/>
  <c r="H121" i="53" s="1"/>
  <c r="H122" i="53" s="1"/>
  <c r="G184" i="39"/>
  <c r="K184" i="39"/>
  <c r="H184" i="51"/>
  <c r="L184" i="51"/>
  <c r="D63" i="45" s="1"/>
  <c r="AH63" i="45" s="1"/>
  <c r="G184" i="53"/>
  <c r="H71" i="53"/>
  <c r="H72" i="53" s="1"/>
  <c r="H73" i="53" s="1"/>
  <c r="H74" i="53" s="1"/>
  <c r="G188" i="39"/>
  <c r="L188" i="39"/>
  <c r="D33" i="45" s="1"/>
  <c r="P188" i="39"/>
  <c r="K188" i="51"/>
  <c r="C67" i="45" s="1"/>
  <c r="K188" i="39"/>
  <c r="C33" i="45" s="1"/>
  <c r="H59" i="39"/>
  <c r="H60" i="39" s="1"/>
  <c r="G188" i="51"/>
  <c r="L188" i="51"/>
  <c r="D67" i="45" s="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M107" i="58"/>
  <c r="M108" i="58" s="1"/>
  <c r="L179" i="57"/>
  <c r="P95" i="56"/>
  <c r="P96" i="56" s="1"/>
  <c r="P189" i="59"/>
  <c r="P189" i="58"/>
  <c r="L21" i="55"/>
  <c r="L57" i="55"/>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48" i="60" s="1"/>
  <c r="L105" i="60"/>
  <c r="L107" i="60" s="1"/>
  <c r="L117" i="60"/>
  <c r="L119" i="60" s="1"/>
  <c r="L129" i="60"/>
  <c r="L131" i="60" s="1"/>
  <c r="L132" i="60" s="1"/>
  <c r="L133" i="60" s="1"/>
  <c r="L141" i="60"/>
  <c r="L143" i="60" s="1"/>
  <c r="L144" i="60" s="1"/>
  <c r="L105" i="57"/>
  <c r="L69" i="58"/>
  <c r="L93" i="58"/>
  <c r="L141" i="58"/>
  <c r="L177" i="58"/>
  <c r="L179" i="58" s="1"/>
  <c r="L180" i="58" s="1"/>
  <c r="L181" i="58" s="1"/>
  <c r="K23" i="39"/>
  <c r="K24" i="39" s="1"/>
  <c r="N189" i="53"/>
  <c r="P68" i="45" s="1"/>
  <c r="K189" i="53"/>
  <c r="M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119" i="56" s="1"/>
  <c r="L120" i="56" s="1"/>
  <c r="L21" i="59"/>
  <c r="L23" i="59" s="1"/>
  <c r="L24" i="59" s="1"/>
  <c r="L45" i="59"/>
  <c r="L47" i="59" s="1"/>
  <c r="L48" i="59" s="1"/>
  <c r="L49" i="59" s="1"/>
  <c r="L69" i="59"/>
  <c r="L71" i="59" s="1"/>
  <c r="L105" i="59"/>
  <c r="L107" i="59" s="1"/>
  <c r="L117" i="59"/>
  <c r="L119" i="59" s="1"/>
  <c r="L120" i="59" s="1"/>
  <c r="L121" i="59" s="1"/>
  <c r="L141" i="59"/>
  <c r="L143" i="59" s="1"/>
  <c r="L177" i="59"/>
  <c r="L179" i="59" s="1"/>
  <c r="P35" i="60"/>
  <c r="P36" i="60" s="1"/>
  <c r="L33" i="57"/>
  <c r="L35" i="57" s="1"/>
  <c r="L81" i="57"/>
  <c r="L83" i="57" s="1"/>
  <c r="L84" i="57" s="1"/>
  <c r="L85" i="57" s="1"/>
  <c r="P95" i="57"/>
  <c r="P96" i="57" s="1"/>
  <c r="P97" i="57" s="1"/>
  <c r="P98" i="57" s="1"/>
  <c r="L129" i="57"/>
  <c r="L131" i="57" s="1"/>
  <c r="L132" i="57" s="1"/>
  <c r="L21" i="58"/>
  <c r="L35" i="51"/>
  <c r="L36" i="51" s="1"/>
  <c r="L37" i="51" s="1"/>
  <c r="L38" i="51" s="1"/>
  <c r="L189" i="52"/>
  <c r="X68" i="45" s="1"/>
  <c r="P35" i="52"/>
  <c r="P189" i="52"/>
  <c r="L95" i="52"/>
  <c r="L96" i="52" s="1"/>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M143" i="60"/>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K155" i="51"/>
  <c r="K156" i="51" s="1"/>
  <c r="K157" i="51" s="1"/>
  <c r="L189" i="49"/>
  <c r="N34" i="45" s="1"/>
  <c r="K47" i="49"/>
  <c r="K48" i="49" s="1"/>
  <c r="K49" i="49" s="1"/>
  <c r="K50" i="49" s="1"/>
  <c r="K179" i="53"/>
  <c r="K180" i="53" s="1"/>
  <c r="K181" i="53" s="1"/>
  <c r="P179" i="53"/>
  <c r="P180" i="53" s="1"/>
  <c r="P143" i="60"/>
  <c r="P144" i="60" s="1"/>
  <c r="P145" i="60" s="1"/>
  <c r="K189" i="51"/>
  <c r="C68" i="45" s="1"/>
  <c r="M189" i="39"/>
  <c r="K131" i="51"/>
  <c r="K132" i="51" s="1"/>
  <c r="M189" i="49"/>
  <c r="O34" i="45" s="1"/>
  <c r="L47" i="53"/>
  <c r="L48" i="53" s="1"/>
  <c r="L49" i="53" s="1"/>
  <c r="M107" i="55"/>
  <c r="M189" i="59"/>
  <c r="Y19" i="45" s="1"/>
  <c r="P71" i="59"/>
  <c r="P72" i="59" s="1"/>
  <c r="P73" i="59" s="1"/>
  <c r="P74" i="59" s="1"/>
  <c r="P143" i="59"/>
  <c r="P144" i="59" s="1"/>
  <c r="P145" i="59" s="1"/>
  <c r="P146" i="59" s="1"/>
  <c r="P167" i="59"/>
  <c r="P168" i="59" s="1"/>
  <c r="P169" i="59" s="1"/>
  <c r="P170" i="59" s="1"/>
  <c r="M83" i="60"/>
  <c r="K189" i="39"/>
  <c r="P189" i="39"/>
  <c r="L189" i="51"/>
  <c r="D68" i="45" s="1"/>
  <c r="K83" i="51"/>
  <c r="K84" i="51" s="1"/>
  <c r="K85" i="51" s="1"/>
  <c r="K86" i="51" s="1"/>
  <c r="K179" i="51"/>
  <c r="K180" i="51" s="1"/>
  <c r="K181" i="51" s="1"/>
  <c r="K189" i="52"/>
  <c r="W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M71" i="59"/>
  <c r="M72" i="59" s="1"/>
  <c r="M73" i="59" s="1"/>
  <c r="M74" i="59" s="1"/>
  <c r="P107" i="59"/>
  <c r="P108" i="59" s="1"/>
  <c r="P109" i="59" s="1"/>
  <c r="P110" i="59" s="1"/>
  <c r="P71" i="60"/>
  <c r="P72" i="60" s="1"/>
  <c r="P73" i="60" s="1"/>
  <c r="P74" i="60" s="1"/>
  <c r="P179" i="60"/>
  <c r="P180" i="60" s="1"/>
  <c r="P181" i="60" s="1"/>
  <c r="P182" i="60" s="1"/>
  <c r="L131" i="45"/>
  <c r="L132" i="45"/>
  <c r="M35" i="52"/>
  <c r="H47" i="52"/>
  <c r="H48" i="52" s="1"/>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L47" i="51"/>
  <c r="L48" i="51" s="1"/>
  <c r="H119" i="51"/>
  <c r="H120" i="51" s="1"/>
  <c r="H121" i="51" s="1"/>
  <c r="H122" i="51" s="1"/>
  <c r="L119" i="51"/>
  <c r="L120" i="51" s="1"/>
  <c r="L121" i="51" s="1"/>
  <c r="L122" i="51" s="1"/>
  <c r="N187" i="49"/>
  <c r="P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I108" i="55" s="1"/>
  <c r="I109" i="55" s="1"/>
  <c r="I110" i="55" s="1"/>
  <c r="G131" i="55"/>
  <c r="G132" i="55" s="1"/>
  <c r="G133" i="55" s="1"/>
  <c r="P131" i="55"/>
  <c r="G179" i="55"/>
  <c r="G180" i="55" s="1"/>
  <c r="P179" i="55"/>
  <c r="P180" i="55" s="1"/>
  <c r="P181" i="55" s="1"/>
  <c r="I23" i="56"/>
  <c r="G47" i="56"/>
  <c r="G48" i="56" s="1"/>
  <c r="I71" i="56"/>
  <c r="H131" i="56"/>
  <c r="H132" i="56" s="1"/>
  <c r="H133" i="56" s="1"/>
  <c r="P167" i="56"/>
  <c r="P168" i="56" s="1"/>
  <c r="M71" i="57"/>
  <c r="M72" i="57" s="1"/>
  <c r="L35" i="58"/>
  <c r="L36" i="58" s="1"/>
  <c r="L37" i="58" s="1"/>
  <c r="L38" i="58" s="1"/>
  <c r="G47" i="58"/>
  <c r="H107" i="58"/>
  <c r="N187" i="39"/>
  <c r="G187" i="39"/>
  <c r="K187" i="39"/>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M32" i="45" s="1"/>
  <c r="L143" i="49"/>
  <c r="L144" i="49" s="1"/>
  <c r="L145" i="49" s="1"/>
  <c r="H179" i="49"/>
  <c r="H180" i="49" s="1"/>
  <c r="H181" i="49" s="1"/>
  <c r="H182" i="49" s="1"/>
  <c r="G23" i="55"/>
  <c r="G24" i="55" s="1"/>
  <c r="P23" i="55"/>
  <c r="P24" i="55" s="1"/>
  <c r="H187" i="55"/>
  <c r="L187" i="55"/>
  <c r="D17" i="45" s="1"/>
  <c r="AH17" i="45" s="1"/>
  <c r="G47" i="55"/>
  <c r="G48" i="55" s="1"/>
  <c r="G49" i="55" s="1"/>
  <c r="P47" i="55"/>
  <c r="P48" i="55" s="1"/>
  <c r="P49" i="55" s="1"/>
  <c r="P50" i="55" s="1"/>
  <c r="P187" i="55"/>
  <c r="G95" i="55"/>
  <c r="G96" i="55" s="1"/>
  <c r="G97" i="55" s="1"/>
  <c r="P95" i="55"/>
  <c r="P96" i="55" s="1"/>
  <c r="P97" i="55" s="1"/>
  <c r="P98" i="55" s="1"/>
  <c r="H187" i="39"/>
  <c r="L187" i="39"/>
  <c r="G47" i="39"/>
  <c r="G48" i="39" s="1"/>
  <c r="K47" i="39"/>
  <c r="K48" i="39" s="1"/>
  <c r="K49" i="39" s="1"/>
  <c r="G95" i="39"/>
  <c r="G96" i="39" s="1"/>
  <c r="G97" i="39" s="1"/>
  <c r="K95" i="39"/>
  <c r="K96" i="39" s="1"/>
  <c r="K97" i="39" s="1"/>
  <c r="G143" i="39"/>
  <c r="G144" i="39" s="1"/>
  <c r="K143" i="39"/>
  <c r="K144" i="39" s="1"/>
  <c r="K145" i="39" s="1"/>
  <c r="I187" i="51"/>
  <c r="L187" i="53"/>
  <c r="N66" i="45" s="1"/>
  <c r="H187" i="56"/>
  <c r="L187" i="56"/>
  <c r="D51" i="45" s="1"/>
  <c r="AH51" i="45" s="1"/>
  <c r="G83" i="57"/>
  <c r="G84" i="57" s="1"/>
  <c r="J186" i="55"/>
  <c r="N186" i="55"/>
  <c r="F16" i="45" s="1"/>
  <c r="L119" i="57"/>
  <c r="L120" i="57" s="1"/>
  <c r="H143" i="57"/>
  <c r="H144" i="57" s="1"/>
  <c r="M95" i="58"/>
  <c r="G23" i="56"/>
  <c r="G24" i="56" s="1"/>
  <c r="P71" i="56"/>
  <c r="P72" i="56" s="1"/>
  <c r="G186" i="39"/>
  <c r="G47" i="57"/>
  <c r="G48" i="57" s="1"/>
  <c r="L186" i="39"/>
  <c r="H186" i="39"/>
  <c r="I35" i="39"/>
  <c r="I36" i="39" s="1"/>
  <c r="I37" i="39" s="1"/>
  <c r="G23" i="39"/>
  <c r="G24" i="39" s="1"/>
  <c r="I186" i="39"/>
  <c r="M186" i="39"/>
  <c r="H47" i="39"/>
  <c r="H48" i="39" s="1"/>
  <c r="H49" i="39" s="1"/>
  <c r="H50" i="39" s="1"/>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H83" i="53"/>
  <c r="H84" i="53" s="1"/>
  <c r="H85" i="53" s="1"/>
  <c r="L83" i="53"/>
  <c r="L84" i="53" s="1"/>
  <c r="G186" i="56"/>
  <c r="G143" i="56"/>
  <c r="G144" i="56" s="1"/>
  <c r="H83" i="59"/>
  <c r="H84" i="59" s="1"/>
  <c r="H186" i="57"/>
  <c r="I186" i="58"/>
  <c r="M186" i="58"/>
  <c r="O50" i="45" s="1"/>
  <c r="G59" i="52"/>
  <c r="K59" i="52"/>
  <c r="K60" i="52" s="1"/>
  <c r="L186" i="52"/>
  <c r="X65" i="45" s="1"/>
  <c r="G119" i="52"/>
  <c r="K119" i="52"/>
  <c r="K120" i="52" s="1"/>
  <c r="M131" i="52"/>
  <c r="M132" i="52" s="1"/>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M155" i="55"/>
  <c r="G71" i="56"/>
  <c r="G72" i="56" s="1"/>
  <c r="G73" i="56" s="1"/>
  <c r="G74" i="56" s="1"/>
  <c r="G119" i="56"/>
  <c r="G120" i="56" s="1"/>
  <c r="G121" i="56" s="1"/>
  <c r="G122" i="56" s="1"/>
  <c r="G186" i="60"/>
  <c r="H143" i="58"/>
  <c r="K186" i="39"/>
  <c r="H71" i="39"/>
  <c r="H72" i="39" s="1"/>
  <c r="L71" i="39"/>
  <c r="L72" i="39" s="1"/>
  <c r="L73" i="39" s="1"/>
  <c r="H119" i="39"/>
  <c r="H120" i="39" s="1"/>
  <c r="L119" i="39"/>
  <c r="L120" i="39" s="1"/>
  <c r="L121" i="39" s="1"/>
  <c r="H167" i="39"/>
  <c r="H168" i="39" s="1"/>
  <c r="H169" i="39" s="1"/>
  <c r="L167" i="39"/>
  <c r="L168" i="39" s="1"/>
  <c r="H186" i="51"/>
  <c r="L186" i="51"/>
  <c r="D65" i="45" s="1"/>
  <c r="I71" i="51"/>
  <c r="I72" i="51" s="1"/>
  <c r="I73" i="51" s="1"/>
  <c r="I74" i="51" s="1"/>
  <c r="G107" i="51"/>
  <c r="G108" i="51" s="1"/>
  <c r="K107" i="51"/>
  <c r="K108" i="51" s="1"/>
  <c r="K109" i="51" s="1"/>
  <c r="P107" i="51"/>
  <c r="P108" i="51" s="1"/>
  <c r="I186" i="49"/>
  <c r="G59" i="49"/>
  <c r="G60" i="49" s="1"/>
  <c r="G61" i="49" s="1"/>
  <c r="K59" i="49"/>
  <c r="K60" i="49" s="1"/>
  <c r="K61" i="49" s="1"/>
  <c r="M186" i="49"/>
  <c r="O31" i="45" s="1"/>
  <c r="G186" i="53"/>
  <c r="K186" i="53"/>
  <c r="M65" i="45" s="1"/>
  <c r="M35" i="55"/>
  <c r="M36" i="55" s="1"/>
  <c r="M37" i="55" s="1"/>
  <c r="M131"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G47" i="45"/>
  <c r="AI47" i="45"/>
  <c r="AH47" i="45"/>
  <c r="AJ47" i="45"/>
  <c r="AJ13" i="45"/>
  <c r="AG13" i="45"/>
  <c r="AH13" i="45"/>
  <c r="AI13" i="45"/>
  <c r="X60" i="39"/>
  <c r="Z72" i="39"/>
  <c r="X84" i="39"/>
  <c r="V96" i="39"/>
  <c r="Z96" i="39"/>
  <c r="X108" i="39"/>
  <c r="V120" i="39"/>
  <c r="Z120" i="39"/>
  <c r="X132" i="39"/>
  <c r="V144" i="39"/>
  <c r="Z144" i="39"/>
  <c r="V168" i="39"/>
  <c r="T180" i="39"/>
  <c r="M183" i="39"/>
  <c r="E28" i="45" s="1"/>
  <c r="Z183" i="39"/>
  <c r="Z50" i="51"/>
  <c r="Z49" i="51"/>
  <c r="Z47" i="51"/>
  <c r="W74" i="51"/>
  <c r="W73" i="51"/>
  <c r="W71" i="51"/>
  <c r="N95" i="51"/>
  <c r="W146" i="51"/>
  <c r="W145" i="51"/>
  <c r="W143" i="51"/>
  <c r="W170" i="51"/>
  <c r="W169" i="51"/>
  <c r="W167" i="51"/>
  <c r="Q183" i="49"/>
  <c r="Q28" i="45" s="1"/>
  <c r="Q23" i="49"/>
  <c r="Q24" i="49" s="1"/>
  <c r="Y183" i="49"/>
  <c r="Y26" i="49"/>
  <c r="Y194" i="49" s="1"/>
  <c r="Y25" i="49"/>
  <c r="Y193" i="49" s="1"/>
  <c r="Y23" i="49"/>
  <c r="Y191" i="49" s="1"/>
  <c r="G23" i="49"/>
  <c r="G24" i="49" s="1"/>
  <c r="Q47" i="49"/>
  <c r="Q48" i="49" s="1"/>
  <c r="R183" i="53"/>
  <c r="R62" i="45" s="1"/>
  <c r="R23" i="53"/>
  <c r="R24" i="53" s="1"/>
  <c r="H187" i="53"/>
  <c r="H23" i="53"/>
  <c r="H24" i="53" s="1"/>
  <c r="H25" i="53" s="1"/>
  <c r="G107" i="53"/>
  <c r="G108" i="53" s="1"/>
  <c r="G109" i="53" s="1"/>
  <c r="G110" i="53" s="1"/>
  <c r="P107" i="53"/>
  <c r="P108" i="53" s="1"/>
  <c r="H107" i="53"/>
  <c r="H108" i="53" s="1"/>
  <c r="H109" i="53" s="1"/>
  <c r="H110" i="53" s="1"/>
  <c r="W168" i="58"/>
  <c r="W167" i="58"/>
  <c r="Y169" i="58"/>
  <c r="Y170" i="58"/>
  <c r="S176" i="58"/>
  <c r="S179" i="58" s="1"/>
  <c r="S178" i="58"/>
  <c r="S164" i="58"/>
  <c r="S167" i="58" s="1"/>
  <c r="S152" i="58"/>
  <c r="S155" i="58" s="1"/>
  <c r="S140" i="58"/>
  <c r="S154" i="58"/>
  <c r="S130" i="58"/>
  <c r="S118" i="58"/>
  <c r="S142" i="58"/>
  <c r="S166" i="58"/>
  <c r="S106" i="58"/>
  <c r="S94" i="58"/>
  <c r="S82" i="58"/>
  <c r="S70" i="58"/>
  <c r="S58" i="58"/>
  <c r="S128" i="58"/>
  <c r="S104" i="58"/>
  <c r="S92" i="58"/>
  <c r="S80" i="58"/>
  <c r="S83" i="58" s="1"/>
  <c r="S44" i="58"/>
  <c r="S32" i="58"/>
  <c r="S20" i="58"/>
  <c r="S56" i="58"/>
  <c r="S59" i="58" s="1"/>
  <c r="S60" i="58" s="1"/>
  <c r="S68" i="58"/>
  <c r="S71" i="58" s="1"/>
  <c r="S176" i="57"/>
  <c r="S164" i="57"/>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82" i="60"/>
  <c r="S130" i="57"/>
  <c r="S82" i="57"/>
  <c r="S58" i="57"/>
  <c r="S178" i="60"/>
  <c r="S166" i="60"/>
  <c r="S140" i="60"/>
  <c r="S143" i="60" s="1"/>
  <c r="S118" i="60"/>
  <c r="S92" i="60"/>
  <c r="S95" i="60" s="1"/>
  <c r="S70" i="60"/>
  <c r="S44" i="60"/>
  <c r="S47" i="60" s="1"/>
  <c r="S22" i="60"/>
  <c r="S166" i="59"/>
  <c r="S140" i="59"/>
  <c r="S143" i="59" s="1"/>
  <c r="S118" i="59"/>
  <c r="S92" i="59"/>
  <c r="S70" i="59"/>
  <c r="S22" i="58"/>
  <c r="S166" i="57"/>
  <c r="S20" i="57"/>
  <c r="S23" i="57" s="1"/>
  <c r="S128" i="60"/>
  <c r="S116" i="60"/>
  <c r="S119" i="60" s="1"/>
  <c r="S80" i="60"/>
  <c r="S83" i="60" s="1"/>
  <c r="S68" i="60"/>
  <c r="S46" i="60"/>
  <c r="S34" i="60"/>
  <c r="S154" i="59"/>
  <c r="S104" i="59"/>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68" i="56"/>
  <c r="S71" i="56" s="1"/>
  <c r="S56" i="56"/>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120" i="55" s="1"/>
  <c r="S92" i="55"/>
  <c r="S95" i="55" s="1"/>
  <c r="S68" i="55"/>
  <c r="S71" i="55" s="1"/>
  <c r="S44" i="55"/>
  <c r="S47" i="55" s="1"/>
  <c r="S116" i="49"/>
  <c r="S119" i="49" s="1"/>
  <c r="S164" i="52"/>
  <c r="S167" i="52" s="1"/>
  <c r="S142" i="52"/>
  <c r="S116" i="52"/>
  <c r="S119" i="52" s="1"/>
  <c r="S94" i="52"/>
  <c r="S68" i="52"/>
  <c r="S71" i="52" s="1"/>
  <c r="S46" i="52"/>
  <c r="S20" i="52"/>
  <c r="S23" i="52" s="1"/>
  <c r="S104" i="56"/>
  <c r="S106" i="49"/>
  <c r="S92" i="49"/>
  <c r="S95" i="49" s="1"/>
  <c r="S82" i="49"/>
  <c r="S68" i="49"/>
  <c r="S71" i="49" s="1"/>
  <c r="S58" i="49"/>
  <c r="S44" i="49"/>
  <c r="S47" i="49" s="1"/>
  <c r="S34" i="49"/>
  <c r="S20" i="49"/>
  <c r="S23" i="49" s="1"/>
  <c r="S24"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44" i="52" s="1"/>
  <c r="S118" i="52"/>
  <c r="S92" i="52"/>
  <c r="S95" i="52" s="1"/>
  <c r="S70" i="52"/>
  <c r="S44" i="52"/>
  <c r="S47" i="52" s="1"/>
  <c r="S48" i="52" s="1"/>
  <c r="S22" i="52"/>
  <c r="K177" i="60"/>
  <c r="K179" i="60" s="1"/>
  <c r="K153" i="60"/>
  <c r="K155" i="60" s="1"/>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45" i="59"/>
  <c r="K47" i="59" s="1"/>
  <c r="K57" i="59"/>
  <c r="J20" i="39"/>
  <c r="J23" i="39" s="1"/>
  <c r="N20" i="39"/>
  <c r="N23" i="39" s="1"/>
  <c r="S20" i="39"/>
  <c r="S23" i="39" s="1"/>
  <c r="W20" i="39"/>
  <c r="W188" i="39" s="1"/>
  <c r="M23" i="39"/>
  <c r="R23" i="39"/>
  <c r="R24" i="39" s="1"/>
  <c r="V23" i="39"/>
  <c r="V191" i="39" s="1"/>
  <c r="Z23" i="39"/>
  <c r="Z191" i="39" s="1"/>
  <c r="W24" i="39"/>
  <c r="W192" i="39" s="1"/>
  <c r="X25" i="39"/>
  <c r="X193" i="39" s="1"/>
  <c r="X26" i="39"/>
  <c r="X194" i="39" s="1"/>
  <c r="J34" i="39"/>
  <c r="N34" i="39"/>
  <c r="S34" i="39"/>
  <c r="W34" i="39"/>
  <c r="G35" i="39"/>
  <c r="K35" i="39"/>
  <c r="P35" i="39"/>
  <c r="P36" i="39" s="1"/>
  <c r="P37" i="39" s="1"/>
  <c r="T35" i="39"/>
  <c r="T191" i="39" s="1"/>
  <c r="J36" i="45" s="1"/>
  <c r="AN36" i="45" s="1"/>
  <c r="X35" i="39"/>
  <c r="V37" i="39"/>
  <c r="Z37" i="39"/>
  <c r="V38" i="39"/>
  <c r="Z38" i="39"/>
  <c r="J44" i="39"/>
  <c r="N44" i="39"/>
  <c r="N47" i="39" s="1"/>
  <c r="S44" i="39"/>
  <c r="S47" i="39" s="1"/>
  <c r="W44" i="39"/>
  <c r="R47" i="39"/>
  <c r="R48" i="39" s="1"/>
  <c r="R49" i="39" s="1"/>
  <c r="V47" i="39"/>
  <c r="Z47" i="39"/>
  <c r="X49" i="39"/>
  <c r="X50" i="39"/>
  <c r="J58" i="39"/>
  <c r="N58" i="39"/>
  <c r="S58" i="39"/>
  <c r="W58" i="39"/>
  <c r="G59" i="39"/>
  <c r="G60" i="39" s="1"/>
  <c r="K59" i="39"/>
  <c r="K60" i="39" s="1"/>
  <c r="K61" i="39" s="1"/>
  <c r="P59" i="39"/>
  <c r="P60" i="39" s="1"/>
  <c r="T59" i="39"/>
  <c r="X59" i="39"/>
  <c r="V61" i="39"/>
  <c r="Z61" i="39"/>
  <c r="V62" i="39"/>
  <c r="Z62" i="39"/>
  <c r="J68" i="39"/>
  <c r="J71" i="39" s="1"/>
  <c r="N68" i="39"/>
  <c r="S68" i="39"/>
  <c r="S71" i="39" s="1"/>
  <c r="W68" i="39"/>
  <c r="R71" i="39"/>
  <c r="R72" i="39" s="1"/>
  <c r="R73" i="39" s="1"/>
  <c r="V71" i="39"/>
  <c r="Z71" i="39"/>
  <c r="X73" i="39"/>
  <c r="X74" i="39"/>
  <c r="J82" i="39"/>
  <c r="N82" i="39"/>
  <c r="S82" i="39"/>
  <c r="W82" i="39"/>
  <c r="G83" i="39"/>
  <c r="G84" i="39" s="1"/>
  <c r="G85" i="39" s="1"/>
  <c r="K83" i="39"/>
  <c r="K84" i="39" s="1"/>
  <c r="K85" i="39" s="1"/>
  <c r="P83" i="39"/>
  <c r="T83" i="39"/>
  <c r="T84" i="39" s="1"/>
  <c r="T85" i="39" s="1"/>
  <c r="X83" i="39"/>
  <c r="V85" i="39"/>
  <c r="Z85" i="39"/>
  <c r="V86" i="39"/>
  <c r="Z86" i="39"/>
  <c r="J92" i="39"/>
  <c r="J95" i="39" s="1"/>
  <c r="N92" i="39"/>
  <c r="N95" i="39" s="1"/>
  <c r="S92" i="39"/>
  <c r="S95" i="39" s="1"/>
  <c r="W92" i="39"/>
  <c r="R95" i="39"/>
  <c r="V95" i="39"/>
  <c r="Z95" i="39"/>
  <c r="X97" i="39"/>
  <c r="X98" i="39"/>
  <c r="J106" i="39"/>
  <c r="N106" i="39"/>
  <c r="S106" i="39"/>
  <c r="W106" i="39"/>
  <c r="G107" i="39"/>
  <c r="K107" i="39"/>
  <c r="K108" i="39" s="1"/>
  <c r="P107" i="39"/>
  <c r="P108" i="39" s="1"/>
  <c r="T107" i="39"/>
  <c r="T108" i="39" s="1"/>
  <c r="T109" i="39" s="1"/>
  <c r="X107" i="39"/>
  <c r="V109" i="39"/>
  <c r="Z109" i="39"/>
  <c r="V110" i="39"/>
  <c r="Z110" i="39"/>
  <c r="J116" i="39"/>
  <c r="J119" i="39" s="1"/>
  <c r="N116" i="39"/>
  <c r="N119" i="39" s="1"/>
  <c r="S116" i="39"/>
  <c r="S119" i="39" s="1"/>
  <c r="W116" i="39"/>
  <c r="R119" i="39"/>
  <c r="V119" i="39"/>
  <c r="Z119" i="39"/>
  <c r="X121" i="39"/>
  <c r="X122" i="39"/>
  <c r="J130" i="39"/>
  <c r="N130" i="39"/>
  <c r="S130" i="39"/>
  <c r="W130" i="39"/>
  <c r="G131" i="39"/>
  <c r="G132" i="39" s="1"/>
  <c r="G133" i="39" s="1"/>
  <c r="K131" i="39"/>
  <c r="P131" i="39"/>
  <c r="T131" i="39"/>
  <c r="X131" i="39"/>
  <c r="V133" i="39"/>
  <c r="Z133" i="39"/>
  <c r="V134" i="39"/>
  <c r="Z134" i="39"/>
  <c r="J140" i="39"/>
  <c r="J143" i="39" s="1"/>
  <c r="N140" i="39"/>
  <c r="N143" i="39" s="1"/>
  <c r="S140" i="39"/>
  <c r="S143" i="39" s="1"/>
  <c r="W140" i="39"/>
  <c r="I143" i="39"/>
  <c r="R143" i="39"/>
  <c r="V143" i="39"/>
  <c r="Z143" i="39"/>
  <c r="T145" i="39"/>
  <c r="X145" i="39"/>
  <c r="T146" i="39"/>
  <c r="X146" i="39"/>
  <c r="J154" i="39"/>
  <c r="N154" i="39"/>
  <c r="S154" i="39"/>
  <c r="W154" i="39"/>
  <c r="G155" i="39"/>
  <c r="G156" i="39" s="1"/>
  <c r="G157" i="39" s="1"/>
  <c r="K155" i="39"/>
  <c r="K156" i="39" s="1"/>
  <c r="K157" i="39" s="1"/>
  <c r="P155" i="39"/>
  <c r="T155" i="39"/>
  <c r="T158" i="39" s="1"/>
  <c r="X155" i="39"/>
  <c r="V157" i="39"/>
  <c r="Z157" i="39"/>
  <c r="V158" i="39"/>
  <c r="Z158" i="39"/>
  <c r="J164" i="39"/>
  <c r="J167" i="39" s="1"/>
  <c r="N164" i="39"/>
  <c r="N167" i="39" s="1"/>
  <c r="S164" i="39"/>
  <c r="S167" i="39" s="1"/>
  <c r="W164" i="39"/>
  <c r="R167" i="39"/>
  <c r="R168" i="39" s="1"/>
  <c r="R169" i="39" s="1"/>
  <c r="V167" i="39"/>
  <c r="Z167" i="39"/>
  <c r="X169" i="39"/>
  <c r="X170" i="39"/>
  <c r="J178" i="39"/>
  <c r="N178" i="39"/>
  <c r="S178" i="39"/>
  <c r="W178" i="39"/>
  <c r="G179" i="39"/>
  <c r="K179" i="39"/>
  <c r="K180" i="39" s="1"/>
  <c r="P179" i="39"/>
  <c r="P180" i="39" s="1"/>
  <c r="T179" i="39"/>
  <c r="T182" i="39" s="1"/>
  <c r="X179" i="39"/>
  <c r="V181" i="39"/>
  <c r="Z181" i="39"/>
  <c r="V182" i="39"/>
  <c r="Z182" i="39"/>
  <c r="G187" i="51"/>
  <c r="K187" i="51"/>
  <c r="C66" i="45" s="1"/>
  <c r="H188" i="51"/>
  <c r="M189" i="51"/>
  <c r="E68" i="45" s="1"/>
  <c r="J22" i="51"/>
  <c r="N22" i="51"/>
  <c r="S22" i="51"/>
  <c r="W22" i="51"/>
  <c r="W190" i="51" s="1"/>
  <c r="G23" i="51"/>
  <c r="K23" i="51"/>
  <c r="K24" i="51" s="1"/>
  <c r="P23" i="51"/>
  <c r="P24" i="51" s="1"/>
  <c r="T23" i="51"/>
  <c r="X23" i="51"/>
  <c r="X191" i="51" s="1"/>
  <c r="U24" i="51"/>
  <c r="U192" i="51" s="1"/>
  <c r="Y24" i="51"/>
  <c r="Y192" i="51" s="1"/>
  <c r="V25" i="51"/>
  <c r="V193" i="51" s="1"/>
  <c r="Z25" i="51"/>
  <c r="Z193" i="51" s="1"/>
  <c r="V26" i="51"/>
  <c r="V194" i="51" s="1"/>
  <c r="Z26" i="51"/>
  <c r="Z194" i="51" s="1"/>
  <c r="W36" i="51"/>
  <c r="W38" i="51"/>
  <c r="J32" i="51"/>
  <c r="N32" i="51"/>
  <c r="N35" i="51" s="1"/>
  <c r="S32" i="51"/>
  <c r="S35" i="51" s="1"/>
  <c r="W32" i="51"/>
  <c r="Y35" i="51"/>
  <c r="V36" i="51"/>
  <c r="Y37" i="51"/>
  <c r="Z38" i="51"/>
  <c r="J44" i="51"/>
  <c r="N44" i="51"/>
  <c r="S44" i="51"/>
  <c r="S47" i="51" s="1"/>
  <c r="W44" i="51"/>
  <c r="Z48" i="51"/>
  <c r="W49" i="51"/>
  <c r="T60" i="51"/>
  <c r="T62" i="51" s="1"/>
  <c r="T61" i="5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X62" i="45" s="1"/>
  <c r="L23" i="52"/>
  <c r="L24" i="52" s="1"/>
  <c r="Q183" i="52"/>
  <c r="AA62" i="45" s="1"/>
  <c r="Q23" i="52"/>
  <c r="Q24" i="52" s="1"/>
  <c r="U183" i="52"/>
  <c r="U23" i="52"/>
  <c r="U191" i="52" s="1"/>
  <c r="Y183" i="52"/>
  <c r="Y23" i="52"/>
  <c r="Y191" i="52" s="1"/>
  <c r="I23" i="52"/>
  <c r="I24" i="52" s="1"/>
  <c r="I186" i="52"/>
  <c r="M186" i="52"/>
  <c r="Y65" i="45" s="1"/>
  <c r="R186" i="52"/>
  <c r="AB65" i="45" s="1"/>
  <c r="V192" i="52"/>
  <c r="V186" i="52"/>
  <c r="Z192" i="52"/>
  <c r="Z186" i="52"/>
  <c r="J187" i="52"/>
  <c r="N187" i="52"/>
  <c r="Z66" i="45" s="1"/>
  <c r="G188" i="52"/>
  <c r="L188" i="52"/>
  <c r="X67" i="45" s="1"/>
  <c r="P190" i="52"/>
  <c r="U194" i="52"/>
  <c r="J34" i="52"/>
  <c r="N34" i="52"/>
  <c r="S34" i="52"/>
  <c r="W34" i="52"/>
  <c r="G35" i="52"/>
  <c r="I119" i="52"/>
  <c r="I120" i="52" s="1"/>
  <c r="J130" i="52"/>
  <c r="N130" i="52"/>
  <c r="S130" i="52"/>
  <c r="W130" i="52"/>
  <c r="G131" i="52"/>
  <c r="G132" i="52" s="1"/>
  <c r="K23" i="49"/>
  <c r="K24" i="49" s="1"/>
  <c r="K25" i="49" s="1"/>
  <c r="K26" i="49" s="1"/>
  <c r="H71" i="49"/>
  <c r="H72" i="49" s="1"/>
  <c r="H73" i="49" s="1"/>
  <c r="L71" i="49"/>
  <c r="L72" i="49" s="1"/>
  <c r="Q71" i="49"/>
  <c r="Q72" i="49" s="1"/>
  <c r="U74" i="49"/>
  <c r="U73" i="49"/>
  <c r="U71" i="49"/>
  <c r="Y74" i="49"/>
  <c r="Y73" i="49"/>
  <c r="Y71" i="49"/>
  <c r="J70" i="49"/>
  <c r="N70" i="49"/>
  <c r="S70" i="49"/>
  <c r="W70" i="49"/>
  <c r="U72" i="49"/>
  <c r="W85" i="49"/>
  <c r="W83" i="49"/>
  <c r="J80" i="49"/>
  <c r="J83" i="49" s="1"/>
  <c r="N80" i="49"/>
  <c r="N83" i="49" s="1"/>
  <c r="S80" i="49"/>
  <c r="S83" i="49" s="1"/>
  <c r="G119" i="49"/>
  <c r="G120" i="49" s="1"/>
  <c r="K119" i="49"/>
  <c r="K120" i="49" s="1"/>
  <c r="K121" i="49" s="1"/>
  <c r="K122" i="49" s="1"/>
  <c r="P119" i="49"/>
  <c r="P120" i="49" s="1"/>
  <c r="P121" i="49" s="1"/>
  <c r="T119" i="49"/>
  <c r="X119" i="49"/>
  <c r="X120" i="49"/>
  <c r="X121" i="49"/>
  <c r="H119" i="49"/>
  <c r="G155" i="49"/>
  <c r="K155" i="49"/>
  <c r="K156" i="49" s="1"/>
  <c r="P155" i="49"/>
  <c r="P156" i="49" s="1"/>
  <c r="P157" i="49" s="1"/>
  <c r="T155" i="49"/>
  <c r="T156" i="49" s="1"/>
  <c r="X155" i="49"/>
  <c r="X158" i="49"/>
  <c r="X157" i="49"/>
  <c r="X156" i="49"/>
  <c r="H155" i="49"/>
  <c r="H156" i="49" s="1"/>
  <c r="L155" i="49"/>
  <c r="G35" i="53"/>
  <c r="K35" i="53"/>
  <c r="K36" i="53" s="1"/>
  <c r="K37" i="53" s="1"/>
  <c r="P35" i="53"/>
  <c r="T35" i="53"/>
  <c r="T36" i="53" s="1"/>
  <c r="X38" i="53"/>
  <c r="X37" i="53"/>
  <c r="X35" i="53"/>
  <c r="H35" i="53"/>
  <c r="H36" i="53" s="1"/>
  <c r="L35" i="53"/>
  <c r="L36" i="53" s="1"/>
  <c r="L37" i="53" s="1"/>
  <c r="L38" i="53" s="1"/>
  <c r="G59" i="53"/>
  <c r="G60" i="53" s="1"/>
  <c r="K59" i="53"/>
  <c r="P59" i="53"/>
  <c r="P60" i="53" s="1"/>
  <c r="T59" i="53"/>
  <c r="T60" i="53" s="1"/>
  <c r="X62" i="53"/>
  <c r="X61" i="53"/>
  <c r="X59" i="53"/>
  <c r="H59" i="53"/>
  <c r="H60" i="53" s="1"/>
  <c r="H61" i="53" s="1"/>
  <c r="H62" i="53" s="1"/>
  <c r="L59" i="53"/>
  <c r="L60" i="53" s="1"/>
  <c r="G167" i="53"/>
  <c r="G168" i="53" s="1"/>
  <c r="G169" i="53" s="1"/>
  <c r="K167" i="53"/>
  <c r="K168" i="53" s="1"/>
  <c r="K169" i="53" s="1"/>
  <c r="K170" i="53" s="1"/>
  <c r="P167" i="53"/>
  <c r="P168" i="53" s="1"/>
  <c r="P169" i="53" s="1"/>
  <c r="T167" i="53"/>
  <c r="X167" i="53"/>
  <c r="X169" i="53"/>
  <c r="X170" i="53"/>
  <c r="X168" i="53"/>
  <c r="H167" i="53"/>
  <c r="H168" i="53" s="1"/>
  <c r="L167" i="53"/>
  <c r="L168" i="53" s="1"/>
  <c r="L169" i="53" s="1"/>
  <c r="H23" i="39"/>
  <c r="H24" i="39" s="1"/>
  <c r="H25" i="39" s="1"/>
  <c r="L23" i="39"/>
  <c r="L24" i="39" s="1"/>
  <c r="L25" i="39" s="1"/>
  <c r="V24" i="39"/>
  <c r="V192" i="39" s="1"/>
  <c r="Z24" i="39"/>
  <c r="Z192" i="39" s="1"/>
  <c r="X36" i="39"/>
  <c r="V48" i="39"/>
  <c r="Z48" i="39"/>
  <c r="V72" i="39"/>
  <c r="T156" i="39"/>
  <c r="Z168" i="39"/>
  <c r="X180" i="39"/>
  <c r="I183" i="39"/>
  <c r="V183" i="39"/>
  <c r="N184" i="39"/>
  <c r="H35" i="51"/>
  <c r="R47" i="51"/>
  <c r="J71" i="51"/>
  <c r="W122" i="51"/>
  <c r="W121" i="51"/>
  <c r="W119" i="51"/>
  <c r="S143" i="51"/>
  <c r="J167" i="51"/>
  <c r="N167" i="51"/>
  <c r="K188" i="52"/>
  <c r="W67" i="45" s="1"/>
  <c r="G95" i="52"/>
  <c r="G96" i="52" s="1"/>
  <c r="H107" i="52"/>
  <c r="H108" i="52" s="1"/>
  <c r="L107" i="52"/>
  <c r="L108" i="52" s="1"/>
  <c r="U183" i="49"/>
  <c r="U26" i="49"/>
  <c r="U194" i="49" s="1"/>
  <c r="U25" i="49"/>
  <c r="U193" i="49" s="1"/>
  <c r="U23" i="49"/>
  <c r="U191" i="49" s="1"/>
  <c r="L47" i="49"/>
  <c r="L48" i="49" s="1"/>
  <c r="Y50" i="49"/>
  <c r="Y49" i="49"/>
  <c r="Y47" i="49"/>
  <c r="M183" i="53"/>
  <c r="O62" i="45" s="1"/>
  <c r="Z183" i="53"/>
  <c r="Z26" i="53"/>
  <c r="Z194" i="53" s="1"/>
  <c r="Z25" i="53"/>
  <c r="Z193" i="53" s="1"/>
  <c r="Z23" i="53"/>
  <c r="Z191" i="53" s="1"/>
  <c r="Z24" i="53"/>
  <c r="Z192" i="53" s="1"/>
  <c r="X110" i="53"/>
  <c r="X109" i="53"/>
  <c r="X108" i="53"/>
  <c r="X107" i="53"/>
  <c r="H167" i="58"/>
  <c r="H168" i="58" s="1"/>
  <c r="H169" i="58" s="1"/>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97" i="52" s="1"/>
  <c r="W70" i="52"/>
  <c r="W44" i="52"/>
  <c r="W49" i="52" s="1"/>
  <c r="W22" i="52"/>
  <c r="W190" i="52" s="1"/>
  <c r="L125" i="45"/>
  <c r="H132" i="45"/>
  <c r="Z36" i="39"/>
  <c r="T48" i="39"/>
  <c r="T49" i="39" s="1"/>
  <c r="X48" i="39"/>
  <c r="V60" i="39"/>
  <c r="Z60" i="39"/>
  <c r="T72" i="39"/>
  <c r="T73" i="39" s="1"/>
  <c r="X72" i="39"/>
  <c r="V84" i="39"/>
  <c r="Z84" i="39"/>
  <c r="T96" i="39"/>
  <c r="T97" i="39" s="1"/>
  <c r="X96" i="39"/>
  <c r="V108" i="39"/>
  <c r="Z108" i="39"/>
  <c r="T120" i="39"/>
  <c r="T121" i="39" s="1"/>
  <c r="X120" i="39"/>
  <c r="V132" i="39"/>
  <c r="Z132" i="39"/>
  <c r="T144" i="39"/>
  <c r="X144" i="39"/>
  <c r="L155" i="39"/>
  <c r="V156" i="39"/>
  <c r="Z156" i="39"/>
  <c r="T168" i="39"/>
  <c r="T169" i="39" s="1"/>
  <c r="X168" i="39"/>
  <c r="H179" i="39"/>
  <c r="H180" i="39" s="1"/>
  <c r="H181" i="39" s="1"/>
  <c r="V180" i="39"/>
  <c r="Z180" i="39"/>
  <c r="G183" i="39"/>
  <c r="K183" i="39"/>
  <c r="C28" i="45" s="1"/>
  <c r="P183" i="39"/>
  <c r="T183" i="39"/>
  <c r="J28" i="45" s="1"/>
  <c r="AN28" i="45" s="1"/>
  <c r="X183" i="39"/>
  <c r="H184" i="39"/>
  <c r="L184" i="39"/>
  <c r="I183" i="51"/>
  <c r="M183" i="51"/>
  <c r="E62" i="45" s="1"/>
  <c r="J184" i="51"/>
  <c r="N184" i="51"/>
  <c r="F63" i="45" s="1"/>
  <c r="AJ63" i="45" s="1"/>
  <c r="G186" i="51"/>
  <c r="K186" i="51"/>
  <c r="C65" i="45" s="1"/>
  <c r="H187" i="51"/>
  <c r="L187" i="51"/>
  <c r="D66" i="45" s="1"/>
  <c r="N189" i="51"/>
  <c r="F68" i="45" s="1"/>
  <c r="G190" i="51"/>
  <c r="K190" i="51"/>
  <c r="C69" i="45" s="1"/>
  <c r="P190" i="51"/>
  <c r="H23" i="51"/>
  <c r="H24" i="51" s="1"/>
  <c r="L23" i="51"/>
  <c r="V24" i="51"/>
  <c r="V192" i="51" s="1"/>
  <c r="Z24" i="51"/>
  <c r="Z192" i="51" s="1"/>
  <c r="X38" i="51"/>
  <c r="X37" i="51"/>
  <c r="P35" i="51"/>
  <c r="P36" i="51" s="1"/>
  <c r="X36" i="51"/>
  <c r="Z37" i="51"/>
  <c r="G47" i="51"/>
  <c r="G48" i="51" s="1"/>
  <c r="K47" i="51"/>
  <c r="K48" i="51" s="1"/>
  <c r="H59" i="51"/>
  <c r="H60" i="51" s="1"/>
  <c r="H61" i="51" s="1"/>
  <c r="L59" i="51"/>
  <c r="L60" i="51" s="1"/>
  <c r="Q59" i="51"/>
  <c r="Q60" i="51" s="1"/>
  <c r="U62" i="51"/>
  <c r="U61" i="51"/>
  <c r="U59" i="51"/>
  <c r="Y62" i="51"/>
  <c r="Y61" i="51"/>
  <c r="Y59" i="51"/>
  <c r="J58" i="51"/>
  <c r="N58" i="51"/>
  <c r="S58" i="51"/>
  <c r="W58" i="51"/>
  <c r="H83" i="51"/>
  <c r="H84" i="51" s="1"/>
  <c r="H85" i="51" s="1"/>
  <c r="L83" i="51"/>
  <c r="L84" i="51" s="1"/>
  <c r="Q83" i="51"/>
  <c r="Q84" i="51" s="1"/>
  <c r="U86" i="51"/>
  <c r="U85" i="51"/>
  <c r="U83" i="51"/>
  <c r="Y86" i="51"/>
  <c r="Y85" i="51"/>
  <c r="Y83" i="51"/>
  <c r="J82" i="51"/>
  <c r="N82" i="51"/>
  <c r="S82" i="51"/>
  <c r="W82" i="51"/>
  <c r="H107" i="51"/>
  <c r="L107" i="51"/>
  <c r="L108" i="51" s="1"/>
  <c r="Q107" i="51"/>
  <c r="Q108" i="51" s="1"/>
  <c r="U110" i="51"/>
  <c r="U109" i="51"/>
  <c r="U107" i="51"/>
  <c r="Y110" i="51"/>
  <c r="Y109" i="51"/>
  <c r="Y107" i="51"/>
  <c r="J106" i="51"/>
  <c r="N106" i="51"/>
  <c r="S106" i="51"/>
  <c r="W106" i="51"/>
  <c r="H131" i="51"/>
  <c r="H132" i="51" s="1"/>
  <c r="H133" i="51" s="1"/>
  <c r="L131" i="51"/>
  <c r="L132" i="51" s="1"/>
  <c r="Q131" i="51"/>
  <c r="Q132" i="51" s="1"/>
  <c r="Q133" i="51" s="1"/>
  <c r="U134" i="51"/>
  <c r="U133" i="51"/>
  <c r="U131" i="51"/>
  <c r="Y134" i="51"/>
  <c r="Y133" i="51"/>
  <c r="Y131" i="51"/>
  <c r="J130" i="51"/>
  <c r="N130" i="51"/>
  <c r="S130" i="51"/>
  <c r="W130" i="51"/>
  <c r="H155" i="51"/>
  <c r="H156" i="51" s="1"/>
  <c r="L155" i="51"/>
  <c r="L156" i="51" s="1"/>
  <c r="L157" i="51" s="1"/>
  <c r="Q155" i="51"/>
  <c r="Q156" i="51" s="1"/>
  <c r="U158" i="51"/>
  <c r="U157" i="51"/>
  <c r="U155" i="51"/>
  <c r="Y158" i="51"/>
  <c r="Y157" i="51"/>
  <c r="Y155" i="51"/>
  <c r="J154" i="51"/>
  <c r="N154" i="51"/>
  <c r="S154" i="51"/>
  <c r="W154" i="51"/>
  <c r="H179" i="51"/>
  <c r="H180" i="51" s="1"/>
  <c r="H181" i="51" s="1"/>
  <c r="L179" i="51"/>
  <c r="L180" i="51" s="1"/>
  <c r="Q179" i="51"/>
  <c r="Q180" i="51" s="1"/>
  <c r="U182" i="51"/>
  <c r="U181" i="51"/>
  <c r="U179" i="51"/>
  <c r="Y182" i="51"/>
  <c r="Y181" i="51"/>
  <c r="Y179" i="51"/>
  <c r="J178" i="51"/>
  <c r="N178" i="51"/>
  <c r="S178" i="51"/>
  <c r="W178" i="51"/>
  <c r="N183" i="51"/>
  <c r="F62" i="45" s="1"/>
  <c r="X28" i="45"/>
  <c r="AA28" i="45"/>
  <c r="I183" i="52"/>
  <c r="M183" i="52"/>
  <c r="Y62" i="45" s="1"/>
  <c r="J186" i="52"/>
  <c r="N186" i="52"/>
  <c r="Z65" i="45" s="1"/>
  <c r="G187" i="52"/>
  <c r="K187" i="52"/>
  <c r="W66" i="45" s="1"/>
  <c r="H188" i="52"/>
  <c r="T188" i="52"/>
  <c r="AD67" i="45" s="1"/>
  <c r="M189" i="52"/>
  <c r="Y68" i="45" s="1"/>
  <c r="K190" i="52"/>
  <c r="W69" i="45" s="1"/>
  <c r="Y194" i="52"/>
  <c r="K35" i="52"/>
  <c r="K36" i="52" s="1"/>
  <c r="G47" i="52"/>
  <c r="G48" i="52" s="1"/>
  <c r="K47" i="52"/>
  <c r="K48" i="52" s="1"/>
  <c r="L47" i="52"/>
  <c r="L48" i="52" s="1"/>
  <c r="H59" i="52"/>
  <c r="H60" i="52" s="1"/>
  <c r="L59" i="52"/>
  <c r="L60" i="52" s="1"/>
  <c r="J56" i="52"/>
  <c r="J59" i="52" s="1"/>
  <c r="N56" i="52"/>
  <c r="S56" i="52"/>
  <c r="S59" i="52" s="1"/>
  <c r="S60" i="52" s="1"/>
  <c r="W56" i="52"/>
  <c r="W61" i="52" s="1"/>
  <c r="G71" i="52"/>
  <c r="G72" i="52" s="1"/>
  <c r="H83" i="52"/>
  <c r="H84" i="52" s="1"/>
  <c r="K131" i="52"/>
  <c r="K132" i="52" s="1"/>
  <c r="G143" i="52"/>
  <c r="G144" i="52" s="1"/>
  <c r="K143" i="52"/>
  <c r="K144" i="52" s="1"/>
  <c r="L143" i="52"/>
  <c r="L144" i="52" s="1"/>
  <c r="H155" i="52"/>
  <c r="H156" i="52" s="1"/>
  <c r="L155" i="52"/>
  <c r="L156" i="52" s="1"/>
  <c r="J152" i="52"/>
  <c r="J155" i="52" s="1"/>
  <c r="N152" i="52"/>
  <c r="S152" i="52"/>
  <c r="S155" i="52" s="1"/>
  <c r="S156" i="52" s="1"/>
  <c r="W152" i="52"/>
  <c r="W157" i="52" s="1"/>
  <c r="G167" i="52"/>
  <c r="G168" i="52" s="1"/>
  <c r="H179" i="52"/>
  <c r="H180" i="52" s="1"/>
  <c r="N183" i="52"/>
  <c r="Z62" i="45" s="1"/>
  <c r="M187" i="52"/>
  <c r="Y66" i="45" s="1"/>
  <c r="K188" i="49"/>
  <c r="M33" i="45" s="1"/>
  <c r="U24" i="49"/>
  <c r="U192" i="49" s="1"/>
  <c r="W38" i="49"/>
  <c r="W37" i="49"/>
  <c r="W35" i="49"/>
  <c r="J32" i="49"/>
  <c r="J35" i="49" s="1"/>
  <c r="N32" i="49"/>
  <c r="S32" i="49"/>
  <c r="S35" i="49" s="1"/>
  <c r="W32" i="49"/>
  <c r="W62" i="49"/>
  <c r="W61" i="49"/>
  <c r="W59" i="49"/>
  <c r="S56" i="49"/>
  <c r="S59" i="49" s="1"/>
  <c r="W56" i="49"/>
  <c r="I71" i="49"/>
  <c r="I72" i="49" s="1"/>
  <c r="Y72" i="49"/>
  <c r="L119" i="49"/>
  <c r="L120" i="49" s="1"/>
  <c r="T120" i="49"/>
  <c r="T121" i="49" s="1"/>
  <c r="X156" i="39"/>
  <c r="R183" i="39"/>
  <c r="H28" i="45" s="1"/>
  <c r="J184" i="39"/>
  <c r="X24" i="51"/>
  <c r="X192" i="51" s="1"/>
  <c r="Z36" i="51"/>
  <c r="V50" i="51"/>
  <c r="V49" i="51"/>
  <c r="W98" i="51"/>
  <c r="W97" i="51"/>
  <c r="W95" i="51"/>
  <c r="J119" i="51"/>
  <c r="N119" i="51"/>
  <c r="N143" i="51"/>
  <c r="S167" i="51"/>
  <c r="M187" i="51"/>
  <c r="E66" i="45" s="1"/>
  <c r="K95" i="52"/>
  <c r="K96" i="52" s="1"/>
  <c r="H186" i="52"/>
  <c r="H183" i="49"/>
  <c r="H23" i="49"/>
  <c r="H24" i="49" s="1"/>
  <c r="L183" i="49"/>
  <c r="N28" i="45" s="1"/>
  <c r="L23" i="49"/>
  <c r="L24" i="49" s="1"/>
  <c r="L25" i="49" s="1"/>
  <c r="J186" i="49"/>
  <c r="N186" i="49"/>
  <c r="P31" i="45" s="1"/>
  <c r="H47" i="49"/>
  <c r="H48" i="49" s="1"/>
  <c r="U50" i="49"/>
  <c r="U49" i="49"/>
  <c r="U47" i="49"/>
  <c r="I183" i="53"/>
  <c r="V183" i="53"/>
  <c r="V26" i="53"/>
  <c r="V194" i="53" s="1"/>
  <c r="V25" i="53"/>
  <c r="V193" i="53" s="1"/>
  <c r="V23" i="53"/>
  <c r="V191" i="53" s="1"/>
  <c r="V24" i="53"/>
  <c r="V192" i="53" s="1"/>
  <c r="J184" i="53"/>
  <c r="N184" i="53"/>
  <c r="P63" i="45" s="1"/>
  <c r="K107" i="53"/>
  <c r="K108" i="53" s="1"/>
  <c r="T107" i="53"/>
  <c r="J176" i="58"/>
  <c r="J179" i="58" s="1"/>
  <c r="J178" i="58"/>
  <c r="J164" i="58"/>
  <c r="J167" i="58" s="1"/>
  <c r="J152" i="58"/>
  <c r="J155" i="58" s="1"/>
  <c r="J140" i="58"/>
  <c r="J154" i="58"/>
  <c r="J130" i="58"/>
  <c r="J118" i="58"/>
  <c r="J142" i="58"/>
  <c r="J166" i="58"/>
  <c r="J106" i="58"/>
  <c r="J94" i="58"/>
  <c r="J82" i="58"/>
  <c r="J70" i="58"/>
  <c r="J58" i="58"/>
  <c r="J128" i="58"/>
  <c r="J131" i="58" s="1"/>
  <c r="J104" i="58"/>
  <c r="J92" i="58"/>
  <c r="J95" i="58" s="1"/>
  <c r="J80" i="58"/>
  <c r="J83" i="58" s="1"/>
  <c r="J44" i="58"/>
  <c r="J32" i="58"/>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55" i="58" s="1"/>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71" i="60" s="1"/>
  <c r="N46" i="60"/>
  <c r="N34" i="60"/>
  <c r="N154" i="59"/>
  <c r="N104" i="59"/>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68" i="59"/>
  <c r="N46" i="59"/>
  <c r="N20" i="59"/>
  <c r="N106" i="57"/>
  <c r="N56" i="57"/>
  <c r="N44" i="57"/>
  <c r="N106" i="60"/>
  <c r="N152" i="59"/>
  <c r="N166" i="56"/>
  <c r="N142" i="56"/>
  <c r="N118" i="56"/>
  <c r="N164" i="60"/>
  <c r="N128" i="59"/>
  <c r="N131" i="59" s="1"/>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71" i="55" s="1"/>
  <c r="N44" i="55"/>
  <c r="N47" i="55" s="1"/>
  <c r="N116" i="49"/>
  <c r="N119" i="49" s="1"/>
  <c r="N164" i="52"/>
  <c r="N142" i="52"/>
  <c r="N116" i="52"/>
  <c r="N119" i="52" s="1"/>
  <c r="N94" i="52"/>
  <c r="N68" i="52"/>
  <c r="N46" i="52"/>
  <c r="N20" i="52"/>
  <c r="N23" i="52" s="1"/>
  <c r="N24"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31" i="58" s="1"/>
  <c r="K105" i="58"/>
  <c r="K107" i="58" s="1"/>
  <c r="K108" i="58" s="1"/>
  <c r="K93" i="58"/>
  <c r="K95" i="58" s="1"/>
  <c r="K96" i="58" s="1"/>
  <c r="K97" i="58" s="1"/>
  <c r="K81" i="58"/>
  <c r="K83" i="58" s="1"/>
  <c r="K45" i="58"/>
  <c r="K33" i="58"/>
  <c r="K35" i="58" s="1"/>
  <c r="K21" i="58"/>
  <c r="K23" i="58" s="1"/>
  <c r="K57" i="58"/>
  <c r="K59" i="58" s="1"/>
  <c r="K60" i="58" s="1"/>
  <c r="K69" i="58"/>
  <c r="K71" i="58" s="1"/>
  <c r="K72" i="58" s="1"/>
  <c r="K177" i="57"/>
  <c r="K179" i="57" s="1"/>
  <c r="K180" i="57" s="1"/>
  <c r="K165" i="57"/>
  <c r="K167" i="57" s="1"/>
  <c r="K168" i="57" s="1"/>
  <c r="K169" i="57" s="1"/>
  <c r="K153" i="57"/>
  <c r="K141" i="57"/>
  <c r="K129" i="57"/>
  <c r="K131" i="57" s="1"/>
  <c r="K132" i="57" s="1"/>
  <c r="K133" i="57" s="1"/>
  <c r="K117" i="57"/>
  <c r="K105" i="57"/>
  <c r="K107" i="57" s="1"/>
  <c r="K108" i="57" s="1"/>
  <c r="K109" i="57" s="1"/>
  <c r="K93" i="57"/>
  <c r="K95" i="57" s="1"/>
  <c r="K81" i="57"/>
  <c r="K83" i="57" s="1"/>
  <c r="K69" i="57"/>
  <c r="K71" i="57" s="1"/>
  <c r="K57" i="57"/>
  <c r="K59" i="57" s="1"/>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T24" i="39"/>
  <c r="X24" i="39"/>
  <c r="X192" i="39" s="1"/>
  <c r="V36" i="39"/>
  <c r="J22" i="39"/>
  <c r="N22" i="39"/>
  <c r="S22" i="39"/>
  <c r="W22" i="39"/>
  <c r="W190" i="39" s="1"/>
  <c r="U24" i="39"/>
  <c r="U192" i="39" s="1"/>
  <c r="Y24" i="39"/>
  <c r="Y192" i="39" s="1"/>
  <c r="V25" i="39"/>
  <c r="V193" i="39" s="1"/>
  <c r="Z25" i="39"/>
  <c r="Z193" i="39" s="1"/>
  <c r="J32" i="39"/>
  <c r="J35" i="39" s="1"/>
  <c r="N32" i="39"/>
  <c r="S32" i="39"/>
  <c r="S35" i="39" s="1"/>
  <c r="W32" i="39"/>
  <c r="X37" i="39"/>
  <c r="J46" i="39"/>
  <c r="N46" i="39"/>
  <c r="S46" i="39"/>
  <c r="W46" i="39"/>
  <c r="V49" i="39"/>
  <c r="Z49" i="39"/>
  <c r="J56" i="39"/>
  <c r="N56" i="39"/>
  <c r="S56" i="39"/>
  <c r="S59" i="39" s="1"/>
  <c r="W56" i="39"/>
  <c r="X61" i="39"/>
  <c r="J70" i="39"/>
  <c r="N70" i="39"/>
  <c r="S70" i="39"/>
  <c r="W70" i="39"/>
  <c r="V73" i="39"/>
  <c r="Z73" i="39"/>
  <c r="J80" i="39"/>
  <c r="N80" i="39"/>
  <c r="N83" i="39" s="1"/>
  <c r="S80" i="39"/>
  <c r="S83" i="39" s="1"/>
  <c r="W80" i="39"/>
  <c r="X85" i="39"/>
  <c r="J94" i="39"/>
  <c r="N94" i="39"/>
  <c r="S94" i="39"/>
  <c r="W94" i="39"/>
  <c r="V97" i="39"/>
  <c r="Z97" i="39"/>
  <c r="J104" i="39"/>
  <c r="N104" i="39"/>
  <c r="S104" i="39"/>
  <c r="S107" i="39" s="1"/>
  <c r="W104" i="39"/>
  <c r="X109" i="39"/>
  <c r="J118" i="39"/>
  <c r="N118" i="39"/>
  <c r="S118" i="39"/>
  <c r="W118" i="39"/>
  <c r="V121" i="39"/>
  <c r="Z121" i="39"/>
  <c r="J128" i="39"/>
  <c r="J131" i="39" s="1"/>
  <c r="N128" i="39"/>
  <c r="S128" i="39"/>
  <c r="S131" i="39" s="1"/>
  <c r="W128" i="39"/>
  <c r="X133" i="39"/>
  <c r="J142" i="39"/>
  <c r="N142" i="39"/>
  <c r="S142" i="39"/>
  <c r="W142" i="39"/>
  <c r="V145" i="39"/>
  <c r="Z145" i="39"/>
  <c r="J152" i="39"/>
  <c r="N152" i="39"/>
  <c r="N155" i="39" s="1"/>
  <c r="S152" i="39"/>
  <c r="S155" i="39" s="1"/>
  <c r="W152" i="39"/>
  <c r="T157" i="39"/>
  <c r="X157" i="39"/>
  <c r="J166" i="39"/>
  <c r="N166" i="39"/>
  <c r="S166" i="39"/>
  <c r="W166" i="39"/>
  <c r="V169" i="39"/>
  <c r="Z169" i="39"/>
  <c r="J176" i="39"/>
  <c r="N176" i="39"/>
  <c r="N179" i="39" s="1"/>
  <c r="S176" i="39"/>
  <c r="S179" i="39" s="1"/>
  <c r="W176" i="39"/>
  <c r="T181" i="39"/>
  <c r="X181" i="39"/>
  <c r="J20" i="51"/>
  <c r="J23" i="51" s="1"/>
  <c r="N20" i="51"/>
  <c r="S20" i="51"/>
  <c r="S23" i="51" s="1"/>
  <c r="W20" i="51"/>
  <c r="W188" i="51" s="1"/>
  <c r="R23" i="51"/>
  <c r="V23" i="51"/>
  <c r="V191" i="51" s="1"/>
  <c r="Z23" i="51"/>
  <c r="Z191" i="51" s="1"/>
  <c r="X25" i="51"/>
  <c r="X193" i="51" s="1"/>
  <c r="X26" i="51"/>
  <c r="X194" i="51" s="1"/>
  <c r="J34" i="51"/>
  <c r="N34" i="51"/>
  <c r="S34" i="51"/>
  <c r="W34" i="51"/>
  <c r="G35" i="51"/>
  <c r="G36" i="51" s="1"/>
  <c r="K35" i="51"/>
  <c r="K36" i="51" s="1"/>
  <c r="K37" i="51" s="1"/>
  <c r="Q35" i="51"/>
  <c r="W35" i="51"/>
  <c r="T36" i="51"/>
  <c r="T37" i="51" s="1"/>
  <c r="T38" i="51" s="1"/>
  <c r="V37" i="51"/>
  <c r="V38" i="51"/>
  <c r="V48" i="51"/>
  <c r="W50" i="51"/>
  <c r="K59" i="51"/>
  <c r="K60" i="51" s="1"/>
  <c r="M83" i="51"/>
  <c r="M84" i="51" s="1"/>
  <c r="I179" i="51"/>
  <c r="Y28" i="45"/>
  <c r="Z28" i="45"/>
  <c r="G186" i="52"/>
  <c r="K186" i="52"/>
  <c r="W65" i="45" s="1"/>
  <c r="H187" i="52"/>
  <c r="L187" i="52"/>
  <c r="X66" i="45" s="1"/>
  <c r="P188" i="52"/>
  <c r="N189" i="52"/>
  <c r="Z68" i="45" s="1"/>
  <c r="G190" i="52"/>
  <c r="J82" i="52"/>
  <c r="N82" i="52"/>
  <c r="S82" i="52"/>
  <c r="W82" i="52"/>
  <c r="G83" i="52"/>
  <c r="G84" i="52" s="1"/>
  <c r="H95" i="52"/>
  <c r="H96" i="52" s="1"/>
  <c r="J107" i="52"/>
  <c r="N107" i="52"/>
  <c r="N108" i="52" s="1"/>
  <c r="I167" i="52"/>
  <c r="I168" i="52" s="1"/>
  <c r="J178" i="52"/>
  <c r="N178" i="52"/>
  <c r="S178" i="52"/>
  <c r="W178" i="52"/>
  <c r="G179" i="52"/>
  <c r="G180" i="52" s="1"/>
  <c r="L188" i="49"/>
  <c r="N33" i="45" s="1"/>
  <c r="Y24" i="49"/>
  <c r="Y192" i="49" s="1"/>
  <c r="Y48" i="49"/>
  <c r="H83" i="49"/>
  <c r="H84" i="49" s="1"/>
  <c r="L83" i="49"/>
  <c r="L84" i="49" s="1"/>
  <c r="L85" i="49" s="1"/>
  <c r="W84" i="49"/>
  <c r="W86" i="49"/>
  <c r="X122" i="49"/>
  <c r="R131" i="49"/>
  <c r="R132" i="49" s="1"/>
  <c r="V134" i="49"/>
  <c r="V133" i="49"/>
  <c r="V131" i="49"/>
  <c r="V132" i="49"/>
  <c r="Z134" i="49"/>
  <c r="Z133" i="49"/>
  <c r="Z131" i="49"/>
  <c r="Z132" i="49"/>
  <c r="L23" i="53"/>
  <c r="L24" i="53" s="1"/>
  <c r="L25" i="53" s="1"/>
  <c r="R95" i="53"/>
  <c r="V98" i="53"/>
  <c r="V97" i="53"/>
  <c r="V95" i="53"/>
  <c r="V96" i="53"/>
  <c r="Z98" i="53"/>
  <c r="Z97" i="53"/>
  <c r="Z95" i="53"/>
  <c r="Z96" i="53"/>
  <c r="T48" i="51"/>
  <c r="T50" i="51" s="1"/>
  <c r="X48" i="51"/>
  <c r="U49" i="51"/>
  <c r="Y49" i="51"/>
  <c r="U50" i="51"/>
  <c r="Y50" i="51"/>
  <c r="V60" i="51"/>
  <c r="Z60" i="51"/>
  <c r="W61" i="51"/>
  <c r="W62" i="51"/>
  <c r="T72" i="51"/>
  <c r="T73" i="51" s="1"/>
  <c r="X72" i="51"/>
  <c r="U73" i="51"/>
  <c r="Y73" i="51"/>
  <c r="U74" i="51"/>
  <c r="Y74" i="51"/>
  <c r="V84" i="51"/>
  <c r="Z84" i="51"/>
  <c r="W85" i="51"/>
  <c r="W86" i="51"/>
  <c r="T96" i="51"/>
  <c r="X96" i="51"/>
  <c r="U97" i="51"/>
  <c r="Y97" i="51"/>
  <c r="U98" i="51"/>
  <c r="Y98" i="51"/>
  <c r="V108" i="51"/>
  <c r="Z108" i="51"/>
  <c r="W109" i="51"/>
  <c r="W110" i="51"/>
  <c r="T120" i="51"/>
  <c r="X120" i="51"/>
  <c r="U121" i="51"/>
  <c r="Y121" i="51"/>
  <c r="U122" i="51"/>
  <c r="Y122" i="51"/>
  <c r="V132" i="51"/>
  <c r="Z132" i="51"/>
  <c r="W133" i="51"/>
  <c r="W134" i="51"/>
  <c r="T144" i="51"/>
  <c r="X144" i="51"/>
  <c r="U145" i="51"/>
  <c r="Y145" i="51"/>
  <c r="U146" i="51"/>
  <c r="Y146" i="51"/>
  <c r="V156" i="51"/>
  <c r="Z156" i="51"/>
  <c r="W157" i="51"/>
  <c r="W158" i="51"/>
  <c r="T168" i="51"/>
  <c r="T170" i="51" s="1"/>
  <c r="X168" i="51"/>
  <c r="U169" i="51"/>
  <c r="Y169" i="51"/>
  <c r="U170" i="51"/>
  <c r="Y170" i="51"/>
  <c r="V180" i="51"/>
  <c r="Z180" i="51"/>
  <c r="W181" i="51"/>
  <c r="W182" i="51"/>
  <c r="W28" i="45"/>
  <c r="K23" i="52"/>
  <c r="K24" i="52" s="1"/>
  <c r="P23" i="52"/>
  <c r="P24" i="52" s="1"/>
  <c r="T23" i="52"/>
  <c r="X23" i="52"/>
  <c r="X191" i="52" s="1"/>
  <c r="H35" i="52"/>
  <c r="H36" i="52" s="1"/>
  <c r="L35" i="52"/>
  <c r="L36" i="52" s="1"/>
  <c r="Q35" i="52"/>
  <c r="Q36" i="52" s="1"/>
  <c r="U35" i="52"/>
  <c r="Y35" i="52"/>
  <c r="R47" i="52"/>
  <c r="R48" i="52" s="1"/>
  <c r="V47" i="52"/>
  <c r="Z47" i="52"/>
  <c r="W59" i="52"/>
  <c r="P71" i="52"/>
  <c r="P72" i="52" s="1"/>
  <c r="T71" i="52"/>
  <c r="X71" i="52"/>
  <c r="Q83" i="52"/>
  <c r="Q84" i="52" s="1"/>
  <c r="U83" i="52"/>
  <c r="Y83" i="52"/>
  <c r="R95" i="52"/>
  <c r="R96" i="52" s="1"/>
  <c r="R97" i="52" s="1"/>
  <c r="V95" i="52"/>
  <c r="Z95" i="52"/>
  <c r="S107" i="52"/>
  <c r="W107" i="52"/>
  <c r="P119" i="52"/>
  <c r="P120" i="52" s="1"/>
  <c r="T119" i="52"/>
  <c r="T120" i="52" s="1"/>
  <c r="X119" i="52"/>
  <c r="Q131" i="52"/>
  <c r="Q132" i="52" s="1"/>
  <c r="U131" i="52"/>
  <c r="Y131" i="52"/>
  <c r="R143" i="52"/>
  <c r="R144" i="52" s="1"/>
  <c r="V143" i="52"/>
  <c r="Z143" i="52"/>
  <c r="W155" i="52"/>
  <c r="P167" i="52"/>
  <c r="P168" i="52" s="1"/>
  <c r="T167" i="52"/>
  <c r="T168" i="52" s="1"/>
  <c r="X167" i="52"/>
  <c r="Q179" i="52"/>
  <c r="Q180" i="52" s="1"/>
  <c r="U179" i="52"/>
  <c r="Y179" i="52"/>
  <c r="G183" i="52"/>
  <c r="K183" i="52"/>
  <c r="W62" i="45" s="1"/>
  <c r="P183" i="52"/>
  <c r="T183" i="52"/>
  <c r="AD62" i="45" s="1"/>
  <c r="AN62" i="45" s="1"/>
  <c r="X183" i="52"/>
  <c r="I183" i="49"/>
  <c r="M183" i="49"/>
  <c r="O28" i="45" s="1"/>
  <c r="J184" i="49"/>
  <c r="N184" i="49"/>
  <c r="P29" i="45" s="1"/>
  <c r="G186" i="49"/>
  <c r="K186" i="49"/>
  <c r="M31" i="45" s="1"/>
  <c r="H187" i="49"/>
  <c r="L187" i="49"/>
  <c r="N32" i="45" s="1"/>
  <c r="N189" i="49"/>
  <c r="P34" i="45" s="1"/>
  <c r="G190" i="49"/>
  <c r="K190" i="49"/>
  <c r="M35" i="45" s="1"/>
  <c r="P190" i="49"/>
  <c r="V24" i="49"/>
  <c r="V192" i="49" s="1"/>
  <c r="Z24" i="49"/>
  <c r="Z192" i="49" s="1"/>
  <c r="W25" i="49"/>
  <c r="W193" i="49" s="1"/>
  <c r="W26" i="49"/>
  <c r="W194" i="49" s="1"/>
  <c r="T36" i="49"/>
  <c r="T37" i="49" s="1"/>
  <c r="X36" i="49"/>
  <c r="U37" i="49"/>
  <c r="Y37" i="49"/>
  <c r="U38" i="49"/>
  <c r="Y38" i="49"/>
  <c r="V48" i="49"/>
  <c r="Z48" i="49"/>
  <c r="W49" i="49"/>
  <c r="W50" i="49"/>
  <c r="T60" i="49"/>
  <c r="T61" i="49" s="1"/>
  <c r="X60" i="49"/>
  <c r="U61" i="49"/>
  <c r="Y61" i="49"/>
  <c r="U62" i="49"/>
  <c r="Y62" i="49"/>
  <c r="V72" i="49"/>
  <c r="Z72" i="49"/>
  <c r="W73" i="49"/>
  <c r="W74" i="49"/>
  <c r="X86" i="49"/>
  <c r="X85" i="49"/>
  <c r="X84" i="49"/>
  <c r="Y86" i="49"/>
  <c r="V98" i="49"/>
  <c r="V97" i="49"/>
  <c r="Z98" i="49"/>
  <c r="Z97" i="49"/>
  <c r="Z95" i="49"/>
  <c r="W96" i="49"/>
  <c r="X110" i="49"/>
  <c r="X109" i="49"/>
  <c r="K107" i="49"/>
  <c r="Q107" i="49"/>
  <c r="Q108" i="49" s="1"/>
  <c r="T108" i="49"/>
  <c r="T109" i="49" s="1"/>
  <c r="T110" i="49" s="1"/>
  <c r="Y108" i="49"/>
  <c r="V109" i="49"/>
  <c r="L131" i="49"/>
  <c r="L132" i="49" s="1"/>
  <c r="U131" i="49"/>
  <c r="G143" i="49"/>
  <c r="G144" i="49" s="1"/>
  <c r="K143" i="49"/>
  <c r="K144" i="49" s="1"/>
  <c r="K145" i="49" s="1"/>
  <c r="P143" i="49"/>
  <c r="T143" i="49"/>
  <c r="X146" i="49"/>
  <c r="X145" i="49"/>
  <c r="X143" i="49"/>
  <c r="T144" i="49"/>
  <c r="M167" i="49"/>
  <c r="M168" i="49" s="1"/>
  <c r="R167" i="49"/>
  <c r="R168" i="49" s="1"/>
  <c r="V167" i="49"/>
  <c r="V168" i="49"/>
  <c r="V170" i="49"/>
  <c r="V169" i="49"/>
  <c r="Z167" i="49"/>
  <c r="Z168" i="49"/>
  <c r="Z170" i="49"/>
  <c r="Z169" i="49"/>
  <c r="R179" i="49"/>
  <c r="R180" i="49" s="1"/>
  <c r="R181" i="49" s="1"/>
  <c r="V182" i="49"/>
  <c r="V181" i="49"/>
  <c r="V179" i="49"/>
  <c r="Z182" i="49"/>
  <c r="Z181" i="49"/>
  <c r="Z179" i="49"/>
  <c r="G183" i="49"/>
  <c r="X183" i="49"/>
  <c r="K188" i="53"/>
  <c r="M67" i="45" s="1"/>
  <c r="H179" i="53"/>
  <c r="H180" i="53" s="1"/>
  <c r="H181" i="53" s="1"/>
  <c r="L179" i="53"/>
  <c r="L180" i="53" s="1"/>
  <c r="Q179" i="53"/>
  <c r="Q180" i="53" s="1"/>
  <c r="U182" i="53"/>
  <c r="U181" i="53"/>
  <c r="U180" i="53"/>
  <c r="Y182" i="53"/>
  <c r="Y181" i="53"/>
  <c r="Y179" i="53"/>
  <c r="U179" i="53"/>
  <c r="U188" i="56"/>
  <c r="U26" i="56"/>
  <c r="U194" i="56" s="1"/>
  <c r="U25" i="56"/>
  <c r="U193" i="56" s="1"/>
  <c r="U74" i="56"/>
  <c r="U73" i="56"/>
  <c r="I155" i="56"/>
  <c r="I156" i="56" s="1"/>
  <c r="M155" i="56"/>
  <c r="M156" i="56" s="1"/>
  <c r="R155" i="56"/>
  <c r="R156" i="56" s="1"/>
  <c r="V155" i="56"/>
  <c r="V156" i="56"/>
  <c r="Z155" i="56"/>
  <c r="Z156" i="56"/>
  <c r="G155" i="56"/>
  <c r="G156" i="56" s="1"/>
  <c r="G157" i="56" s="1"/>
  <c r="V73" i="51"/>
  <c r="Z73" i="51"/>
  <c r="V74" i="51"/>
  <c r="Z74" i="51"/>
  <c r="X85" i="51"/>
  <c r="X86" i="51"/>
  <c r="V97" i="51"/>
  <c r="Z97" i="51"/>
  <c r="V98" i="51"/>
  <c r="Z98" i="51"/>
  <c r="X109" i="51"/>
  <c r="X110" i="51"/>
  <c r="V121" i="51"/>
  <c r="Z121" i="51"/>
  <c r="V122" i="51"/>
  <c r="Z122" i="51"/>
  <c r="X133" i="51"/>
  <c r="X134" i="51"/>
  <c r="V145" i="51"/>
  <c r="Z145" i="51"/>
  <c r="V146" i="51"/>
  <c r="Z146" i="51"/>
  <c r="X157" i="51"/>
  <c r="X158" i="51"/>
  <c r="V169" i="51"/>
  <c r="Z169" i="51"/>
  <c r="V170" i="51"/>
  <c r="Z170" i="51"/>
  <c r="X181" i="51"/>
  <c r="X182" i="51"/>
  <c r="J183" i="49"/>
  <c r="N183" i="49"/>
  <c r="P28" i="45" s="1"/>
  <c r="G184" i="49"/>
  <c r="K184" i="49"/>
  <c r="M29" i="45" s="1"/>
  <c r="H186" i="49"/>
  <c r="L186" i="49"/>
  <c r="N31" i="45" s="1"/>
  <c r="I187" i="49"/>
  <c r="M187" i="49"/>
  <c r="O32" i="45" s="1"/>
  <c r="K189" i="49"/>
  <c r="M34" i="45" s="1"/>
  <c r="H190" i="49"/>
  <c r="L190" i="49"/>
  <c r="N35" i="45" s="1"/>
  <c r="R23" i="49"/>
  <c r="V23" i="49"/>
  <c r="V191" i="49" s="1"/>
  <c r="Z23" i="49"/>
  <c r="Z191" i="49" s="1"/>
  <c r="W24" i="49"/>
  <c r="W192" i="49" s="1"/>
  <c r="T25" i="49"/>
  <c r="X25" i="49"/>
  <c r="X193" i="49" s="1"/>
  <c r="T26" i="49"/>
  <c r="X26" i="49"/>
  <c r="X194" i="49" s="1"/>
  <c r="V37" i="49"/>
  <c r="Z37" i="49"/>
  <c r="V38" i="49"/>
  <c r="Z38" i="49"/>
  <c r="X49" i="49"/>
  <c r="X50" i="49"/>
  <c r="U60" i="49"/>
  <c r="Y60" i="49"/>
  <c r="V61" i="49"/>
  <c r="Z61" i="49"/>
  <c r="V62" i="49"/>
  <c r="Z62" i="49"/>
  <c r="W72" i="49"/>
  <c r="X73" i="49"/>
  <c r="X74" i="49"/>
  <c r="G83" i="49"/>
  <c r="K83" i="49"/>
  <c r="K84" i="49" s="1"/>
  <c r="P83" i="49"/>
  <c r="T83" i="49"/>
  <c r="X83" i="49"/>
  <c r="U84" i="49"/>
  <c r="Y84" i="49"/>
  <c r="Y85" i="49"/>
  <c r="U86" i="49"/>
  <c r="Z86" i="49"/>
  <c r="V95" i="49"/>
  <c r="X96" i="49"/>
  <c r="W98" i="49"/>
  <c r="G107" i="49"/>
  <c r="G108" i="49" s="1"/>
  <c r="L107" i="49"/>
  <c r="L108" i="49" s="1"/>
  <c r="X107" i="49"/>
  <c r="U108" i="49"/>
  <c r="Z108" i="49"/>
  <c r="Y110" i="49"/>
  <c r="V122" i="49"/>
  <c r="V121" i="49"/>
  <c r="Z122" i="49"/>
  <c r="Z121" i="49"/>
  <c r="Z119" i="49"/>
  <c r="W120" i="49"/>
  <c r="G131" i="49"/>
  <c r="G132" i="49" s="1"/>
  <c r="K131" i="49"/>
  <c r="K132" i="49" s="1"/>
  <c r="P131" i="49"/>
  <c r="P132" i="49" s="1"/>
  <c r="T131" i="49"/>
  <c r="X131" i="49"/>
  <c r="X134" i="49"/>
  <c r="X133" i="49"/>
  <c r="T132" i="49"/>
  <c r="T133" i="49" s="1"/>
  <c r="Y133" i="49"/>
  <c r="U134" i="49"/>
  <c r="H143" i="49"/>
  <c r="M155" i="49"/>
  <c r="R155" i="49"/>
  <c r="R156" i="49" s="1"/>
  <c r="V158" i="49"/>
  <c r="V157" i="49"/>
  <c r="V155" i="49"/>
  <c r="Z158" i="49"/>
  <c r="Z157" i="49"/>
  <c r="Z155" i="49"/>
  <c r="V180" i="49"/>
  <c r="K183" i="49"/>
  <c r="M28" i="45" s="1"/>
  <c r="G23" i="53"/>
  <c r="G24" i="53" s="1"/>
  <c r="K183" i="53"/>
  <c r="M62" i="45" s="1"/>
  <c r="H184" i="53"/>
  <c r="L184" i="53"/>
  <c r="N63" i="45" s="1"/>
  <c r="I186" i="53"/>
  <c r="M186" i="53"/>
  <c r="O65" i="45" s="1"/>
  <c r="J187" i="53"/>
  <c r="N187" i="53"/>
  <c r="P66" i="45" s="1"/>
  <c r="G188" i="53"/>
  <c r="L189" i="53"/>
  <c r="N68" i="45" s="1"/>
  <c r="P190" i="53"/>
  <c r="I47" i="53"/>
  <c r="M47" i="53"/>
  <c r="R47" i="53"/>
  <c r="V50" i="53"/>
  <c r="V49" i="53"/>
  <c r="V47" i="53"/>
  <c r="Z50" i="53"/>
  <c r="Z49" i="53"/>
  <c r="Z47" i="53"/>
  <c r="I59" i="53"/>
  <c r="M59" i="53"/>
  <c r="R71" i="53"/>
  <c r="R72" i="53" s="1"/>
  <c r="V74" i="53"/>
  <c r="V73" i="53"/>
  <c r="V71" i="53"/>
  <c r="Z74" i="53"/>
  <c r="Z73" i="53"/>
  <c r="Z71" i="53"/>
  <c r="G83" i="53"/>
  <c r="G84" i="53" s="1"/>
  <c r="K83" i="53"/>
  <c r="K84" i="53" s="1"/>
  <c r="P83" i="53"/>
  <c r="P84" i="53" s="1"/>
  <c r="T83" i="53"/>
  <c r="T84" i="53" s="1"/>
  <c r="X86" i="53"/>
  <c r="X85" i="53"/>
  <c r="X83" i="53"/>
  <c r="X84" i="53"/>
  <c r="G95" i="53"/>
  <c r="G96" i="53" s="1"/>
  <c r="G97" i="53" s="1"/>
  <c r="K95" i="53"/>
  <c r="Y180" i="53"/>
  <c r="W35" i="56"/>
  <c r="W36" i="56"/>
  <c r="Y38" i="56"/>
  <c r="Y37" i="56"/>
  <c r="S83" i="56"/>
  <c r="W83" i="56"/>
  <c r="W84" i="56"/>
  <c r="G83" i="56"/>
  <c r="G84" i="56" s="1"/>
  <c r="Y86" i="56"/>
  <c r="Y85" i="56"/>
  <c r="H107" i="56"/>
  <c r="H108" i="56" s="1"/>
  <c r="H109" i="56" s="1"/>
  <c r="Q107" i="56"/>
  <c r="Q108" i="56" s="1"/>
  <c r="U107" i="56"/>
  <c r="U108" i="56"/>
  <c r="Y107" i="56"/>
  <c r="Y108" i="56"/>
  <c r="Q83" i="49"/>
  <c r="U83" i="49"/>
  <c r="V84" i="49"/>
  <c r="Z84" i="49"/>
  <c r="L95" i="49"/>
  <c r="L96" i="49" s="1"/>
  <c r="W95" i="49"/>
  <c r="T96" i="49"/>
  <c r="X98" i="49"/>
  <c r="H107" i="49"/>
  <c r="H108" i="49" s="1"/>
  <c r="Y107" i="49"/>
  <c r="V108" i="49"/>
  <c r="Z110" i="49"/>
  <c r="V119" i="49"/>
  <c r="H131" i="49"/>
  <c r="Q131" i="49"/>
  <c r="Y131" i="49"/>
  <c r="I143" i="49"/>
  <c r="M143" i="49"/>
  <c r="R143" i="49"/>
  <c r="R144" i="49" s="1"/>
  <c r="V143" i="49"/>
  <c r="V146" i="49"/>
  <c r="V145" i="49"/>
  <c r="Z143" i="49"/>
  <c r="Z146" i="49"/>
  <c r="Z145" i="49"/>
  <c r="X144" i="49"/>
  <c r="G167" i="49"/>
  <c r="G168" i="49" s="1"/>
  <c r="G169" i="49" s="1"/>
  <c r="K167" i="49"/>
  <c r="K168" i="49" s="1"/>
  <c r="P167" i="49"/>
  <c r="P168" i="49" s="1"/>
  <c r="T167" i="49"/>
  <c r="T168" i="49" s="1"/>
  <c r="T169" i="49" s="1"/>
  <c r="X170" i="49"/>
  <c r="X169" i="49"/>
  <c r="X167" i="49"/>
  <c r="X168" i="49"/>
  <c r="M155" i="53"/>
  <c r="M156" i="53" s="1"/>
  <c r="M157" i="53" s="1"/>
  <c r="M158" i="53" s="1"/>
  <c r="R155" i="53"/>
  <c r="V155" i="53"/>
  <c r="V157" i="53"/>
  <c r="V156" i="53"/>
  <c r="V158" i="53"/>
  <c r="Z155" i="53"/>
  <c r="Z158" i="53"/>
  <c r="Z157" i="53"/>
  <c r="H47" i="55"/>
  <c r="H48" i="55" s="1"/>
  <c r="L47" i="55"/>
  <c r="L48" i="55" s="1"/>
  <c r="Q47" i="55"/>
  <c r="Q48" i="55" s="1"/>
  <c r="U47" i="55"/>
  <c r="U48" i="55"/>
  <c r="Y47" i="55"/>
  <c r="Y48" i="55"/>
  <c r="H71" i="55"/>
  <c r="H72" i="55" s="1"/>
  <c r="H73" i="55" s="1"/>
  <c r="Q71" i="55"/>
  <c r="Q72" i="55" s="1"/>
  <c r="U71" i="55"/>
  <c r="U72" i="55"/>
  <c r="Y71" i="55"/>
  <c r="Y72" i="55"/>
  <c r="H95" i="55"/>
  <c r="Q95" i="55"/>
  <c r="Q96" i="55" s="1"/>
  <c r="U95" i="55"/>
  <c r="U96" i="55"/>
  <c r="Y95" i="55"/>
  <c r="Y96" i="55"/>
  <c r="H119" i="55"/>
  <c r="H120" i="55" s="1"/>
  <c r="L119" i="55"/>
  <c r="L120" i="55" s="1"/>
  <c r="Q119" i="55"/>
  <c r="Q120" i="55" s="1"/>
  <c r="U119" i="55"/>
  <c r="U120" i="55"/>
  <c r="Y119" i="55"/>
  <c r="Y120" i="55"/>
  <c r="H143" i="55"/>
  <c r="H144" i="55" s="1"/>
  <c r="L143" i="55"/>
  <c r="L144" i="55" s="1"/>
  <c r="Q143" i="55"/>
  <c r="Q144" i="55" s="1"/>
  <c r="U143" i="55"/>
  <c r="U144" i="55"/>
  <c r="Y143" i="55"/>
  <c r="Y144" i="55"/>
  <c r="H167" i="55"/>
  <c r="Q167" i="55"/>
  <c r="Q168" i="55" s="1"/>
  <c r="U167" i="55"/>
  <c r="U168" i="55"/>
  <c r="Y167" i="55"/>
  <c r="Y168" i="55"/>
  <c r="T181" i="49"/>
  <c r="X181" i="49"/>
  <c r="X182" i="49"/>
  <c r="X25" i="53"/>
  <c r="X193" i="53" s="1"/>
  <c r="X26" i="53"/>
  <c r="X194" i="53" s="1"/>
  <c r="V37" i="53"/>
  <c r="Z37" i="53"/>
  <c r="V38" i="53"/>
  <c r="Z38" i="53"/>
  <c r="X49" i="53"/>
  <c r="X50" i="53"/>
  <c r="V61" i="53"/>
  <c r="Z61" i="53"/>
  <c r="V62" i="53"/>
  <c r="Z62" i="53"/>
  <c r="X73" i="53"/>
  <c r="X74" i="53"/>
  <c r="V85" i="53"/>
  <c r="Z85" i="53"/>
  <c r="V86" i="53"/>
  <c r="Z86" i="53"/>
  <c r="X97" i="53"/>
  <c r="X98" i="53"/>
  <c r="L107" i="53"/>
  <c r="Z108" i="53"/>
  <c r="W109" i="53"/>
  <c r="V122" i="53"/>
  <c r="V121" i="53"/>
  <c r="Z122" i="53"/>
  <c r="Z121" i="53"/>
  <c r="I119" i="53"/>
  <c r="Z119" i="53"/>
  <c r="W120" i="53"/>
  <c r="X132" i="53"/>
  <c r="X134" i="53"/>
  <c r="X133" i="53"/>
  <c r="T131" i="53"/>
  <c r="V132" i="53"/>
  <c r="X145" i="53"/>
  <c r="I179" i="53"/>
  <c r="Z180" i="53"/>
  <c r="G183" i="53"/>
  <c r="P183" i="53"/>
  <c r="X183" i="53"/>
  <c r="M187" i="56"/>
  <c r="E51" i="45" s="1"/>
  <c r="AI51" i="45" s="1"/>
  <c r="Q188" i="56"/>
  <c r="G52" i="45" s="1"/>
  <c r="AK52" i="45" s="1"/>
  <c r="H35" i="56"/>
  <c r="U38" i="56"/>
  <c r="U37" i="56"/>
  <c r="W47" i="56"/>
  <c r="W48" i="56"/>
  <c r="Y50" i="56"/>
  <c r="Y49" i="56"/>
  <c r="U86" i="56"/>
  <c r="U85" i="56"/>
  <c r="H95" i="56"/>
  <c r="H96" i="56" s="1"/>
  <c r="Q95" i="56"/>
  <c r="Q96" i="56" s="1"/>
  <c r="W168" i="56"/>
  <c r="W167" i="56"/>
  <c r="G167" i="56"/>
  <c r="G168" i="56" s="1"/>
  <c r="Y169" i="56"/>
  <c r="Y170" i="56"/>
  <c r="M186" i="59"/>
  <c r="Y16" i="45" s="1"/>
  <c r="K188" i="59"/>
  <c r="W18" i="45" s="1"/>
  <c r="Q188" i="59"/>
  <c r="AA18" i="45" s="1"/>
  <c r="V188" i="59"/>
  <c r="V25" i="59"/>
  <c r="V193" i="59" s="1"/>
  <c r="R59" i="59"/>
  <c r="T180" i="49"/>
  <c r="T182" i="49" s="1"/>
  <c r="X180" i="49"/>
  <c r="U181" i="49"/>
  <c r="Y181" i="49"/>
  <c r="U182" i="49"/>
  <c r="Y182" i="49"/>
  <c r="X24" i="53"/>
  <c r="X192" i="53" s="1"/>
  <c r="U25" i="53"/>
  <c r="U193" i="53" s="1"/>
  <c r="Y25" i="53"/>
  <c r="Y193" i="53" s="1"/>
  <c r="U26" i="53"/>
  <c r="U194" i="53" s="1"/>
  <c r="Y26" i="53"/>
  <c r="Y194" i="53" s="1"/>
  <c r="V36" i="53"/>
  <c r="Z36" i="53"/>
  <c r="G48" i="53"/>
  <c r="G49" i="53" s="1"/>
  <c r="T48" i="53"/>
  <c r="X48" i="53"/>
  <c r="V60" i="53"/>
  <c r="Z60" i="53"/>
  <c r="W61" i="53"/>
  <c r="W62" i="53"/>
  <c r="T72" i="53"/>
  <c r="T73" i="53" s="1"/>
  <c r="X72" i="53"/>
  <c r="U73" i="53"/>
  <c r="Y73" i="53"/>
  <c r="U74" i="53"/>
  <c r="Y74" i="53"/>
  <c r="V84" i="53"/>
  <c r="Z84" i="53"/>
  <c r="W85" i="53"/>
  <c r="W86" i="53"/>
  <c r="T96" i="53"/>
  <c r="T97" i="53" s="1"/>
  <c r="X96" i="53"/>
  <c r="U97" i="53"/>
  <c r="Y97" i="53"/>
  <c r="U98" i="53"/>
  <c r="Y98" i="53"/>
  <c r="V108" i="53"/>
  <c r="Z110" i="53"/>
  <c r="X120" i="53"/>
  <c r="W122" i="53"/>
  <c r="U134" i="53"/>
  <c r="U133" i="53"/>
  <c r="Y134" i="53"/>
  <c r="Y133" i="53"/>
  <c r="U131" i="53"/>
  <c r="Y132" i="53"/>
  <c r="V133" i="53"/>
  <c r="Z134" i="53"/>
  <c r="W146" i="53"/>
  <c r="W145" i="53"/>
  <c r="S143" i="53"/>
  <c r="T144" i="53"/>
  <c r="Z181" i="53"/>
  <c r="V182" i="53"/>
  <c r="H23" i="55"/>
  <c r="H24" i="55" s="1"/>
  <c r="H186" i="55"/>
  <c r="L23" i="55"/>
  <c r="L186" i="55"/>
  <c r="D16" i="45" s="1"/>
  <c r="Q23" i="55"/>
  <c r="Q24" i="55" s="1"/>
  <c r="Q186" i="55"/>
  <c r="G16" i="45" s="1"/>
  <c r="U23" i="55"/>
  <c r="U191" i="55" s="1"/>
  <c r="U186" i="55"/>
  <c r="U24" i="55"/>
  <c r="U192" i="55" s="1"/>
  <c r="Y23" i="55"/>
  <c r="Y191" i="55" s="1"/>
  <c r="Y186" i="55"/>
  <c r="Y24" i="55"/>
  <c r="Y192" i="55" s="1"/>
  <c r="I187" i="55"/>
  <c r="M187" i="55"/>
  <c r="E17" i="45" s="1"/>
  <c r="AI17" i="45" s="1"/>
  <c r="H190" i="55"/>
  <c r="H35" i="55"/>
  <c r="H36" i="55" s="1"/>
  <c r="L35" i="55"/>
  <c r="L36" i="55" s="1"/>
  <c r="Q35" i="55"/>
  <c r="Q36" i="55" s="1"/>
  <c r="U35" i="55"/>
  <c r="U36" i="55"/>
  <c r="Y35" i="55"/>
  <c r="Y36" i="55"/>
  <c r="H59" i="55"/>
  <c r="H60" i="55" s="1"/>
  <c r="H61" i="55" s="1"/>
  <c r="L59" i="55"/>
  <c r="L60" i="55" s="1"/>
  <c r="L61" i="55" s="1"/>
  <c r="Q59" i="55"/>
  <c r="Q60" i="55" s="1"/>
  <c r="U59" i="55"/>
  <c r="U60" i="55"/>
  <c r="Y59" i="55"/>
  <c r="Y60" i="55"/>
  <c r="H83" i="55"/>
  <c r="H84" i="55" s="1"/>
  <c r="Q83" i="55"/>
  <c r="Q84" i="55" s="1"/>
  <c r="U83" i="55"/>
  <c r="U84" i="55"/>
  <c r="Y83" i="55"/>
  <c r="Y84" i="55"/>
  <c r="H107" i="55"/>
  <c r="H108" i="55" s="1"/>
  <c r="H109" i="55" s="1"/>
  <c r="L107" i="55"/>
  <c r="L108" i="55" s="1"/>
  <c r="L109" i="55" s="1"/>
  <c r="Q107" i="55"/>
  <c r="Q108" i="55" s="1"/>
  <c r="U107" i="55"/>
  <c r="U108" i="55"/>
  <c r="Y107" i="55"/>
  <c r="Y108" i="55"/>
  <c r="H131" i="55"/>
  <c r="H132" i="55" s="1"/>
  <c r="L131" i="55"/>
  <c r="L132" i="55" s="1"/>
  <c r="Q131" i="55"/>
  <c r="Q132" i="55" s="1"/>
  <c r="U131" i="55"/>
  <c r="U132" i="55"/>
  <c r="Y131" i="55"/>
  <c r="Y132" i="55"/>
  <c r="H155" i="55"/>
  <c r="H156" i="55" s="1"/>
  <c r="Q155" i="55"/>
  <c r="Q156" i="55" s="1"/>
  <c r="U155" i="55"/>
  <c r="U156" i="55"/>
  <c r="Y155" i="55"/>
  <c r="Y156" i="55"/>
  <c r="H179" i="55"/>
  <c r="H180" i="55" s="1"/>
  <c r="Q179" i="55"/>
  <c r="Q180" i="55" s="1"/>
  <c r="U179" i="55"/>
  <c r="U180" i="55"/>
  <c r="Y179" i="55"/>
  <c r="Y180" i="55"/>
  <c r="L188" i="56"/>
  <c r="D52" i="45" s="1"/>
  <c r="M189" i="56"/>
  <c r="E53" i="45" s="1"/>
  <c r="H47" i="56"/>
  <c r="H48" i="56" s="1"/>
  <c r="L47" i="56"/>
  <c r="L48" i="56" s="1"/>
  <c r="U50" i="56"/>
  <c r="U49" i="56"/>
  <c r="S59" i="56"/>
  <c r="W59" i="56"/>
  <c r="W60" i="56"/>
  <c r="Y62" i="56"/>
  <c r="Y61" i="56"/>
  <c r="G83" i="59"/>
  <c r="P83" i="59"/>
  <c r="P84" i="59" s="1"/>
  <c r="T83" i="59"/>
  <c r="X84" i="59"/>
  <c r="X83" i="59"/>
  <c r="H188" i="59"/>
  <c r="L71" i="60"/>
  <c r="L72" i="60" s="1"/>
  <c r="L73" i="60" s="1"/>
  <c r="H183" i="53"/>
  <c r="L183" i="53"/>
  <c r="N62" i="45" s="1"/>
  <c r="I184" i="53"/>
  <c r="M184" i="53"/>
  <c r="O63" i="45" s="1"/>
  <c r="J186" i="53"/>
  <c r="N186" i="53"/>
  <c r="P65" i="45" s="1"/>
  <c r="G187" i="53"/>
  <c r="K187" i="53"/>
  <c r="M66" i="45" s="1"/>
  <c r="H188" i="53"/>
  <c r="L188" i="53"/>
  <c r="N67" i="45" s="1"/>
  <c r="M189" i="53"/>
  <c r="O68" i="45" s="1"/>
  <c r="K23" i="53"/>
  <c r="T23" i="53"/>
  <c r="U24" i="53"/>
  <c r="U192" i="53" s="1"/>
  <c r="Y24" i="53"/>
  <c r="Y192" i="53" s="1"/>
  <c r="Z109" i="53"/>
  <c r="V110" i="53"/>
  <c r="L119" i="53"/>
  <c r="W119" i="53"/>
  <c r="T120" i="53"/>
  <c r="X122" i="53"/>
  <c r="N131" i="53"/>
  <c r="H131" i="53"/>
  <c r="Q131" i="53"/>
  <c r="Q132" i="53" s="1"/>
  <c r="Z132" i="53"/>
  <c r="G143" i="53"/>
  <c r="K143" i="53"/>
  <c r="K144" i="53" s="1"/>
  <c r="H143" i="53"/>
  <c r="L143" i="53"/>
  <c r="W144" i="53"/>
  <c r="T145" i="53"/>
  <c r="T146" i="53" s="1"/>
  <c r="U158" i="53"/>
  <c r="U157" i="53"/>
  <c r="Y158" i="53"/>
  <c r="Y157" i="53"/>
  <c r="U155" i="53"/>
  <c r="Y156" i="53"/>
  <c r="W170" i="53"/>
  <c r="W169" i="53"/>
  <c r="S167" i="53"/>
  <c r="V180" i="53"/>
  <c r="I186" i="55"/>
  <c r="M186" i="55"/>
  <c r="E16" i="45" s="1"/>
  <c r="R186" i="55"/>
  <c r="H16" i="45" s="1"/>
  <c r="R24" i="55"/>
  <c r="V186" i="55"/>
  <c r="V24" i="55"/>
  <c r="V192" i="55" s="1"/>
  <c r="Z186" i="55"/>
  <c r="Z24" i="55"/>
  <c r="Z192" i="55" s="1"/>
  <c r="G188" i="55"/>
  <c r="K188" i="55"/>
  <c r="C18" i="45" s="1"/>
  <c r="AG18" i="45" s="1"/>
  <c r="X26" i="55"/>
  <c r="X194" i="55" s="1"/>
  <c r="G108" i="55"/>
  <c r="J155" i="55"/>
  <c r="J186" i="56"/>
  <c r="N186" i="56"/>
  <c r="F50" i="45" s="1"/>
  <c r="S186" i="56"/>
  <c r="I50" i="45" s="1"/>
  <c r="AM50" i="45" s="1"/>
  <c r="W186" i="56"/>
  <c r="W23" i="56"/>
  <c r="W191" i="56" s="1"/>
  <c r="W24" i="56"/>
  <c r="W192" i="56" s="1"/>
  <c r="G187" i="56"/>
  <c r="K187" i="56"/>
  <c r="C51" i="45" s="1"/>
  <c r="AG51" i="45" s="1"/>
  <c r="H188" i="56"/>
  <c r="Y188" i="56"/>
  <c r="Y26" i="56"/>
  <c r="Y194" i="56" s="1"/>
  <c r="Y25" i="56"/>
  <c r="Y193" i="56" s="1"/>
  <c r="Q49" i="56"/>
  <c r="Q50" i="56" s="1"/>
  <c r="L59" i="56"/>
  <c r="L60" i="56" s="1"/>
  <c r="L61" i="56" s="1"/>
  <c r="U62" i="56"/>
  <c r="U61" i="56"/>
  <c r="W71" i="56"/>
  <c r="W72" i="56"/>
  <c r="Y74" i="56"/>
  <c r="Y73" i="56"/>
  <c r="U146" i="56"/>
  <c r="U145" i="56"/>
  <c r="H186" i="56"/>
  <c r="M59" i="59"/>
  <c r="V60" i="59"/>
  <c r="V59" i="59"/>
  <c r="G186" i="55"/>
  <c r="K186" i="55"/>
  <c r="C16" i="45" s="1"/>
  <c r="P186" i="55"/>
  <c r="T186" i="55"/>
  <c r="J16" i="45" s="1"/>
  <c r="X186" i="55"/>
  <c r="R188" i="55"/>
  <c r="H18" i="45" s="1"/>
  <c r="V188" i="55"/>
  <c r="Z188" i="55"/>
  <c r="H23" i="56"/>
  <c r="L23" i="56"/>
  <c r="L24" i="56" s="1"/>
  <c r="I83" i="56"/>
  <c r="T83" i="56"/>
  <c r="R95" i="56"/>
  <c r="R96" i="56" s="1"/>
  <c r="V96" i="56"/>
  <c r="V95" i="56"/>
  <c r="G95" i="56"/>
  <c r="Z95" i="56"/>
  <c r="I107" i="56"/>
  <c r="M107" i="56"/>
  <c r="M108" i="56" s="1"/>
  <c r="V107" i="56"/>
  <c r="V108" i="56"/>
  <c r="Z107" i="56"/>
  <c r="Z108" i="56"/>
  <c r="X110" i="56"/>
  <c r="X109" i="56"/>
  <c r="R107" i="56"/>
  <c r="I179" i="56"/>
  <c r="M179" i="56"/>
  <c r="R179" i="56"/>
  <c r="R180" i="56" s="1"/>
  <c r="V179" i="56"/>
  <c r="V180" i="56"/>
  <c r="Z179" i="56"/>
  <c r="Z180" i="56"/>
  <c r="X181" i="56"/>
  <c r="G179" i="56"/>
  <c r="K186" i="56"/>
  <c r="C50" i="45" s="1"/>
  <c r="H71" i="59"/>
  <c r="Q71" i="59"/>
  <c r="Q72" i="59" s="1"/>
  <c r="S95" i="59"/>
  <c r="W96" i="59"/>
  <c r="W95" i="59"/>
  <c r="G95" i="59"/>
  <c r="Q186" i="59"/>
  <c r="AA16" i="45" s="1"/>
  <c r="G47" i="60"/>
  <c r="G48" i="60" s="1"/>
  <c r="G49" i="60" s="1"/>
  <c r="K186" i="60"/>
  <c r="W50" i="45" s="1"/>
  <c r="P47" i="60"/>
  <c r="P48" i="60" s="1"/>
  <c r="P49" i="60" s="1"/>
  <c r="T47" i="60"/>
  <c r="T48" i="60" s="1"/>
  <c r="X48" i="60"/>
  <c r="M59" i="60"/>
  <c r="H179" i="60"/>
  <c r="Q179" i="60"/>
  <c r="Q180" i="60" s="1"/>
  <c r="U180" i="60"/>
  <c r="U179" i="60"/>
  <c r="Y179" i="60"/>
  <c r="Y180" i="60"/>
  <c r="V98" i="57"/>
  <c r="V97" i="57"/>
  <c r="V145" i="53"/>
  <c r="Z145" i="53"/>
  <c r="V146" i="53"/>
  <c r="Z146" i="53"/>
  <c r="X157" i="53"/>
  <c r="X158" i="53"/>
  <c r="V169" i="53"/>
  <c r="Z169" i="53"/>
  <c r="V170" i="53"/>
  <c r="Z170" i="53"/>
  <c r="X181" i="53"/>
  <c r="X182" i="53"/>
  <c r="V25" i="55"/>
  <c r="V193" i="55" s="1"/>
  <c r="Z25" i="55"/>
  <c r="Z193" i="55" s="1"/>
  <c r="V37" i="55"/>
  <c r="Z37" i="55"/>
  <c r="V49" i="55"/>
  <c r="Z49" i="55"/>
  <c r="V61" i="55"/>
  <c r="Z61" i="55"/>
  <c r="V73" i="55"/>
  <c r="Z73" i="55"/>
  <c r="V85" i="55"/>
  <c r="Z85" i="55"/>
  <c r="V97" i="55"/>
  <c r="Z97" i="55"/>
  <c r="V109" i="55"/>
  <c r="Z109" i="55"/>
  <c r="V121" i="55"/>
  <c r="Z121" i="55"/>
  <c r="V133" i="55"/>
  <c r="Z133" i="55"/>
  <c r="V145" i="55"/>
  <c r="Z145" i="55"/>
  <c r="V157" i="55"/>
  <c r="Z157" i="55"/>
  <c r="V169" i="55"/>
  <c r="Z169" i="55"/>
  <c r="V181" i="55"/>
  <c r="Z181" i="55"/>
  <c r="L186" i="56"/>
  <c r="D50" i="45" s="1"/>
  <c r="I187" i="56"/>
  <c r="R23" i="56"/>
  <c r="R24" i="56" s="1"/>
  <c r="V23" i="56"/>
  <c r="V191" i="56" s="1"/>
  <c r="Z23" i="56"/>
  <c r="Z191" i="56" s="1"/>
  <c r="X25" i="56"/>
  <c r="X193" i="56" s="1"/>
  <c r="X26" i="56"/>
  <c r="X194" i="56" s="1"/>
  <c r="X37" i="56"/>
  <c r="X49" i="56"/>
  <c r="X61" i="56"/>
  <c r="X73" i="56"/>
  <c r="H83" i="56"/>
  <c r="L83" i="56"/>
  <c r="L84" i="56" s="1"/>
  <c r="V83" i="56"/>
  <c r="Z85" i="56"/>
  <c r="I95" i="56"/>
  <c r="W120" i="56"/>
  <c r="W119" i="56"/>
  <c r="U121" i="56"/>
  <c r="L131" i="56"/>
  <c r="M167" i="59"/>
  <c r="L95" i="60"/>
  <c r="G131" i="57"/>
  <c r="G132" i="57" s="1"/>
  <c r="P131" i="57"/>
  <c r="P132" i="57" s="1"/>
  <c r="T131" i="57"/>
  <c r="T132" i="57" s="1"/>
  <c r="T133" i="57" s="1"/>
  <c r="T134" i="57" s="1"/>
  <c r="X132" i="57"/>
  <c r="X131" i="57"/>
  <c r="H131" i="57"/>
  <c r="U134" i="57"/>
  <c r="U133" i="57"/>
  <c r="Z134" i="57"/>
  <c r="Z133" i="57"/>
  <c r="V145" i="57"/>
  <c r="V146" i="57"/>
  <c r="I186" i="56"/>
  <c r="M186" i="56"/>
  <c r="E50" i="45" s="1"/>
  <c r="J187" i="56"/>
  <c r="N187" i="56"/>
  <c r="F51" i="45" s="1"/>
  <c r="AJ51" i="45" s="1"/>
  <c r="G188" i="56"/>
  <c r="K188" i="56"/>
  <c r="C52" i="45" s="1"/>
  <c r="P188" i="56"/>
  <c r="T24" i="56"/>
  <c r="X24" i="56"/>
  <c r="X192" i="56" s="1"/>
  <c r="R83" i="56"/>
  <c r="R84" i="56" s="1"/>
  <c r="V85" i="56"/>
  <c r="U98" i="56"/>
  <c r="U97" i="56"/>
  <c r="M95" i="56"/>
  <c r="M131" i="56"/>
  <c r="R131" i="56"/>
  <c r="R132" i="56" s="1"/>
  <c r="V131" i="56"/>
  <c r="V132" i="56"/>
  <c r="Z131" i="56"/>
  <c r="Z132" i="56"/>
  <c r="X134" i="56"/>
  <c r="X133" i="56"/>
  <c r="G131" i="56"/>
  <c r="G132" i="56" s="1"/>
  <c r="W144" i="56"/>
  <c r="W143" i="56"/>
  <c r="T145" i="56"/>
  <c r="T146" i="56" s="1"/>
  <c r="L155" i="56"/>
  <c r="H186" i="59"/>
  <c r="H23" i="59"/>
  <c r="L186" i="59"/>
  <c r="X16" i="45" s="1"/>
  <c r="U24" i="59"/>
  <c r="U192" i="59" s="1"/>
  <c r="U186" i="59"/>
  <c r="Y186" i="59"/>
  <c r="Y23" i="59"/>
  <c r="Y191" i="59" s="1"/>
  <c r="U25" i="59"/>
  <c r="U193" i="59" s="1"/>
  <c r="U188" i="59"/>
  <c r="Z188" i="59"/>
  <c r="Z25" i="59"/>
  <c r="Z193" i="59" s="1"/>
  <c r="H190" i="59"/>
  <c r="I47" i="59"/>
  <c r="I186" i="59"/>
  <c r="R47" i="59"/>
  <c r="R48" i="59" s="1"/>
  <c r="Z48" i="59"/>
  <c r="Z47" i="59"/>
  <c r="H59" i="59"/>
  <c r="Q59" i="59"/>
  <c r="Y60" i="59"/>
  <c r="Y59" i="59"/>
  <c r="L59" i="59"/>
  <c r="U71" i="59"/>
  <c r="L188" i="59"/>
  <c r="X18" i="45" s="1"/>
  <c r="I186" i="60"/>
  <c r="I23" i="60"/>
  <c r="M186" i="60"/>
  <c r="Y50" i="45" s="1"/>
  <c r="R23" i="60"/>
  <c r="R24" i="60" s="1"/>
  <c r="R186" i="60"/>
  <c r="AB50" i="45" s="1"/>
  <c r="V24" i="60"/>
  <c r="V192" i="60" s="1"/>
  <c r="V186" i="60"/>
  <c r="Z186" i="60"/>
  <c r="Z24" i="60"/>
  <c r="Z192" i="60" s="1"/>
  <c r="Z23" i="60"/>
  <c r="Z191" i="60" s="1"/>
  <c r="P189" i="60"/>
  <c r="I35" i="60"/>
  <c r="R35" i="60"/>
  <c r="R36" i="60" s="1"/>
  <c r="V35" i="60"/>
  <c r="V36" i="60"/>
  <c r="Z36" i="60"/>
  <c r="Z35" i="60"/>
  <c r="P107" i="60"/>
  <c r="P108" i="60" s="1"/>
  <c r="P109" i="60" s="1"/>
  <c r="T107" i="60"/>
  <c r="T108" i="60" s="1"/>
  <c r="X107" i="60"/>
  <c r="X108" i="60"/>
  <c r="M83" i="58"/>
  <c r="N107" i="59"/>
  <c r="S107" i="59"/>
  <c r="Z120" i="59"/>
  <c r="Q167" i="59"/>
  <c r="Q168" i="59" s="1"/>
  <c r="U167" i="59"/>
  <c r="Y47" i="60"/>
  <c r="Q48" i="60"/>
  <c r="Q49" i="60" s="1"/>
  <c r="J71" i="60"/>
  <c r="T95" i="60"/>
  <c r="T96" i="60" s="1"/>
  <c r="H95" i="60"/>
  <c r="X95" i="60"/>
  <c r="P188" i="60"/>
  <c r="P35" i="57"/>
  <c r="P36" i="57" s="1"/>
  <c r="T35" i="57"/>
  <c r="T36" i="57"/>
  <c r="X35" i="57"/>
  <c r="X36" i="57"/>
  <c r="Z38" i="57"/>
  <c r="Z37" i="57"/>
  <c r="I143" i="57"/>
  <c r="I144" i="57" s="1"/>
  <c r="I145" i="57" s="1"/>
  <c r="I146" i="57" s="1"/>
  <c r="H119" i="58"/>
  <c r="L119" i="58"/>
  <c r="Q119" i="58"/>
  <c r="Q120" i="58" s="1"/>
  <c r="U120" i="58"/>
  <c r="U119" i="58"/>
  <c r="Y120" i="58"/>
  <c r="Y119" i="58"/>
  <c r="I119" i="58"/>
  <c r="G107" i="56"/>
  <c r="G108" i="56" s="1"/>
  <c r="G109" i="56" s="1"/>
  <c r="S107" i="56"/>
  <c r="S108" i="56" s="1"/>
  <c r="H119" i="56"/>
  <c r="H120" i="56" s="1"/>
  <c r="H143" i="56"/>
  <c r="H144" i="56" s="1"/>
  <c r="L143" i="56"/>
  <c r="L144" i="56" s="1"/>
  <c r="H167" i="56"/>
  <c r="L167" i="56"/>
  <c r="L168" i="56" s="1"/>
  <c r="T181" i="56"/>
  <c r="T182" i="56" s="1"/>
  <c r="P35" i="59"/>
  <c r="P36" i="59" s="1"/>
  <c r="X35" i="59"/>
  <c r="J59" i="59"/>
  <c r="G72" i="59"/>
  <c r="G73" i="59" s="1"/>
  <c r="L83" i="59"/>
  <c r="U84" i="59"/>
  <c r="H95" i="59"/>
  <c r="G108" i="59"/>
  <c r="K107" i="59"/>
  <c r="W107" i="59"/>
  <c r="R119" i="59"/>
  <c r="V131" i="59"/>
  <c r="Y144" i="59"/>
  <c r="Y167" i="59"/>
  <c r="P179" i="59"/>
  <c r="P180" i="59" s="1"/>
  <c r="T179" i="59"/>
  <c r="T180" i="59" s="1"/>
  <c r="J186" i="59"/>
  <c r="Y188" i="59"/>
  <c r="H59" i="60"/>
  <c r="L59" i="60"/>
  <c r="T59" i="60"/>
  <c r="T60" i="60" s="1"/>
  <c r="G71" i="60"/>
  <c r="S71" i="60"/>
  <c r="G83" i="60"/>
  <c r="P95" i="60"/>
  <c r="P96" i="60" s="1"/>
  <c r="S107" i="60"/>
  <c r="R167" i="60"/>
  <c r="R168" i="60" s="1"/>
  <c r="Z168" i="60"/>
  <c r="Z167" i="60"/>
  <c r="V167" i="60"/>
  <c r="Z188" i="60"/>
  <c r="V38" i="57"/>
  <c r="V37" i="57"/>
  <c r="T47" i="57"/>
  <c r="T48" i="57" s="1"/>
  <c r="X47" i="57"/>
  <c r="X48" i="57"/>
  <c r="V50" i="57"/>
  <c r="V49" i="57"/>
  <c r="Z50" i="57"/>
  <c r="Z49" i="57"/>
  <c r="U59" i="57"/>
  <c r="G119" i="57"/>
  <c r="G120" i="57" s="1"/>
  <c r="T119" i="57"/>
  <c r="T120" i="57" s="1"/>
  <c r="H119" i="57"/>
  <c r="H120" i="57" s="1"/>
  <c r="Z122" i="57"/>
  <c r="Z121" i="57"/>
  <c r="U121" i="57"/>
  <c r="K155" i="57"/>
  <c r="K156" i="57" s="1"/>
  <c r="K157" i="57" s="1"/>
  <c r="Y96" i="56"/>
  <c r="M119" i="56"/>
  <c r="R119" i="56"/>
  <c r="R120" i="56" s="1"/>
  <c r="V119" i="56"/>
  <c r="V120" i="56"/>
  <c r="Z119" i="56"/>
  <c r="Z120" i="56"/>
  <c r="I143" i="56"/>
  <c r="I144" i="56" s="1"/>
  <c r="I145" i="56" s="1"/>
  <c r="I146" i="56" s="1"/>
  <c r="R143" i="56"/>
  <c r="R144" i="56" s="1"/>
  <c r="V143" i="56"/>
  <c r="V144" i="56"/>
  <c r="Z143" i="56"/>
  <c r="Z144" i="56"/>
  <c r="X146" i="56"/>
  <c r="X145" i="56"/>
  <c r="R167" i="56"/>
  <c r="R168" i="56" s="1"/>
  <c r="V167" i="56"/>
  <c r="V168" i="56"/>
  <c r="Z167" i="56"/>
  <c r="Z168" i="56"/>
  <c r="G186" i="59"/>
  <c r="K186" i="59"/>
  <c r="W16" i="45" s="1"/>
  <c r="P186" i="59"/>
  <c r="T186" i="59"/>
  <c r="AD16" i="45" s="1"/>
  <c r="T24" i="59"/>
  <c r="X186" i="59"/>
  <c r="X24" i="59"/>
  <c r="X192" i="59" s="1"/>
  <c r="G190" i="59"/>
  <c r="K190" i="59"/>
  <c r="W20" i="45" s="1"/>
  <c r="P190" i="59"/>
  <c r="V119" i="59"/>
  <c r="M155" i="59"/>
  <c r="R155" i="59"/>
  <c r="R156" i="59" s="1"/>
  <c r="V155" i="59"/>
  <c r="H167" i="59"/>
  <c r="U180" i="59"/>
  <c r="N186" i="59"/>
  <c r="Z16" i="45" s="1"/>
  <c r="G188" i="59"/>
  <c r="H186" i="60"/>
  <c r="H23" i="60"/>
  <c r="L186" i="60"/>
  <c r="X50" i="45" s="1"/>
  <c r="L23" i="60"/>
  <c r="Q186" i="60"/>
  <c r="AA50" i="45" s="1"/>
  <c r="U186" i="60"/>
  <c r="U24" i="60"/>
  <c r="U192" i="60" s="1"/>
  <c r="Y186" i="60"/>
  <c r="Y24" i="60"/>
  <c r="Y192" i="60" s="1"/>
  <c r="Y23" i="60"/>
  <c r="Y191" i="60" s="1"/>
  <c r="R188" i="60"/>
  <c r="AB52" i="45" s="1"/>
  <c r="V25" i="60"/>
  <c r="V193" i="60" s="1"/>
  <c r="V188" i="60"/>
  <c r="G190" i="60"/>
  <c r="U23" i="60"/>
  <c r="U191" i="60" s="1"/>
  <c r="L35" i="60"/>
  <c r="U35" i="60"/>
  <c r="H47" i="60"/>
  <c r="X59" i="60"/>
  <c r="W71" i="60"/>
  <c r="N107"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I107" i="57"/>
  <c r="M107" i="57"/>
  <c r="M108" i="57" s="1"/>
  <c r="M109" i="57" s="1"/>
  <c r="M110" i="57" s="1"/>
  <c r="R107" i="57"/>
  <c r="R108" i="57" s="1"/>
  <c r="V107" i="57"/>
  <c r="V108" i="57"/>
  <c r="Z107" i="57"/>
  <c r="Z108" i="57"/>
  <c r="X109" i="57"/>
  <c r="G107" i="57"/>
  <c r="G108" i="57" s="1"/>
  <c r="S167" i="57"/>
  <c r="W167" i="57"/>
  <c r="W168" i="57"/>
  <c r="Y170" i="57"/>
  <c r="Y169" i="57"/>
  <c r="L186" i="57"/>
  <c r="N16" i="45" s="1"/>
  <c r="M23" i="59"/>
  <c r="R23" i="59"/>
  <c r="W24" i="59"/>
  <c r="W192" i="59" s="1"/>
  <c r="R36" i="59"/>
  <c r="V36" i="59"/>
  <c r="Z36" i="59"/>
  <c r="U48" i="59"/>
  <c r="Y48" i="59"/>
  <c r="T60" i="59"/>
  <c r="T61" i="59" s="1"/>
  <c r="X60" i="59"/>
  <c r="H107" i="59"/>
  <c r="Z107" i="59"/>
  <c r="G119" i="59"/>
  <c r="Y119" i="59"/>
  <c r="G131" i="59"/>
  <c r="X131" i="59"/>
  <c r="W186" i="59"/>
  <c r="J186" i="60"/>
  <c r="N186" i="60"/>
  <c r="Z50" i="45" s="1"/>
  <c r="G188" i="60"/>
  <c r="K188" i="60"/>
  <c r="W52" i="45" s="1"/>
  <c r="P190" i="60"/>
  <c r="W23" i="60"/>
  <c r="W191" i="60" s="1"/>
  <c r="I47" i="60"/>
  <c r="M47" i="60"/>
  <c r="W47" i="60"/>
  <c r="V59" i="60"/>
  <c r="U71" i="60"/>
  <c r="I83" i="60"/>
  <c r="R83" i="60"/>
  <c r="R84" i="60" s="1"/>
  <c r="Z83" i="60"/>
  <c r="H107" i="60"/>
  <c r="H132" i="60"/>
  <c r="H133" i="60" s="1"/>
  <c r="Z131" i="60"/>
  <c r="X143" i="60"/>
  <c r="G155" i="60"/>
  <c r="P155" i="60"/>
  <c r="P156" i="60" s="1"/>
  <c r="G167" i="60"/>
  <c r="I179" i="60"/>
  <c r="G186" i="57"/>
  <c r="K186" i="57"/>
  <c r="M16" i="45" s="1"/>
  <c r="P186" i="57"/>
  <c r="P23" i="57"/>
  <c r="P24" i="57" s="1"/>
  <c r="T186" i="57"/>
  <c r="T16" i="45" s="1"/>
  <c r="T23" i="57"/>
  <c r="T24" i="57" s="1"/>
  <c r="X186" i="57"/>
  <c r="X23" i="57"/>
  <c r="X191" i="57" s="1"/>
  <c r="H187" i="57"/>
  <c r="L187" i="57"/>
  <c r="N17" i="45" s="1"/>
  <c r="I188" i="57"/>
  <c r="R188" i="57"/>
  <c r="R18" i="45" s="1"/>
  <c r="V26" i="57"/>
  <c r="V194" i="57" s="1"/>
  <c r="V25" i="57"/>
  <c r="V193" i="57" s="1"/>
  <c r="Z188" i="57"/>
  <c r="Z26" i="57"/>
  <c r="Z194" i="57" s="1"/>
  <c r="Z25" i="57"/>
  <c r="Z193" i="57" s="1"/>
  <c r="U23" i="57"/>
  <c r="U191" i="57" s="1"/>
  <c r="H35" i="57"/>
  <c r="H36" i="57" s="1"/>
  <c r="Y36" i="57"/>
  <c r="Y35" i="57"/>
  <c r="M47" i="57"/>
  <c r="Z61" i="57"/>
  <c r="G71" i="57"/>
  <c r="G72" i="57" s="1"/>
  <c r="G73" i="57" s="1"/>
  <c r="P71" i="57"/>
  <c r="P72" i="57" s="1"/>
  <c r="T71" i="57"/>
  <c r="T72" i="57" s="1"/>
  <c r="U73" i="57"/>
  <c r="P83" i="57"/>
  <c r="P84" i="57" s="1"/>
  <c r="X84" i="57"/>
  <c r="X83" i="57"/>
  <c r="H83" i="57"/>
  <c r="H84" i="57" s="1"/>
  <c r="Z86" i="57"/>
  <c r="Z85" i="57"/>
  <c r="M95" i="57"/>
  <c r="R95" i="57"/>
  <c r="R96" i="57" s="1"/>
  <c r="V95" i="57"/>
  <c r="V96" i="57"/>
  <c r="X98" i="57"/>
  <c r="X97" i="57"/>
  <c r="G95" i="57"/>
  <c r="G96" i="57" s="1"/>
  <c r="G97" i="57" s="1"/>
  <c r="G98" i="57" s="1"/>
  <c r="Z96" i="57"/>
  <c r="W155" i="57"/>
  <c r="W156" i="57"/>
  <c r="Y158" i="57"/>
  <c r="Y157" i="57"/>
  <c r="N179" i="57"/>
  <c r="S179" i="57"/>
  <c r="W179" i="57"/>
  <c r="W180" i="57"/>
  <c r="Y182" i="57"/>
  <c r="Y181" i="57"/>
  <c r="U186" i="57"/>
  <c r="N83" i="59"/>
  <c r="I108" i="59"/>
  <c r="I109" i="59" s="1"/>
  <c r="V107" i="59"/>
  <c r="U119" i="59"/>
  <c r="G155" i="59"/>
  <c r="K23" i="60"/>
  <c r="K190" i="60"/>
  <c r="W54" i="45" s="1"/>
  <c r="G35" i="60"/>
  <c r="X35" i="60"/>
  <c r="M95" i="60"/>
  <c r="M107" i="60"/>
  <c r="V119" i="60"/>
  <c r="L167" i="60"/>
  <c r="L168" i="60" s="1"/>
  <c r="L169" i="60" s="1"/>
  <c r="H23" i="57"/>
  <c r="L23" i="57"/>
  <c r="Q186" i="57"/>
  <c r="Q16" i="45" s="1"/>
  <c r="Y186" i="57"/>
  <c r="Y24" i="57"/>
  <c r="Y192" i="57" s="1"/>
  <c r="Y23" i="57"/>
  <c r="Y191" i="57" s="1"/>
  <c r="I187" i="57"/>
  <c r="M187" i="57"/>
  <c r="O17" i="45" s="1"/>
  <c r="T59" i="57"/>
  <c r="T60" i="57" s="1"/>
  <c r="V61" i="57"/>
  <c r="V62" i="57"/>
  <c r="X60" i="57"/>
  <c r="L107" i="57"/>
  <c r="L143" i="57"/>
  <c r="M167" i="57"/>
  <c r="M168" i="57" s="1"/>
  <c r="M169" i="57" s="1"/>
  <c r="R188" i="58"/>
  <c r="R52" i="45" s="1"/>
  <c r="M189" i="58"/>
  <c r="O53" i="45" s="1"/>
  <c r="H188" i="60"/>
  <c r="L188" i="60"/>
  <c r="X52" i="45" s="1"/>
  <c r="M189" i="60"/>
  <c r="Y53" i="45" s="1"/>
  <c r="P23" i="60"/>
  <c r="T23" i="60"/>
  <c r="T84" i="60"/>
  <c r="T85" i="60" s="1"/>
  <c r="X84" i="60"/>
  <c r="W96" i="60"/>
  <c r="V108" i="60"/>
  <c r="Z108" i="60"/>
  <c r="H120" i="60"/>
  <c r="H121" i="60" s="1"/>
  <c r="U120" i="60"/>
  <c r="Y120" i="60"/>
  <c r="G132" i="60"/>
  <c r="G133" i="60" s="1"/>
  <c r="X167" i="60"/>
  <c r="H168" i="60"/>
  <c r="H169" i="60" s="1"/>
  <c r="G179" i="60"/>
  <c r="I186" i="57"/>
  <c r="J187" i="57"/>
  <c r="N187" i="57"/>
  <c r="P17" i="45" s="1"/>
  <c r="R23" i="57"/>
  <c r="R24" i="57" s="1"/>
  <c r="Z24" i="57"/>
  <c r="Z192" i="57" s="1"/>
  <c r="X26" i="57"/>
  <c r="X194" i="57" s="1"/>
  <c r="X38" i="57"/>
  <c r="X50" i="57"/>
  <c r="I59" i="57"/>
  <c r="V59" i="57"/>
  <c r="V60" i="57"/>
  <c r="X62" i="57"/>
  <c r="X61" i="57"/>
  <c r="Z72" i="57"/>
  <c r="I83" i="57"/>
  <c r="I84" i="57" s="1"/>
  <c r="V83" i="57"/>
  <c r="V84" i="57"/>
  <c r="X86" i="57"/>
  <c r="X85" i="57"/>
  <c r="X95" i="57"/>
  <c r="Z97" i="57"/>
  <c r="U109" i="57"/>
  <c r="V110" i="57"/>
  <c r="Z120" i="57"/>
  <c r="I131" i="57"/>
  <c r="I132" i="57" s="1"/>
  <c r="V131" i="57"/>
  <c r="V132" i="57"/>
  <c r="X134" i="57"/>
  <c r="X133" i="57"/>
  <c r="T143" i="57"/>
  <c r="G155" i="57"/>
  <c r="G156" i="57" s="1"/>
  <c r="P155" i="57"/>
  <c r="P156" i="57" s="1"/>
  <c r="P157" i="57" s="1"/>
  <c r="P158" i="57" s="1"/>
  <c r="X156" i="57"/>
  <c r="X155" i="57"/>
  <c r="U158" i="57"/>
  <c r="U157" i="57"/>
  <c r="L155" i="57"/>
  <c r="L167" i="57"/>
  <c r="L168" i="57" s="1"/>
  <c r="M186" i="57"/>
  <c r="O16" i="45" s="1"/>
  <c r="G83" i="58"/>
  <c r="G84" i="58" s="1"/>
  <c r="P83" i="58"/>
  <c r="P84" i="58" s="1"/>
  <c r="T83" i="58"/>
  <c r="T84" i="58" s="1"/>
  <c r="X83" i="58"/>
  <c r="X84" i="58"/>
  <c r="I83" i="58"/>
  <c r="Z86" i="58"/>
  <c r="Z85" i="58"/>
  <c r="K187" i="57"/>
  <c r="M17" i="45" s="1"/>
  <c r="V24" i="57"/>
  <c r="V192" i="57" s="1"/>
  <c r="X25" i="57"/>
  <c r="X193" i="57" s="1"/>
  <c r="Z60" i="57"/>
  <c r="I71" i="57"/>
  <c r="V71" i="57"/>
  <c r="V72" i="57"/>
  <c r="X74" i="57"/>
  <c r="X73" i="57"/>
  <c r="U97" i="57"/>
  <c r="T108" i="57"/>
  <c r="T109" i="57" s="1"/>
  <c r="T110" i="57" s="1"/>
  <c r="I119" i="57"/>
  <c r="V119" i="57"/>
  <c r="V120" i="57"/>
  <c r="X122" i="57"/>
  <c r="X121" i="57"/>
  <c r="U146" i="57"/>
  <c r="U145" i="57"/>
  <c r="M35" i="58"/>
  <c r="V38" i="58"/>
  <c r="V37" i="58"/>
  <c r="P71" i="58"/>
  <c r="P72" i="58" s="1"/>
  <c r="T71" i="58"/>
  <c r="T72" i="58" s="1"/>
  <c r="X71" i="58"/>
  <c r="X72" i="58"/>
  <c r="Z74" i="58"/>
  <c r="Z73" i="58"/>
  <c r="J186" i="57"/>
  <c r="N186" i="57"/>
  <c r="P16" i="45" s="1"/>
  <c r="G187" i="57"/>
  <c r="L188" i="57"/>
  <c r="N18" i="45" s="1"/>
  <c r="M189" i="57"/>
  <c r="O19" i="45" s="1"/>
  <c r="T85" i="57"/>
  <c r="T86" i="57" s="1"/>
  <c r="W143" i="57"/>
  <c r="W144" i="57"/>
  <c r="Y146" i="57"/>
  <c r="Y145" i="57"/>
  <c r="I155" i="57"/>
  <c r="I156" i="57" s="1"/>
  <c r="T179" i="57"/>
  <c r="T180" i="57" s="1"/>
  <c r="J186" i="58"/>
  <c r="N186" i="58"/>
  <c r="P50" i="45" s="1"/>
  <c r="S186" i="58"/>
  <c r="S50" i="45" s="1"/>
  <c r="S23" i="58"/>
  <c r="W186" i="58"/>
  <c r="W23" i="58"/>
  <c r="W191" i="58" s="1"/>
  <c r="W24" i="58"/>
  <c r="W192" i="58" s="1"/>
  <c r="G187" i="58"/>
  <c r="K187" i="58"/>
  <c r="M51" i="45" s="1"/>
  <c r="H188" i="58"/>
  <c r="Y188" i="58"/>
  <c r="Y26" i="58"/>
  <c r="Y194" i="58" s="1"/>
  <c r="Y25" i="58"/>
  <c r="Y193" i="58" s="1"/>
  <c r="H23" i="58"/>
  <c r="V50" i="58"/>
  <c r="V49" i="58"/>
  <c r="V74" i="58"/>
  <c r="V73" i="58"/>
  <c r="X145" i="57"/>
  <c r="X169" i="57"/>
  <c r="G186" i="58"/>
  <c r="G24" i="58"/>
  <c r="G25" i="58" s="1"/>
  <c r="K186" i="58"/>
  <c r="M50" i="45" s="1"/>
  <c r="P186" i="58"/>
  <c r="T186" i="58"/>
  <c r="T50" i="45" s="1"/>
  <c r="X186" i="58"/>
  <c r="X24" i="58"/>
  <c r="X192" i="58" s="1"/>
  <c r="H187" i="58"/>
  <c r="L187" i="58"/>
  <c r="N51" i="45" s="1"/>
  <c r="I188" i="58"/>
  <c r="U188" i="58"/>
  <c r="U26" i="58"/>
  <c r="U194" i="58" s="1"/>
  <c r="U25" i="58"/>
  <c r="U193" i="58" s="1"/>
  <c r="T23" i="58"/>
  <c r="T24" i="58" s="1"/>
  <c r="V25" i="58"/>
  <c r="V193" i="58" s="1"/>
  <c r="J35" i="58"/>
  <c r="S35" i="58"/>
  <c r="W35" i="58"/>
  <c r="W36" i="58"/>
  <c r="Y38" i="58"/>
  <c r="Y37" i="58"/>
  <c r="H35" i="58"/>
  <c r="H36" i="58" s="1"/>
  <c r="H37" i="58" s="1"/>
  <c r="Z37" i="58"/>
  <c r="H47" i="58"/>
  <c r="H48" i="58" s="1"/>
  <c r="T59" i="58"/>
  <c r="T60" i="58" s="1"/>
  <c r="V62" i="58"/>
  <c r="V61" i="58"/>
  <c r="Z62" i="58"/>
  <c r="Z61" i="58"/>
  <c r="U59" i="58"/>
  <c r="H71" i="58"/>
  <c r="H72" i="58" s="1"/>
  <c r="Q71" i="58"/>
  <c r="Q72" i="58" s="1"/>
  <c r="U72" i="58"/>
  <c r="U71" i="58"/>
  <c r="Y71" i="58"/>
  <c r="V86" i="58"/>
  <c r="V85" i="58"/>
  <c r="Q188" i="58"/>
  <c r="Q52" i="45" s="1"/>
  <c r="U38" i="58"/>
  <c r="U37" i="58"/>
  <c r="X35" i="58"/>
  <c r="Z50" i="58"/>
  <c r="Z49" i="58"/>
  <c r="K47" i="58"/>
  <c r="T47" i="58"/>
  <c r="H59" i="58"/>
  <c r="H60" i="58" s="1"/>
  <c r="L59" i="58"/>
  <c r="L60" i="58" s="1"/>
  <c r="Y60" i="58"/>
  <c r="Y59" i="58"/>
  <c r="V134" i="58"/>
  <c r="T182" i="58"/>
  <c r="H186" i="58"/>
  <c r="L186" i="58"/>
  <c r="N50" i="45" s="1"/>
  <c r="I187" i="58"/>
  <c r="M187" i="58"/>
  <c r="O51" i="45" s="1"/>
  <c r="I23" i="58"/>
  <c r="M23" i="58"/>
  <c r="R23" i="58"/>
  <c r="V23" i="58"/>
  <c r="V191" i="58" s="1"/>
  <c r="Z23" i="58"/>
  <c r="Z191" i="58" s="1"/>
  <c r="X25" i="58"/>
  <c r="X193" i="58" s="1"/>
  <c r="X26" i="58"/>
  <c r="X194" i="58" s="1"/>
  <c r="V47" i="58"/>
  <c r="Z47" i="58"/>
  <c r="X62" i="58"/>
  <c r="L83" i="58"/>
  <c r="L84" i="58" s="1"/>
  <c r="L85" i="58" s="1"/>
  <c r="L86" i="58" s="1"/>
  <c r="Y83" i="58"/>
  <c r="P95" i="58"/>
  <c r="P96" i="58" s="1"/>
  <c r="T95" i="58"/>
  <c r="T96" i="58" s="1"/>
  <c r="X95" i="58"/>
  <c r="X96" i="58"/>
  <c r="V98" i="58"/>
  <c r="V97" i="58"/>
  <c r="Z98" i="58"/>
  <c r="Z97" i="58"/>
  <c r="I95" i="58"/>
  <c r="I96" i="58" s="1"/>
  <c r="G107" i="58"/>
  <c r="X108" i="58"/>
  <c r="X107" i="58"/>
  <c r="U107" i="58"/>
  <c r="V110" i="58"/>
  <c r="U83" i="58"/>
  <c r="U95" i="58"/>
  <c r="Y107" i="58"/>
  <c r="G119" i="58"/>
  <c r="P119" i="58"/>
  <c r="P120" i="58" s="1"/>
  <c r="T119" i="58"/>
  <c r="T120" i="58" s="1"/>
  <c r="X119" i="58"/>
  <c r="X120" i="58"/>
  <c r="V122" i="58"/>
  <c r="V121" i="58"/>
  <c r="Z122" i="58"/>
  <c r="Z121" i="58"/>
  <c r="G131" i="58"/>
  <c r="P131" i="58"/>
  <c r="T131" i="58"/>
  <c r="T132" i="58" s="1"/>
  <c r="T133" i="58" s="1"/>
  <c r="X131" i="58"/>
  <c r="X132" i="58"/>
  <c r="Z134" i="58"/>
  <c r="Z133" i="58"/>
  <c r="H156" i="58"/>
  <c r="H157" i="58" s="1"/>
  <c r="L131" i="58"/>
  <c r="U131" i="58"/>
  <c r="G143" i="58"/>
  <c r="P143" i="58"/>
  <c r="P144" i="58" s="1"/>
  <c r="P145" i="58" s="1"/>
  <c r="P146" i="58" s="1"/>
  <c r="X144" i="58"/>
  <c r="X143" i="58"/>
  <c r="U146" i="58"/>
  <c r="U145" i="58"/>
  <c r="Z146" i="58"/>
  <c r="W155" i="58"/>
  <c r="W156" i="58"/>
  <c r="Y158" i="58"/>
  <c r="Y157" i="58"/>
  <c r="J107" i="58"/>
  <c r="U110" i="58"/>
  <c r="U109" i="58"/>
  <c r="Y110" i="58"/>
  <c r="Y109" i="58"/>
  <c r="T143" i="58"/>
  <c r="T144" i="58" s="1"/>
  <c r="V145" i="58"/>
  <c r="G155" i="58"/>
  <c r="G156" i="58" s="1"/>
  <c r="P155" i="58"/>
  <c r="P156" i="58" s="1"/>
  <c r="X156" i="58"/>
  <c r="X155" i="58"/>
  <c r="L155" i="58"/>
  <c r="U158" i="58"/>
  <c r="U157" i="58"/>
  <c r="U121" i="58"/>
  <c r="Y121" i="58"/>
  <c r="X134" i="58"/>
  <c r="X133" i="58"/>
  <c r="Y134" i="58"/>
  <c r="X146" i="58"/>
  <c r="X145" i="58"/>
  <c r="X167" i="58"/>
  <c r="X168" i="58"/>
  <c r="Z170" i="58"/>
  <c r="Z169" i="58"/>
  <c r="T168" i="58"/>
  <c r="T169" i="58" s="1"/>
  <c r="J143" i="58"/>
  <c r="S143" i="58"/>
  <c r="S144" i="58" s="1"/>
  <c r="W143" i="58"/>
  <c r="W144" i="58"/>
  <c r="Y146" i="58"/>
  <c r="Y145" i="58"/>
  <c r="V144" i="58"/>
  <c r="I155" i="58"/>
  <c r="M155" i="58"/>
  <c r="V170" i="58"/>
  <c r="V169" i="58"/>
  <c r="I179" i="58"/>
  <c r="I180" i="58" s="1"/>
  <c r="R179" i="58"/>
  <c r="R180" i="58" s="1"/>
  <c r="V179" i="58"/>
  <c r="V180" i="58"/>
  <c r="Z179" i="58"/>
  <c r="Z180" i="58"/>
  <c r="X182" i="58"/>
  <c r="X181" i="58"/>
  <c r="X157" i="58"/>
  <c r="I167" i="58"/>
  <c r="I168" i="58" s="1"/>
  <c r="I169" i="58" s="1"/>
  <c r="U167" i="58"/>
  <c r="G179" i="58"/>
  <c r="V167" i="58"/>
  <c r="V168" i="58"/>
  <c r="Z167" i="58"/>
  <c r="Z168" i="58"/>
  <c r="X170" i="58"/>
  <c r="X169" i="58"/>
  <c r="U180" i="58"/>
  <c r="Y180" i="58"/>
  <c r="V181" i="58"/>
  <c r="Z181" i="58"/>
  <c r="H69" i="19"/>
  <c r="H59" i="19"/>
  <c r="H56" i="19"/>
  <c r="H66" i="19"/>
  <c r="H62" i="19"/>
  <c r="H58" i="19"/>
  <c r="H64" i="19"/>
  <c r="H60" i="19"/>
  <c r="H63" i="19"/>
  <c r="H67" i="19"/>
  <c r="H57" i="19"/>
  <c r="T85" i="51" l="1"/>
  <c r="T86" i="51" s="1"/>
  <c r="T157" i="51"/>
  <c r="T158" i="51" s="1"/>
  <c r="T134" i="51"/>
  <c r="T133" i="51"/>
  <c r="T181" i="53"/>
  <c r="T182" i="53"/>
  <c r="T109" i="51"/>
  <c r="T110" i="51" s="1"/>
  <c r="T48" i="49"/>
  <c r="T110" i="39"/>
  <c r="T191" i="53"/>
  <c r="T70" i="45" s="1"/>
  <c r="T24" i="53"/>
  <c r="T49" i="53"/>
  <c r="T50" i="53" s="1"/>
  <c r="T25" i="53"/>
  <c r="T181" i="51"/>
  <c r="T61" i="53"/>
  <c r="T37" i="53"/>
  <c r="T122" i="39"/>
  <c r="T98" i="39"/>
  <c r="T74" i="39"/>
  <c r="T50" i="39"/>
  <c r="T62" i="49"/>
  <c r="T192" i="49"/>
  <c r="T37" i="45" s="1"/>
  <c r="T180" i="51"/>
  <c r="T182" i="51" s="1"/>
  <c r="T191" i="49"/>
  <c r="T36" i="45" s="1"/>
  <c r="T170" i="39"/>
  <c r="T122" i="53"/>
  <c r="T62" i="53"/>
  <c r="T38" i="53"/>
  <c r="T191" i="51"/>
  <c r="J70" i="45" s="1"/>
  <c r="AN70" i="45" s="1"/>
  <c r="T60" i="39"/>
  <c r="T61" i="39" s="1"/>
  <c r="T38" i="49"/>
  <c r="T74" i="51"/>
  <c r="T86" i="39"/>
  <c r="T121" i="53"/>
  <c r="T26" i="53"/>
  <c r="T25" i="51"/>
  <c r="T193" i="51" s="1"/>
  <c r="J72" i="45" s="1"/>
  <c r="T24" i="51"/>
  <c r="T192" i="51" s="1"/>
  <c r="J71" i="45" s="1"/>
  <c r="T36" i="39"/>
  <c r="T37" i="39" s="1"/>
  <c r="T25" i="39"/>
  <c r="T193" i="39" s="1"/>
  <c r="J38" i="45" s="1"/>
  <c r="T132" i="39"/>
  <c r="T133" i="39" s="1"/>
  <c r="T38" i="39"/>
  <c r="J64" i="19"/>
  <c r="J69" i="19"/>
  <c r="J67" i="19"/>
  <c r="J59" i="19"/>
  <c r="J66" i="19"/>
  <c r="J57" i="19"/>
  <c r="J62" i="19"/>
  <c r="J63" i="19"/>
  <c r="J56" i="19"/>
  <c r="J58" i="19"/>
  <c r="J60" i="19"/>
  <c r="T73" i="49"/>
  <c r="T74" i="49" s="1"/>
  <c r="T122" i="49"/>
  <c r="T134" i="49"/>
  <c r="T157" i="53"/>
  <c r="T158" i="53" s="1"/>
  <c r="T132" i="53"/>
  <c r="T85" i="53"/>
  <c r="T145" i="49"/>
  <c r="T146" i="49" s="1"/>
  <c r="T97" i="49"/>
  <c r="T98" i="49" s="1"/>
  <c r="T191" i="52"/>
  <c r="AD70" i="45" s="1"/>
  <c r="T108" i="53"/>
  <c r="T109" i="53" s="1"/>
  <c r="T168" i="53"/>
  <c r="T169" i="53" s="1"/>
  <c r="T157" i="49"/>
  <c r="T158" i="49" s="1"/>
  <c r="T98" i="53"/>
  <c r="T74" i="53"/>
  <c r="T86" i="53"/>
  <c r="T84" i="49"/>
  <c r="T170" i="49"/>
  <c r="T191" i="60"/>
  <c r="AD55" i="45" s="1"/>
  <c r="T191" i="59"/>
  <c r="AD21" i="45" s="1"/>
  <c r="AN21" i="45" s="1"/>
  <c r="T121" i="59"/>
  <c r="T122" i="59" s="1"/>
  <c r="AN50" i="45"/>
  <c r="T145" i="59"/>
  <c r="T146" i="59" s="1"/>
  <c r="T191" i="58"/>
  <c r="T55" i="45" s="1"/>
  <c r="T60" i="56"/>
  <c r="T61" i="56" s="1"/>
  <c r="T62" i="56" s="1"/>
  <c r="T181" i="57"/>
  <c r="T182" i="57" s="1"/>
  <c r="T73" i="57"/>
  <c r="T74" i="57" s="1"/>
  <c r="AN16" i="45"/>
  <c r="T144" i="57"/>
  <c r="T192" i="57" s="1"/>
  <c r="T22" i="45" s="1"/>
  <c r="T191" i="57"/>
  <c r="T21" i="45" s="1"/>
  <c r="T109" i="60"/>
  <c r="T84" i="59"/>
  <c r="T192" i="59" s="1"/>
  <c r="AD22" i="45" s="1"/>
  <c r="T192" i="55"/>
  <c r="J22" i="45" s="1"/>
  <c r="T48" i="58"/>
  <c r="T49" i="58" s="1"/>
  <c r="T50" i="58" s="1"/>
  <c r="T191" i="56"/>
  <c r="J55" i="45" s="1"/>
  <c r="T24" i="60"/>
  <c r="T192" i="60" s="1"/>
  <c r="AD56" i="45" s="1"/>
  <c r="T84" i="56"/>
  <c r="T192" i="56" s="1"/>
  <c r="J56" i="45" s="1"/>
  <c r="T24" i="52"/>
  <c r="T25" i="52" s="1"/>
  <c r="T181" i="52"/>
  <c r="T182" i="52" s="1"/>
  <c r="T157" i="52"/>
  <c r="T158" i="52" s="1"/>
  <c r="T49" i="52"/>
  <c r="T50" i="52" s="1"/>
  <c r="T72" i="52"/>
  <c r="T192" i="52" s="1"/>
  <c r="AD71" i="45" s="1"/>
  <c r="AN71" i="45" s="1"/>
  <c r="T132" i="52"/>
  <c r="T133" i="52" s="1"/>
  <c r="T61" i="58"/>
  <c r="T97" i="55"/>
  <c r="T98" i="55" s="1"/>
  <c r="T121" i="57"/>
  <c r="T122" i="57" s="1"/>
  <c r="T85" i="52"/>
  <c r="T86" i="52" s="1"/>
  <c r="T73" i="58"/>
  <c r="T74" i="58" s="1"/>
  <c r="S108" i="52"/>
  <c r="J96" i="52"/>
  <c r="S96" i="52"/>
  <c r="S97" i="52" s="1"/>
  <c r="I96" i="51"/>
  <c r="I97" i="51" s="1"/>
  <c r="I98" i="51" s="1"/>
  <c r="I156" i="52"/>
  <c r="U26" i="57"/>
  <c r="U194" i="57" s="1"/>
  <c r="L143" i="58"/>
  <c r="M108" i="53"/>
  <c r="M109" i="53" s="1"/>
  <c r="M168" i="51"/>
  <c r="M169" i="51" s="1"/>
  <c r="M170" i="51" s="1"/>
  <c r="H190" i="68"/>
  <c r="H190" i="72"/>
  <c r="H190" i="73"/>
  <c r="P120" i="48"/>
  <c r="P121" i="48" s="1"/>
  <c r="P122" i="48" s="1"/>
  <c r="J108" i="52"/>
  <c r="M36" i="52"/>
  <c r="M132" i="51"/>
  <c r="M133" i="51" s="1"/>
  <c r="I24" i="51"/>
  <c r="I144" i="51"/>
  <c r="I145" i="51" s="1"/>
  <c r="I146" i="51" s="1"/>
  <c r="R132" i="59"/>
  <c r="R133" i="59" s="1"/>
  <c r="R134" i="59" s="1"/>
  <c r="T170" i="58"/>
  <c r="T25" i="58"/>
  <c r="T85" i="59"/>
  <c r="T170" i="57"/>
  <c r="T188" i="39"/>
  <c r="J33" i="45" s="1"/>
  <c r="S190" i="70"/>
  <c r="S102" i="45" s="1"/>
  <c r="S190" i="48"/>
  <c r="AC35" i="45" s="1"/>
  <c r="T188" i="70"/>
  <c r="T100" i="45" s="1"/>
  <c r="T145" i="48"/>
  <c r="T146" i="48" s="1"/>
  <c r="T85" i="48"/>
  <c r="T86" i="48" s="1"/>
  <c r="T134" i="58"/>
  <c r="T109" i="56"/>
  <c r="T110" i="56" s="1"/>
  <c r="T188" i="49"/>
  <c r="T33" i="45" s="1"/>
  <c r="T85" i="58"/>
  <c r="T86" i="58" s="1"/>
  <c r="T190" i="51"/>
  <c r="J69" i="45" s="1"/>
  <c r="T145" i="58"/>
  <c r="T146" i="58" s="1"/>
  <c r="T97" i="58"/>
  <c r="T98" i="58" s="1"/>
  <c r="T61" i="57"/>
  <c r="T62" i="57" s="1"/>
  <c r="T37" i="57"/>
  <c r="T38" i="57" s="1"/>
  <c r="T188" i="51"/>
  <c r="J67" i="45" s="1"/>
  <c r="T190" i="39"/>
  <c r="J35" i="45" s="1"/>
  <c r="K120" i="48"/>
  <c r="K121" i="48" s="1"/>
  <c r="K122" i="48" s="1"/>
  <c r="T181" i="48"/>
  <c r="T182" i="48" s="1"/>
  <c r="T37" i="48"/>
  <c r="T38" i="48" s="1"/>
  <c r="T49" i="48"/>
  <c r="T50" i="48" s="1"/>
  <c r="AL54" i="45"/>
  <c r="I120" i="60"/>
  <c r="I121" i="60" s="1"/>
  <c r="M72" i="52"/>
  <c r="M156" i="52"/>
  <c r="M24" i="55"/>
  <c r="M25" i="55" s="1"/>
  <c r="I48" i="52"/>
  <c r="AN67" i="45"/>
  <c r="U74" i="58"/>
  <c r="N120" i="52"/>
  <c r="T49" i="60"/>
  <c r="T50" i="60" s="1"/>
  <c r="L72" i="57"/>
  <c r="L73" i="57" s="1"/>
  <c r="L74" i="57" s="1"/>
  <c r="P120" i="57"/>
  <c r="P121" i="57" s="1"/>
  <c r="G188" i="57"/>
  <c r="I132" i="56"/>
  <c r="M144" i="52"/>
  <c r="M60" i="52"/>
  <c r="T122" i="55"/>
  <c r="T188" i="55"/>
  <c r="J18" i="45" s="1"/>
  <c r="T181" i="55"/>
  <c r="T182" i="55" s="1"/>
  <c r="T85" i="55"/>
  <c r="T86" i="55" s="1"/>
  <c r="T190" i="56"/>
  <c r="J54" i="45" s="1"/>
  <c r="T188" i="57"/>
  <c r="T18" i="45" s="1"/>
  <c r="T62" i="59"/>
  <c r="T190" i="60"/>
  <c r="AD54" i="45" s="1"/>
  <c r="T74" i="59"/>
  <c r="T190" i="52"/>
  <c r="AD69" i="45" s="1"/>
  <c r="AN69" i="45" s="1"/>
  <c r="Z169" i="71"/>
  <c r="Z170" i="71"/>
  <c r="Z97" i="71"/>
  <c r="Z98" i="71"/>
  <c r="Z38" i="73"/>
  <c r="Z37" i="73"/>
  <c r="Z110" i="71"/>
  <c r="Z109" i="71"/>
  <c r="Z73" i="73"/>
  <c r="Z74" i="73"/>
  <c r="Z157" i="71"/>
  <c r="Z158" i="71"/>
  <c r="Z188" i="71"/>
  <c r="Z26" i="71"/>
  <c r="Z194" i="71" s="1"/>
  <c r="Z25" i="71"/>
  <c r="Z193" i="71" s="1"/>
  <c r="Z122" i="72"/>
  <c r="Z121" i="72"/>
  <c r="Z169" i="73"/>
  <c r="Z170" i="73"/>
  <c r="Z181" i="71"/>
  <c r="Z182" i="71"/>
  <c r="Z133" i="73"/>
  <c r="Z134" i="73"/>
  <c r="V50" i="72"/>
  <c r="V49" i="72"/>
  <c r="V37" i="72"/>
  <c r="V38" i="72"/>
  <c r="V170" i="72"/>
  <c r="V169" i="72"/>
  <c r="V50" i="73"/>
  <c r="V49" i="73"/>
  <c r="V188" i="72"/>
  <c r="V26" i="72"/>
  <c r="V194" i="72" s="1"/>
  <c r="V25" i="72"/>
  <c r="V193" i="72" s="1"/>
  <c r="V188" i="71"/>
  <c r="V25" i="71"/>
  <c r="V193" i="71" s="1"/>
  <c r="V26" i="71"/>
  <c r="V194" i="71" s="1"/>
  <c r="V122" i="72"/>
  <c r="V121" i="72"/>
  <c r="V170" i="73"/>
  <c r="V169" i="73"/>
  <c r="V182" i="71"/>
  <c r="V181" i="71"/>
  <c r="V134" i="73"/>
  <c r="V133" i="73"/>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Q100" i="45" s="1"/>
  <c r="Q23" i="70"/>
  <c r="Q24" i="70" s="1"/>
  <c r="Q23" i="73"/>
  <c r="Q24" i="73" s="1"/>
  <c r="Q188" i="73"/>
  <c r="Q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A87" i="45" s="1"/>
  <c r="Q190" i="73"/>
  <c r="Q87" i="45" s="1"/>
  <c r="Q188" i="48"/>
  <c r="AA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c r="S107" i="48"/>
  <c r="S108" i="48" s="1"/>
  <c r="S47" i="48"/>
  <c r="S48" i="48" s="1"/>
  <c r="S155" i="73"/>
  <c r="S156" i="73" s="1"/>
  <c r="S107" i="69"/>
  <c r="S108" i="69" s="1"/>
  <c r="S71" i="68"/>
  <c r="S72" i="68" s="1"/>
  <c r="S73" i="68" s="1"/>
  <c r="S35" i="72"/>
  <c r="S36" i="72" s="1"/>
  <c r="S37" i="72" s="1"/>
  <c r="S188" i="73"/>
  <c r="S85" i="45" s="1"/>
  <c r="S23" i="73"/>
  <c r="S24" i="73" s="1"/>
  <c r="S190" i="72"/>
  <c r="AC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M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Y61" i="72"/>
  <c r="Y62" i="72"/>
  <c r="Y97" i="71"/>
  <c r="Y98" i="71"/>
  <c r="Y50" i="72"/>
  <c r="Y49" i="72"/>
  <c r="Y188" i="69"/>
  <c r="Y25" i="69"/>
  <c r="Y193" i="69" s="1"/>
  <c r="Y158" i="71"/>
  <c r="Y157" i="71"/>
  <c r="Y188" i="73"/>
  <c r="Y25" i="73"/>
  <c r="Y193" i="73" s="1"/>
  <c r="Y26" i="73"/>
  <c r="Y194" i="73" s="1"/>
  <c r="Y170" i="72"/>
  <c r="Y169" i="72"/>
  <c r="Y145" i="71"/>
  <c r="Y146" i="71"/>
  <c r="Y62" i="73"/>
  <c r="Y61" i="73"/>
  <c r="Y169" i="71"/>
  <c r="Y170" i="71"/>
  <c r="Y50" i="73"/>
  <c r="Y49" i="73"/>
  <c r="Y25" i="48"/>
  <c r="Y193" i="48" s="1"/>
  <c r="Y188" i="48"/>
  <c r="U188" i="71"/>
  <c r="U26" i="71"/>
  <c r="U194" i="71" s="1"/>
  <c r="U25" i="71"/>
  <c r="U193" i="71" s="1"/>
  <c r="U38" i="73"/>
  <c r="U37" i="73"/>
  <c r="U188" i="69"/>
  <c r="U25" i="69"/>
  <c r="U193" i="69" s="1"/>
  <c r="U188" i="72"/>
  <c r="U25" i="72"/>
  <c r="U193" i="72" s="1"/>
  <c r="U26" i="72"/>
  <c r="U194" i="72" s="1"/>
  <c r="U145" i="72"/>
  <c r="U146" i="72"/>
  <c r="U49" i="71"/>
  <c r="U50" i="71"/>
  <c r="U188" i="73"/>
  <c r="U26" i="73"/>
  <c r="U194" i="73" s="1"/>
  <c r="U25" i="73"/>
  <c r="U193" i="73" s="1"/>
  <c r="U134" i="71"/>
  <c r="U133" i="71"/>
  <c r="U134" i="72"/>
  <c r="U133" i="72"/>
  <c r="U73" i="71"/>
  <c r="U74" i="71"/>
  <c r="U98" i="72"/>
  <c r="U97" i="72"/>
  <c r="U157" i="73"/>
  <c r="U158" i="73"/>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Z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P85" i="45" s="1"/>
  <c r="N23" i="73"/>
  <c r="N24" i="73" s="1"/>
  <c r="N107" i="73"/>
  <c r="N108" i="73" s="1"/>
  <c r="N109" i="73" s="1"/>
  <c r="N119" i="71"/>
  <c r="N120" i="71" s="1"/>
  <c r="N119" i="73"/>
  <c r="N120" i="73" s="1"/>
  <c r="N121" i="73" s="1"/>
  <c r="N122" i="73" s="1"/>
  <c r="N47" i="48"/>
  <c r="N48" i="48" s="1"/>
  <c r="N190" i="48"/>
  <c r="Z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X133" i="71"/>
  <c r="X134" i="71"/>
  <c r="X188" i="71"/>
  <c r="X26" i="71"/>
  <c r="X194" i="71" s="1"/>
  <c r="X25" i="71"/>
  <c r="X193" i="71" s="1"/>
  <c r="X181" i="71"/>
  <c r="X182" i="71"/>
  <c r="X38" i="71"/>
  <c r="X37" i="71"/>
  <c r="X61" i="73"/>
  <c r="X62" i="73"/>
  <c r="X86" i="72"/>
  <c r="X85" i="72"/>
  <c r="X146" i="73"/>
  <c r="X145" i="73"/>
  <c r="X50" i="71"/>
  <c r="X49" i="71"/>
  <c r="X188" i="72"/>
  <c r="X26" i="72"/>
  <c r="X194" i="72" s="1"/>
  <c r="X25" i="72"/>
  <c r="X193" i="72" s="1"/>
  <c r="X170" i="72"/>
  <c r="X169" i="72"/>
  <c r="X74" i="73"/>
  <c r="X73" i="73"/>
  <c r="T145" i="72"/>
  <c r="T146" i="72" s="1"/>
  <c r="T109" i="72"/>
  <c r="T110" i="72" s="1"/>
  <c r="T169" i="69"/>
  <c r="T170" i="69" s="1"/>
  <c r="T121" i="72"/>
  <c r="T122" i="72" s="1"/>
  <c r="T121" i="71"/>
  <c r="T122" i="71" s="1"/>
  <c r="T169" i="73"/>
  <c r="T170" i="73" s="1"/>
  <c r="T37" i="72"/>
  <c r="T38" i="72" s="1"/>
  <c r="T97" i="73"/>
  <c r="T98" i="73" s="1"/>
  <c r="T157" i="71"/>
  <c r="T158" i="71" s="1"/>
  <c r="T73" i="72"/>
  <c r="T74" i="72" s="1"/>
  <c r="T37" i="73"/>
  <c r="T38" i="73" s="1"/>
  <c r="T190" i="71"/>
  <c r="J87" i="45" s="1"/>
  <c r="T190" i="73"/>
  <c r="T87" i="45" s="1"/>
  <c r="T157" i="48"/>
  <c r="T158" i="48" s="1"/>
  <c r="M47" i="68"/>
  <c r="M48" i="68" s="1"/>
  <c r="M71" i="70"/>
  <c r="M72" i="70" s="1"/>
  <c r="M73" i="70" s="1"/>
  <c r="M74" i="70" s="1"/>
  <c r="M23" i="73"/>
  <c r="M24" i="73" s="1"/>
  <c r="M188" i="73"/>
  <c r="O85" i="45" s="1"/>
  <c r="M59" i="68"/>
  <c r="M60" i="68" s="1"/>
  <c r="M61" i="68" s="1"/>
  <c r="M155" i="73"/>
  <c r="M156" i="73" s="1"/>
  <c r="M157" i="73" s="1"/>
  <c r="M48" i="72"/>
  <c r="M49" i="72" s="1"/>
  <c r="M50" i="72" s="1"/>
  <c r="M47" i="72"/>
  <c r="M107" i="69"/>
  <c r="M108" i="69" s="1"/>
  <c r="M109" i="69" s="1"/>
  <c r="M110" i="69" s="1"/>
  <c r="M107" i="68"/>
  <c r="M108" i="68" s="1"/>
  <c r="M109" i="68" s="1"/>
  <c r="M110" i="68" s="1"/>
  <c r="M179" i="68"/>
  <c r="M180" i="68" s="1"/>
  <c r="M188" i="70"/>
  <c r="O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O87" i="45" s="1"/>
  <c r="M190" i="72"/>
  <c r="Y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2" i="73"/>
  <c r="W181" i="73"/>
  <c r="W145" i="73"/>
  <c r="W146" i="73"/>
  <c r="W134" i="73"/>
  <c r="W133" i="73"/>
  <c r="W182" i="71"/>
  <c r="W181" i="71"/>
  <c r="W146" i="71"/>
  <c r="W145" i="71"/>
  <c r="W158" i="73"/>
  <c r="W157" i="73"/>
  <c r="W86" i="72"/>
  <c r="W85" i="72"/>
  <c r="W158" i="71"/>
  <c r="W157" i="71"/>
  <c r="W74" i="72"/>
  <c r="W73" i="72"/>
  <c r="W38" i="73"/>
  <c r="W37" i="73"/>
  <c r="W188" i="71"/>
  <c r="W26" i="71"/>
  <c r="W194" i="71" s="1"/>
  <c r="W25" i="71"/>
  <c r="W193" i="71" s="1"/>
  <c r="W122" i="72"/>
  <c r="W121" i="72"/>
  <c r="W170" i="73"/>
  <c r="W169" i="73"/>
  <c r="R167" i="72"/>
  <c r="R168" i="72" s="1"/>
  <c r="R169" i="72" s="1"/>
  <c r="R170" i="72" s="1"/>
  <c r="R155" i="70"/>
  <c r="R156" i="70" s="1"/>
  <c r="R157" i="70" s="1"/>
  <c r="R158" i="70" s="1"/>
  <c r="R35" i="69"/>
  <c r="R36" i="69" s="1"/>
  <c r="R71" i="70"/>
  <c r="R72" i="70" s="1"/>
  <c r="R73" i="70" s="1"/>
  <c r="R74" i="70" s="1"/>
  <c r="R35" i="73"/>
  <c r="R36" i="73" s="1"/>
  <c r="R188" i="72"/>
  <c r="AB85" i="45" s="1"/>
  <c r="R23" i="72"/>
  <c r="R24" i="72" s="1"/>
  <c r="R119" i="68"/>
  <c r="R120" i="68" s="1"/>
  <c r="R121" i="68" s="1"/>
  <c r="R122" i="68" s="1"/>
  <c r="R59" i="69"/>
  <c r="R60" i="69" s="1"/>
  <c r="R61" i="69" s="1"/>
  <c r="R62" i="69" s="1"/>
  <c r="R35" i="70"/>
  <c r="R36" i="70" s="1"/>
  <c r="R37" i="70" s="1"/>
  <c r="R47" i="71"/>
  <c r="R48" i="71" s="1"/>
  <c r="R49" i="71" s="1"/>
  <c r="R23" i="73"/>
  <c r="R24" i="73" s="1"/>
  <c r="R188" i="73"/>
  <c r="R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c r="R181" i="73" s="1"/>
  <c r="R182" i="73" s="1"/>
  <c r="R190" i="69"/>
  <c r="AB102" i="45" s="1"/>
  <c r="R190" i="70"/>
  <c r="R102" i="45" s="1"/>
  <c r="R95" i="48"/>
  <c r="R96" i="48" s="1"/>
  <c r="R59" i="48"/>
  <c r="R60" i="48" s="1"/>
  <c r="R190" i="48"/>
  <c r="AB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N85" i="45" s="1"/>
  <c r="L131" i="71"/>
  <c r="L132" i="71" s="1"/>
  <c r="L133" i="71" s="1"/>
  <c r="L134" i="71" s="1"/>
  <c r="L131" i="72"/>
  <c r="L132" i="72" s="1"/>
  <c r="L133" i="72" s="1"/>
  <c r="L134" i="72" s="1"/>
  <c r="L71" i="71"/>
  <c r="L72" i="71" s="1"/>
  <c r="L95" i="72"/>
  <c r="L96" i="72" s="1"/>
  <c r="L155" i="73"/>
  <c r="L156" i="73" s="1"/>
  <c r="L157" i="73" s="1"/>
  <c r="L190" i="71"/>
  <c r="D87" i="45" s="1"/>
  <c r="L190" i="72"/>
  <c r="X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c r="H157" i="72" s="1"/>
  <c r="H131" i="71"/>
  <c r="H132" i="71" s="1"/>
  <c r="H131" i="72"/>
  <c r="H132" i="72" s="1"/>
  <c r="H133" i="72" s="1"/>
  <c r="H71" i="71"/>
  <c r="H72" i="71" s="1"/>
  <c r="H95" i="72"/>
  <c r="H96" i="72" s="1"/>
  <c r="H97" i="72" s="1"/>
  <c r="H98" i="72" s="1"/>
  <c r="H155" i="73"/>
  <c r="H156" i="73" s="1"/>
  <c r="H157" i="73" s="1"/>
  <c r="H158" i="73" s="1"/>
  <c r="H179" i="48"/>
  <c r="H180" i="48" s="1"/>
  <c r="H143" i="48"/>
  <c r="H144" i="48"/>
  <c r="H145" i="48" s="1"/>
  <c r="H146" i="48" s="1"/>
  <c r="H47" i="48"/>
  <c r="H48" i="48" s="1"/>
  <c r="H49" i="48" s="1"/>
  <c r="H35" i="48"/>
  <c r="H36" i="48" s="1"/>
  <c r="T25" i="56"/>
  <c r="T26" i="56" s="1"/>
  <c r="J84" i="52"/>
  <c r="J180" i="52"/>
  <c r="S36" i="52"/>
  <c r="S132" i="52"/>
  <c r="S24" i="52"/>
  <c r="S120" i="52"/>
  <c r="T25" i="57"/>
  <c r="I36" i="52"/>
  <c r="T110" i="59"/>
  <c r="T190" i="55"/>
  <c r="J20" i="45" s="1"/>
  <c r="T190" i="59"/>
  <c r="AD20" i="45" s="1"/>
  <c r="T37" i="60"/>
  <c r="T38" i="60" s="1"/>
  <c r="T188" i="58"/>
  <c r="T52" i="45" s="1"/>
  <c r="T145" i="52"/>
  <c r="T146" i="52" s="1"/>
  <c r="T190" i="49"/>
  <c r="T35" i="45" s="1"/>
  <c r="T188" i="53"/>
  <c r="T67" i="45" s="1"/>
  <c r="T121" i="52"/>
  <c r="T122" i="52" s="1"/>
  <c r="T97" i="60"/>
  <c r="T98" i="60" s="1"/>
  <c r="Z170" i="72"/>
  <c r="Z169" i="72"/>
  <c r="Z26" i="72"/>
  <c r="Z194" i="72" s="1"/>
  <c r="Z188" i="72"/>
  <c r="Z25" i="72"/>
  <c r="Z193" i="72" s="1"/>
  <c r="Z62" i="72"/>
  <c r="Z61" i="72"/>
  <c r="Z38" i="72"/>
  <c r="Z37" i="72"/>
  <c r="Z98" i="73"/>
  <c r="Z97" i="73"/>
  <c r="Z97" i="72"/>
  <c r="Z98" i="72"/>
  <c r="Z62" i="71"/>
  <c r="Z61" i="71"/>
  <c r="Z145" i="72"/>
  <c r="Z146" i="72"/>
  <c r="Z37" i="71"/>
  <c r="Z38" i="71"/>
  <c r="Z109" i="72"/>
  <c r="Z110" i="72"/>
  <c r="Z181" i="73"/>
  <c r="Z182" i="73"/>
  <c r="V74" i="73"/>
  <c r="V73" i="73"/>
  <c r="V25" i="73"/>
  <c r="V193" i="73" s="1"/>
  <c r="V188" i="73"/>
  <c r="V26" i="73"/>
  <c r="V194" i="73" s="1"/>
  <c r="V170" i="71"/>
  <c r="V169" i="71"/>
  <c r="V38" i="73"/>
  <c r="V37" i="73"/>
  <c r="V188" i="69"/>
  <c r="V25" i="69"/>
  <c r="V193" i="69" s="1"/>
  <c r="V62" i="72"/>
  <c r="V61" i="72"/>
  <c r="V62" i="71"/>
  <c r="V61" i="71"/>
  <c r="V145" i="72"/>
  <c r="V146" i="72"/>
  <c r="V38" i="71"/>
  <c r="V37" i="71"/>
  <c r="V110" i="72"/>
  <c r="V109" i="72"/>
  <c r="V182" i="73"/>
  <c r="V181" i="73"/>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A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S87" i="45" s="1"/>
  <c r="S167" i="68"/>
  <c r="S168" i="68" s="1"/>
  <c r="S59" i="70"/>
  <c r="S60" i="70" s="1"/>
  <c r="S23" i="69"/>
  <c r="S188" i="69"/>
  <c r="AC100" i="45" s="1"/>
  <c r="S143" i="69"/>
  <c r="S144" i="69" s="1"/>
  <c r="S23" i="72"/>
  <c r="S24" i="72" s="1"/>
  <c r="S188" i="72"/>
  <c r="AC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M85" i="45" s="1"/>
  <c r="K23" i="73"/>
  <c r="K24" i="73" s="1"/>
  <c r="K107" i="73"/>
  <c r="K108" i="73" s="1"/>
  <c r="K109" i="73" s="1"/>
  <c r="K110" i="73" s="1"/>
  <c r="K190" i="72"/>
  <c r="W87" i="45" s="1"/>
  <c r="K190" i="71"/>
  <c r="C87" i="45" s="1"/>
  <c r="K107" i="48"/>
  <c r="K108" i="48" s="1"/>
  <c r="K83" i="48"/>
  <c r="K84" i="48" s="1"/>
  <c r="K85" i="48" s="1"/>
  <c r="K86" i="48" s="1"/>
  <c r="K188" i="48"/>
  <c r="W33" i="45" s="1"/>
  <c r="AG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Y85" i="73"/>
  <c r="Y86" i="73"/>
  <c r="Y188" i="72"/>
  <c r="Y25" i="72"/>
  <c r="Y193" i="72" s="1"/>
  <c r="Y26" i="72"/>
  <c r="Y194" i="72" s="1"/>
  <c r="Y121" i="72"/>
  <c r="Y122" i="72"/>
  <c r="Y121" i="73"/>
  <c r="Y122" i="73"/>
  <c r="Y74" i="73"/>
  <c r="Y73" i="73"/>
  <c r="Y74" i="72"/>
  <c r="Y73" i="72"/>
  <c r="Y38" i="73"/>
  <c r="Y37" i="73"/>
  <c r="Y181" i="71"/>
  <c r="Y182" i="71"/>
  <c r="Y133" i="73"/>
  <c r="Y134" i="73"/>
  <c r="Y38" i="72"/>
  <c r="Y37" i="72"/>
  <c r="Y97" i="73"/>
  <c r="Y98" i="73"/>
  <c r="U158" i="72"/>
  <c r="U157" i="72"/>
  <c r="U121" i="71"/>
  <c r="U122" i="71"/>
  <c r="U62" i="71"/>
  <c r="U61" i="71"/>
  <c r="U62" i="72"/>
  <c r="U61" i="72"/>
  <c r="U170" i="72"/>
  <c r="U169" i="72"/>
  <c r="U109" i="71"/>
  <c r="U110" i="71"/>
  <c r="U73" i="73"/>
  <c r="U74" i="73"/>
  <c r="U145" i="71"/>
  <c r="U146" i="71"/>
  <c r="U62" i="73"/>
  <c r="U61" i="73"/>
  <c r="U169" i="71"/>
  <c r="U170" i="71"/>
  <c r="U50" i="73"/>
  <c r="U49" i="73"/>
  <c r="U25" i="48"/>
  <c r="U193" i="48" s="1"/>
  <c r="U188" i="48"/>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P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AJ102" i="45" s="1"/>
  <c r="N190" i="69"/>
  <c r="Z102" i="45" s="1"/>
  <c r="N190" i="73"/>
  <c r="P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c r="J61" i="48" s="1"/>
  <c r="X134" i="73"/>
  <c r="X133" i="73"/>
  <c r="X122" i="73"/>
  <c r="X121" i="73"/>
  <c r="X109" i="72"/>
  <c r="X110" i="72"/>
  <c r="X62" i="71"/>
  <c r="X61" i="71"/>
  <c r="X74" i="71"/>
  <c r="X73" i="71"/>
  <c r="X98" i="72"/>
  <c r="X97" i="72"/>
  <c r="X158" i="73"/>
  <c r="X157" i="73"/>
  <c r="X97" i="71"/>
  <c r="X98" i="71"/>
  <c r="X50" i="72"/>
  <c r="X49" i="72"/>
  <c r="X182" i="72"/>
  <c r="X181" i="72"/>
  <c r="X85" i="73"/>
  <c r="X86" i="73"/>
  <c r="T157" i="72"/>
  <c r="T158" i="72" s="1"/>
  <c r="T133" i="72"/>
  <c r="T134" i="72" s="1"/>
  <c r="T145" i="69"/>
  <c r="T146" i="69" s="1"/>
  <c r="T85" i="71"/>
  <c r="T86" i="71" s="1"/>
  <c r="T133" i="71"/>
  <c r="T134" i="71" s="1"/>
  <c r="T181" i="73"/>
  <c r="T182" i="73" s="1"/>
  <c r="T85" i="72"/>
  <c r="T86" i="72" s="1"/>
  <c r="T145" i="73"/>
  <c r="T146" i="73" s="1"/>
  <c r="T49" i="71"/>
  <c r="T50" i="71" s="1"/>
  <c r="T188" i="72"/>
  <c r="AD85" i="45" s="1"/>
  <c r="T25" i="72"/>
  <c r="T169" i="72"/>
  <c r="T170" i="72" s="1"/>
  <c r="T73" i="73"/>
  <c r="T74" i="73" s="1"/>
  <c r="T61" i="48"/>
  <c r="T62" i="48" s="1"/>
  <c r="T190" i="48"/>
  <c r="AD35" i="45" s="1"/>
  <c r="AN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Y102" i="45" s="1"/>
  <c r="M190" i="71"/>
  <c r="E87" i="45" s="1"/>
  <c r="M107" i="48"/>
  <c r="M108" i="48" s="1"/>
  <c r="M155" i="48"/>
  <c r="M119" i="48"/>
  <c r="M120" i="48" s="1"/>
  <c r="M188" i="48"/>
  <c r="Y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38" i="72"/>
  <c r="W37" i="72"/>
  <c r="W98" i="72"/>
  <c r="W97" i="72"/>
  <c r="W134" i="72"/>
  <c r="W133" i="72"/>
  <c r="W50" i="71"/>
  <c r="W49" i="71"/>
  <c r="W188" i="72"/>
  <c r="W25" i="72"/>
  <c r="W193" i="72" s="1"/>
  <c r="W26" i="72"/>
  <c r="W194" i="72" s="1"/>
  <c r="W170" i="72"/>
  <c r="W169" i="72"/>
  <c r="W74" i="73"/>
  <c r="W73" i="73"/>
  <c r="W62" i="71"/>
  <c r="W61" i="71"/>
  <c r="W146" i="72"/>
  <c r="W145" i="72"/>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B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X102" i="45" s="1"/>
  <c r="L190" i="68"/>
  <c r="D102" i="45" s="1"/>
  <c r="L167" i="48"/>
  <c r="L168" i="48" s="1"/>
  <c r="L169" i="48" s="1"/>
  <c r="L170" i="48" s="1"/>
  <c r="L179" i="48"/>
  <c r="L190" i="48"/>
  <c r="X35" i="45" s="1"/>
  <c r="L107" i="48"/>
  <c r="L108" i="48" s="1"/>
  <c r="L109" i="48" s="1"/>
  <c r="L110" i="48" s="1"/>
  <c r="L23" i="48"/>
  <c r="L188" i="48"/>
  <c r="X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180" i="52"/>
  <c r="S132" i="56"/>
  <c r="T25" i="60"/>
  <c r="T110" i="60"/>
  <c r="H132" i="58"/>
  <c r="H133" i="58" s="1"/>
  <c r="I96" i="52"/>
  <c r="T158" i="58"/>
  <c r="T38" i="58"/>
  <c r="T146" i="55"/>
  <c r="T190" i="58"/>
  <c r="T54" i="45" s="1"/>
  <c r="T109" i="52"/>
  <c r="T110" i="52" s="1"/>
  <c r="T188" i="60"/>
  <c r="AD52" i="45" s="1"/>
  <c r="T190" i="53"/>
  <c r="T69" i="45" s="1"/>
  <c r="T50" i="59"/>
  <c r="Z73" i="72"/>
  <c r="Z74" i="72"/>
  <c r="Z182" i="72"/>
  <c r="Z181" i="72"/>
  <c r="Z50" i="72"/>
  <c r="Z49" i="72"/>
  <c r="Z110" i="73"/>
  <c r="Z109" i="73"/>
  <c r="Z86" i="73"/>
  <c r="Z85" i="73"/>
  <c r="Z188" i="69"/>
  <c r="Z25" i="69"/>
  <c r="Z193" i="69" s="1"/>
  <c r="Z49" i="73"/>
  <c r="Z50" i="73"/>
  <c r="Z85" i="71"/>
  <c r="Z86" i="71"/>
  <c r="Z158" i="72"/>
  <c r="Z157" i="72"/>
  <c r="Z134" i="71"/>
  <c r="Z133" i="71"/>
  <c r="Z134" i="72"/>
  <c r="Z133" i="72"/>
  <c r="V49" i="71"/>
  <c r="V50" i="71"/>
  <c r="V98" i="73"/>
  <c r="V97" i="73"/>
  <c r="V158" i="73"/>
  <c r="V157" i="73"/>
  <c r="V110" i="73"/>
  <c r="V109" i="73"/>
  <c r="V157" i="71"/>
  <c r="V158" i="71"/>
  <c r="V74" i="72"/>
  <c r="V73" i="72"/>
  <c r="V73" i="71"/>
  <c r="V74" i="71"/>
  <c r="V182" i="72"/>
  <c r="V181" i="72"/>
  <c r="V86" i="71"/>
  <c r="V85" i="71"/>
  <c r="V158" i="72"/>
  <c r="V157" i="72"/>
  <c r="V133" i="71"/>
  <c r="V134" i="71"/>
  <c r="V134" i="72"/>
  <c r="V133" i="72"/>
  <c r="Q47" i="70"/>
  <c r="Q48" i="70" s="1"/>
  <c r="Q49" i="70" s="1"/>
  <c r="Q59" i="72"/>
  <c r="Q131" i="69"/>
  <c r="Q107" i="73"/>
  <c r="Q95" i="71"/>
  <c r="Q96" i="71" s="1"/>
  <c r="Q97" i="71" s="1"/>
  <c r="Q119" i="68"/>
  <c r="Q120" i="68" s="1"/>
  <c r="Q121" i="68" s="1"/>
  <c r="Q122" i="68" s="1"/>
  <c r="Q47" i="72"/>
  <c r="Q48" i="72" s="1"/>
  <c r="Q188" i="69"/>
  <c r="AA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69" i="72"/>
  <c r="Q170" i="72" s="1"/>
  <c r="Q143" i="71"/>
  <c r="Q59" i="73"/>
  <c r="Q60" i="73" s="1"/>
  <c r="Q61" i="73" s="1"/>
  <c r="Q62" i="73" s="1"/>
  <c r="Q167" i="71"/>
  <c r="Q168" i="71" s="1"/>
  <c r="Q169" i="71" s="1"/>
  <c r="Q170" i="71"/>
  <c r="Q47" i="73"/>
  <c r="Q119" i="48"/>
  <c r="Q190" i="48"/>
  <c r="AA35" i="45" s="1"/>
  <c r="Q83" i="48"/>
  <c r="Q107" i="48"/>
  <c r="Q108" i="48" s="1"/>
  <c r="Q23" i="48"/>
  <c r="Q24" i="48" s="1"/>
  <c r="P59" i="69"/>
  <c r="P60" i="69" s="1"/>
  <c r="P107" i="72"/>
  <c r="P108" i="72" s="1"/>
  <c r="P179" i="70"/>
  <c r="P180" i="70" s="1"/>
  <c r="P181" i="70" s="1"/>
  <c r="P182" i="70" s="1"/>
  <c r="P179" i="73"/>
  <c r="P180" i="73"/>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S100" i="45" s="1"/>
  <c r="S23" i="70"/>
  <c r="S24" i="70" s="1"/>
  <c r="S25" i="70" s="1"/>
  <c r="S47" i="72"/>
  <c r="S48" i="72" s="1"/>
  <c r="S49" i="72" s="1"/>
  <c r="S50" i="72" s="1"/>
  <c r="S155" i="72"/>
  <c r="S156" i="72" s="1"/>
  <c r="S157" i="72" s="1"/>
  <c r="S158" i="72"/>
  <c r="S190" i="68"/>
  <c r="I102" i="45" s="1"/>
  <c r="S190" i="71"/>
  <c r="I87" i="45" s="1"/>
  <c r="S131" i="48"/>
  <c r="S132" i="48"/>
  <c r="S133" i="48" s="1"/>
  <c r="S134" i="48" s="1"/>
  <c r="S95" i="72"/>
  <c r="S96" i="72" s="1"/>
  <c r="S23" i="68"/>
  <c r="S188" i="68"/>
  <c r="I100" i="45" s="1"/>
  <c r="AM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C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W100" i="45" s="1"/>
  <c r="K71" i="69"/>
  <c r="K72" i="69" s="1"/>
  <c r="K73" i="69" s="1"/>
  <c r="K47" i="70"/>
  <c r="K48" i="70" s="1"/>
  <c r="K49" i="70" s="1"/>
  <c r="K50" i="70" s="1"/>
  <c r="K119" i="71"/>
  <c r="K120" i="71"/>
  <c r="K121" i="71" s="1"/>
  <c r="K122" i="71" s="1"/>
  <c r="K167" i="73"/>
  <c r="K168" i="73" s="1"/>
  <c r="K169" i="73" s="1"/>
  <c r="K35" i="72"/>
  <c r="K36" i="72" s="1"/>
  <c r="K95" i="73"/>
  <c r="K96" i="73"/>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169" i="48"/>
  <c r="G170" i="48" s="1"/>
  <c r="G35" i="48"/>
  <c r="G36" i="48" s="1"/>
  <c r="G37" i="48" s="1"/>
  <c r="G38" i="48" s="1"/>
  <c r="Y50" i="71"/>
  <c r="Y49" i="71"/>
  <c r="Y182" i="72"/>
  <c r="Y181" i="72"/>
  <c r="Y188" i="71"/>
  <c r="Y26" i="71"/>
  <c r="Y194" i="71" s="1"/>
  <c r="Y25" i="71"/>
  <c r="Y193" i="71" s="1"/>
  <c r="Y169" i="73"/>
  <c r="Y170" i="73"/>
  <c r="Y146" i="72"/>
  <c r="Y145" i="72"/>
  <c r="Y38" i="71"/>
  <c r="Y37" i="71"/>
  <c r="Y109" i="72"/>
  <c r="Y110" i="72"/>
  <c r="Y181" i="73"/>
  <c r="Y182" i="73"/>
  <c r="Y86" i="72"/>
  <c r="Y85" i="72"/>
  <c r="Y146" i="73"/>
  <c r="Y145" i="73"/>
  <c r="U158" i="71"/>
  <c r="U157" i="71"/>
  <c r="U170" i="73"/>
  <c r="U169" i="73"/>
  <c r="U85" i="71"/>
  <c r="U86" i="71"/>
  <c r="U182" i="72"/>
  <c r="U181" i="72"/>
  <c r="U49" i="72"/>
  <c r="U50" i="72"/>
  <c r="U109" i="73"/>
  <c r="U110" i="73"/>
  <c r="U182" i="71"/>
  <c r="U181" i="71"/>
  <c r="U133" i="73"/>
  <c r="U134" i="73"/>
  <c r="U38" i="72"/>
  <c r="U37" i="72"/>
  <c r="U97" i="73"/>
  <c r="U98" i="73"/>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AJ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Z85" i="45" s="1"/>
  <c r="AJ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X122" i="72"/>
  <c r="X121" i="72"/>
  <c r="X170" i="73"/>
  <c r="X169" i="73"/>
  <c r="X146" i="72"/>
  <c r="X145" i="72"/>
  <c r="X188" i="69"/>
  <c r="X25" i="69"/>
  <c r="X193" i="69" s="1"/>
  <c r="X86" i="71"/>
  <c r="X85" i="71"/>
  <c r="X170" i="71"/>
  <c r="X169" i="71"/>
  <c r="X50" i="73"/>
  <c r="X49" i="73"/>
  <c r="X110" i="71"/>
  <c r="X109" i="71"/>
  <c r="X62" i="72"/>
  <c r="X61" i="72"/>
  <c r="X188" i="73"/>
  <c r="X25" i="73"/>
  <c r="X193" i="73" s="1"/>
  <c r="X26" i="73"/>
  <c r="X194" i="73" s="1"/>
  <c r="X109" i="73"/>
  <c r="X110" i="73"/>
  <c r="X25" i="48"/>
  <c r="X193" i="48" s="1"/>
  <c r="X188" i="48"/>
  <c r="T188" i="68"/>
  <c r="J100" i="45" s="1"/>
  <c r="T37" i="71"/>
  <c r="T38" i="71" s="1"/>
  <c r="T145" i="71"/>
  <c r="T146" i="71" s="1"/>
  <c r="T188" i="69"/>
  <c r="AD100" i="45" s="1"/>
  <c r="T25" i="69"/>
  <c r="T26" i="69" s="1"/>
  <c r="T61" i="73"/>
  <c r="T62" i="73" s="1"/>
  <c r="T121" i="73"/>
  <c r="T122" i="73" s="1"/>
  <c r="T73" i="71"/>
  <c r="T74" i="71" s="1"/>
  <c r="T97" i="72"/>
  <c r="T98" i="72" s="1"/>
  <c r="T157" i="73"/>
  <c r="T158" i="73" s="1"/>
  <c r="T97" i="71"/>
  <c r="T98" i="71" s="1"/>
  <c r="T49" i="72"/>
  <c r="T50" i="72" s="1"/>
  <c r="T181" i="72"/>
  <c r="T182" i="72" s="1"/>
  <c r="T85" i="73"/>
  <c r="T86" i="73" s="1"/>
  <c r="T190" i="68"/>
  <c r="J102" i="45" s="1"/>
  <c r="T190" i="70"/>
  <c r="T102" i="45" s="1"/>
  <c r="T169" i="48"/>
  <c r="T170" i="48" s="1"/>
  <c r="T97" i="48"/>
  <c r="T98" i="48"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Y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AI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09" i="48"/>
  <c r="I110" i="48" s="1"/>
  <c r="I188" i="48"/>
  <c r="I23" i="48"/>
  <c r="I83" i="48"/>
  <c r="I84" i="48" s="1"/>
  <c r="W110" i="72"/>
  <c r="W109" i="72"/>
  <c r="W74" i="71"/>
  <c r="W73" i="71"/>
  <c r="W50" i="73"/>
  <c r="W49" i="73"/>
  <c r="W98" i="71"/>
  <c r="W97" i="71"/>
  <c r="W49" i="72"/>
  <c r="W50" i="72"/>
  <c r="W182" i="72"/>
  <c r="W181" i="72"/>
  <c r="W86" i="73"/>
  <c r="W85" i="73"/>
  <c r="W86" i="71"/>
  <c r="W85" i="71"/>
  <c r="W157" i="72"/>
  <c r="W158" i="72"/>
  <c r="R155" i="68"/>
  <c r="R156" i="68" s="1"/>
  <c r="R157" i="68" s="1"/>
  <c r="R158" i="68" s="1"/>
  <c r="R107" i="69"/>
  <c r="R108" i="69" s="1"/>
  <c r="R109" i="69"/>
  <c r="R110"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AL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B87" i="45" s="1"/>
  <c r="R155" i="48"/>
  <c r="R156" i="48" s="1"/>
  <c r="R131" i="48"/>
  <c r="R132" i="48" s="1"/>
  <c r="R188" i="48"/>
  <c r="AB33" i="45" s="1"/>
  <c r="AL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N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N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T26" i="58"/>
  <c r="J24" i="52"/>
  <c r="J120" i="52"/>
  <c r="J156" i="52"/>
  <c r="J60" i="52"/>
  <c r="S84" i="52"/>
  <c r="S180" i="52"/>
  <c r="S72" i="52"/>
  <c r="S168" i="52"/>
  <c r="AH33" i="45"/>
  <c r="AH35" i="45"/>
  <c r="I190" i="56"/>
  <c r="AK33" i="45"/>
  <c r="AK35" i="45"/>
  <c r="I84" i="52"/>
  <c r="T158" i="57"/>
  <c r="T62" i="58"/>
  <c r="AL35" i="45"/>
  <c r="T86" i="59"/>
  <c r="T61" i="60"/>
  <c r="T62" i="60" s="1"/>
  <c r="T74" i="55"/>
  <c r="T170" i="55"/>
  <c r="T170" i="59"/>
  <c r="T86" i="60"/>
  <c r="T61" i="55"/>
  <c r="T62" i="55" s="1"/>
  <c r="T157" i="55"/>
  <c r="T158" i="55" s="1"/>
  <c r="T37" i="52"/>
  <c r="T38" i="52" s="1"/>
  <c r="T61" i="52"/>
  <c r="T62" i="52" s="1"/>
  <c r="T97" i="52"/>
  <c r="T98" i="52" s="1"/>
  <c r="T38" i="55"/>
  <c r="T38" i="56"/>
  <c r="T190" i="57"/>
  <c r="T20" i="45" s="1"/>
  <c r="T169" i="52"/>
  <c r="T170" i="52" s="1"/>
  <c r="T188" i="56"/>
  <c r="J52" i="45" s="1"/>
  <c r="AN52" i="45" s="1"/>
  <c r="Z73" i="71"/>
  <c r="Z74" i="71"/>
  <c r="Z86" i="72"/>
  <c r="Z85" i="72"/>
  <c r="Z49" i="71"/>
  <c r="Z50" i="71"/>
  <c r="Z188" i="73"/>
  <c r="Z26" i="73"/>
  <c r="Z194" i="73" s="1"/>
  <c r="Z25" i="73"/>
  <c r="Z193" i="73" s="1"/>
  <c r="Z146" i="73"/>
  <c r="Z145" i="73"/>
  <c r="Z158" i="73"/>
  <c r="Z157" i="73"/>
  <c r="Z122" i="71"/>
  <c r="Z121" i="71"/>
  <c r="Z122" i="73"/>
  <c r="Z121" i="73"/>
  <c r="Z145" i="71"/>
  <c r="Z146" i="71"/>
  <c r="Z61" i="73"/>
  <c r="Z62" i="73"/>
  <c r="Z25" i="48"/>
  <c r="Z193" i="48" s="1"/>
  <c r="Z188" i="48"/>
  <c r="V109" i="71"/>
  <c r="V110" i="71"/>
  <c r="V145" i="73"/>
  <c r="V146" i="73"/>
  <c r="V85" i="72"/>
  <c r="V86" i="72"/>
  <c r="V98" i="72"/>
  <c r="V97" i="72"/>
  <c r="V98" i="71"/>
  <c r="V97" i="71"/>
  <c r="V86" i="73"/>
  <c r="V85" i="73"/>
  <c r="V122" i="71"/>
  <c r="V121" i="71"/>
  <c r="V121" i="73"/>
  <c r="V122" i="73"/>
  <c r="V146" i="71"/>
  <c r="V145" i="71"/>
  <c r="V61" i="73"/>
  <c r="V62" i="73"/>
  <c r="V25" i="48"/>
  <c r="V193" i="48" s="1"/>
  <c r="V188" i="48"/>
  <c r="Q155" i="70"/>
  <c r="Q179" i="72"/>
  <c r="Q180" i="72" s="1"/>
  <c r="Q181" i="72" s="1"/>
  <c r="Q143" i="69"/>
  <c r="Q144" i="69" s="1"/>
  <c r="Q83" i="69"/>
  <c r="Q84" i="69" s="1"/>
  <c r="Q23" i="72"/>
  <c r="Q188" i="72"/>
  <c r="AA85" i="45" s="1"/>
  <c r="Q131" i="68"/>
  <c r="Q132" i="68" s="1"/>
  <c r="Q133" i="68" s="1"/>
  <c r="Q188" i="68"/>
  <c r="G100" i="45" s="1"/>
  <c r="AK100" i="45" s="1"/>
  <c r="Q23" i="68"/>
  <c r="Q24" i="68" s="1"/>
  <c r="Q25" i="68" s="1"/>
  <c r="Q119" i="69"/>
  <c r="Q120" i="69" s="1"/>
  <c r="Q167" i="70"/>
  <c r="Q168" i="70"/>
  <c r="Q119" i="73"/>
  <c r="Q120" i="73" s="1"/>
  <c r="Q121" i="73" s="1"/>
  <c r="Q122" i="73" s="1"/>
  <c r="Q107" i="69"/>
  <c r="Q108" i="69" s="1"/>
  <c r="Q59" i="69"/>
  <c r="Q60" i="69" s="1"/>
  <c r="Q61" i="69"/>
  <c r="Q119" i="72"/>
  <c r="Q155" i="68"/>
  <c r="Q156" i="68" s="1"/>
  <c r="Q157" i="68" s="1"/>
  <c r="Q158" i="68" s="1"/>
  <c r="Q167" i="69"/>
  <c r="Q168" i="69" s="1"/>
  <c r="Q71" i="72"/>
  <c r="Q35" i="73"/>
  <c r="Q36" i="73" s="1"/>
  <c r="Q37" i="73" s="1"/>
  <c r="Q179" i="71"/>
  <c r="Q180" i="71" s="1"/>
  <c r="Q181" i="71" s="1"/>
  <c r="Q182" i="71" s="1"/>
  <c r="Q131" i="73"/>
  <c r="Q132" i="73"/>
  <c r="Q35" i="72"/>
  <c r="Q95" i="73"/>
  <c r="Q96" i="73" s="1"/>
  <c r="Q97" i="73" s="1"/>
  <c r="Q190" i="70"/>
  <c r="Q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C33" i="45" s="1"/>
  <c r="S23" i="48"/>
  <c r="S191" i="48" s="1"/>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W85" i="45" s="1"/>
  <c r="AG85" i="45" s="1"/>
  <c r="K167" i="72"/>
  <c r="K168" i="72" s="1"/>
  <c r="K71" i="73"/>
  <c r="K72" i="73" s="1"/>
  <c r="K73" i="73" s="1"/>
  <c r="K74" i="73" s="1"/>
  <c r="K190" i="69"/>
  <c r="K190" i="73"/>
  <c r="M87" i="45" s="1"/>
  <c r="K179" i="48"/>
  <c r="K180" i="48" s="1"/>
  <c r="K181" i="48" s="1"/>
  <c r="K182" i="48" s="1"/>
  <c r="K71" i="48"/>
  <c r="K72" i="48" s="1"/>
  <c r="K167" i="48"/>
  <c r="K168" i="48" s="1"/>
  <c r="K169" i="48"/>
  <c r="K170" i="48" s="1"/>
  <c r="K190" i="48"/>
  <c r="W35" i="45" s="1"/>
  <c r="AG35" i="45" s="1"/>
  <c r="G83" i="68"/>
  <c r="G84" i="68" s="1"/>
  <c r="G131" i="72"/>
  <c r="G132" i="72"/>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Y61" i="71"/>
  <c r="Y62" i="71"/>
  <c r="Y109" i="73"/>
  <c r="Y110" i="73"/>
  <c r="Y86" i="71"/>
  <c r="Y85" i="71"/>
  <c r="Y109" i="71"/>
  <c r="Y110" i="71"/>
  <c r="Y121" i="71"/>
  <c r="Y122" i="71"/>
  <c r="Y157" i="72"/>
  <c r="Y158" i="72"/>
  <c r="Y134" i="71"/>
  <c r="Y133" i="71"/>
  <c r="Y134" i="72"/>
  <c r="Y133" i="72"/>
  <c r="Y74" i="71"/>
  <c r="Y73" i="71"/>
  <c r="Y98" i="72"/>
  <c r="Y97" i="72"/>
  <c r="Y157" i="73"/>
  <c r="Y158" i="73"/>
  <c r="U121" i="73"/>
  <c r="U122" i="73"/>
  <c r="U74" i="72"/>
  <c r="U73" i="72"/>
  <c r="U98" i="71"/>
  <c r="U97" i="71"/>
  <c r="U85" i="73"/>
  <c r="U86" i="73"/>
  <c r="U122" i="72"/>
  <c r="U121" i="72"/>
  <c r="U37" i="71"/>
  <c r="U38" i="71"/>
  <c r="U110" i="72"/>
  <c r="U109" i="72"/>
  <c r="U181" i="73"/>
  <c r="U182" i="73"/>
  <c r="U86" i="72"/>
  <c r="U85" i="72"/>
  <c r="U146" i="73"/>
  <c r="U145" i="73"/>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P102" i="45" s="1"/>
  <c r="N190" i="71"/>
  <c r="F87" i="45" s="1"/>
  <c r="N190" i="72"/>
  <c r="Z87" i="45" s="1"/>
  <c r="N143" i="48"/>
  <c r="N144" i="48" s="1"/>
  <c r="N23" i="48"/>
  <c r="N188" i="48"/>
  <c r="Z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c r="J97" i="71" s="1"/>
  <c r="J47" i="72"/>
  <c r="J48" i="72" s="1"/>
  <c r="J179" i="72"/>
  <c r="J180" i="72" s="1"/>
  <c r="J83" i="73"/>
  <c r="J84" i="73" s="1"/>
  <c r="J85" i="73" s="1"/>
  <c r="J86" i="73" s="1"/>
  <c r="J83" i="71"/>
  <c r="J84" i="71" s="1"/>
  <c r="J85" i="71" s="1"/>
  <c r="J155" i="72"/>
  <c r="J156" i="72" s="1"/>
  <c r="J157" i="72" s="1"/>
  <c r="J158" i="72" s="1"/>
  <c r="J190" i="68"/>
  <c r="J190" i="71"/>
  <c r="J168" i="48"/>
  <c r="J169" i="48" s="1"/>
  <c r="J170" i="48" s="1"/>
  <c r="J167" i="48"/>
  <c r="J155" i="48"/>
  <c r="J156" i="48" s="1"/>
  <c r="J157" i="48" s="1"/>
  <c r="J158" i="48" s="1"/>
  <c r="J188" i="48"/>
  <c r="J23" i="48"/>
  <c r="J95" i="48"/>
  <c r="J96" i="48" s="1"/>
  <c r="J97" i="48" s="1"/>
  <c r="J98" i="48" s="1"/>
  <c r="X133" i="72"/>
  <c r="X134" i="72"/>
  <c r="X122" i="71"/>
  <c r="X121" i="71"/>
  <c r="X182" i="73"/>
  <c r="X181" i="73"/>
  <c r="X158" i="72"/>
  <c r="X157" i="72"/>
  <c r="X146" i="71"/>
  <c r="X145" i="71"/>
  <c r="X38" i="72"/>
  <c r="X37" i="72"/>
  <c r="X98" i="73"/>
  <c r="X97" i="73"/>
  <c r="X158" i="71"/>
  <c r="X157" i="71"/>
  <c r="X73" i="72"/>
  <c r="X74" i="72"/>
  <c r="X38" i="73"/>
  <c r="X37" i="73"/>
  <c r="T61" i="71"/>
  <c r="T62" i="71" s="1"/>
  <c r="T181" i="71"/>
  <c r="T182" i="71" s="1"/>
  <c r="T188" i="71"/>
  <c r="J85" i="45" s="1"/>
  <c r="AN85" i="45" s="1"/>
  <c r="T25" i="71"/>
  <c r="T26" i="71" s="1"/>
  <c r="T133" i="73"/>
  <c r="T134" i="73" s="1"/>
  <c r="T169" i="71"/>
  <c r="T170" i="71" s="1"/>
  <c r="T49" i="73"/>
  <c r="T50" i="73" s="1"/>
  <c r="T109" i="71"/>
  <c r="T110" i="71" s="1"/>
  <c r="T61" i="72"/>
  <c r="T62" i="72" s="1"/>
  <c r="T188" i="73"/>
  <c r="T85" i="45" s="1"/>
  <c r="T25" i="73"/>
  <c r="T26" i="73" s="1"/>
  <c r="T109" i="73"/>
  <c r="T110" i="73" s="1"/>
  <c r="T190" i="69"/>
  <c r="AD102" i="45" s="1"/>
  <c r="T190" i="72"/>
  <c r="AD87" i="45" s="1"/>
  <c r="T25" i="48"/>
  <c r="T26" i="48" s="1"/>
  <c r="T188" i="48"/>
  <c r="AD33" i="45" s="1"/>
  <c r="AN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Y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O102" i="45" s="1"/>
  <c r="M179" i="48"/>
  <c r="M180" i="48"/>
  <c r="M181" i="48" s="1"/>
  <c r="M182" i="48" s="1"/>
  <c r="M131" i="48"/>
  <c r="M132" i="48" s="1"/>
  <c r="M59" i="48"/>
  <c r="M60" i="48" s="1"/>
  <c r="M61" i="48" s="1"/>
  <c r="M190" i="48"/>
  <c r="Y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98" i="73"/>
  <c r="W97" i="73"/>
  <c r="W133" i="71"/>
  <c r="W134" i="71"/>
  <c r="W38" i="71"/>
  <c r="W37" i="71"/>
  <c r="W62" i="73"/>
  <c r="W61" i="73"/>
  <c r="W188" i="69"/>
  <c r="W25" i="69"/>
  <c r="W193" i="69" s="1"/>
  <c r="W170" i="71"/>
  <c r="W169" i="71"/>
  <c r="W110" i="71"/>
  <c r="W109" i="71"/>
  <c r="W62" i="72"/>
  <c r="W61" i="72"/>
  <c r="W188" i="73"/>
  <c r="W25" i="73"/>
  <c r="W193" i="73" s="1"/>
  <c r="W26" i="73"/>
  <c r="W194" i="73" s="1"/>
  <c r="W110" i="73"/>
  <c r="W109" i="73"/>
  <c r="W122" i="71"/>
  <c r="W121" i="71"/>
  <c r="W122" i="73"/>
  <c r="W121" i="73"/>
  <c r="W25" i="48"/>
  <c r="W193" i="48" s="1"/>
  <c r="W188" i="48"/>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R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AL85" i="45" s="1"/>
  <c r="R23" i="71"/>
  <c r="R24" i="71" s="1"/>
  <c r="R119" i="72"/>
  <c r="R120" i="72" s="1"/>
  <c r="R121" i="72" s="1"/>
  <c r="R122" i="72" s="1"/>
  <c r="R167" i="73"/>
  <c r="R168" i="73" s="1"/>
  <c r="R169" i="73" s="1"/>
  <c r="R170" i="73" s="1"/>
  <c r="R179" i="71"/>
  <c r="R180" i="71" s="1"/>
  <c r="R131" i="73"/>
  <c r="R132" i="73" s="1"/>
  <c r="R190" i="68"/>
  <c r="H102" i="45" s="1"/>
  <c r="AL102" i="45" s="1"/>
  <c r="R190" i="73"/>
  <c r="R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X100" i="45" s="1"/>
  <c r="L23" i="69"/>
  <c r="L24" i="69" s="1"/>
  <c r="L25" i="69" s="1"/>
  <c r="L26" i="69" s="1"/>
  <c r="L107" i="70"/>
  <c r="L108" i="70" s="1"/>
  <c r="L109" i="70" s="1"/>
  <c r="L110" i="70" s="1"/>
  <c r="L23" i="72"/>
  <c r="L24" i="72" s="1"/>
  <c r="L25" i="72" s="1"/>
  <c r="L188" i="72"/>
  <c r="X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c r="L190" i="73"/>
  <c r="N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c r="H61" i="68" s="1"/>
  <c r="H179" i="68"/>
  <c r="H180" i="68" s="1"/>
  <c r="H181" i="68" s="1"/>
  <c r="H182" i="68" s="1"/>
  <c r="H119" i="72"/>
  <c r="H120" i="72" s="1"/>
  <c r="H35" i="69"/>
  <c r="H36" i="69"/>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c r="H157" i="48" s="1"/>
  <c r="H83" i="48"/>
  <c r="H84" i="48" s="1"/>
  <c r="H85" i="48" s="1"/>
  <c r="H59" i="48"/>
  <c r="H60" i="48" s="1"/>
  <c r="H61" i="48" s="1"/>
  <c r="H62" i="48" s="1"/>
  <c r="AN19" i="45"/>
  <c r="AN68" i="45"/>
  <c r="AN55" i="45"/>
  <c r="AI16" i="45"/>
  <c r="AK20" i="45"/>
  <c r="AL18" i="45"/>
  <c r="AG50" i="45"/>
  <c r="AH52" i="45"/>
  <c r="AK16" i="45"/>
  <c r="AI66" i="45"/>
  <c r="AG69" i="45"/>
  <c r="AH67" i="45"/>
  <c r="AG67" i="45"/>
  <c r="AH54" i="45"/>
  <c r="AG54" i="45"/>
  <c r="AH20" i="45"/>
  <c r="AI65" i="45"/>
  <c r="AJ50" i="45"/>
  <c r="AL16" i="45"/>
  <c r="AH68" i="45"/>
  <c r="AL53" i="45"/>
  <c r="AM53" i="45"/>
  <c r="AL52" i="45"/>
  <c r="AG52" i="45"/>
  <c r="AI50" i="45"/>
  <c r="AK50" i="45"/>
  <c r="AL50" i="45"/>
  <c r="AH50" i="45"/>
  <c r="AI53" i="45"/>
  <c r="AJ16" i="45"/>
  <c r="AI19" i="45"/>
  <c r="AH18" i="45"/>
  <c r="AH16" i="45"/>
  <c r="AL19" i="45"/>
  <c r="AM16" i="45"/>
  <c r="AM19" i="45"/>
  <c r="AG16" i="45"/>
  <c r="AK18" i="45"/>
  <c r="AG20" i="45"/>
  <c r="AG65" i="45"/>
  <c r="AG66" i="45"/>
  <c r="AH69" i="45"/>
  <c r="AK68" i="45"/>
  <c r="G60" i="52"/>
  <c r="G61" i="52" s="1"/>
  <c r="G62" i="52" s="1"/>
  <c r="P36" i="52"/>
  <c r="P37" i="52" s="1"/>
  <c r="P38" i="52" s="1"/>
  <c r="K72" i="52"/>
  <c r="K73" i="52" s="1"/>
  <c r="K74" i="52" s="1"/>
  <c r="H144" i="52"/>
  <c r="H145" i="52" s="1"/>
  <c r="AM65" i="45"/>
  <c r="G156" i="52"/>
  <c r="G157" i="52" s="1"/>
  <c r="G158" i="52" s="1"/>
  <c r="AJ68" i="45"/>
  <c r="G36" i="52"/>
  <c r="G37" i="52" s="1"/>
  <c r="G38" i="52" s="1"/>
  <c r="AH65" i="45"/>
  <c r="G120" i="52"/>
  <c r="G121" i="52" s="1"/>
  <c r="G122" i="52" s="1"/>
  <c r="AJ65" i="45"/>
  <c r="G108" i="52"/>
  <c r="AG68" i="45"/>
  <c r="AK69" i="45"/>
  <c r="AL69" i="45"/>
  <c r="AL66" i="45"/>
  <c r="R108" i="52"/>
  <c r="R109" i="52" s="1"/>
  <c r="R110" i="52" s="1"/>
  <c r="AL65" i="45"/>
  <c r="AL68" i="45"/>
  <c r="AJ66" i="45"/>
  <c r="AM68" i="45"/>
  <c r="AH66" i="45"/>
  <c r="AI68" i="45"/>
  <c r="P60" i="52"/>
  <c r="P61" i="52" s="1"/>
  <c r="P62" i="52" s="1"/>
  <c r="K156" i="52"/>
  <c r="Q96" i="52"/>
  <c r="Q97" i="52" s="1"/>
  <c r="Q98" i="52" s="1"/>
  <c r="AK65" i="45"/>
  <c r="AK66" i="45"/>
  <c r="AK67" i="45"/>
  <c r="AL67" i="45"/>
  <c r="AM66" i="45"/>
  <c r="Q24" i="57"/>
  <c r="Q25" i="57" s="1"/>
  <c r="AK62" i="45"/>
  <c r="G49" i="57"/>
  <c r="G50" i="57" s="1"/>
  <c r="I60" i="56"/>
  <c r="I61" i="56" s="1"/>
  <c r="AL28" i="45"/>
  <c r="L190" i="58"/>
  <c r="N54" i="45" s="1"/>
  <c r="K190" i="58"/>
  <c r="M54" i="45" s="1"/>
  <c r="M48" i="57"/>
  <c r="L180" i="57"/>
  <c r="L181" i="57" s="1"/>
  <c r="L182" i="57" s="1"/>
  <c r="H190" i="57"/>
  <c r="P190" i="57"/>
  <c r="G190" i="57"/>
  <c r="U181" i="57"/>
  <c r="T97" i="57"/>
  <c r="T98" i="57" s="1"/>
  <c r="P188" i="57"/>
  <c r="H168" i="57"/>
  <c r="H169" i="57" s="1"/>
  <c r="H170" i="57" s="1"/>
  <c r="K23" i="57"/>
  <c r="K24" i="57" s="1"/>
  <c r="K143" i="57"/>
  <c r="K144" i="57" s="1"/>
  <c r="K145" i="57" s="1"/>
  <c r="I72" i="57"/>
  <c r="I73" i="57" s="1"/>
  <c r="U170" i="57"/>
  <c r="T134" i="60"/>
  <c r="X62" i="60"/>
  <c r="S96" i="59"/>
  <c r="T181" i="59"/>
  <c r="T182" i="59" s="1"/>
  <c r="X133" i="59"/>
  <c r="X85" i="59"/>
  <c r="X157" i="59"/>
  <c r="M188" i="59"/>
  <c r="Y18" i="45" s="1"/>
  <c r="I168" i="59"/>
  <c r="I169" i="59" s="1"/>
  <c r="X169" i="56"/>
  <c r="X121" i="56"/>
  <c r="X157" i="56"/>
  <c r="T133" i="55"/>
  <c r="T134" i="55" s="1"/>
  <c r="S120" i="53"/>
  <c r="S121" i="53" s="1"/>
  <c r="S122" i="53" s="1"/>
  <c r="I180" i="53"/>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I132" i="51"/>
  <c r="AL62" i="45"/>
  <c r="AM28" i="45"/>
  <c r="AM62" i="45"/>
  <c r="S24" i="51"/>
  <c r="S25" i="51" s="1"/>
  <c r="S26" i="51" s="1"/>
  <c r="I108" i="39"/>
  <c r="I109" i="39" s="1"/>
  <c r="I110" i="39" s="1"/>
  <c r="I120" i="39"/>
  <c r="I121" i="39" s="1"/>
  <c r="S24" i="39"/>
  <c r="S25" i="39" s="1"/>
  <c r="N59" i="59"/>
  <c r="N60" i="59" s="1"/>
  <c r="N61" i="59" s="1"/>
  <c r="M132" i="59"/>
  <c r="M133" i="59" s="1"/>
  <c r="L71" i="58"/>
  <c r="L72" i="58" s="1"/>
  <c r="L73" i="58" s="1"/>
  <c r="L74" i="58" s="1"/>
  <c r="K179" i="58"/>
  <c r="L156" i="58"/>
  <c r="L157" i="58" s="1"/>
  <c r="L158" i="58" s="1"/>
  <c r="M36" i="58"/>
  <c r="S84" i="56"/>
  <c r="M156" i="51"/>
  <c r="I84" i="51"/>
  <c r="I85" i="51" s="1"/>
  <c r="I86" i="51" s="1"/>
  <c r="S132" i="53"/>
  <c r="S133" i="53" s="1"/>
  <c r="S134" i="53" s="1"/>
  <c r="H24" i="58"/>
  <c r="L24" i="57"/>
  <c r="L25" i="57" s="1"/>
  <c r="G145" i="59"/>
  <c r="M180" i="53"/>
  <c r="M181" i="53" s="1"/>
  <c r="M182" i="53" s="1"/>
  <c r="S36" i="51"/>
  <c r="S37" i="51" s="1"/>
  <c r="G168" i="57"/>
  <c r="G169" i="57" s="1"/>
  <c r="G170" i="57" s="1"/>
  <c r="I72" i="56"/>
  <c r="I73" i="56" s="1"/>
  <c r="I74" i="56" s="1"/>
  <c r="I156" i="58"/>
  <c r="I157" i="58" s="1"/>
  <c r="I48" i="39"/>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H156" i="57"/>
  <c r="H157" i="57" s="1"/>
  <c r="H158" i="57" s="1"/>
  <c r="M36" i="49"/>
  <c r="M37" i="49" s="1"/>
  <c r="M38" i="49" s="1"/>
  <c r="S36" i="55"/>
  <c r="S37" i="55" s="1"/>
  <c r="S38" i="55" s="1"/>
  <c r="S132" i="55"/>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O54" i="45" s="1"/>
  <c r="I72" i="55"/>
  <c r="I73" i="55" s="1"/>
  <c r="I168" i="55"/>
  <c r="I169" i="55" s="1"/>
  <c r="I108" i="60"/>
  <c r="I109" i="60" s="1"/>
  <c r="I36" i="55"/>
  <c r="I37" i="55" s="1"/>
  <c r="I132" i="55"/>
  <c r="I133" i="55" s="1"/>
  <c r="I134" i="55" s="1"/>
  <c r="I144" i="58"/>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73" i="51"/>
  <c r="S74" i="51" s="1"/>
  <c r="S191" i="53"/>
  <c r="S70" i="45" s="1"/>
  <c r="S156" i="49"/>
  <c r="S157" i="49" s="1"/>
  <c r="S158" i="49" s="1"/>
  <c r="S97" i="49"/>
  <c r="S98" i="49" s="1"/>
  <c r="S144" i="49"/>
  <c r="S145" i="49" s="1"/>
  <c r="S144" i="53"/>
  <c r="S145" i="53" s="1"/>
  <c r="S156" i="53"/>
  <c r="S157" i="53" s="1"/>
  <c r="S48" i="53"/>
  <c r="S48" i="39"/>
  <c r="S49" i="39" s="1"/>
  <c r="S191" i="49"/>
  <c r="S36" i="45" s="1"/>
  <c r="S120" i="49"/>
  <c r="S121" i="49" s="1"/>
  <c r="S96" i="53"/>
  <c r="S156" i="39"/>
  <c r="S157" i="39" s="1"/>
  <c r="S25" i="49"/>
  <c r="S191" i="52"/>
  <c r="AC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56" i="58"/>
  <c r="S157" i="58" s="1"/>
  <c r="S158" i="58" s="1"/>
  <c r="I48" i="58"/>
  <c r="I49" i="58" s="1"/>
  <c r="I50" i="58" s="1"/>
  <c r="S96" i="55"/>
  <c r="S188" i="53"/>
  <c r="S67" i="45" s="1"/>
  <c r="S120" i="58"/>
  <c r="S121" i="58" s="1"/>
  <c r="S122" i="58" s="1"/>
  <c r="P180" i="57"/>
  <c r="P181" i="57" s="1"/>
  <c r="P182" i="57" s="1"/>
  <c r="L108" i="58"/>
  <c r="L109" i="58" s="1"/>
  <c r="M47" i="59"/>
  <c r="M48" i="59" s="1"/>
  <c r="L23" i="58"/>
  <c r="M144" i="53"/>
  <c r="M145" i="53" s="1"/>
  <c r="M146" i="53" s="1"/>
  <c r="M144" i="51"/>
  <c r="M145" i="51" s="1"/>
  <c r="T49" i="57"/>
  <c r="T50" i="57" s="1"/>
  <c r="X98" i="59"/>
  <c r="X49" i="59"/>
  <c r="X26" i="59"/>
  <c r="X194" i="59" s="1"/>
  <c r="I48" i="56"/>
  <c r="I49" i="56" s="1"/>
  <c r="I50" i="56" s="1"/>
  <c r="M84" i="55"/>
  <c r="M83" i="52"/>
  <c r="M84" i="52" s="1"/>
  <c r="I108" i="56"/>
  <c r="I109" i="56" s="1"/>
  <c r="I110" i="56" s="1"/>
  <c r="K119" i="58"/>
  <c r="K120" i="58" s="1"/>
  <c r="M48" i="49"/>
  <c r="M49" i="49" s="1"/>
  <c r="M50" i="49" s="1"/>
  <c r="X188" i="52"/>
  <c r="S120" i="59"/>
  <c r="S121" i="59" s="1"/>
  <c r="S122" i="59" s="1"/>
  <c r="M132" i="55"/>
  <c r="M133" i="55" s="1"/>
  <c r="M144" i="60"/>
  <c r="M145" i="60" s="1"/>
  <c r="L95" i="58"/>
  <c r="X62" i="55"/>
  <c r="X158" i="55"/>
  <c r="X188" i="59"/>
  <c r="R37" i="56"/>
  <c r="R38" i="56" s="1"/>
  <c r="T109" i="55"/>
  <c r="T110" i="55" s="1"/>
  <c r="T182" i="60"/>
  <c r="X110" i="60"/>
  <c r="X74"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G120" i="58"/>
  <c r="G121" i="58" s="1"/>
  <c r="X181" i="57"/>
  <c r="X157" i="57"/>
  <c r="S24" i="58"/>
  <c r="S25" i="58" s="1"/>
  <c r="L156" i="57"/>
  <c r="L157" i="57" s="1"/>
  <c r="L158" i="57" s="1"/>
  <c r="M96" i="57"/>
  <c r="M97" i="57" s="1"/>
  <c r="M98" i="57" s="1"/>
  <c r="M120" i="56"/>
  <c r="S108" i="60"/>
  <c r="S109" i="60" s="1"/>
  <c r="S110" i="60" s="1"/>
  <c r="S156" i="56"/>
  <c r="S157" i="56" s="1"/>
  <c r="S158" i="56" s="1"/>
  <c r="I120" i="58"/>
  <c r="I121" i="58" s="1"/>
  <c r="M84" i="58"/>
  <c r="M132" i="56"/>
  <c r="M133" i="56" s="1"/>
  <c r="M134" i="56" s="1"/>
  <c r="S96" i="56"/>
  <c r="S97" i="56" s="1"/>
  <c r="S98" i="56" s="1"/>
  <c r="T49" i="56"/>
  <c r="T50" i="56" s="1"/>
  <c r="I120" i="53"/>
  <c r="I48" i="49"/>
  <c r="I49" i="49" s="1"/>
  <c r="J24" i="51"/>
  <c r="J25" i="51" s="1"/>
  <c r="K36" i="58"/>
  <c r="K37" i="58" s="1"/>
  <c r="K38" i="58" s="1"/>
  <c r="M24" i="39"/>
  <c r="M25" i="39" s="1"/>
  <c r="M26" i="39" s="1"/>
  <c r="S48" i="55"/>
  <c r="S49" i="55" s="1"/>
  <c r="S50" i="55" s="1"/>
  <c r="S144" i="55"/>
  <c r="S145" i="55" s="1"/>
  <c r="S146" i="55" s="1"/>
  <c r="S156" i="59"/>
  <c r="S120" i="56"/>
  <c r="S168" i="56"/>
  <c r="S169" i="56" s="1"/>
  <c r="S170" i="56" s="1"/>
  <c r="I24" i="56"/>
  <c r="I25" i="56" s="1"/>
  <c r="M84" i="60"/>
  <c r="M85" i="60" s="1"/>
  <c r="M86" i="60" s="1"/>
  <c r="U61" i="57"/>
  <c r="U85" i="58"/>
  <c r="X122" i="58"/>
  <c r="T109" i="58"/>
  <c r="U38" i="57"/>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M20" i="45" s="1"/>
  <c r="G60" i="57"/>
  <c r="G61" i="57" s="1"/>
  <c r="G62" i="57" s="1"/>
  <c r="M188" i="51"/>
  <c r="E67" i="45" s="1"/>
  <c r="M120" i="39"/>
  <c r="M121" i="39" s="1"/>
  <c r="M122" i="39" s="1"/>
  <c r="I181" i="52"/>
  <c r="I182" i="52" s="1"/>
  <c r="M108" i="49"/>
  <c r="M109" i="49" s="1"/>
  <c r="M110" i="49" s="1"/>
  <c r="H96" i="57"/>
  <c r="H97" i="57" s="1"/>
  <c r="H98" i="57" s="1"/>
  <c r="I35" i="49"/>
  <c r="I36" i="49" s="1"/>
  <c r="U98" i="58"/>
  <c r="U97" i="58"/>
  <c r="U86" i="57"/>
  <c r="U85" i="57"/>
  <c r="Q131" i="57"/>
  <c r="Q132" i="57" s="1"/>
  <c r="Q133" i="57" s="1"/>
  <c r="Q134" i="57" s="1"/>
  <c r="Q188" i="57"/>
  <c r="Q18" i="45" s="1"/>
  <c r="X110" i="55"/>
  <c r="X109" i="55"/>
  <c r="X122" i="55"/>
  <c r="X121" i="55"/>
  <c r="X62" i="59"/>
  <c r="X61" i="59"/>
  <c r="T97" i="56"/>
  <c r="T98" i="56" s="1"/>
  <c r="T25" i="59"/>
  <c r="T26" i="59" s="1"/>
  <c r="T188" i="59"/>
  <c r="AD18" i="45" s="1"/>
  <c r="T49" i="55"/>
  <c r="T37" i="59"/>
  <c r="T38" i="59" s="1"/>
  <c r="T133" i="59"/>
  <c r="T134" i="59" s="1"/>
  <c r="T145" i="60"/>
  <c r="T146" i="60" s="1"/>
  <c r="S190" i="39"/>
  <c r="I35" i="45" s="1"/>
  <c r="AM35" i="45" s="1"/>
  <c r="S36" i="56"/>
  <c r="S144" i="59"/>
  <c r="S145" i="59" s="1"/>
  <c r="S146" i="59" s="1"/>
  <c r="T157" i="59"/>
  <c r="T158" i="59" s="1"/>
  <c r="T158" i="60"/>
  <c r="R84" i="57"/>
  <c r="R85" i="57" s="1"/>
  <c r="R86" i="57" s="1"/>
  <c r="M120" i="51"/>
  <c r="M121" i="51" s="1"/>
  <c r="M122" i="51" s="1"/>
  <c r="X109" i="59"/>
  <c r="X25" i="55"/>
  <c r="X193" i="55" s="1"/>
  <c r="M144" i="55"/>
  <c r="M120" i="59"/>
  <c r="M121" i="59" s="1"/>
  <c r="I84" i="39"/>
  <c r="I85" i="39" s="1"/>
  <c r="T121" i="58"/>
  <c r="T122" i="58" s="1"/>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80" i="58"/>
  <c r="S181" i="58" s="1"/>
  <c r="S182" i="58" s="1"/>
  <c r="M36" i="39"/>
  <c r="M37" i="39" s="1"/>
  <c r="M156" i="39"/>
  <c r="M157" i="39" s="1"/>
  <c r="M158" i="39" s="1"/>
  <c r="M108" i="55"/>
  <c r="M109" i="55" s="1"/>
  <c r="L144" i="58"/>
  <c r="L145" i="58" s="1"/>
  <c r="L146" i="58" s="1"/>
  <c r="I85" i="52"/>
  <c r="I24" i="57"/>
  <c r="I25" i="57" s="1"/>
  <c r="L48" i="57"/>
  <c r="L49" i="57" s="1"/>
  <c r="S72" i="60"/>
  <c r="S73" i="60" s="1"/>
  <c r="S74" i="60" s="1"/>
  <c r="M180" i="56"/>
  <c r="M181" i="56" s="1"/>
  <c r="M182" i="56" s="1"/>
  <c r="I156" i="49"/>
  <c r="I157" i="49" s="1"/>
  <c r="I158" i="49" s="1"/>
  <c r="S61" i="52"/>
  <c r="M120" i="49"/>
  <c r="M121" i="49" s="1"/>
  <c r="S188" i="51"/>
  <c r="I67" i="45" s="1"/>
  <c r="K143" i="58"/>
  <c r="K144" i="58" s="1"/>
  <c r="S37" i="52"/>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M120" i="55"/>
  <c r="M121" i="55" s="1"/>
  <c r="M122" i="55" s="1"/>
  <c r="M144" i="59"/>
  <c r="M145" i="59" s="1"/>
  <c r="M146" i="59" s="1"/>
  <c r="M36" i="59"/>
  <c r="M37" i="59" s="1"/>
  <c r="M38" i="59" s="1"/>
  <c r="M190" i="56"/>
  <c r="E54" i="45" s="1"/>
  <c r="M168" i="56"/>
  <c r="M72" i="58"/>
  <c r="M180" i="58"/>
  <c r="M181" i="58" s="1"/>
  <c r="M182" i="58" s="1"/>
  <c r="M144" i="58"/>
  <c r="M145" i="58" s="1"/>
  <c r="I36" i="59"/>
  <c r="I37" i="59" s="1"/>
  <c r="I190" i="59"/>
  <c r="I180" i="57"/>
  <c r="I181" i="57" s="1"/>
  <c r="I84" i="59"/>
  <c r="I85" i="59" s="1"/>
  <c r="I86" i="59" s="1"/>
  <c r="K188" i="57"/>
  <c r="M18" i="45" s="1"/>
  <c r="M60" i="39"/>
  <c r="M61" i="39" s="1"/>
  <c r="M62" i="39" s="1"/>
  <c r="M190" i="52"/>
  <c r="Y69" i="45" s="1"/>
  <c r="M180" i="39"/>
  <c r="M181" i="39" s="1"/>
  <c r="S188" i="39"/>
  <c r="I33" i="45" s="1"/>
  <c r="AM33" i="45" s="1"/>
  <c r="S190" i="56"/>
  <c r="I54" i="45" s="1"/>
  <c r="S190" i="58"/>
  <c r="S54" i="45" s="1"/>
  <c r="S169" i="52"/>
  <c r="S133" i="52"/>
  <c r="S85" i="52"/>
  <c r="S190" i="49"/>
  <c r="S35" i="45" s="1"/>
  <c r="R156" i="58"/>
  <c r="R157" i="58" s="1"/>
  <c r="R158" i="58" s="1"/>
  <c r="R84" i="58"/>
  <c r="R85" i="58" s="1"/>
  <c r="R86" i="58" s="1"/>
  <c r="S60" i="60"/>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S20" i="45" s="1"/>
  <c r="S145" i="52"/>
  <c r="R180" i="57"/>
  <c r="R181" i="57" s="1"/>
  <c r="R182" i="57" s="1"/>
  <c r="R36" i="58"/>
  <c r="R37" i="58" s="1"/>
  <c r="R38" i="58" s="1"/>
  <c r="S181" i="52"/>
  <c r="S23" i="60"/>
  <c r="S24" i="60" s="1"/>
  <c r="S84" i="59"/>
  <c r="S85" i="59" s="1"/>
  <c r="S86" i="59" s="1"/>
  <c r="S179" i="59"/>
  <c r="S180" i="59" s="1"/>
  <c r="S47" i="58"/>
  <c r="S48" i="58" s="1"/>
  <c r="S107" i="58"/>
  <c r="S108" i="58" s="1"/>
  <c r="J72" i="56"/>
  <c r="J73" i="56" s="1"/>
  <c r="J74" i="56" s="1"/>
  <c r="J108" i="57"/>
  <c r="J109" i="57" s="1"/>
  <c r="J110" i="57" s="1"/>
  <c r="S190" i="52"/>
  <c r="AC69" i="45" s="1"/>
  <c r="S188" i="49"/>
  <c r="S33" i="45" s="1"/>
  <c r="S190" i="60"/>
  <c r="AC54" i="45" s="1"/>
  <c r="S121" i="52"/>
  <c r="S73" i="52"/>
  <c r="S109" i="52"/>
  <c r="S110" i="52" s="1"/>
  <c r="R48" i="58"/>
  <c r="R49" i="58" s="1"/>
  <c r="R50" i="58" s="1"/>
  <c r="S36" i="57"/>
  <c r="S37" i="57" s="1"/>
  <c r="S38" i="57" s="1"/>
  <c r="R59" i="58"/>
  <c r="R60" i="58" s="1"/>
  <c r="R61" i="58" s="1"/>
  <c r="R62" i="58" s="1"/>
  <c r="S167" i="59"/>
  <c r="S168" i="59" s="1"/>
  <c r="S95" i="58"/>
  <c r="S96" i="58" s="1"/>
  <c r="S190" i="51"/>
  <c r="I69" i="45" s="1"/>
  <c r="S190" i="53"/>
  <c r="S69" i="45" s="1"/>
  <c r="S190" i="59"/>
  <c r="AC20" i="45" s="1"/>
  <c r="S84" i="60"/>
  <c r="S85" i="60" s="1"/>
  <c r="S86" i="60" s="1"/>
  <c r="R132" i="58"/>
  <c r="R133" i="58" s="1"/>
  <c r="R134" i="58" s="1"/>
  <c r="S191" i="56"/>
  <c r="I55" i="45" s="1"/>
  <c r="S84" i="57"/>
  <c r="S85" i="57" s="1"/>
  <c r="S86" i="57" s="1"/>
  <c r="S24" i="59"/>
  <c r="S191" i="55"/>
  <c r="I21" i="45" s="1"/>
  <c r="S24" i="55"/>
  <c r="S25" i="55" s="1"/>
  <c r="R144" i="55"/>
  <c r="R145" i="55" s="1"/>
  <c r="R146" i="55" s="1"/>
  <c r="R191" i="55"/>
  <c r="H21" i="45" s="1"/>
  <c r="R181" i="55"/>
  <c r="R182" i="55" s="1"/>
  <c r="R121" i="60"/>
  <c r="R122" i="60" s="1"/>
  <c r="R169" i="59"/>
  <c r="R170" i="59" s="1"/>
  <c r="R192" i="60"/>
  <c r="AB56" i="45" s="1"/>
  <c r="R133" i="55"/>
  <c r="R134" i="55" s="1"/>
  <c r="R74" i="56"/>
  <c r="R61" i="60"/>
  <c r="R62" i="60" s="1"/>
  <c r="R24" i="58"/>
  <c r="R25" i="58" s="1"/>
  <c r="R26" i="58" s="1"/>
  <c r="R108" i="55"/>
  <c r="R109" i="55" s="1"/>
  <c r="R110" i="55" s="1"/>
  <c r="R36" i="55"/>
  <c r="R37" i="55" s="1"/>
  <c r="R38" i="55" s="1"/>
  <c r="R48" i="55"/>
  <c r="R49" i="55" s="1"/>
  <c r="R50" i="55" s="1"/>
  <c r="R108" i="56"/>
  <c r="R109" i="56" s="1"/>
  <c r="R110" i="56" s="1"/>
  <c r="R191" i="59"/>
  <c r="AB21" i="45" s="1"/>
  <c r="R24" i="59"/>
  <c r="R25" i="59" s="1"/>
  <c r="R191" i="56"/>
  <c r="H55" i="45" s="1"/>
  <c r="R73" i="60"/>
  <c r="R74" i="60" s="1"/>
  <c r="R96" i="58"/>
  <c r="R97" i="58" s="1"/>
  <c r="R98" i="58" s="1"/>
  <c r="R191" i="57"/>
  <c r="R21" i="45" s="1"/>
  <c r="R191" i="60"/>
  <c r="AB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191" i="51"/>
  <c r="H70" i="45" s="1"/>
  <c r="R50" i="39"/>
  <c r="R191" i="49"/>
  <c r="R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109" i="39"/>
  <c r="R110" i="39" s="1"/>
  <c r="R85" i="39"/>
  <c r="R86" i="39" s="1"/>
  <c r="R61" i="39"/>
  <c r="R62" i="39" s="1"/>
  <c r="R38" i="39"/>
  <c r="R191" i="53"/>
  <c r="R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R110" i="53"/>
  <c r="R73" i="49"/>
  <c r="R74" i="49" s="1"/>
  <c r="R96" i="53"/>
  <c r="R97" i="53" s="1"/>
  <c r="R121" i="53"/>
  <c r="R122" i="53" s="1"/>
  <c r="R73" i="53"/>
  <c r="R74" i="53" s="1"/>
  <c r="R191" i="52"/>
  <c r="AB70" i="45" s="1"/>
  <c r="R109" i="57"/>
  <c r="R110" i="57" s="1"/>
  <c r="R25" i="60"/>
  <c r="R26" i="60" s="1"/>
  <c r="R49" i="59"/>
  <c r="R50" i="59" s="1"/>
  <c r="R157" i="56"/>
  <c r="R158" i="56"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N52" i="45" s="1"/>
  <c r="M96" i="53"/>
  <c r="M97" i="53" s="1"/>
  <c r="M98" i="53" s="1"/>
  <c r="M190" i="53"/>
  <c r="O69" i="45" s="1"/>
  <c r="M84" i="56"/>
  <c r="M85" i="56" s="1"/>
  <c r="I144" i="53"/>
  <c r="I145" i="53" s="1"/>
  <c r="I146" i="53" s="1"/>
  <c r="I180" i="59"/>
  <c r="I181" i="59" s="1"/>
  <c r="I182" i="59" s="1"/>
  <c r="P60" i="58"/>
  <c r="P61" i="58" s="1"/>
  <c r="P62" i="58" s="1"/>
  <c r="L190" i="57"/>
  <c r="N20" i="45" s="1"/>
  <c r="M145" i="52"/>
  <c r="R190" i="57"/>
  <c r="R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Y52" i="45" s="1"/>
  <c r="I119" i="59"/>
  <c r="I120" i="59" s="1"/>
  <c r="M107" i="59"/>
  <c r="M108" i="59" s="1"/>
  <c r="M109" i="59" s="1"/>
  <c r="M110" i="59" s="1"/>
  <c r="M188" i="57"/>
  <c r="O18" i="45" s="1"/>
  <c r="M23" i="57"/>
  <c r="M24" i="57" s="1"/>
  <c r="M59" i="58"/>
  <c r="M60" i="58" s="1"/>
  <c r="M61" i="58" s="1"/>
  <c r="M62" i="58" s="1"/>
  <c r="M188" i="58"/>
  <c r="O52" i="45" s="1"/>
  <c r="M190" i="57"/>
  <c r="O20" i="45" s="1"/>
  <c r="I188" i="60"/>
  <c r="I190" i="55"/>
  <c r="I188" i="56"/>
  <c r="I35" i="56"/>
  <c r="I36" i="56" s="1"/>
  <c r="I190" i="60"/>
  <c r="H190" i="58"/>
  <c r="M188" i="53"/>
  <c r="O67" i="45" s="1"/>
  <c r="M23" i="53"/>
  <c r="M24" i="53" s="1"/>
  <c r="I188" i="49"/>
  <c r="I95" i="49"/>
  <c r="I96" i="49" s="1"/>
  <c r="I47" i="55"/>
  <c r="I48" i="55" s="1"/>
  <c r="I188" i="55"/>
  <c r="I167" i="53"/>
  <c r="I168" i="53" s="1"/>
  <c r="I190" i="53"/>
  <c r="U169" i="58"/>
  <c r="U170" i="58"/>
  <c r="H71" i="57"/>
  <c r="H72" i="57" s="1"/>
  <c r="H188" i="57"/>
  <c r="P190" i="58"/>
  <c r="K188" i="58"/>
  <c r="M52" i="45" s="1"/>
  <c r="G190" i="58"/>
  <c r="G48" i="58"/>
  <c r="G49" i="58" s="1"/>
  <c r="G50" i="58" s="1"/>
  <c r="M108" i="51"/>
  <c r="M109" i="51" s="1"/>
  <c r="M188" i="52"/>
  <c r="Y67" i="45" s="1"/>
  <c r="M47" i="52"/>
  <c r="M95" i="49"/>
  <c r="M96" i="49" s="1"/>
  <c r="M97" i="49" s="1"/>
  <c r="M188" i="49"/>
  <c r="O33" i="45" s="1"/>
  <c r="M47" i="55"/>
  <c r="M48" i="55" s="1"/>
  <c r="M188" i="55"/>
  <c r="E18" i="45" s="1"/>
  <c r="I190" i="39"/>
  <c r="I47" i="51"/>
  <c r="I191" i="51" s="1"/>
  <c r="I188" i="51"/>
  <c r="I59" i="52"/>
  <c r="I191" i="52" s="1"/>
  <c r="I188" i="52"/>
  <c r="I60" i="39"/>
  <c r="I61" i="39" s="1"/>
  <c r="I62" i="39" s="1"/>
  <c r="I168" i="51"/>
  <c r="I169" i="51" s="1"/>
  <c r="I170" i="51" s="1"/>
  <c r="I190" i="52"/>
  <c r="I156" i="55"/>
  <c r="M188" i="39"/>
  <c r="E33" i="45" s="1"/>
  <c r="AI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M156" i="55"/>
  <c r="M157" i="55" s="1"/>
  <c r="L168" i="58"/>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24" i="58"/>
  <c r="L36" i="57"/>
  <c r="L37" i="57" s="1"/>
  <c r="L38" i="57" s="1"/>
  <c r="M60" i="49"/>
  <c r="M61" i="49" s="1"/>
  <c r="M62" i="49" s="1"/>
  <c r="I180" i="55"/>
  <c r="I181" i="55" s="1"/>
  <c r="P60" i="57"/>
  <c r="P61" i="57" s="1"/>
  <c r="P62" i="57" s="1"/>
  <c r="Q84" i="58"/>
  <c r="Q85" i="58" s="1"/>
  <c r="Q86" i="58" s="1"/>
  <c r="I168" i="49"/>
  <c r="I169" i="49" s="1"/>
  <c r="I170" i="49" s="1"/>
  <c r="I96" i="53"/>
  <c r="I180" i="51"/>
  <c r="K47" i="57"/>
  <c r="K132" i="58"/>
  <c r="K133" i="58" s="1"/>
  <c r="K134" i="58" s="1"/>
  <c r="H84" i="58"/>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E35" i="45" s="1"/>
  <c r="AI35" i="45" s="1"/>
  <c r="R97" i="57"/>
  <c r="R98" i="57" s="1"/>
  <c r="R181" i="58"/>
  <c r="R61" i="57"/>
  <c r="R62" i="57" s="1"/>
  <c r="R181" i="56"/>
  <c r="R182" i="56" s="1"/>
  <c r="R169" i="57"/>
  <c r="R170" i="57" s="1"/>
  <c r="R25" i="56"/>
  <c r="R26" i="56" s="1"/>
  <c r="R37" i="59"/>
  <c r="R38" i="59" s="1"/>
  <c r="R121" i="56"/>
  <c r="R122" i="56" s="1"/>
  <c r="J72" i="60"/>
  <c r="R190" i="58"/>
  <c r="R54" i="45" s="1"/>
  <c r="AK28" i="45"/>
  <c r="AH28" i="45"/>
  <c r="Q61" i="56"/>
  <c r="Q62" i="56" s="1"/>
  <c r="Q157" i="57"/>
  <c r="Q158" i="57" s="1"/>
  <c r="AH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Y20" i="45" s="1"/>
  <c r="M190" i="60"/>
  <c r="Y54" i="45" s="1"/>
  <c r="M190" i="49"/>
  <c r="O35" i="45" s="1"/>
  <c r="P188" i="58"/>
  <c r="I144" i="59"/>
  <c r="I145" i="59" s="1"/>
  <c r="Q190" i="57"/>
  <c r="Q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Q54" i="45" s="1"/>
  <c r="Q122" i="59"/>
  <c r="Q134" i="56"/>
  <c r="Q145" i="56"/>
  <c r="Q146" i="56" s="1"/>
  <c r="Q191" i="59"/>
  <c r="AA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Q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AA55" i="45" s="1"/>
  <c r="Q191" i="55"/>
  <c r="G21" i="45" s="1"/>
  <c r="Q60" i="59"/>
  <c r="Q192" i="59" s="1"/>
  <c r="AA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Q36" i="45" s="1"/>
  <c r="Q191" i="53"/>
  <c r="Q70" i="45" s="1"/>
  <c r="Q48" i="53"/>
  <c r="Q25" i="51"/>
  <c r="Q26" i="51" s="1"/>
  <c r="Q191" i="39"/>
  <c r="G36" i="45" s="1"/>
  <c r="Q50" i="39"/>
  <c r="Q97" i="53"/>
  <c r="Q98" i="53" s="1"/>
  <c r="Q73" i="53"/>
  <c r="Q74" i="53" s="1"/>
  <c r="Q133" i="53"/>
  <c r="Q134" i="53" s="1"/>
  <c r="Q84" i="49"/>
  <c r="Q85" i="49" s="1"/>
  <c r="Q109" i="49"/>
  <c r="Q110" i="49" s="1"/>
  <c r="Q73" i="49"/>
  <c r="Q74" i="49" s="1"/>
  <c r="Q191" i="52"/>
  <c r="AA70" i="45" s="1"/>
  <c r="Q168" i="49"/>
  <c r="Q169" i="49" s="1"/>
  <c r="Q170" i="49" s="1"/>
  <c r="Q108" i="53"/>
  <c r="Q109" i="53" s="1"/>
  <c r="Q168" i="53"/>
  <c r="Q169" i="53" s="1"/>
  <c r="Q132" i="49"/>
  <c r="Q133" i="49" s="1"/>
  <c r="Q96" i="49"/>
  <c r="Q146" i="49"/>
  <c r="Q121" i="53"/>
  <c r="Q122" i="53" s="1"/>
  <c r="Q121" i="49"/>
  <c r="Q122" i="49" s="1"/>
  <c r="Q85" i="53"/>
  <c r="Q86" i="53" s="1"/>
  <c r="Q157" i="49"/>
  <c r="Q158" i="49" s="1"/>
  <c r="AG62" i="45"/>
  <c r="AJ28" i="45"/>
  <c r="L73" i="51"/>
  <c r="L74" i="51" s="1"/>
  <c r="L189" i="57"/>
  <c r="N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24" i="58"/>
  <c r="J25" i="58" s="1"/>
  <c r="N156" i="57"/>
  <c r="N157" i="57" s="1"/>
  <c r="N158" i="57" s="1"/>
  <c r="J144" i="56"/>
  <c r="J145" i="56" s="1"/>
  <c r="J146" i="56" s="1"/>
  <c r="N36" i="56"/>
  <c r="N84" i="56"/>
  <c r="N85" i="56" s="1"/>
  <c r="N86" i="56" s="1"/>
  <c r="J36" i="56"/>
  <c r="J37" i="56" s="1"/>
  <c r="J38" i="56" s="1"/>
  <c r="N48" i="56"/>
  <c r="N71" i="57"/>
  <c r="N72" i="57" s="1"/>
  <c r="N73" i="57" s="1"/>
  <c r="N74" i="57" s="1"/>
  <c r="L189" i="59"/>
  <c r="X19" i="45" s="1"/>
  <c r="M109" i="58"/>
  <c r="M110" i="58" s="1"/>
  <c r="H61" i="56"/>
  <c r="H62" i="56" s="1"/>
  <c r="W121" i="60"/>
  <c r="W122" i="60"/>
  <c r="W157" i="60"/>
  <c r="W158" i="60"/>
  <c r="W181" i="60"/>
  <c r="W182" i="60"/>
  <c r="W133" i="60"/>
  <c r="W134" i="60"/>
  <c r="W97" i="60"/>
  <c r="W98" i="60"/>
  <c r="W37" i="60"/>
  <c r="W38" i="60"/>
  <c r="W169" i="60"/>
  <c r="W170" i="60"/>
  <c r="W73" i="60"/>
  <c r="W74" i="60"/>
  <c r="W109" i="60"/>
  <c r="W110" i="60"/>
  <c r="S61" i="60"/>
  <c r="S62" i="60" s="1"/>
  <c r="W61" i="60"/>
  <c r="W62" i="60"/>
  <c r="W85" i="60"/>
  <c r="W86" i="60"/>
  <c r="W49" i="60"/>
  <c r="W50" i="60"/>
  <c r="W145" i="60"/>
  <c r="W146" i="60"/>
  <c r="N167" i="57"/>
  <c r="N168" i="57" s="1"/>
  <c r="N169" i="57" s="1"/>
  <c r="N170" i="57" s="1"/>
  <c r="G85" i="57"/>
  <c r="G86" i="57" s="1"/>
  <c r="N83" i="57"/>
  <c r="N84" i="57" s="1"/>
  <c r="N85" i="57" s="1"/>
  <c r="N86" i="57" s="1"/>
  <c r="N71" i="56"/>
  <c r="J180" i="53"/>
  <c r="H157" i="39"/>
  <c r="H158" i="39" s="1"/>
  <c r="J180" i="58"/>
  <c r="J181" i="58" s="1"/>
  <c r="J182" i="58" s="1"/>
  <c r="I61" i="58"/>
  <c r="I62" i="58" s="1"/>
  <c r="G145" i="56"/>
  <c r="G146" i="56" s="1"/>
  <c r="N132" i="53"/>
  <c r="N133" i="53" s="1"/>
  <c r="N134" i="53" s="1"/>
  <c r="J168" i="56"/>
  <c r="J169" i="56" s="1"/>
  <c r="J170" i="56" s="1"/>
  <c r="N180" i="53"/>
  <c r="N181" i="53" s="1"/>
  <c r="N182" i="53" s="1"/>
  <c r="K133" i="51"/>
  <c r="K134" i="51" s="1"/>
  <c r="N190" i="49"/>
  <c r="P35" i="45" s="1"/>
  <c r="N190" i="59"/>
  <c r="Z20" i="45" s="1"/>
  <c r="J190" i="49"/>
  <c r="J60" i="56"/>
  <c r="J61" i="56" s="1"/>
  <c r="J62" i="56" s="1"/>
  <c r="J190" i="59"/>
  <c r="J132" i="56"/>
  <c r="J133" i="56" s="1"/>
  <c r="J134" i="56" s="1"/>
  <c r="J180" i="56"/>
  <c r="J181" i="56" s="1"/>
  <c r="J182" i="56" s="1"/>
  <c r="G49" i="56"/>
  <c r="G50" i="56" s="1"/>
  <c r="N72" i="56"/>
  <c r="I181" i="53"/>
  <c r="J132" i="53"/>
  <c r="J133" i="53" s="1"/>
  <c r="J134" i="53" s="1"/>
  <c r="J108" i="56"/>
  <c r="J109" i="56" s="1"/>
  <c r="J110" i="56" s="1"/>
  <c r="J24" i="55"/>
  <c r="J25" i="55" s="1"/>
  <c r="J26" i="55" s="1"/>
  <c r="L169" i="49"/>
  <c r="L170" i="49" s="1"/>
  <c r="N96" i="53"/>
  <c r="N97" i="53" s="1"/>
  <c r="N98" i="53" s="1"/>
  <c r="J72" i="49"/>
  <c r="J73" i="49" s="1"/>
  <c r="J24" i="56"/>
  <c r="J25" i="56" s="1"/>
  <c r="J26" i="56" s="1"/>
  <c r="I49" i="39"/>
  <c r="I50" i="39"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M37" i="52"/>
  <c r="M38" i="52" s="1"/>
  <c r="L97" i="52"/>
  <c r="L98" i="52" s="1"/>
  <c r="J85" i="52"/>
  <c r="J86" i="52" s="1"/>
  <c r="I133" i="52"/>
  <c r="I134" i="52" s="1"/>
  <c r="I109" i="52"/>
  <c r="L133" i="52"/>
  <c r="L134" i="52" s="1"/>
  <c r="I37" i="52"/>
  <c r="K181" i="52"/>
  <c r="K182" i="52" s="1"/>
  <c r="N109" i="52"/>
  <c r="N110" i="52" s="1"/>
  <c r="I145" i="52"/>
  <c r="I146" i="52" s="1"/>
  <c r="M133" i="52"/>
  <c r="I49" i="52"/>
  <c r="I50" i="52" s="1"/>
  <c r="M181" i="52"/>
  <c r="M182" i="52" s="1"/>
  <c r="H133" i="52"/>
  <c r="H134" i="52" s="1"/>
  <c r="K109" i="52"/>
  <c r="L181" i="52"/>
  <c r="L182" i="52" s="1"/>
  <c r="I157" i="52"/>
  <c r="I158" i="52" s="1"/>
  <c r="L25" i="52"/>
  <c r="L26" i="52" s="1"/>
  <c r="P25" i="52"/>
  <c r="M157" i="52"/>
  <c r="M158" i="52" s="1"/>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S157" i="59"/>
  <c r="S158" i="59" s="1"/>
  <c r="S97" i="59"/>
  <c r="S98"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K84" i="57"/>
  <c r="K85" i="57" s="1"/>
  <c r="K86" i="57" s="1"/>
  <c r="N189" i="60"/>
  <c r="Z53" i="45" s="1"/>
  <c r="M133" i="58"/>
  <c r="M134" i="58" s="1"/>
  <c r="L189" i="60"/>
  <c r="X53" i="45" s="1"/>
  <c r="L189" i="56"/>
  <c r="D53" i="45" s="1"/>
  <c r="L189" i="55"/>
  <c r="D19" i="45" s="1"/>
  <c r="AH19" i="45" s="1"/>
  <c r="L97" i="51"/>
  <c r="L98" i="51" s="1"/>
  <c r="L189" i="58"/>
  <c r="N53" i="45" s="1"/>
  <c r="N189" i="59"/>
  <c r="Z19" i="45" s="1"/>
  <c r="N189" i="56"/>
  <c r="F53" i="45" s="1"/>
  <c r="N189" i="55"/>
  <c r="F19" i="45" s="1"/>
  <c r="N189" i="58"/>
  <c r="P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P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I191" i="56"/>
  <c r="M36" i="53"/>
  <c r="M37" i="53" s="1"/>
  <c r="M38" i="53" s="1"/>
  <c r="H144" i="49"/>
  <c r="H145" i="49" s="1"/>
  <c r="H146" i="49" s="1"/>
  <c r="G146" i="59"/>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86" i="60"/>
  <c r="H169" i="49"/>
  <c r="H170" i="49" s="1"/>
  <c r="H73" i="39"/>
  <c r="H74" i="39" s="1"/>
  <c r="L96" i="39"/>
  <c r="L97" i="39" s="1"/>
  <c r="L98" i="39" s="1"/>
  <c r="H121" i="59"/>
  <c r="H122" i="59" s="1"/>
  <c r="M120" i="58"/>
  <c r="G132" i="58"/>
  <c r="G133" i="58" s="1"/>
  <c r="G134" i="58" s="1"/>
  <c r="M73" i="58"/>
  <c r="M74" i="58" s="1"/>
  <c r="L145" i="60"/>
  <c r="L146" i="60" s="1"/>
  <c r="G96" i="59"/>
  <c r="G97" i="59" s="1"/>
  <c r="H85" i="59"/>
  <c r="H86" i="59" s="1"/>
  <c r="J84" i="53"/>
  <c r="K132" i="39"/>
  <c r="K133" i="39" s="1"/>
  <c r="K134" i="39" s="1"/>
  <c r="J181" i="52"/>
  <c r="G191" i="52"/>
  <c r="G191" i="39"/>
  <c r="G108" i="39"/>
  <c r="G109" i="39" s="1"/>
  <c r="G50" i="59"/>
  <c r="L158" i="59"/>
  <c r="H146" i="60"/>
  <c r="G191" i="56"/>
  <c r="K132" i="55"/>
  <c r="K133" i="55" s="1"/>
  <c r="K134" i="55" s="1"/>
  <c r="N156" i="56"/>
  <c r="N157" i="56" s="1"/>
  <c r="N158" i="56" s="1"/>
  <c r="N72" i="53"/>
  <c r="N73" i="53" s="1"/>
  <c r="N74" i="53" s="1"/>
  <c r="N120" i="56"/>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N72" i="60"/>
  <c r="N73" i="60" s="1"/>
  <c r="N74" i="60" s="1"/>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M158" i="60"/>
  <c r="P62" i="60"/>
  <c r="H12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L72" i="59"/>
  <c r="L73" i="59" s="1"/>
  <c r="I158" i="59"/>
  <c r="G74" i="59"/>
  <c r="I110"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I170" i="59"/>
  <c r="G26" i="59"/>
  <c r="L108" i="59"/>
  <c r="L109" i="59" s="1"/>
  <c r="H168" i="59"/>
  <c r="H169" i="59" s="1"/>
  <c r="H37" i="52"/>
  <c r="N85" i="52"/>
  <c r="M73" i="52"/>
  <c r="K145" i="52"/>
  <c r="G97" i="52"/>
  <c r="N181" i="52"/>
  <c r="H61" i="52"/>
  <c r="I121" i="52"/>
  <c r="H25" i="52"/>
  <c r="H26" i="52" s="1"/>
  <c r="J109" i="52"/>
  <c r="I73" i="52"/>
  <c r="H181" i="52"/>
  <c r="H182" i="52" s="1"/>
  <c r="L157" i="52"/>
  <c r="G145" i="52"/>
  <c r="G146" i="52" s="1"/>
  <c r="L49" i="52"/>
  <c r="H109" i="52"/>
  <c r="K25" i="52"/>
  <c r="I169" i="52"/>
  <c r="G73" i="52"/>
  <c r="G74" i="52" s="1"/>
  <c r="J97" i="52"/>
  <c r="J98" i="52" s="1"/>
  <c r="G133" i="52"/>
  <c r="N121" i="52"/>
  <c r="K158" i="57"/>
  <c r="P97" i="58"/>
  <c r="P98" i="58" s="1"/>
  <c r="L25" i="58"/>
  <c r="L26" i="58" s="1"/>
  <c r="P25" i="59"/>
  <c r="P26" i="59" s="1"/>
  <c r="L25" i="59"/>
  <c r="L26" i="59" s="1"/>
  <c r="P37" i="57"/>
  <c r="P38" i="57" s="1"/>
  <c r="K146" i="49"/>
  <c r="G121" i="51"/>
  <c r="G122" i="51" s="1"/>
  <c r="K73" i="51"/>
  <c r="K74" i="51" s="1"/>
  <c r="H182" i="58"/>
  <c r="G62" i="51"/>
  <c r="H134" i="58"/>
  <c r="I170" i="58"/>
  <c r="K146" i="57"/>
  <c r="H49" i="57"/>
  <c r="H50" i="57" s="1"/>
  <c r="L62" i="56"/>
  <c r="I73" i="49"/>
  <c r="I74" i="49" s="1"/>
  <c r="K157" i="58"/>
  <c r="K158" i="58" s="1"/>
  <c r="I85" i="57"/>
  <c r="I86" i="57" s="1"/>
  <c r="M49" i="57"/>
  <c r="M50" i="57" s="1"/>
  <c r="H145" i="57"/>
  <c r="H146" i="57" s="1"/>
  <c r="P85" i="57"/>
  <c r="P86" i="57" s="1"/>
  <c r="G97" i="49"/>
  <c r="G98" i="49" s="1"/>
  <c r="L109" i="49"/>
  <c r="L110" i="49" s="1"/>
  <c r="G86" i="39"/>
  <c r="H158" i="58"/>
  <c r="P38" i="58"/>
  <c r="P85" i="58"/>
  <c r="P86" i="58" s="1"/>
  <c r="M62" i="57"/>
  <c r="K158" i="51"/>
  <c r="G145" i="49"/>
  <c r="G146" i="49" s="1"/>
  <c r="M157" i="51"/>
  <c r="M158" i="51" s="1"/>
  <c r="H121" i="39"/>
  <c r="H122" i="39" s="1"/>
  <c r="G98" i="39"/>
  <c r="L61" i="53"/>
  <c r="L62" i="53" s="1"/>
  <c r="G158" i="51"/>
  <c r="H170" i="39"/>
  <c r="G62" i="49"/>
  <c r="I133" i="51"/>
  <c r="I134" i="51" s="1"/>
  <c r="G49" i="51"/>
  <c r="G50" i="51" s="1"/>
  <c r="H26" i="39"/>
  <c r="L169" i="57"/>
  <c r="L170" i="57" s="1"/>
  <c r="G109" i="57"/>
  <c r="G110" i="57" s="1"/>
  <c r="K145" i="53"/>
  <c r="K146" i="53" s="1"/>
  <c r="I86" i="53"/>
  <c r="L170" i="53"/>
  <c r="G134" i="53"/>
  <c r="L98" i="53"/>
  <c r="G74" i="49"/>
  <c r="M98" i="51"/>
  <c r="H85" i="49"/>
  <c r="H86" i="49" s="1"/>
  <c r="L49" i="51"/>
  <c r="L50" i="51" s="1"/>
  <c r="L181" i="51"/>
  <c r="L182" i="51" s="1"/>
  <c r="L158" i="51"/>
  <c r="L85" i="51"/>
  <c r="L86" i="51" s="1"/>
  <c r="L169" i="39"/>
  <c r="L170" i="39" s="1"/>
  <c r="M169" i="58"/>
  <c r="M170" i="58" s="1"/>
  <c r="M170" i="39"/>
  <c r="K158" i="39"/>
  <c r="G145" i="39"/>
  <c r="G146" i="39" s="1"/>
  <c r="G49" i="39"/>
  <c r="G50" i="39" s="1"/>
  <c r="L26" i="39"/>
  <c r="L110" i="58"/>
  <c r="M170" i="57"/>
  <c r="P73" i="57"/>
  <c r="P74" i="57" s="1"/>
  <c r="I37" i="57"/>
  <c r="I38" i="57" s="1"/>
  <c r="P122" i="57"/>
  <c r="P181" i="59"/>
  <c r="P182" i="59" s="1"/>
  <c r="P133" i="57"/>
  <c r="P134" i="57" s="1"/>
  <c r="P85" i="59"/>
  <c r="P86" i="59" s="1"/>
  <c r="G170" i="49"/>
  <c r="L50" i="53"/>
  <c r="K146" i="51"/>
  <c r="M134" i="51"/>
  <c r="M85" i="51"/>
  <c r="M86" i="51" s="1"/>
  <c r="L121" i="49"/>
  <c r="L122" i="49" s="1"/>
  <c r="H182" i="51"/>
  <c r="H170" i="58"/>
  <c r="H169" i="53"/>
  <c r="G169" i="51"/>
  <c r="G170" i="51" s="1"/>
  <c r="K121" i="51"/>
  <c r="K122" i="51" s="1"/>
  <c r="K97" i="51"/>
  <c r="K98" i="51" s="1"/>
  <c r="L122" i="39"/>
  <c r="M85" i="55"/>
  <c r="M86" i="55" s="1"/>
  <c r="L110" i="56"/>
  <c r="H182" i="56"/>
  <c r="H74" i="55"/>
  <c r="G146" i="55"/>
  <c r="G62" i="55"/>
  <c r="H110" i="56"/>
  <c r="H134" i="56"/>
  <c r="G62" i="56"/>
  <c r="L74" i="55"/>
  <c r="G110" i="56"/>
  <c r="I181" i="56"/>
  <c r="I182" i="56" s="1"/>
  <c r="K62" i="56"/>
  <c r="G50" i="55"/>
  <c r="G158" i="56"/>
  <c r="K121" i="58"/>
  <c r="K122" i="58" s="1"/>
  <c r="G121" i="57"/>
  <c r="G122" i="57" s="1"/>
  <c r="K110" i="57"/>
  <c r="G169" i="58"/>
  <c r="G170" i="58" s="1"/>
  <c r="K25" i="51"/>
  <c r="K26" i="51" s="1"/>
  <c r="G157" i="57"/>
  <c r="G158" i="57" s="1"/>
  <c r="H181" i="55"/>
  <c r="H182" i="55" s="1"/>
  <c r="I25" i="53"/>
  <c r="I26" i="53"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Z18" i="45" s="1"/>
  <c r="J179" i="51"/>
  <c r="J180" i="51" s="1"/>
  <c r="J83" i="51"/>
  <c r="J84" i="51" s="1"/>
  <c r="W98" i="55"/>
  <c r="W97" i="55"/>
  <c r="W110" i="55"/>
  <c r="W109" i="55"/>
  <c r="W38" i="56"/>
  <c r="W37" i="56"/>
  <c r="W146" i="56"/>
  <c r="W145" i="56"/>
  <c r="W110" i="57"/>
  <c r="W109" i="57"/>
  <c r="W86" i="58"/>
  <c r="W85" i="58"/>
  <c r="N35" i="52"/>
  <c r="N36" i="52" s="1"/>
  <c r="K189" i="59"/>
  <c r="W19" i="45" s="1"/>
  <c r="K23" i="59"/>
  <c r="S188" i="56"/>
  <c r="I52" i="45" s="1"/>
  <c r="S188" i="59"/>
  <c r="AC18" i="45" s="1"/>
  <c r="S25" i="59"/>
  <c r="K85" i="49"/>
  <c r="K86" i="49" s="1"/>
  <c r="N48" i="39"/>
  <c r="N49" i="39" s="1"/>
  <c r="N50" i="39" s="1"/>
  <c r="I181" i="58"/>
  <c r="I182" i="58" s="1"/>
  <c r="I191" i="58"/>
  <c r="I24" i="58"/>
  <c r="H38" i="58"/>
  <c r="K61" i="58"/>
  <c r="K62" i="58" s="1"/>
  <c r="H191" i="58"/>
  <c r="M120" i="60"/>
  <c r="M121" i="60" s="1"/>
  <c r="L156" i="60"/>
  <c r="L157" i="60" s="1"/>
  <c r="K191" i="53"/>
  <c r="M70" i="45" s="1"/>
  <c r="K72" i="60"/>
  <c r="K73" i="60"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M158" i="55"/>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I50" i="53"/>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H109" i="49"/>
  <c r="H110" i="49" s="1"/>
  <c r="M169" i="52"/>
  <c r="I97" i="52"/>
  <c r="G85" i="52"/>
  <c r="I62" i="51"/>
  <c r="N190" i="39"/>
  <c r="F35" i="45" s="1"/>
  <c r="AJ35" i="45" s="1"/>
  <c r="K49" i="55"/>
  <c r="K50" i="55" s="1"/>
  <c r="K145" i="55"/>
  <c r="K146" i="55" s="1"/>
  <c r="K61" i="55"/>
  <c r="K62" i="55" s="1"/>
  <c r="K189" i="58"/>
  <c r="M53" i="45" s="1"/>
  <c r="N71" i="52"/>
  <c r="N72" i="52" s="1"/>
  <c r="N167" i="52"/>
  <c r="N168" i="52" s="1"/>
  <c r="N96" i="55"/>
  <c r="N188" i="53"/>
  <c r="P67" i="45" s="1"/>
  <c r="N188" i="55"/>
  <c r="F18" i="45" s="1"/>
  <c r="N24" i="55"/>
  <c r="N108" i="55"/>
  <c r="N109" i="55" s="1"/>
  <c r="N110" i="55" s="1"/>
  <c r="N190" i="56"/>
  <c r="F54" i="45" s="1"/>
  <c r="N188" i="56"/>
  <c r="F52" i="45" s="1"/>
  <c r="N48" i="59"/>
  <c r="N49" i="59" s="1"/>
  <c r="N120" i="58"/>
  <c r="N47" i="57"/>
  <c r="N48" i="57" s="1"/>
  <c r="N35" i="59"/>
  <c r="N119" i="60"/>
  <c r="N190" i="58"/>
  <c r="P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N36" i="45" s="1"/>
  <c r="H191" i="49"/>
  <c r="J132" i="51"/>
  <c r="J133" i="51" s="1"/>
  <c r="J134" i="51" s="1"/>
  <c r="M72" i="53"/>
  <c r="N143" i="52"/>
  <c r="N144" i="52" s="1"/>
  <c r="L61" i="52"/>
  <c r="G49" i="52"/>
  <c r="AJ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S109" i="55"/>
  <c r="S110" i="55" s="1"/>
  <c r="S37" i="56"/>
  <c r="S38" i="56" s="1"/>
  <c r="S85" i="56"/>
  <c r="S86" i="56"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P69" i="45" s="1"/>
  <c r="N131" i="56"/>
  <c r="N132" i="56" s="1"/>
  <c r="N47" i="60"/>
  <c r="N72" i="58"/>
  <c r="J190" i="53"/>
  <c r="J188" i="59"/>
  <c r="J47" i="52"/>
  <c r="J48" i="52" s="1"/>
  <c r="W26" i="55"/>
  <c r="W194" i="55" s="1"/>
  <c r="W25" i="55"/>
  <c r="W193" i="55" s="1"/>
  <c r="W188" i="55"/>
  <c r="W61" i="58"/>
  <c r="W62" i="58"/>
  <c r="M48" i="53"/>
  <c r="M49" i="53" s="1"/>
  <c r="K133" i="52"/>
  <c r="H191" i="52"/>
  <c r="K134" i="45"/>
  <c r="S73" i="55"/>
  <c r="S74" i="55" s="1"/>
  <c r="S133" i="56"/>
  <c r="S134" i="56" s="1"/>
  <c r="S145" i="57"/>
  <c r="S146" i="57" s="1"/>
  <c r="H36" i="51"/>
  <c r="H37" i="51" s="1"/>
  <c r="J36" i="39"/>
  <c r="J37" i="39" s="1"/>
  <c r="L182" i="58"/>
  <c r="H73" i="58"/>
  <c r="H74" i="58" s="1"/>
  <c r="K170" i="57"/>
  <c r="G168" i="60"/>
  <c r="G169" i="60" s="1"/>
  <c r="I132" i="60"/>
  <c r="I133" i="60" s="1"/>
  <c r="L191" i="60"/>
  <c r="X55" i="45" s="1"/>
  <c r="L24" i="60"/>
  <c r="G169" i="56"/>
  <c r="G170" i="56" s="1"/>
  <c r="K60" i="60"/>
  <c r="K61" i="60" s="1"/>
  <c r="M168" i="59"/>
  <c r="M169" i="59" s="1"/>
  <c r="N23" i="59"/>
  <c r="L120" i="58"/>
  <c r="H108" i="60"/>
  <c r="H109" i="60" s="1"/>
  <c r="M191" i="60"/>
  <c r="Y55" i="45" s="1"/>
  <c r="H191" i="59"/>
  <c r="L132" i="56"/>
  <c r="L133" i="56" s="1"/>
  <c r="K182" i="53"/>
  <c r="I72" i="59"/>
  <c r="I73" i="59" s="1"/>
  <c r="H72" i="59"/>
  <c r="H73" i="59" s="1"/>
  <c r="M96" i="56"/>
  <c r="M97" i="56" s="1"/>
  <c r="M98" i="56" s="1"/>
  <c r="K156" i="56"/>
  <c r="K157" i="56" s="1"/>
  <c r="J181" i="53"/>
  <c r="J182" i="53" s="1"/>
  <c r="L157" i="53"/>
  <c r="L158" i="53" s="1"/>
  <c r="G180" i="58"/>
  <c r="G181" i="58" s="1"/>
  <c r="M156" i="58"/>
  <c r="M157" i="58" s="1"/>
  <c r="L169" i="58"/>
  <c r="L170" i="58" s="1"/>
  <c r="I145" i="58"/>
  <c r="I146" i="58" s="1"/>
  <c r="G144" i="58"/>
  <c r="G145" i="58" s="1"/>
  <c r="G122" i="58"/>
  <c r="K98" i="58"/>
  <c r="L96" i="58"/>
  <c r="L97" i="58" s="1"/>
  <c r="L98" i="58" s="1"/>
  <c r="G108" i="58"/>
  <c r="G109" i="58" s="1"/>
  <c r="G110" i="58" s="1"/>
  <c r="H85" i="58"/>
  <c r="H86"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M169" i="56"/>
  <c r="M170" i="56" s="1"/>
  <c r="M121" i="56"/>
  <c r="M122" i="56" s="1"/>
  <c r="I120" i="57"/>
  <c r="I49" i="57"/>
  <c r="I50" i="57" s="1"/>
  <c r="K95" i="59"/>
  <c r="J23" i="59"/>
  <c r="L144" i="57"/>
  <c r="K108" i="60"/>
  <c r="K109" i="60" s="1"/>
  <c r="I36" i="60"/>
  <c r="I37" i="60" s="1"/>
  <c r="I48" i="59"/>
  <c r="I49" i="59" s="1"/>
  <c r="L133" i="57"/>
  <c r="L134" i="57" s="1"/>
  <c r="G180" i="56"/>
  <c r="G181" i="56" s="1"/>
  <c r="G182" i="56" s="1"/>
  <c r="G96" i="56"/>
  <c r="G25" i="56"/>
  <c r="G26" i="56" s="1"/>
  <c r="I157" i="55"/>
  <c r="I158" i="55" s="1"/>
  <c r="M145" i="55"/>
  <c r="M146" i="55" s="1"/>
  <c r="G182" i="53"/>
  <c r="K157" i="53"/>
  <c r="K158" i="53" s="1"/>
  <c r="M36" i="57"/>
  <c r="M37" i="57" s="1"/>
  <c r="K156" i="60"/>
  <c r="K157" i="60" s="1"/>
  <c r="K108" i="56"/>
  <c r="K109" i="56" s="1"/>
  <c r="K110" i="56" s="1"/>
  <c r="K84" i="56"/>
  <c r="K85" i="56" s="1"/>
  <c r="K86" i="56" s="1"/>
  <c r="K191" i="56"/>
  <c r="C55" i="45" s="1"/>
  <c r="J179" i="55"/>
  <c r="I170"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91" i="59"/>
  <c r="I133" i="56"/>
  <c r="I134" i="56" s="1"/>
  <c r="K96" i="56"/>
  <c r="K97" i="56" s="1"/>
  <c r="H97" i="56"/>
  <c r="H98" i="56" s="1"/>
  <c r="H49" i="56"/>
  <c r="H50" i="56" s="1"/>
  <c r="J167" i="55"/>
  <c r="J168" i="55" s="1"/>
  <c r="M134" i="55"/>
  <c r="J71" i="55"/>
  <c r="M38" i="55"/>
  <c r="K191" i="55"/>
  <c r="C21" i="45" s="1"/>
  <c r="I182" i="53"/>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I97" i="53"/>
  <c r="I98" i="53" s="1"/>
  <c r="L191" i="53"/>
  <c r="N70" i="45" s="1"/>
  <c r="G181" i="52"/>
  <c r="M191" i="51"/>
  <c r="E70" i="45" s="1"/>
  <c r="N188" i="51"/>
  <c r="F67" i="45" s="1"/>
  <c r="H192" i="39"/>
  <c r="J190" i="39"/>
  <c r="K73" i="55"/>
  <c r="K74" i="55" s="1"/>
  <c r="K169" i="55"/>
  <c r="K170" i="55" s="1"/>
  <c r="K85" i="55"/>
  <c r="K86" i="55" s="1"/>
  <c r="K181" i="55"/>
  <c r="K182" i="55" s="1"/>
  <c r="K132" i="56"/>
  <c r="N37" i="56"/>
  <c r="N38" i="56" s="1"/>
  <c r="N120" i="59"/>
  <c r="N121" i="59" s="1"/>
  <c r="N95" i="56"/>
  <c r="N96" i="56" s="1"/>
  <c r="N132" i="59"/>
  <c r="N133" i="59" s="1"/>
  <c r="N71" i="59"/>
  <c r="N167" i="59"/>
  <c r="N132" i="60"/>
  <c r="N133" i="60" s="1"/>
  <c r="N190" i="57"/>
  <c r="P20" i="45" s="1"/>
  <c r="N188" i="58"/>
  <c r="P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69" i="57"/>
  <c r="J170" i="57" s="1"/>
  <c r="J188" i="58"/>
  <c r="J96" i="58"/>
  <c r="J97" i="58" s="1"/>
  <c r="J98" i="58" s="1"/>
  <c r="H25" i="49"/>
  <c r="K97" i="52"/>
  <c r="H24" i="59"/>
  <c r="H25" i="59" s="1"/>
  <c r="J143" i="52"/>
  <c r="J144" i="52" s="1"/>
  <c r="J61" i="52"/>
  <c r="J107" i="51"/>
  <c r="J108" i="51" s="1"/>
  <c r="J59" i="51"/>
  <c r="G37" i="51"/>
  <c r="G38" i="51" s="1"/>
  <c r="H191" i="51"/>
  <c r="AG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J169" i="51"/>
  <c r="J170" i="51" s="1"/>
  <c r="H191" i="39"/>
  <c r="H170" i="53"/>
  <c r="I156" i="53"/>
  <c r="G61" i="53"/>
  <c r="G62" i="53" s="1"/>
  <c r="H37" i="53"/>
  <c r="H38" i="53" s="1"/>
  <c r="K157" i="49"/>
  <c r="K158" i="49" s="1"/>
  <c r="N84" i="49"/>
  <c r="N85" i="49" s="1"/>
  <c r="K191" i="49"/>
  <c r="M36" i="45" s="1"/>
  <c r="L37" i="52"/>
  <c r="J35" i="52"/>
  <c r="J36" i="52" s="1"/>
  <c r="L191" i="52"/>
  <c r="X70" i="45" s="1"/>
  <c r="K61" i="51"/>
  <c r="K62" i="51" s="1"/>
  <c r="N47" i="51"/>
  <c r="N48" i="51" s="1"/>
  <c r="K146" i="39"/>
  <c r="K98" i="39"/>
  <c r="K50" i="39"/>
  <c r="I38" i="39"/>
  <c r="J24" i="39"/>
  <c r="M191" i="39"/>
  <c r="E36" i="45" s="1"/>
  <c r="N188" i="39"/>
  <c r="F33" i="45" s="1"/>
  <c r="AJ33" i="45" s="1"/>
  <c r="K189" i="60"/>
  <c r="W53" i="45" s="1"/>
  <c r="K24" i="60"/>
  <c r="K168" i="60"/>
  <c r="K169" i="60" s="1"/>
  <c r="S121" i="55"/>
  <c r="S122" i="55" s="1"/>
  <c r="S133" i="55"/>
  <c r="S134" i="55" s="1"/>
  <c r="S188" i="60"/>
  <c r="AC52" i="45" s="1"/>
  <c r="S188" i="58"/>
  <c r="S52" i="45" s="1"/>
  <c r="H191" i="53"/>
  <c r="K49" i="51"/>
  <c r="K50" i="51" s="1"/>
  <c r="G24" i="51"/>
  <c r="G25" i="51" s="1"/>
  <c r="AI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K191" i="60"/>
  <c r="W55" i="45" s="1"/>
  <c r="M24" i="59"/>
  <c r="M25" i="59" s="1"/>
  <c r="H121" i="57"/>
  <c r="H122" i="57" s="1"/>
  <c r="G133" i="56"/>
  <c r="G134" i="56" s="1"/>
  <c r="I133" i="57"/>
  <c r="I134" i="57" s="1"/>
  <c r="M26" i="55"/>
  <c r="K62" i="49"/>
  <c r="N59" i="60"/>
  <c r="N144" i="60"/>
  <c r="N145" i="60" s="1"/>
  <c r="J60" i="60"/>
  <c r="J61" i="60" s="1"/>
  <c r="J84" i="60"/>
  <c r="J85" i="60" s="1"/>
  <c r="J47" i="60"/>
  <c r="J72" i="58"/>
  <c r="J73" i="58" s="1"/>
  <c r="J74" i="58" s="1"/>
  <c r="J132" i="58"/>
  <c r="J133" i="58" s="1"/>
  <c r="J36" i="49"/>
  <c r="J37" i="49" s="1"/>
  <c r="J157" i="52"/>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L191" i="58"/>
  <c r="N55" i="45" s="1"/>
  <c r="K60" i="57"/>
  <c r="L191" i="57"/>
  <c r="N21" i="45" s="1"/>
  <c r="G191" i="60"/>
  <c r="J95" i="57"/>
  <c r="L86" i="57"/>
  <c r="I26" i="57"/>
  <c r="I169" i="56"/>
  <c r="I170" i="56" s="1"/>
  <c r="G37" i="59"/>
  <c r="G38" i="59" s="1"/>
  <c r="L145" i="56"/>
  <c r="L146" i="56" s="1"/>
  <c r="K36" i="57"/>
  <c r="K37" i="57" s="1"/>
  <c r="K38" i="57" s="1"/>
  <c r="M85" i="58"/>
  <c r="M86" i="58" s="1"/>
  <c r="I24" i="60"/>
  <c r="H60" i="59"/>
  <c r="H61" i="59" s="1"/>
  <c r="I84" i="56"/>
  <c r="G191" i="59"/>
  <c r="H121" i="56"/>
  <c r="H122" i="56" s="1"/>
  <c r="N179" i="55"/>
  <c r="N83" i="55"/>
  <c r="N84" i="55" s="1"/>
  <c r="N85" i="55" s="1"/>
  <c r="K36" i="55"/>
  <c r="K37" i="55" s="1"/>
  <c r="K38" i="55" s="1"/>
  <c r="I158" i="58"/>
  <c r="N156" i="58"/>
  <c r="N157" i="58" s="1"/>
  <c r="G96" i="58"/>
  <c r="G97" i="58" s="1"/>
  <c r="G26" i="58"/>
  <c r="H61" i="58"/>
  <c r="H62" i="58" s="1"/>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L121" i="56"/>
  <c r="L122" i="56" s="1"/>
  <c r="M144" i="57"/>
  <c r="L191" i="56"/>
  <c r="D55" i="45" s="1"/>
  <c r="M73" i="57"/>
  <c r="M74" i="57" s="1"/>
  <c r="L97" i="56"/>
  <c r="L98" i="56" s="1"/>
  <c r="N59" i="56"/>
  <c r="N60" i="56" s="1"/>
  <c r="L25" i="56"/>
  <c r="M26" i="56"/>
  <c r="G86" i="55"/>
  <c r="H26" i="53"/>
  <c r="G85" i="56"/>
  <c r="G86" i="56" s="1"/>
  <c r="G170" i="55"/>
  <c r="G74" i="55"/>
  <c r="K85" i="53"/>
  <c r="K86" i="53" s="1"/>
  <c r="K25" i="55"/>
  <c r="K26" i="55" s="1"/>
  <c r="J96" i="53"/>
  <c r="N24" i="53"/>
  <c r="N25" i="53" s="1"/>
  <c r="L156" i="49"/>
  <c r="L192" i="49" s="1"/>
  <c r="N37" i="45" s="1"/>
  <c r="M24" i="49"/>
  <c r="K191" i="52"/>
  <c r="W70" i="45" s="1"/>
  <c r="I156" i="51"/>
  <c r="I157" i="51" s="1"/>
  <c r="I158" i="51" s="1"/>
  <c r="I108" i="51"/>
  <c r="I109" i="51" s="1"/>
  <c r="H24" i="56"/>
  <c r="J188" i="51"/>
  <c r="K97" i="55"/>
  <c r="K98" i="55" s="1"/>
  <c r="K189" i="55"/>
  <c r="C19" i="45" s="1"/>
  <c r="K109" i="55"/>
  <c r="K110" i="55" s="1"/>
  <c r="K189" i="56"/>
  <c r="C53" i="45" s="1"/>
  <c r="K48" i="57"/>
  <c r="K49" i="57" s="1"/>
  <c r="K189" i="57"/>
  <c r="M19" i="45" s="1"/>
  <c r="K180" i="58"/>
  <c r="N190" i="52"/>
  <c r="Z69" i="45" s="1"/>
  <c r="N188" i="49"/>
  <c r="P33" i="45" s="1"/>
  <c r="N188" i="52"/>
  <c r="Z67" i="45" s="1"/>
  <c r="N48" i="55"/>
  <c r="N49" i="55" s="1"/>
  <c r="N50" i="55" s="1"/>
  <c r="N144" i="55"/>
  <c r="N145" i="55" s="1"/>
  <c r="N146" i="55" s="1"/>
  <c r="N60" i="55"/>
  <c r="N156" i="55"/>
  <c r="N190" i="55"/>
  <c r="F20" i="45" s="1"/>
  <c r="AJ20" i="45" s="1"/>
  <c r="N49" i="56"/>
  <c r="N50" i="56" s="1"/>
  <c r="N188" i="60"/>
  <c r="Z52" i="45" s="1"/>
  <c r="N23" i="60"/>
  <c r="N167" i="60"/>
  <c r="N155" i="59"/>
  <c r="N84" i="59"/>
  <c r="N85" i="59" s="1"/>
  <c r="N35" i="57"/>
  <c r="N36" i="57" s="1"/>
  <c r="N121" i="56"/>
  <c r="N122" i="56" s="1"/>
  <c r="N188" i="57"/>
  <c r="P18" i="45" s="1"/>
  <c r="N23" i="57"/>
  <c r="N190" i="60"/>
  <c r="Z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N47" i="52"/>
  <c r="N48" i="52" s="1"/>
  <c r="N179" i="51"/>
  <c r="H157" i="51"/>
  <c r="H158" i="51" s="1"/>
  <c r="N83" i="51"/>
  <c r="N84" i="51" s="1"/>
  <c r="N85" i="51" s="1"/>
  <c r="H86" i="51"/>
  <c r="M24" i="51"/>
  <c r="AI62" i="45"/>
  <c r="W74" i="55"/>
  <c r="W73" i="55"/>
  <c r="W170" i="55"/>
  <c r="W169" i="55"/>
  <c r="W86" i="55"/>
  <c r="W85" i="55"/>
  <c r="W182" i="55"/>
  <c r="W181" i="55"/>
  <c r="W188" i="56"/>
  <c r="W26" i="56"/>
  <c r="W194" i="56" s="1"/>
  <c r="W25" i="56"/>
  <c r="W193" i="56" s="1"/>
  <c r="W74" i="56"/>
  <c r="W73" i="56"/>
  <c r="W188" i="59"/>
  <c r="W25" i="59"/>
  <c r="W193" i="59"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J121" i="52"/>
  <c r="N59" i="52"/>
  <c r="N60" i="52" s="1"/>
  <c r="J25" i="52"/>
  <c r="M25" i="52"/>
  <c r="J47" i="51"/>
  <c r="I25" i="51"/>
  <c r="I26" i="51" s="1"/>
  <c r="L24" i="51"/>
  <c r="L192" i="51" s="1"/>
  <c r="D71" i="45" s="1"/>
  <c r="I191" i="39"/>
  <c r="J188" i="39"/>
  <c r="K156" i="59"/>
  <c r="K157" i="59" s="1"/>
  <c r="K168" i="59"/>
  <c r="K169" i="59" s="1"/>
  <c r="K133" i="60"/>
  <c r="K134" i="60" s="1"/>
  <c r="S109" i="56"/>
  <c r="S110" i="56" s="1"/>
  <c r="S188" i="52"/>
  <c r="AC67" i="45" s="1"/>
  <c r="S157" i="55"/>
  <c r="S158" i="55" s="1"/>
  <c r="S121" i="56"/>
  <c r="S122" i="56" s="1"/>
  <c r="S188" i="57"/>
  <c r="S18" i="45" s="1"/>
  <c r="S133" i="57"/>
  <c r="S134" i="57" s="1"/>
  <c r="S145" i="58"/>
  <c r="S146" i="58" s="1"/>
  <c r="G191" i="49"/>
  <c r="N95" i="52"/>
  <c r="N96" i="52" s="1"/>
  <c r="N23" i="51"/>
  <c r="I168" i="39"/>
  <c r="I169" i="39" s="1"/>
  <c r="I181" i="51"/>
  <c r="I182" i="51" s="1"/>
  <c r="N107" i="39"/>
  <c r="N108" i="39" s="1"/>
  <c r="C68" i="19"/>
  <c r="F27" i="19"/>
  <c r="G63" i="19"/>
  <c r="E21" i="19"/>
  <c r="E25" i="19"/>
  <c r="E37" i="19"/>
  <c r="G47" i="19"/>
  <c r="F14" i="19"/>
  <c r="C17" i="19"/>
  <c r="H61" i="19"/>
  <c r="E65" i="19"/>
  <c r="C44" i="19"/>
  <c r="G37" i="19"/>
  <c r="F16" i="19"/>
  <c r="E19" i="19"/>
  <c r="E56" i="19"/>
  <c r="F25" i="19"/>
  <c r="G59" i="19"/>
  <c r="D41" i="19"/>
  <c r="F41" i="19"/>
  <c r="C40" i="19"/>
  <c r="G36" i="19"/>
  <c r="H37" i="19"/>
  <c r="D39" i="19"/>
  <c r="G46" i="19"/>
  <c r="G64" i="19"/>
  <c r="E27" i="19"/>
  <c r="C59" i="19"/>
  <c r="E46" i="19"/>
  <c r="C63" i="19"/>
  <c r="G18" i="19"/>
  <c r="C56" i="19"/>
  <c r="G67" i="19"/>
  <c r="F20" i="19"/>
  <c r="E57" i="19"/>
  <c r="C61" i="19"/>
  <c r="G26" i="19"/>
  <c r="D48" i="19"/>
  <c r="G38" i="19"/>
  <c r="G56" i="19"/>
  <c r="E15" i="19"/>
  <c r="D36" i="19"/>
  <c r="G20" i="19"/>
  <c r="G40" i="19"/>
  <c r="C19" i="19"/>
  <c r="G25" i="19"/>
  <c r="E38" i="19"/>
  <c r="G60" i="19"/>
  <c r="G42" i="19"/>
  <c r="E61" i="19"/>
  <c r="G39" i="19"/>
  <c r="F19" i="19"/>
  <c r="E60" i="19"/>
  <c r="C64" i="19"/>
  <c r="C69" i="19"/>
  <c r="E14" i="19"/>
  <c r="E66" i="19"/>
  <c r="C57" i="19"/>
  <c r="F38" i="19"/>
  <c r="E68" i="19"/>
  <c r="D22" i="19"/>
  <c r="C20" i="19"/>
  <c r="D18" i="19"/>
  <c r="D40" i="19"/>
  <c r="E16" i="19"/>
  <c r="F36" i="19"/>
  <c r="G62" i="19"/>
  <c r="G58" i="19"/>
  <c r="H17" i="19"/>
  <c r="C22" i="19"/>
  <c r="C62" i="19"/>
  <c r="D19" i="19"/>
  <c r="C45" i="19"/>
  <c r="C24" i="19"/>
  <c r="E17" i="19"/>
  <c r="C66" i="19"/>
  <c r="G21" i="19"/>
  <c r="C46" i="19"/>
  <c r="E18" i="19"/>
  <c r="C27" i="19"/>
  <c r="G68" i="19"/>
  <c r="D38" i="19"/>
  <c r="G14" i="19"/>
  <c r="E58" i="19"/>
  <c r="G66" i="19"/>
  <c r="D47" i="19"/>
  <c r="G57" i="19"/>
  <c r="E24" i="19"/>
  <c r="D37" i="19"/>
  <c r="E47" i="19"/>
  <c r="C47" i="19"/>
  <c r="F24" i="19"/>
  <c r="E36" i="19"/>
  <c r="E63" i="19"/>
  <c r="G35" i="19"/>
  <c r="G61" i="19"/>
  <c r="C65" i="19"/>
  <c r="C48" i="19"/>
  <c r="C35" i="19"/>
  <c r="D42" i="19"/>
  <c r="E69" i="19"/>
  <c r="C39" i="19"/>
  <c r="C14" i="19"/>
  <c r="E67" i="19"/>
  <c r="D43" i="19"/>
  <c r="C58" i="19"/>
  <c r="C41" i="19"/>
  <c r="E41" i="19"/>
  <c r="D35" i="19"/>
  <c r="G16" i="19"/>
  <c r="F45" i="19"/>
  <c r="E62" i="19"/>
  <c r="G15" i="19"/>
  <c r="E40" i="19"/>
  <c r="G22" i="19"/>
  <c r="E22" i="19"/>
  <c r="C18" i="19"/>
  <c r="C26" i="19"/>
  <c r="F18" i="19"/>
  <c r="E59" i="19"/>
  <c r="C43" i="19"/>
  <c r="C67" i="19"/>
  <c r="H39" i="19"/>
  <c r="E45" i="19"/>
  <c r="C60" i="19"/>
  <c r="C42" i="19"/>
  <c r="G27" i="19"/>
  <c r="F17" i="19"/>
  <c r="C16" i="19"/>
  <c r="E64" i="19"/>
  <c r="C15" i="19"/>
  <c r="C37" i="19"/>
  <c r="E43" i="19"/>
  <c r="C25" i="19"/>
  <c r="D46" i="19"/>
  <c r="H68" i="19"/>
  <c r="G69" i="19"/>
  <c r="G41" i="19"/>
  <c r="H65" i="19"/>
  <c r="F43" i="19"/>
  <c r="G43" i="19"/>
  <c r="T62" i="39" l="1"/>
  <c r="T26" i="39"/>
  <c r="T194" i="39" s="1"/>
  <c r="J39" i="45" s="1"/>
  <c r="T134" i="39"/>
  <c r="T194" i="48"/>
  <c r="AD39" i="45" s="1"/>
  <c r="AN39" i="45" s="1"/>
  <c r="T26" i="51"/>
  <c r="T192" i="39"/>
  <c r="J37" i="45" s="1"/>
  <c r="AN37" i="45" s="1"/>
  <c r="T192" i="53"/>
  <c r="T71" i="45" s="1"/>
  <c r="T49" i="49"/>
  <c r="J65" i="19"/>
  <c r="J68" i="19"/>
  <c r="J61" i="19"/>
  <c r="H70" i="19"/>
  <c r="H71" i="19" s="1"/>
  <c r="T194" i="69"/>
  <c r="AD106" i="45" s="1"/>
  <c r="AN106" i="45" s="1"/>
  <c r="T85" i="49"/>
  <c r="T86" i="49" s="1"/>
  <c r="T134" i="53"/>
  <c r="T134" i="52"/>
  <c r="T170" i="53"/>
  <c r="T26" i="52"/>
  <c r="T110" i="53"/>
  <c r="T194" i="53" s="1"/>
  <c r="T73" i="45" s="1"/>
  <c r="T133" i="53"/>
  <c r="T193" i="53" s="1"/>
  <c r="T72" i="45" s="1"/>
  <c r="AN22" i="45"/>
  <c r="AN56" i="45"/>
  <c r="T145" i="57"/>
  <c r="T146" i="57" s="1"/>
  <c r="T85" i="56"/>
  <c r="T86" i="56" s="1"/>
  <c r="T194" i="56" s="1"/>
  <c r="J58" i="45" s="1"/>
  <c r="T192" i="58"/>
  <c r="T56" i="45" s="1"/>
  <c r="T73" i="52"/>
  <c r="T193" i="52" s="1"/>
  <c r="AD72" i="45" s="1"/>
  <c r="AN72" i="45" s="1"/>
  <c r="T193" i="55"/>
  <c r="J23" i="45" s="1"/>
  <c r="T193" i="48"/>
  <c r="AD38" i="45" s="1"/>
  <c r="AN38" i="45" s="1"/>
  <c r="T193" i="69"/>
  <c r="AD105" i="45" s="1"/>
  <c r="AN105" i="45" s="1"/>
  <c r="J133" i="48"/>
  <c r="J134" i="48" s="1"/>
  <c r="R61" i="48"/>
  <c r="R62" i="48" s="1"/>
  <c r="I145" i="48"/>
  <c r="I146" i="48" s="1"/>
  <c r="Q181" i="48"/>
  <c r="Q182" i="48" s="1"/>
  <c r="S85" i="69"/>
  <c r="S86" i="69" s="1"/>
  <c r="Q157" i="69"/>
  <c r="R49" i="69"/>
  <c r="R50" i="69" s="1"/>
  <c r="I37" i="48"/>
  <c r="P73" i="69"/>
  <c r="P74" i="69" s="1"/>
  <c r="H158" i="48"/>
  <c r="M191" i="69"/>
  <c r="Y103" i="45" s="1"/>
  <c r="H37" i="48"/>
  <c r="H38" i="48" s="1"/>
  <c r="M25" i="73"/>
  <c r="P145" i="48"/>
  <c r="P146" i="48" s="1"/>
  <c r="R181" i="69"/>
  <c r="R182" i="69" s="1"/>
  <c r="K49" i="73"/>
  <c r="K50" i="73"/>
  <c r="AL87" i="45"/>
  <c r="G191" i="68"/>
  <c r="Q98" i="71"/>
  <c r="H145" i="71"/>
  <c r="H146" i="71" s="1"/>
  <c r="H157" i="69"/>
  <c r="H158" i="69" s="1"/>
  <c r="H122" i="73"/>
  <c r="H134" i="68"/>
  <c r="H85" i="73"/>
  <c r="H86" i="73" s="1"/>
  <c r="M109" i="48"/>
  <c r="M110" i="48" s="1"/>
  <c r="M145" i="70"/>
  <c r="M146" i="70" s="1"/>
  <c r="G146" i="48"/>
  <c r="S145" i="69"/>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H102" i="45"/>
  <c r="R169" i="69"/>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61" i="68"/>
  <c r="G62" i="68" s="1"/>
  <c r="G121" i="69"/>
  <c r="G122" i="69" s="1"/>
  <c r="K85" i="72"/>
  <c r="K86" i="72" s="1"/>
  <c r="K191" i="68"/>
  <c r="C103" i="45" s="1"/>
  <c r="S24" i="48"/>
  <c r="S122" i="73"/>
  <c r="S169" i="69"/>
  <c r="S170" i="69" s="1"/>
  <c r="S61" i="68"/>
  <c r="S62" i="68" s="1"/>
  <c r="P73" i="72"/>
  <c r="P74" i="72" s="1"/>
  <c r="Q169" i="70"/>
  <c r="Q170" i="70" s="1"/>
  <c r="H73" i="68"/>
  <c r="H74" i="68" s="1"/>
  <c r="L157" i="69"/>
  <c r="L158" i="69" s="1"/>
  <c r="L85" i="68"/>
  <c r="L86" i="68" s="1"/>
  <c r="L145" i="69"/>
  <c r="R121" i="71"/>
  <c r="R122" i="71" s="1"/>
  <c r="R145" i="69"/>
  <c r="R146" i="69" s="1"/>
  <c r="R157" i="69"/>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AN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G157" i="48"/>
  <c r="G158" i="48" s="1"/>
  <c r="G182" i="48"/>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S104" i="45" s="1"/>
  <c r="P86" i="70"/>
  <c r="P191" i="70"/>
  <c r="H97" i="73"/>
  <c r="H98" i="73" s="1"/>
  <c r="H38" i="68"/>
  <c r="I122" i="69"/>
  <c r="AI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38" i="48"/>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K157" i="72"/>
  <c r="K158" i="72" s="1"/>
  <c r="S169" i="68"/>
  <c r="S170" i="68" s="1"/>
  <c r="S50" i="70"/>
  <c r="S86" i="71"/>
  <c r="S181" i="73"/>
  <c r="S182" i="73" s="1"/>
  <c r="Q85" i="70"/>
  <c r="Q86" i="70"/>
  <c r="L97" i="48"/>
  <c r="L98" i="48"/>
  <c r="L121" i="69"/>
  <c r="L122" i="69"/>
  <c r="I157" i="69"/>
  <c r="I158" i="69" s="1"/>
  <c r="M98" i="71"/>
  <c r="M61" i="69"/>
  <c r="M62" i="69" s="1"/>
  <c r="J169" i="69"/>
  <c r="J170" i="69" s="1"/>
  <c r="N25" i="71"/>
  <c r="N182" i="70"/>
  <c r="N170" i="71"/>
  <c r="G133" i="71"/>
  <c r="G134" i="71" s="1"/>
  <c r="K109" i="71"/>
  <c r="K110" i="71" s="1"/>
  <c r="P36" i="69"/>
  <c r="P37" i="69" s="1"/>
  <c r="P38" i="69" s="1"/>
  <c r="Q133" i="72"/>
  <c r="Q134" i="72" s="1"/>
  <c r="Q157" i="72"/>
  <c r="Q158" i="72" s="1"/>
  <c r="Q156" i="72"/>
  <c r="Q49" i="72"/>
  <c r="Q50" i="72" s="1"/>
  <c r="L110" i="71"/>
  <c r="L74" i="70"/>
  <c r="L182" i="72"/>
  <c r="R86" i="68"/>
  <c r="R73" i="69"/>
  <c r="R74" i="69" s="1"/>
  <c r="I134" i="72"/>
  <c r="M146" i="71"/>
  <c r="J158" i="71"/>
  <c r="J182" i="70"/>
  <c r="J157" i="68"/>
  <c r="J158" i="68" s="1"/>
  <c r="N158" i="71"/>
  <c r="N182" i="68"/>
  <c r="N134" i="70"/>
  <c r="N134" i="71"/>
  <c r="K109" i="48"/>
  <c r="K110" i="48" s="1"/>
  <c r="K38" i="70"/>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H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37" i="73"/>
  <c r="R38" i="73" s="1"/>
  <c r="M50" i="48"/>
  <c r="J73" i="68"/>
  <c r="J74" i="68" s="1"/>
  <c r="N169" i="70"/>
  <c r="N170" i="70" s="1"/>
  <c r="K122" i="72"/>
  <c r="S50" i="71"/>
  <c r="Q61" i="70"/>
  <c r="Q62" i="70" s="1"/>
  <c r="Q97" i="68"/>
  <c r="Q98" i="68" s="1"/>
  <c r="K133" i="68"/>
  <c r="K134" i="68" s="1"/>
  <c r="P121" i="71"/>
  <c r="P122" i="71" s="1"/>
  <c r="Q38" i="48"/>
  <c r="Q73" i="73"/>
  <c r="Q74" i="73" s="1"/>
  <c r="Q85" i="71"/>
  <c r="Q86" i="71" s="1"/>
  <c r="L97" i="72"/>
  <c r="L98" i="72" s="1"/>
  <c r="L122" i="68"/>
  <c r="M133" i="71"/>
  <c r="M134" i="71" s="1"/>
  <c r="S38" i="72"/>
  <c r="S145" i="73"/>
  <c r="S146" i="73" s="1"/>
  <c r="Q181" i="69"/>
  <c r="Q182" i="69" s="1"/>
  <c r="H73" i="71"/>
  <c r="H74" i="71" s="1"/>
  <c r="H25" i="69"/>
  <c r="L25" i="73"/>
  <c r="L145" i="72"/>
  <c r="L146" i="72" s="1"/>
  <c r="R62" i="71"/>
  <c r="I181" i="48"/>
  <c r="I182" i="48" s="1"/>
  <c r="I73" i="68"/>
  <c r="I74" i="68" s="1"/>
  <c r="I85" i="72"/>
  <c r="I86" i="72" s="1"/>
  <c r="M169" i="71"/>
  <c r="M170" i="71" s="1"/>
  <c r="J157" i="73"/>
  <c r="J158" i="73" s="1"/>
  <c r="N97" i="68"/>
  <c r="N98" i="68" s="1"/>
  <c r="S25" i="73"/>
  <c r="S157" i="73"/>
  <c r="S158" i="73" s="1"/>
  <c r="I62" i="19"/>
  <c r="I67" i="19"/>
  <c r="C70" i="19"/>
  <c r="C71" i="19" s="1"/>
  <c r="I56" i="19"/>
  <c r="I60" i="19"/>
  <c r="I59" i="19"/>
  <c r="I66" i="19"/>
  <c r="I57" i="19"/>
  <c r="I64" i="19"/>
  <c r="I68" i="19"/>
  <c r="I63" i="19"/>
  <c r="I58" i="19"/>
  <c r="I61" i="19"/>
  <c r="I69" i="19"/>
  <c r="E70" i="19"/>
  <c r="E71" i="19" s="1"/>
  <c r="M98" i="69"/>
  <c r="G49" i="69"/>
  <c r="G50" i="69" s="1"/>
  <c r="L26" i="72"/>
  <c r="R37" i="68"/>
  <c r="R38" i="68"/>
  <c r="R61" i="70"/>
  <c r="R62" i="70" s="1"/>
  <c r="I25" i="70"/>
  <c r="N158" i="70"/>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L146" i="69"/>
  <c r="N37" i="48"/>
  <c r="N38" i="48" s="1"/>
  <c r="N192" i="68"/>
  <c r="F104" i="45" s="1"/>
  <c r="H181" i="73"/>
  <c r="H182" i="73" s="1"/>
  <c r="L109" i="68"/>
  <c r="L110" i="68" s="1"/>
  <c r="R133" i="73"/>
  <c r="R134" i="73" s="1"/>
  <c r="I181" i="70"/>
  <c r="I182" i="70" s="1"/>
  <c r="M109" i="73"/>
  <c r="M110" i="73" s="1"/>
  <c r="J169" i="71"/>
  <c r="J170" i="71" s="1"/>
  <c r="T50" i="55"/>
  <c r="T193" i="59"/>
  <c r="AD23" i="45" s="1"/>
  <c r="L182" i="73"/>
  <c r="L191" i="69"/>
  <c r="X103" i="45" s="1"/>
  <c r="R110" i="73"/>
  <c r="I49" i="72"/>
  <c r="I50" i="72" s="1"/>
  <c r="M62" i="48"/>
  <c r="M182" i="73"/>
  <c r="M86" i="68"/>
  <c r="J98" i="71"/>
  <c r="J62" i="68"/>
  <c r="J60" i="73"/>
  <c r="N110" i="48"/>
  <c r="N24" i="48"/>
  <c r="N192" i="48" s="1"/>
  <c r="N191" i="48"/>
  <c r="AJ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N103" i="45" s="1"/>
  <c r="L191" i="71"/>
  <c r="D88" i="45" s="1"/>
  <c r="L86" i="69"/>
  <c r="R191" i="48"/>
  <c r="AB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AN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193" i="60"/>
  <c r="AD57" i="45" s="1"/>
  <c r="T26" i="60"/>
  <c r="T194" i="60" s="1"/>
  <c r="AD58" i="45" s="1"/>
  <c r="H168" i="71"/>
  <c r="H169" i="72"/>
  <c r="H170" i="72" s="1"/>
  <c r="H169" i="70"/>
  <c r="H170" i="70" s="1"/>
  <c r="L180" i="48"/>
  <c r="L181" i="48" s="1"/>
  <c r="L48" i="69"/>
  <c r="L49" i="69" s="1"/>
  <c r="L193" i="69" s="1"/>
  <c r="X105" i="45"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193" i="72"/>
  <c r="AD90" i="45"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81" i="71"/>
  <c r="R182" i="71" s="1"/>
  <c r="R25" i="70"/>
  <c r="R182" i="68"/>
  <c r="I181" i="71"/>
  <c r="I182" i="71" s="1"/>
  <c r="I25" i="71"/>
  <c r="I158" i="71"/>
  <c r="I181" i="69"/>
  <c r="I109" i="73"/>
  <c r="I110" i="73" s="1"/>
  <c r="I191" i="70"/>
  <c r="I146" i="70"/>
  <c r="M145" i="72"/>
  <c r="M146" i="72" s="1"/>
  <c r="M24" i="69"/>
  <c r="M145" i="69"/>
  <c r="M146" i="69" s="1"/>
  <c r="M49" i="71"/>
  <c r="M50" i="71" s="1"/>
  <c r="T194" i="73"/>
  <c r="T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Y89" i="45" s="1"/>
  <c r="M191" i="72"/>
  <c r="Y88" i="45" s="1"/>
  <c r="J191" i="72"/>
  <c r="J192" i="69"/>
  <c r="K36" i="73"/>
  <c r="K37" i="73" s="1"/>
  <c r="K96" i="70"/>
  <c r="K97" i="70" s="1"/>
  <c r="K98" i="70" s="1"/>
  <c r="K182" i="68"/>
  <c r="S192" i="71"/>
  <c r="I89" i="45" s="1"/>
  <c r="P72" i="68"/>
  <c r="P73" i="68" s="1"/>
  <c r="P85" i="72"/>
  <c r="P86" i="72" s="1"/>
  <c r="H191" i="48"/>
  <c r="H24" i="48"/>
  <c r="H25" i="48" s="1"/>
  <c r="H132" i="70"/>
  <c r="H133" i="70" s="1"/>
  <c r="H120" i="69"/>
  <c r="H121" i="69" s="1"/>
  <c r="L191" i="68"/>
  <c r="D103" i="45" s="1"/>
  <c r="AH103" i="45" s="1"/>
  <c r="L24" i="68"/>
  <c r="L192" i="68" s="1"/>
  <c r="D104" i="45" s="1"/>
  <c r="L168" i="70"/>
  <c r="L169" i="70" s="1"/>
  <c r="L170" i="70" s="1"/>
  <c r="R144" i="48"/>
  <c r="R145" i="48" s="1"/>
  <c r="R146" i="48" s="1"/>
  <c r="R132" i="71"/>
  <c r="R133" i="71" s="1"/>
  <c r="I191" i="69"/>
  <c r="I24" i="69"/>
  <c r="I192" i="69" s="1"/>
  <c r="M86" i="48"/>
  <c r="M156" i="71"/>
  <c r="M192" i="71" s="1"/>
  <c r="E89" i="45" s="1"/>
  <c r="M169" i="48"/>
  <c r="M170" i="48" s="1"/>
  <c r="J61" i="69"/>
  <c r="J62" i="69" s="1"/>
  <c r="N85" i="48"/>
  <c r="N86" i="48" s="1"/>
  <c r="G49" i="72"/>
  <c r="G50" i="72" s="1"/>
  <c r="S109" i="48"/>
  <c r="S110" i="48" s="1"/>
  <c r="P25" i="73"/>
  <c r="P192" i="73"/>
  <c r="T193" i="58"/>
  <c r="T57" i="45" s="1"/>
  <c r="T110" i="58"/>
  <c r="T194" i="58" s="1"/>
  <c r="T58" i="45" s="1"/>
  <c r="S182" i="49"/>
  <c r="H86" i="48"/>
  <c r="L191" i="72"/>
  <c r="X88" i="45" s="1"/>
  <c r="AH88" i="45" s="1"/>
  <c r="R122" i="48"/>
  <c r="R85" i="69"/>
  <c r="R86" i="69" s="1"/>
  <c r="I26" i="70"/>
  <c r="M191" i="71"/>
  <c r="E88" i="45" s="1"/>
  <c r="T193" i="73"/>
  <c r="T90" i="45" s="1"/>
  <c r="T193" i="71"/>
  <c r="J90" i="45" s="1"/>
  <c r="J24" i="70"/>
  <c r="J182" i="73"/>
  <c r="N97" i="48"/>
  <c r="N98" i="48" s="1"/>
  <c r="N25" i="48"/>
  <c r="N182" i="72"/>
  <c r="G24" i="68"/>
  <c r="G192" i="68" s="1"/>
  <c r="W102" i="45"/>
  <c r="K24" i="68"/>
  <c r="S97" i="69"/>
  <c r="S98" i="69" s="1"/>
  <c r="P24" i="69"/>
  <c r="P192" i="69" s="1"/>
  <c r="P24" i="70"/>
  <c r="P191" i="68"/>
  <c r="P97" i="48"/>
  <c r="P98" i="48" s="1"/>
  <c r="P145" i="69"/>
  <c r="P146" i="69" s="1"/>
  <c r="Q169" i="69"/>
  <c r="Q170" i="69" s="1"/>
  <c r="Q62" i="69"/>
  <c r="Q109" i="69"/>
  <c r="Q110" i="69" s="1"/>
  <c r="Q191" i="68"/>
  <c r="G103" i="45" s="1"/>
  <c r="Q24" i="72"/>
  <c r="Q191" i="72"/>
  <c r="AA88" i="45" s="1"/>
  <c r="Q145" i="69"/>
  <c r="Q146" i="69" s="1"/>
  <c r="H97" i="48"/>
  <c r="H98" i="48" s="1"/>
  <c r="L24" i="71"/>
  <c r="R25" i="48"/>
  <c r="R121" i="69"/>
  <c r="R122" i="69" s="1"/>
  <c r="R24" i="68"/>
  <c r="R158" i="69"/>
  <c r="J25" i="72"/>
  <c r="G144" i="69"/>
  <c r="G145" i="69" s="1"/>
  <c r="G146" i="69" s="1"/>
  <c r="G121" i="72"/>
  <c r="G122" i="72" s="1"/>
  <c r="K74" i="69"/>
  <c r="S156" i="48"/>
  <c r="S157" i="48" s="1"/>
  <c r="S158" i="48" s="1"/>
  <c r="S134" i="72"/>
  <c r="S191" i="71"/>
  <c r="I88" i="45" s="1"/>
  <c r="S25" i="71"/>
  <c r="S26" i="71" s="1"/>
  <c r="S191" i="68"/>
  <c r="I103" i="45" s="1"/>
  <c r="S24" i="68"/>
  <c r="S192" i="68" s="1"/>
  <c r="I104" i="45" s="1"/>
  <c r="AM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R104" i="45" s="1"/>
  <c r="R72" i="71"/>
  <c r="R73" i="71" s="1"/>
  <c r="I72" i="73"/>
  <c r="I73" i="73" s="1"/>
  <c r="I74" i="73" s="1"/>
  <c r="I133" i="69"/>
  <c r="I134" i="69" s="1"/>
  <c r="M156" i="68"/>
  <c r="M157" i="68" s="1"/>
  <c r="M158" i="68" s="1"/>
  <c r="J145" i="48"/>
  <c r="J146" i="48" s="1"/>
  <c r="G133" i="68"/>
  <c r="G134" i="68" s="1"/>
  <c r="I181" i="73"/>
  <c r="I182" i="73" s="1"/>
  <c r="M181" i="68"/>
  <c r="M182" i="68" s="1"/>
  <c r="N121" i="70"/>
  <c r="N193" i="70" s="1"/>
  <c r="P105" i="45" s="1"/>
  <c r="S74" i="72"/>
  <c r="T194" i="59"/>
  <c r="AD24" i="45" s="1"/>
  <c r="L192" i="72"/>
  <c r="X89" i="45" s="1"/>
  <c r="R192" i="71"/>
  <c r="H89" i="45" s="1"/>
  <c r="R191" i="70"/>
  <c r="R103" i="45" s="1"/>
  <c r="I191" i="71"/>
  <c r="T194" i="71"/>
  <c r="J91" i="45" s="1"/>
  <c r="N192" i="70"/>
  <c r="P104" i="45" s="1"/>
  <c r="G191" i="72"/>
  <c r="K24" i="72"/>
  <c r="K192" i="72" s="1"/>
  <c r="W89" i="45" s="1"/>
  <c r="K191" i="72"/>
  <c r="W88" i="45" s="1"/>
  <c r="S25" i="48"/>
  <c r="P110" i="48"/>
  <c r="Q26" i="68"/>
  <c r="Q86" i="69"/>
  <c r="T194" i="55"/>
  <c r="J24" i="45" s="1"/>
  <c r="H191" i="71"/>
  <c r="L25" i="70"/>
  <c r="L26" i="70" s="1"/>
  <c r="AH85" i="45"/>
  <c r="L192" i="69"/>
  <c r="X104" i="45" s="1"/>
  <c r="I24" i="48"/>
  <c r="I192" i="48" s="1"/>
  <c r="I191" i="48"/>
  <c r="I24" i="68"/>
  <c r="I25" i="68" s="1"/>
  <c r="J191" i="69"/>
  <c r="N24" i="72"/>
  <c r="N191" i="72"/>
  <c r="Z88" i="45" s="1"/>
  <c r="N191" i="68"/>
  <c r="F103" i="45" s="1"/>
  <c r="G74" i="72"/>
  <c r="G36" i="72"/>
  <c r="G192" i="72" s="1"/>
  <c r="K36" i="48"/>
  <c r="K37" i="48" s="1"/>
  <c r="K170" i="73"/>
  <c r="AG100" i="45"/>
  <c r="K86" i="68"/>
  <c r="S60" i="48"/>
  <c r="S192" i="48" s="1"/>
  <c r="AC37" i="45" s="1"/>
  <c r="S180" i="69"/>
  <c r="S181" i="69" s="1"/>
  <c r="S182" i="69" s="1"/>
  <c r="P108" i="68"/>
  <c r="P109" i="68" s="1"/>
  <c r="P110" i="68" s="1"/>
  <c r="Q48" i="68"/>
  <c r="Q192" i="68" s="1"/>
  <c r="G104" i="45" s="1"/>
  <c r="L144" i="71"/>
  <c r="L145" i="71" s="1"/>
  <c r="L146" i="71" s="1"/>
  <c r="L120" i="70"/>
  <c r="L192" i="70" s="1"/>
  <c r="N104" i="45" s="1"/>
  <c r="I132" i="68"/>
  <c r="I133" i="68" s="1"/>
  <c r="I134" i="68" s="1"/>
  <c r="J145" i="71"/>
  <c r="J146" i="71" s="1"/>
  <c r="G192" i="48"/>
  <c r="P181" i="71"/>
  <c r="P182" i="71" s="1"/>
  <c r="H192" i="70"/>
  <c r="L26" i="73"/>
  <c r="R192" i="73"/>
  <c r="R89" i="45" s="1"/>
  <c r="R25" i="73"/>
  <c r="R193" i="73" s="1"/>
  <c r="R90" i="45" s="1"/>
  <c r="M49" i="68"/>
  <c r="M50" i="68" s="1"/>
  <c r="J26" i="68"/>
  <c r="N121" i="71"/>
  <c r="N122" i="71" s="1"/>
  <c r="S193" i="73"/>
  <c r="S90" i="45" s="1"/>
  <c r="P133" i="68"/>
  <c r="P134" i="68" s="1"/>
  <c r="G191" i="69"/>
  <c r="K191" i="69"/>
  <c r="W103" i="45" s="1"/>
  <c r="AG103" i="45" s="1"/>
  <c r="S191" i="70"/>
  <c r="S103" i="45" s="1"/>
  <c r="Q25" i="48"/>
  <c r="H192" i="72"/>
  <c r="M191" i="48"/>
  <c r="J25" i="71"/>
  <c r="J37" i="73"/>
  <c r="J38" i="73" s="1"/>
  <c r="J109" i="72"/>
  <c r="J110" i="72" s="1"/>
  <c r="J85" i="68"/>
  <c r="J86" i="68" s="1"/>
  <c r="J50" i="70"/>
  <c r="J109" i="70"/>
  <c r="J110" i="70" s="1"/>
  <c r="N26" i="71"/>
  <c r="N73" i="72"/>
  <c r="N74" i="72" s="1"/>
  <c r="N26" i="70"/>
  <c r="N110" i="68"/>
  <c r="N61" i="68"/>
  <c r="N62" i="68" s="1"/>
  <c r="N50" i="70"/>
  <c r="G25" i="48"/>
  <c r="G86" i="48"/>
  <c r="G109" i="71"/>
  <c r="G110" i="71" s="1"/>
  <c r="G181" i="71"/>
  <c r="G182" i="71" s="1"/>
  <c r="G169" i="68"/>
  <c r="G170" i="68" s="1"/>
  <c r="G25" i="70"/>
  <c r="G26" i="70" s="1"/>
  <c r="G192" i="70"/>
  <c r="K25" i="48"/>
  <c r="K191" i="73"/>
  <c r="M88" i="45" s="1"/>
  <c r="K133" i="73"/>
  <c r="K134" i="73" s="1"/>
  <c r="K25" i="71"/>
  <c r="K192" i="71"/>
  <c r="C89" i="45" s="1"/>
  <c r="AG89" i="45" s="1"/>
  <c r="K37" i="69"/>
  <c r="K38" i="69" s="1"/>
  <c r="K122" i="68"/>
  <c r="S191" i="72"/>
  <c r="AC88" i="45" s="1"/>
  <c r="AM88" i="45" s="1"/>
  <c r="S61" i="70"/>
  <c r="S62" i="70" s="1"/>
  <c r="S134" i="70"/>
  <c r="S182" i="68"/>
  <c r="P191" i="48"/>
  <c r="P181" i="72"/>
  <c r="P182" i="72" s="1"/>
  <c r="P50" i="48"/>
  <c r="P24" i="72"/>
  <c r="P191" i="72"/>
  <c r="P37" i="72"/>
  <c r="P38" i="72" s="1"/>
  <c r="Q74" i="70"/>
  <c r="Q121" i="70"/>
  <c r="Q122" i="70" s="1"/>
  <c r="Q145" i="70"/>
  <c r="Q146" i="70" s="1"/>
  <c r="H50" i="48"/>
  <c r="H134" i="72"/>
  <c r="H25" i="70"/>
  <c r="H193" i="70" s="1"/>
  <c r="H86" i="69"/>
  <c r="H26" i="69"/>
  <c r="H121" i="68"/>
  <c r="H122" i="68" s="1"/>
  <c r="L73" i="71"/>
  <c r="L74" i="71" s="1"/>
  <c r="L49" i="71"/>
  <c r="L50" i="71" s="1"/>
  <c r="L98" i="70"/>
  <c r="L49" i="70"/>
  <c r="L50" i="70" s="1"/>
  <c r="R97" i="72"/>
  <c r="R98" i="72" s="1"/>
  <c r="R50" i="71"/>
  <c r="R192" i="72"/>
  <c r="AB89" i="45" s="1"/>
  <c r="I61" i="48"/>
  <c r="I62" i="48" s="1"/>
  <c r="I38" i="71"/>
  <c r="I98" i="72"/>
  <c r="I192" i="73"/>
  <c r="I61" i="69"/>
  <c r="I62" i="69" s="1"/>
  <c r="I38" i="69"/>
  <c r="M37" i="48"/>
  <c r="M38" i="48" s="1"/>
  <c r="M133" i="72"/>
  <c r="M134" i="72" s="1"/>
  <c r="M182" i="72"/>
  <c r="AI100" i="45"/>
  <c r="M191" i="70"/>
  <c r="O103" i="45" s="1"/>
  <c r="M62" i="68"/>
  <c r="J110" i="73"/>
  <c r="J108" i="71"/>
  <c r="N192" i="73"/>
  <c r="P89" i="45" s="1"/>
  <c r="N192" i="69"/>
  <c r="Z104" i="45" s="1"/>
  <c r="G50" i="48"/>
  <c r="G85" i="73"/>
  <c r="G86" i="73" s="1"/>
  <c r="G50" i="68"/>
  <c r="G169" i="73"/>
  <c r="G170" i="73" s="1"/>
  <c r="K50" i="72"/>
  <c r="K73" i="71"/>
  <c r="K74" i="71" s="1"/>
  <c r="K86" i="70"/>
  <c r="K109" i="68"/>
  <c r="K110" i="68" s="1"/>
  <c r="K158" i="68"/>
  <c r="K191" i="70"/>
  <c r="M103" i="45" s="1"/>
  <c r="S61" i="71"/>
  <c r="S62" i="71" s="1"/>
  <c r="S37" i="71"/>
  <c r="S38" i="71" s="1"/>
  <c r="S109" i="70"/>
  <c r="S110" i="70" s="1"/>
  <c r="S26" i="73"/>
  <c r="S74" i="68"/>
  <c r="S49" i="48"/>
  <c r="S50" i="48" s="1"/>
  <c r="P26" i="73"/>
  <c r="P50" i="73"/>
  <c r="P122" i="68"/>
  <c r="P25" i="71"/>
  <c r="P48" i="71"/>
  <c r="P49" i="71" s="1"/>
  <c r="P122" i="70"/>
  <c r="Q60" i="48"/>
  <c r="Q61" i="48" s="1"/>
  <c r="Q62" i="48" s="1"/>
  <c r="Q157" i="48"/>
  <c r="Q158" i="48" s="1"/>
  <c r="Q169" i="48"/>
  <c r="Q170" i="48" s="1"/>
  <c r="AK87" i="45"/>
  <c r="Q144" i="73"/>
  <c r="Q145" i="73" s="1"/>
  <c r="Q36" i="71"/>
  <c r="Q37" i="71" s="1"/>
  <c r="Q38" i="71" s="1"/>
  <c r="Q192" i="70"/>
  <c r="Q104" i="45" s="1"/>
  <c r="AK85" i="45"/>
  <c r="Q85" i="73"/>
  <c r="Q86" i="73" s="1"/>
  <c r="G25" i="69"/>
  <c r="K25" i="69"/>
  <c r="K26" i="69" s="1"/>
  <c r="S26" i="70"/>
  <c r="Q191" i="48"/>
  <c r="AA36" i="45" s="1"/>
  <c r="Q158" i="69"/>
  <c r="H191" i="72"/>
  <c r="R24" i="69"/>
  <c r="R191" i="69"/>
  <c r="AB103" i="45" s="1"/>
  <c r="R170" i="69"/>
  <c r="M26" i="48"/>
  <c r="G109" i="48"/>
  <c r="G110" i="48" s="1"/>
  <c r="G191" i="70"/>
  <c r="AG87" i="45"/>
  <c r="K191" i="71"/>
  <c r="C88" i="45" s="1"/>
  <c r="S25" i="72"/>
  <c r="S146" i="69"/>
  <c r="P24" i="48"/>
  <c r="H181" i="48"/>
  <c r="H182" i="48" s="1"/>
  <c r="H191" i="73"/>
  <c r="R191" i="72"/>
  <c r="AB88" i="45" s="1"/>
  <c r="R37" i="69"/>
  <c r="R38" i="69" s="1"/>
  <c r="I191" i="73"/>
  <c r="M97" i="48"/>
  <c r="M98" i="48" s="1"/>
  <c r="M86" i="71"/>
  <c r="M191" i="68"/>
  <c r="E103" i="45" s="1"/>
  <c r="AI103" i="45" s="1"/>
  <c r="M158" i="73"/>
  <c r="M192" i="73"/>
  <c r="O89" i="45" s="1"/>
  <c r="J85" i="48"/>
  <c r="J86" i="48" s="1"/>
  <c r="J49" i="48"/>
  <c r="J50" i="48" s="1"/>
  <c r="J122" i="73"/>
  <c r="J120" i="71"/>
  <c r="J192" i="73"/>
  <c r="J191" i="68"/>
  <c r="J109" i="69"/>
  <c r="J110" i="69" s="1"/>
  <c r="N133" i="48"/>
  <c r="N134" i="48" s="1"/>
  <c r="N191" i="73"/>
  <c r="P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92" i="68" s="1"/>
  <c r="P182" i="48"/>
  <c r="P133" i="69"/>
  <c r="P134" i="69" s="1"/>
  <c r="P158" i="70"/>
  <c r="Q191" i="70"/>
  <c r="Q103" i="45" s="1"/>
  <c r="Q191" i="71"/>
  <c r="G88" i="45" s="1"/>
  <c r="AN18" i="45"/>
  <c r="J191" i="71"/>
  <c r="N192" i="71"/>
  <c r="F89" i="45" s="1"/>
  <c r="N191" i="70"/>
  <c r="P103" i="45" s="1"/>
  <c r="G191" i="48"/>
  <c r="G25" i="73"/>
  <c r="G192" i="73"/>
  <c r="K191" i="48"/>
  <c r="W36" i="45" s="1"/>
  <c r="K193" i="73"/>
  <c r="M90" i="45" s="1"/>
  <c r="AM85" i="45"/>
  <c r="H191" i="70"/>
  <c r="H192" i="69"/>
  <c r="H193" i="73"/>
  <c r="L192" i="73"/>
  <c r="N89" i="45" s="1"/>
  <c r="AI87" i="45"/>
  <c r="J191" i="73"/>
  <c r="J38" i="70"/>
  <c r="J50" i="69"/>
  <c r="J74" i="71"/>
  <c r="J62" i="70"/>
  <c r="N157" i="48"/>
  <c r="N158" i="48" s="1"/>
  <c r="N109" i="71"/>
  <c r="N110" i="71" s="1"/>
  <c r="N145" i="68"/>
  <c r="N146" i="68" s="1"/>
  <c r="N191" i="69"/>
  <c r="Z103" i="45" s="1"/>
  <c r="N37" i="71"/>
  <c r="N38" i="71" s="1"/>
  <c r="G133" i="48"/>
  <c r="G134" i="48" s="1"/>
  <c r="G98" i="72"/>
  <c r="M102" i="45"/>
  <c r="K158" i="73"/>
  <c r="K158" i="70"/>
  <c r="S37" i="48"/>
  <c r="S38" i="48" s="1"/>
  <c r="S170" i="73"/>
  <c r="S73" i="69"/>
  <c r="S74" i="69" s="1"/>
  <c r="S192" i="73"/>
  <c r="S89" i="45" s="1"/>
  <c r="P191" i="73"/>
  <c r="AK102" i="45"/>
  <c r="Q86" i="72"/>
  <c r="Q145" i="72"/>
  <c r="Q146" i="72" s="1"/>
  <c r="Q191" i="73"/>
  <c r="Q88" i="45" s="1"/>
  <c r="Q170" i="73"/>
  <c r="Q25" i="71"/>
  <c r="AN54" i="45"/>
  <c r="Q24" i="69"/>
  <c r="Q191" i="69"/>
  <c r="AA103" i="45" s="1"/>
  <c r="L24" i="48"/>
  <c r="L192" i="48" s="1"/>
  <c r="L191" i="48"/>
  <c r="X36" i="45" s="1"/>
  <c r="AH100" i="45"/>
  <c r="M192" i="48"/>
  <c r="N191" i="71"/>
  <c r="F88" i="45" s="1"/>
  <c r="G26" i="48"/>
  <c r="G191" i="73"/>
  <c r="F152" i="45" s="1"/>
  <c r="K26" i="48"/>
  <c r="K192" i="73"/>
  <c r="M89" i="45" s="1"/>
  <c r="S192" i="72"/>
  <c r="AC89" i="45" s="1"/>
  <c r="S24" i="69"/>
  <c r="S192" i="69" s="1"/>
  <c r="AC104" i="45" s="1"/>
  <c r="S191" i="69"/>
  <c r="AC103" i="45" s="1"/>
  <c r="AN20" i="45"/>
  <c r="T193" i="57"/>
  <c r="T23" i="45" s="1"/>
  <c r="T26" i="57"/>
  <c r="H26" i="70"/>
  <c r="H191" i="69"/>
  <c r="H192" i="73"/>
  <c r="F153" i="45" s="1"/>
  <c r="L37" i="48"/>
  <c r="L38" i="48" s="1"/>
  <c r="L191" i="73"/>
  <c r="N88" i="45" s="1"/>
  <c r="R191" i="71"/>
  <c r="H88" i="45" s="1"/>
  <c r="R191" i="73"/>
  <c r="R88" i="45" s="1"/>
  <c r="R38" i="70"/>
  <c r="R26" i="72"/>
  <c r="R193" i="72"/>
  <c r="AB90" i="45" s="1"/>
  <c r="I133" i="48"/>
  <c r="I134" i="48" s="1"/>
  <c r="I146" i="73"/>
  <c r="I24" i="72"/>
  <c r="I191" i="72"/>
  <c r="M24" i="68"/>
  <c r="M24" i="70"/>
  <c r="M26" i="73"/>
  <c r="M191" i="73"/>
  <c r="O88" i="45" s="1"/>
  <c r="AN87" i="45"/>
  <c r="J74" i="48"/>
  <c r="J26" i="73"/>
  <c r="J192" i="68"/>
  <c r="J38" i="71"/>
  <c r="N74" i="48"/>
  <c r="N110" i="73"/>
  <c r="N25" i="73"/>
  <c r="N193" i="73" s="1"/>
  <c r="P90" i="45" s="1"/>
  <c r="N62" i="72"/>
  <c r="N146" i="69"/>
  <c r="N25" i="69"/>
  <c r="K192" i="70"/>
  <c r="AM87" i="45"/>
  <c r="S191" i="73"/>
  <c r="S88" i="45" s="1"/>
  <c r="P85" i="69"/>
  <c r="P86" i="69" s="1"/>
  <c r="P121" i="69"/>
  <c r="P122" i="69" s="1"/>
  <c r="Q25" i="73"/>
  <c r="Q25" i="70"/>
  <c r="Q192" i="71"/>
  <c r="G89" i="45" s="1"/>
  <c r="AI67" i="45"/>
  <c r="AI18" i="45"/>
  <c r="AI69" i="45"/>
  <c r="AH53" i="45"/>
  <c r="AJ54" i="45"/>
  <c r="AG19" i="45"/>
  <c r="AJ18" i="45"/>
  <c r="AI54" i="45"/>
  <c r="AG53" i="45"/>
  <c r="AM18" i="45"/>
  <c r="Q26" i="57"/>
  <c r="AI52" i="45"/>
  <c r="AJ53" i="45"/>
  <c r="AM52" i="45"/>
  <c r="AM54" i="45"/>
  <c r="AJ52" i="45"/>
  <c r="I110" i="60"/>
  <c r="AJ19" i="45"/>
  <c r="AM20" i="45"/>
  <c r="AI20" i="45"/>
  <c r="I37" i="56"/>
  <c r="I38" i="56" s="1"/>
  <c r="M74" i="56"/>
  <c r="I62" i="56"/>
  <c r="M182" i="55"/>
  <c r="AJ69" i="45"/>
  <c r="AM67" i="45"/>
  <c r="AM70" i="45"/>
  <c r="H146" i="52"/>
  <c r="M48" i="52"/>
  <c r="M49" i="52" s="1"/>
  <c r="M50" i="52" s="1"/>
  <c r="K157" i="52"/>
  <c r="K158" i="52" s="1"/>
  <c r="G109" i="52"/>
  <c r="G110" i="52" s="1"/>
  <c r="I60" i="52"/>
  <c r="I61" i="52" s="1"/>
  <c r="I193" i="52" s="1"/>
  <c r="AJ67" i="45"/>
  <c r="AM69" i="45"/>
  <c r="AH70" i="45"/>
  <c r="AK22" i="45"/>
  <c r="AK70" i="45"/>
  <c r="AH55" i="45"/>
  <c r="AL55" i="45"/>
  <c r="P25" i="60"/>
  <c r="P26" i="60" s="1"/>
  <c r="I74" i="55"/>
  <c r="I182" i="55"/>
  <c r="L50" i="57"/>
  <c r="M134" i="59"/>
  <c r="S86" i="39"/>
  <c r="AK21" i="45"/>
  <c r="Y36" i="45"/>
  <c r="G192" i="57"/>
  <c r="M146" i="51"/>
  <c r="I38" i="59"/>
  <c r="AK55" i="45"/>
  <c r="AL21" i="45"/>
  <c r="AG70" i="45"/>
  <c r="I191" i="55"/>
  <c r="AL36" i="45"/>
  <c r="AC36" i="45"/>
  <c r="AM36" i="45" s="1"/>
  <c r="AK36" i="45"/>
  <c r="AL70" i="45"/>
  <c r="AI36" i="45"/>
  <c r="AH36" i="45"/>
  <c r="AG36" i="45"/>
  <c r="AG55" i="45"/>
  <c r="AI55" i="45"/>
  <c r="M191" i="57"/>
  <c r="O21" i="45" s="1"/>
  <c r="H73" i="57"/>
  <c r="H74" i="57" s="1"/>
  <c r="H191" i="57"/>
  <c r="F136" i="45" s="1"/>
  <c r="M49" i="59"/>
  <c r="M50" i="59" s="1"/>
  <c r="M191" i="58"/>
  <c r="O55" i="45" s="1"/>
  <c r="I134" i="59"/>
  <c r="Q38" i="57"/>
  <c r="R192" i="57"/>
  <c r="R22" i="45" s="1"/>
  <c r="S38" i="51"/>
  <c r="M191" i="59"/>
  <c r="Y21" i="45" s="1"/>
  <c r="M170" i="60"/>
  <c r="M146" i="60"/>
  <c r="M74" i="60"/>
  <c r="M191" i="49"/>
  <c r="O36" i="45" s="1"/>
  <c r="M25" i="57"/>
  <c r="M26" i="57" s="1"/>
  <c r="I191" i="53"/>
  <c r="K145" i="58"/>
  <c r="K146" i="58" s="1"/>
  <c r="M146" i="58"/>
  <c r="M49" i="55"/>
  <c r="M50" i="55" s="1"/>
  <c r="M191" i="55"/>
  <c r="E21" i="45" s="1"/>
  <c r="I38" i="55"/>
  <c r="S98" i="39"/>
  <c r="G191" i="58"/>
  <c r="F144" i="45" s="1"/>
  <c r="G73" i="58"/>
  <c r="G74" i="58" s="1"/>
  <c r="I74" i="57"/>
  <c r="K191" i="57"/>
  <c r="M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M55" i="45" s="1"/>
  <c r="M86" i="56"/>
  <c r="I122" i="55"/>
  <c r="I122" i="58"/>
  <c r="M38" i="60"/>
  <c r="I86" i="52"/>
  <c r="S74" i="39"/>
  <c r="M192" i="51"/>
  <c r="E71" i="45" s="1"/>
  <c r="M191" i="53"/>
  <c r="O70" i="45" s="1"/>
  <c r="I48" i="51"/>
  <c r="I49" i="51" s="1"/>
  <c r="I50" i="51" s="1"/>
  <c r="M62" i="55"/>
  <c r="H192" i="58"/>
  <c r="Q133" i="58"/>
  <c r="Q134" i="58" s="1"/>
  <c r="S182" i="39"/>
  <c r="I86" i="39"/>
  <c r="M86" i="53"/>
  <c r="H98" i="58"/>
  <c r="M110" i="51"/>
  <c r="M191" i="52"/>
  <c r="Y70" i="45" s="1"/>
  <c r="AI70" i="45" s="1"/>
  <c r="M182" i="59"/>
  <c r="I62" i="60"/>
  <c r="M182" i="60"/>
  <c r="I74" i="60"/>
  <c r="M146" i="52"/>
  <c r="S192" i="49"/>
  <c r="S37" i="45" s="1"/>
  <c r="S192" i="51"/>
  <c r="I71" i="45" s="1"/>
  <c r="R191" i="58"/>
  <c r="R55" i="45" s="1"/>
  <c r="S146" i="52"/>
  <c r="S37" i="39"/>
  <c r="S193" i="39" s="1"/>
  <c r="I38" i="45" s="1"/>
  <c r="S146" i="49"/>
  <c r="S193" i="51"/>
  <c r="I72" i="45" s="1"/>
  <c r="S192" i="53"/>
  <c r="S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S21" i="45" s="1"/>
  <c r="S191" i="59"/>
  <c r="AC21" i="45" s="1"/>
  <c r="AM21" i="45" s="1"/>
  <c r="S191" i="58"/>
  <c r="S55" i="45" s="1"/>
  <c r="S192" i="56"/>
  <c r="I56" i="45" s="1"/>
  <c r="S192" i="55"/>
  <c r="I22" i="45" s="1"/>
  <c r="S191" i="60"/>
  <c r="AC55" i="45" s="1"/>
  <c r="AM55" i="45" s="1"/>
  <c r="S181" i="56"/>
  <c r="S182" i="56" s="1"/>
  <c r="S192" i="52"/>
  <c r="AC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S56" i="45" s="1"/>
  <c r="S181" i="59"/>
  <c r="S182" i="59" s="1"/>
  <c r="S61" i="57"/>
  <c r="S62" i="57" s="1"/>
  <c r="S192" i="60"/>
  <c r="AC56" i="45" s="1"/>
  <c r="S37" i="60"/>
  <c r="S38" i="60" s="1"/>
  <c r="S193" i="55"/>
  <c r="I23" i="45" s="1"/>
  <c r="S26" i="58"/>
  <c r="S26" i="55"/>
  <c r="S25" i="52"/>
  <c r="L191" i="59"/>
  <c r="X21" i="45" s="1"/>
  <c r="AH21" i="45" s="1"/>
  <c r="S192" i="57"/>
  <c r="S22" i="45" s="1"/>
  <c r="S192" i="59"/>
  <c r="AC22" i="45" s="1"/>
  <c r="R192" i="55"/>
  <c r="H22" i="45" s="1"/>
  <c r="R192" i="58"/>
  <c r="R56" i="45" s="1"/>
  <c r="R192" i="56"/>
  <c r="H56" i="45" s="1"/>
  <c r="AL56" i="45" s="1"/>
  <c r="R193" i="55"/>
  <c r="H23" i="45" s="1"/>
  <c r="R192" i="59"/>
  <c r="AB22" i="45" s="1"/>
  <c r="R192" i="51"/>
  <c r="H71" i="45" s="1"/>
  <c r="R192" i="52"/>
  <c r="AB71" i="45" s="1"/>
  <c r="R50" i="52"/>
  <c r="R146" i="52"/>
  <c r="R98" i="52"/>
  <c r="R37" i="52"/>
  <c r="R98" i="39"/>
  <c r="R192" i="49"/>
  <c r="R37" i="45" s="1"/>
  <c r="R25" i="51"/>
  <c r="R26" i="51" s="1"/>
  <c r="R193" i="39"/>
  <c r="H38" i="45" s="1"/>
  <c r="R192" i="53"/>
  <c r="R71" i="45" s="1"/>
  <c r="R158" i="53"/>
  <c r="R192" i="39"/>
  <c r="H37" i="45" s="1"/>
  <c r="R50" i="53"/>
  <c r="R122" i="39"/>
  <c r="R25" i="49"/>
  <c r="R193" i="49" s="1"/>
  <c r="R38" i="45" s="1"/>
  <c r="R193" i="53"/>
  <c r="R72" i="45" s="1"/>
  <c r="R146" i="39"/>
  <c r="R98" i="53"/>
  <c r="R86" i="49"/>
  <c r="R26" i="55"/>
  <c r="R194" i="55" s="1"/>
  <c r="H24" i="45" s="1"/>
  <c r="R193" i="58"/>
  <c r="R57" i="45" s="1"/>
  <c r="R193" i="60"/>
  <c r="AB57" i="45" s="1"/>
  <c r="R193" i="59"/>
  <c r="AB23" i="45" s="1"/>
  <c r="R193" i="56"/>
  <c r="H57" i="45" s="1"/>
  <c r="I49" i="55"/>
  <c r="I50" i="55" s="1"/>
  <c r="I192" i="55"/>
  <c r="I169" i="53"/>
  <c r="I170" i="53" s="1"/>
  <c r="I192" i="53"/>
  <c r="N50" i="53"/>
  <c r="J98" i="39"/>
  <c r="I158" i="60"/>
  <c r="R194" i="57"/>
  <c r="R24" i="45" s="1"/>
  <c r="R193" i="57"/>
  <c r="R23" i="45" s="1"/>
  <c r="R182" i="58"/>
  <c r="R194" i="58" s="1"/>
  <c r="R58" i="45" s="1"/>
  <c r="N98" i="49"/>
  <c r="I146" i="59"/>
  <c r="R26" i="59"/>
  <c r="R194" i="59" s="1"/>
  <c r="AB24" i="45" s="1"/>
  <c r="R86" i="60"/>
  <c r="R194" i="56"/>
  <c r="H58" i="45" s="1"/>
  <c r="Q192" i="60"/>
  <c r="AA56" i="45" s="1"/>
  <c r="Q192" i="56"/>
  <c r="G56" i="45" s="1"/>
  <c r="Q191" i="57"/>
  <c r="Q21" i="45" s="1"/>
  <c r="Q73" i="57"/>
  <c r="Q74" i="57" s="1"/>
  <c r="Q192" i="57"/>
  <c r="Q22" i="45" s="1"/>
  <c r="Q49" i="58"/>
  <c r="Q50" i="58" s="1"/>
  <c r="J74" i="49"/>
  <c r="Q193" i="55"/>
  <c r="G23" i="45" s="1"/>
  <c r="J170" i="49"/>
  <c r="N109" i="56"/>
  <c r="N110" i="56" s="1"/>
  <c r="Q157" i="52"/>
  <c r="Q158" i="52" s="1"/>
  <c r="Q121" i="57"/>
  <c r="Q122" i="57" s="1"/>
  <c r="Q26" i="55"/>
  <c r="Q49" i="57"/>
  <c r="Q168" i="58"/>
  <c r="Q192" i="58" s="1"/>
  <c r="Q56" i="45" s="1"/>
  <c r="Q73" i="52"/>
  <c r="Q74" i="52" s="1"/>
  <c r="Q26" i="59"/>
  <c r="Q109" i="52"/>
  <c r="Q49" i="52"/>
  <c r="Q50" i="52" s="1"/>
  <c r="Q181" i="52"/>
  <c r="Q182" i="52" s="1"/>
  <c r="Q134" i="52"/>
  <c r="Q146" i="52"/>
  <c r="Q61" i="59"/>
  <c r="Q62" i="59" s="1"/>
  <c r="Q194" i="56"/>
  <c r="G58" i="45" s="1"/>
  <c r="Q145" i="58"/>
  <c r="Q146" i="58" s="1"/>
  <c r="Q193" i="60"/>
  <c r="AA57" i="45" s="1"/>
  <c r="Q193" i="56"/>
  <c r="G57" i="45" s="1"/>
  <c r="Q26" i="60"/>
  <c r="Q194" i="60" s="1"/>
  <c r="AA58" i="45" s="1"/>
  <c r="Q169" i="52"/>
  <c r="Q170" i="52" s="1"/>
  <c r="Q192" i="52"/>
  <c r="AA71" i="45" s="1"/>
  <c r="Q38" i="52"/>
  <c r="Q192" i="39"/>
  <c r="G37" i="45" s="1"/>
  <c r="Q49" i="53"/>
  <c r="Q50" i="53" s="1"/>
  <c r="Q194" i="51"/>
  <c r="G73" i="45" s="1"/>
  <c r="Q86" i="49"/>
  <c r="Q193" i="51"/>
  <c r="G72" i="45" s="1"/>
  <c r="Q182" i="39"/>
  <c r="Q192" i="51"/>
  <c r="G71" i="45" s="1"/>
  <c r="Q62" i="39"/>
  <c r="Q192" i="49"/>
  <c r="Q37" i="45" s="1"/>
  <c r="Q73" i="39"/>
  <c r="Q74" i="39" s="1"/>
  <c r="Q192" i="53"/>
  <c r="Q71" i="45" s="1"/>
  <c r="Q98" i="39"/>
  <c r="Q37" i="53"/>
  <c r="Q38" i="53" s="1"/>
  <c r="Q97" i="49"/>
  <c r="Q98" i="49" s="1"/>
  <c r="Q170" i="53"/>
  <c r="Q110" i="53"/>
  <c r="Q134" i="49"/>
  <c r="L134" i="45"/>
  <c r="K182" i="60"/>
  <c r="E136" i="45"/>
  <c r="J158" i="49"/>
  <c r="G144" i="45"/>
  <c r="J62" i="49"/>
  <c r="P192" i="49"/>
  <c r="N73" i="56"/>
  <c r="N74" i="56" s="1"/>
  <c r="P192" i="57"/>
  <c r="E144" i="45"/>
  <c r="Y37" i="45"/>
  <c r="L192" i="52"/>
  <c r="X71" i="45" s="1"/>
  <c r="AH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N71" i="45" s="1"/>
  <c r="N191" i="49"/>
  <c r="P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M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O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W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M26" i="52"/>
  <c r="N133" i="52"/>
  <c r="H192" i="52"/>
  <c r="J169" i="52"/>
  <c r="G50" i="52"/>
  <c r="G86" i="52"/>
  <c r="G182" i="52"/>
  <c r="I98" i="52"/>
  <c r="N97" i="52"/>
  <c r="N98" i="52" s="1"/>
  <c r="J49" i="52"/>
  <c r="J73" i="52"/>
  <c r="N73" i="52"/>
  <c r="L158" i="52"/>
  <c r="M192" i="52"/>
  <c r="Y71" i="45" s="1"/>
  <c r="N157" i="52"/>
  <c r="J37" i="52"/>
  <c r="K192" i="52"/>
  <c r="W71" i="45" s="1"/>
  <c r="AG71" i="45" s="1"/>
  <c r="G169" i="52"/>
  <c r="G170" i="52" s="1"/>
  <c r="G134" i="52"/>
  <c r="G98" i="52"/>
  <c r="H192" i="51"/>
  <c r="G38" i="53"/>
  <c r="L193" i="59"/>
  <c r="X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N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M39" i="45" s="1"/>
  <c r="K193" i="49"/>
  <c r="M38" i="45" s="1"/>
  <c r="N97" i="56"/>
  <c r="N98" i="56" s="1"/>
  <c r="N49" i="51"/>
  <c r="N50" i="51" s="1"/>
  <c r="J85" i="39"/>
  <c r="J86" i="39" s="1"/>
  <c r="J181" i="51"/>
  <c r="J182" i="51" s="1"/>
  <c r="N61" i="56"/>
  <c r="N62" i="56" s="1"/>
  <c r="N192" i="56"/>
  <c r="F56" i="45" s="1"/>
  <c r="J49" i="57"/>
  <c r="J50" i="57" s="1"/>
  <c r="K133" i="56"/>
  <c r="K134" i="56" s="1"/>
  <c r="N191" i="52"/>
  <c r="Z70" i="45" s="1"/>
  <c r="K158" i="56"/>
  <c r="G192" i="58"/>
  <c r="H192" i="49"/>
  <c r="H121" i="49"/>
  <c r="H122" i="49" s="1"/>
  <c r="G194" i="57"/>
  <c r="L157" i="56"/>
  <c r="L158" i="56" s="1"/>
  <c r="H192" i="56"/>
  <c r="G85" i="49"/>
  <c r="G86" i="49" s="1"/>
  <c r="I144" i="45"/>
  <c r="N145" i="57"/>
  <c r="N146" i="57" s="1"/>
  <c r="H134" i="49"/>
  <c r="X37" i="45"/>
  <c r="J121" i="51"/>
  <c r="J122" i="51" s="1"/>
  <c r="J122" i="53"/>
  <c r="J121" i="55"/>
  <c r="J122" i="55" s="1"/>
  <c r="N121" i="55"/>
  <c r="N122" i="55" s="1"/>
  <c r="G26" i="55"/>
  <c r="G194" i="55" s="1"/>
  <c r="G193" i="53"/>
  <c r="K74" i="56"/>
  <c r="N191" i="56"/>
  <c r="F55" i="45" s="1"/>
  <c r="L192" i="59"/>
  <c r="X22" i="45" s="1"/>
  <c r="G193" i="57"/>
  <c r="J96" i="57"/>
  <c r="J97" i="57" s="1"/>
  <c r="J98" i="57" s="1"/>
  <c r="M192" i="56"/>
  <c r="E56" i="45" s="1"/>
  <c r="L192" i="60"/>
  <c r="X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W21" i="45" s="1"/>
  <c r="AG21" i="45" s="1"/>
  <c r="N191" i="53"/>
  <c r="P70" i="45" s="1"/>
  <c r="J84" i="55"/>
  <c r="J169" i="55"/>
  <c r="J170" i="55" s="1"/>
  <c r="N97" i="57"/>
  <c r="N98" i="57" s="1"/>
  <c r="H170" i="56"/>
  <c r="J36" i="51"/>
  <c r="K97" i="53"/>
  <c r="K193" i="53" s="1"/>
  <c r="M72" i="45" s="1"/>
  <c r="J191" i="52"/>
  <c r="J48" i="51"/>
  <c r="J49" i="51" s="1"/>
  <c r="J50" i="51" s="1"/>
  <c r="J37" i="53"/>
  <c r="J38" i="53" s="1"/>
  <c r="N158" i="39"/>
  <c r="I74" i="39"/>
  <c r="M192" i="53"/>
  <c r="O71" i="45" s="1"/>
  <c r="J48" i="60"/>
  <c r="J49" i="60" s="1"/>
  <c r="J86" i="49"/>
  <c r="N48" i="60"/>
  <c r="N49" i="60" s="1"/>
  <c r="N180" i="51"/>
  <c r="N181" i="51" s="1"/>
  <c r="H38" i="56"/>
  <c r="N191" i="60"/>
  <c r="Z55" i="45" s="1"/>
  <c r="N24" i="60"/>
  <c r="N25" i="60" s="1"/>
  <c r="L26" i="56"/>
  <c r="H192" i="59"/>
  <c r="G192" i="60"/>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Z36" i="45"/>
  <c r="L192" i="57"/>
  <c r="N22" i="45" s="1"/>
  <c r="N191" i="51"/>
  <c r="F70" i="45" s="1"/>
  <c r="K144" i="45"/>
  <c r="N26" i="53"/>
  <c r="J134" i="57"/>
  <c r="J157" i="55"/>
  <c r="J158" i="55" s="1"/>
  <c r="J145" i="55"/>
  <c r="J146" i="55" s="1"/>
  <c r="N181" i="58"/>
  <c r="N182" i="58" s="1"/>
  <c r="N37" i="57"/>
  <c r="N38" i="57" s="1"/>
  <c r="N157" i="55"/>
  <c r="N158" i="55" s="1"/>
  <c r="K192" i="57"/>
  <c r="M22" i="45" s="1"/>
  <c r="K50" i="57"/>
  <c r="K194" i="55"/>
  <c r="C24" i="45" s="1"/>
  <c r="G192" i="39"/>
  <c r="N191" i="58"/>
  <c r="P55" i="45" s="1"/>
  <c r="K25" i="60"/>
  <c r="K193" i="60" s="1"/>
  <c r="W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Y56" i="45" s="1"/>
  <c r="J144" i="57"/>
  <c r="J145" i="57" s="1"/>
  <c r="J191" i="51"/>
  <c r="J36" i="60"/>
  <c r="N158" i="58"/>
  <c r="F134" i="45"/>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P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P71" i="45" s="1"/>
  <c r="M192" i="59"/>
  <c r="Y22" i="45" s="1"/>
  <c r="N132" i="39"/>
  <c r="N133" i="39" s="1"/>
  <c r="N134" i="39" s="1"/>
  <c r="J25" i="39"/>
  <c r="N36" i="49"/>
  <c r="N37" i="49" s="1"/>
  <c r="H26" i="49"/>
  <c r="N191" i="57"/>
  <c r="P21" i="45" s="1"/>
  <c r="N24" i="57"/>
  <c r="N25" i="57" s="1"/>
  <c r="K181" i="58"/>
  <c r="K182" i="58" s="1"/>
  <c r="M192" i="49"/>
  <c r="O37" i="45" s="1"/>
  <c r="M25" i="49"/>
  <c r="K193" i="55"/>
  <c r="C23" i="45" s="1"/>
  <c r="J191" i="55"/>
  <c r="H192" i="53"/>
  <c r="K25" i="57"/>
  <c r="H193" i="58"/>
  <c r="I192" i="39"/>
  <c r="M193" i="55"/>
  <c r="E23" i="45" s="1"/>
  <c r="G192" i="51"/>
  <c r="J108" i="49"/>
  <c r="J109" i="49" s="1"/>
  <c r="N26" i="58"/>
  <c r="N109" i="49"/>
  <c r="N110" i="49" s="1"/>
  <c r="K192" i="56"/>
  <c r="C56" i="45" s="1"/>
  <c r="K25" i="56"/>
  <c r="K98" i="56"/>
  <c r="L192" i="55"/>
  <c r="D22" i="45" s="1"/>
  <c r="L25" i="55"/>
  <c r="L193" i="55" s="1"/>
  <c r="D23" i="45" s="1"/>
  <c r="M38" i="57"/>
  <c r="M192" i="57"/>
  <c r="O22" i="45" s="1"/>
  <c r="J24" i="59"/>
  <c r="I86" i="58"/>
  <c r="M158" i="58"/>
  <c r="L121" i="53"/>
  <c r="N191" i="59"/>
  <c r="Z21" i="45" s="1"/>
  <c r="I25" i="60"/>
  <c r="I26" i="60" s="1"/>
  <c r="H38" i="51"/>
  <c r="N86" i="49"/>
  <c r="H26" i="58"/>
  <c r="J60" i="39"/>
  <c r="J61" i="39" s="1"/>
  <c r="J62" i="39" s="1"/>
  <c r="K169" i="51"/>
  <c r="K170" i="51" s="1"/>
  <c r="K194" i="51" s="1"/>
  <c r="C73" i="45" s="1"/>
  <c r="J157" i="39"/>
  <c r="J158" i="39" s="1"/>
  <c r="J98" i="49"/>
  <c r="H145" i="53"/>
  <c r="H146" i="53" s="1"/>
  <c r="H98" i="55"/>
  <c r="K38" i="56"/>
  <c r="K192" i="53"/>
  <c r="M71" i="45" s="1"/>
  <c r="K26" i="53"/>
  <c r="H25" i="57"/>
  <c r="M25" i="58"/>
  <c r="I25" i="58"/>
  <c r="I193" i="58" s="1"/>
  <c r="K136" i="45"/>
  <c r="L157" i="49"/>
  <c r="L193" i="49" s="1"/>
  <c r="N38" i="45" s="1"/>
  <c r="M73" i="53"/>
  <c r="M74" i="53" s="1"/>
  <c r="M85" i="59"/>
  <c r="M193" i="59" s="1"/>
  <c r="Y23" i="45" s="1"/>
  <c r="I121" i="57"/>
  <c r="I122" i="57" s="1"/>
  <c r="J191" i="39"/>
  <c r="L158" i="39"/>
  <c r="L194" i="39" s="1"/>
  <c r="D39" i="45" s="1"/>
  <c r="J146" i="51"/>
  <c r="J26" i="51"/>
  <c r="L145" i="57"/>
  <c r="L193" i="57" s="1"/>
  <c r="N23" i="45" s="1"/>
  <c r="I170" i="39"/>
  <c r="G145" i="51"/>
  <c r="G146" i="51" s="1"/>
  <c r="G26" i="53"/>
  <c r="D20" i="19"/>
  <c r="D21" i="19"/>
  <c r="H27" i="19"/>
  <c r="H35" i="19"/>
  <c r="F35" i="19"/>
  <c r="E26" i="19"/>
  <c r="H23" i="19"/>
  <c r="F26" i="19"/>
  <c r="D27" i="19"/>
  <c r="H48" i="19"/>
  <c r="C38" i="19"/>
  <c r="E42" i="19"/>
  <c r="H14" i="19"/>
  <c r="H21" i="19"/>
  <c r="G65" i="19"/>
  <c r="D45" i="19"/>
  <c r="H20" i="19"/>
  <c r="H40" i="19"/>
  <c r="D26" i="19"/>
  <c r="G19" i="19"/>
  <c r="H38" i="19"/>
  <c r="F40" i="19"/>
  <c r="H25" i="19"/>
  <c r="C21" i="19"/>
  <c r="H26" i="19"/>
  <c r="G17" i="19"/>
  <c r="F23" i="19"/>
  <c r="E48" i="19"/>
  <c r="D15" i="19"/>
  <c r="F39" i="19"/>
  <c r="H22" i="19"/>
  <c r="H45" i="19"/>
  <c r="H16" i="19"/>
  <c r="F42" i="19"/>
  <c r="F22" i="19"/>
  <c r="F47" i="19"/>
  <c r="G45" i="19"/>
  <c r="G23" i="19"/>
  <c r="E20" i="19"/>
  <c r="G24" i="19"/>
  <c r="F44" i="19"/>
  <c r="D23" i="19"/>
  <c r="D44" i="19"/>
  <c r="H24" i="19"/>
  <c r="D14" i="19"/>
  <c r="H15" i="19"/>
  <c r="H36" i="19"/>
  <c r="H43" i="19"/>
  <c r="E44" i="19"/>
  <c r="F46" i="19"/>
  <c r="C23" i="19"/>
  <c r="F15" i="19"/>
  <c r="D17" i="19"/>
  <c r="E23" i="19"/>
  <c r="H18" i="19"/>
  <c r="H41" i="19"/>
  <c r="F37" i="19"/>
  <c r="H47" i="19"/>
  <c r="F48" i="19"/>
  <c r="C36" i="19"/>
  <c r="G48" i="19"/>
  <c r="H42" i="19"/>
  <c r="E39" i="19"/>
  <c r="H19" i="19"/>
  <c r="D16" i="19"/>
  <c r="E35" i="19"/>
  <c r="D25" i="19"/>
  <c r="G44" i="19"/>
  <c r="T193" i="49" l="1"/>
  <c r="T38" i="45" s="1"/>
  <c r="T50" i="49"/>
  <c r="T194" i="51"/>
  <c r="J73" i="45" s="1"/>
  <c r="T74" i="52"/>
  <c r="T194" i="52"/>
  <c r="AD73" i="45" s="1"/>
  <c r="AN73" i="45" s="1"/>
  <c r="J70" i="19"/>
  <c r="J71" i="19" s="1"/>
  <c r="T193" i="56"/>
  <c r="J57" i="45" s="1"/>
  <c r="AN57" i="45" s="1"/>
  <c r="AN23" i="45"/>
  <c r="AN90" i="45"/>
  <c r="G192" i="69"/>
  <c r="P74" i="68"/>
  <c r="L193" i="73"/>
  <c r="N90" i="45" s="1"/>
  <c r="AI89" i="45"/>
  <c r="M158" i="48"/>
  <c r="I134" i="71"/>
  <c r="I110" i="70"/>
  <c r="J192" i="71"/>
  <c r="S98" i="71"/>
  <c r="L134" i="69"/>
  <c r="Q192" i="73"/>
  <c r="Q89" i="45" s="1"/>
  <c r="G153" i="45"/>
  <c r="M192" i="69"/>
  <c r="Y104" i="45" s="1"/>
  <c r="H170" i="69"/>
  <c r="I74" i="72"/>
  <c r="H182" i="72"/>
  <c r="H194" i="72" s="1"/>
  <c r="H193" i="72"/>
  <c r="M62" i="73"/>
  <c r="M193" i="73"/>
  <c r="O90" i="45" s="1"/>
  <c r="M194" i="73"/>
  <c r="O91" i="45" s="1"/>
  <c r="J152" i="45"/>
  <c r="K194" i="69"/>
  <c r="W106" i="45" s="1"/>
  <c r="K38" i="48"/>
  <c r="K194" i="48" s="1"/>
  <c r="G152" i="45"/>
  <c r="M157" i="71"/>
  <c r="M158" i="71" s="1"/>
  <c r="I25" i="69"/>
  <c r="L25" i="68"/>
  <c r="L193" i="68" s="1"/>
  <c r="D105" i="45" s="1"/>
  <c r="I192" i="71"/>
  <c r="R110" i="71"/>
  <c r="AM104" i="45"/>
  <c r="S194" i="71"/>
  <c r="I91" i="45" s="1"/>
  <c r="AI88" i="45"/>
  <c r="J193" i="48"/>
  <c r="R98" i="69"/>
  <c r="I86" i="71"/>
  <c r="F154" i="45"/>
  <c r="F155" i="45" s="1"/>
  <c r="R26" i="73"/>
  <c r="L121" i="70"/>
  <c r="L122" i="70" s="1"/>
  <c r="L194" i="70" s="1"/>
  <c r="N106" i="45" s="1"/>
  <c r="Q49" i="68"/>
  <c r="Q50" i="68" s="1"/>
  <c r="G37" i="72"/>
  <c r="G193" i="72" s="1"/>
  <c r="R192" i="48"/>
  <c r="AB37" i="45" s="1"/>
  <c r="R134" i="71"/>
  <c r="AN58" i="45"/>
  <c r="G194" i="70"/>
  <c r="H192" i="71"/>
  <c r="H194" i="73"/>
  <c r="L74" i="73"/>
  <c r="R38" i="48"/>
  <c r="P194" i="73"/>
  <c r="I158" i="70"/>
  <c r="G70" i="19"/>
  <c r="G71" i="19" s="1"/>
  <c r="I65" i="19"/>
  <c r="I70" i="19" s="1"/>
  <c r="I71" i="19" s="1"/>
  <c r="H193" i="48"/>
  <c r="I38" i="73"/>
  <c r="I193" i="73"/>
  <c r="F156" i="45" s="1"/>
  <c r="R74" i="71"/>
  <c r="R193" i="71"/>
  <c r="H90" i="45" s="1"/>
  <c r="AL90" i="45" s="1"/>
  <c r="H122" i="69"/>
  <c r="H193" i="69"/>
  <c r="K193" i="70"/>
  <c r="M104" i="45"/>
  <c r="J153" i="45"/>
  <c r="G26" i="73"/>
  <c r="G193" i="73"/>
  <c r="AL88" i="45"/>
  <c r="P49" i="68"/>
  <c r="P193" i="68" s="1"/>
  <c r="S194" i="73"/>
  <c r="S91" i="45" s="1"/>
  <c r="P192" i="72"/>
  <c r="P25" i="72"/>
  <c r="K193" i="71"/>
  <c r="C90" i="45" s="1"/>
  <c r="K26" i="71"/>
  <c r="K194" i="71" s="1"/>
  <c r="C91" i="45" s="1"/>
  <c r="N194" i="71"/>
  <c r="F91" i="45" s="1"/>
  <c r="N193" i="71"/>
  <c r="F90" i="45" s="1"/>
  <c r="S61" i="48"/>
  <c r="S62" i="48" s="1"/>
  <c r="N192" i="72"/>
  <c r="Z89" i="45" s="1"/>
  <c r="N25" i="72"/>
  <c r="N193" i="72" s="1"/>
  <c r="Z90" i="45" s="1"/>
  <c r="I192" i="68"/>
  <c r="I26" i="68"/>
  <c r="I194" i="68" s="1"/>
  <c r="J121" i="71"/>
  <c r="J122" i="71" s="1"/>
  <c r="M193" i="48"/>
  <c r="L50" i="73"/>
  <c r="L192" i="71"/>
  <c r="D89" i="45" s="1"/>
  <c r="AH89" i="45" s="1"/>
  <c r="L25" i="71"/>
  <c r="L193" i="71" s="1"/>
  <c r="D90" i="45" s="1"/>
  <c r="AK103" i="45"/>
  <c r="P192" i="70"/>
  <c r="P25" i="70"/>
  <c r="P193" i="70" s="1"/>
  <c r="K152" i="45"/>
  <c r="N26" i="48"/>
  <c r="N194" i="48" s="1"/>
  <c r="N193" i="48"/>
  <c r="J109" i="71"/>
  <c r="J110" i="71" s="1"/>
  <c r="AH104" i="45"/>
  <c r="K38" i="73"/>
  <c r="K194" i="73" s="1"/>
  <c r="M91" i="45" s="1"/>
  <c r="M193" i="71"/>
  <c r="E90" i="45" s="1"/>
  <c r="S193" i="70"/>
  <c r="S105" i="45" s="1"/>
  <c r="I193" i="69"/>
  <c r="T194" i="72"/>
  <c r="AD91" i="45" s="1"/>
  <c r="AN91" i="45" s="1"/>
  <c r="L50" i="69"/>
  <c r="L182" i="48"/>
  <c r="H169" i="71"/>
  <c r="H170" i="71" s="1"/>
  <c r="G192" i="71"/>
  <c r="G26" i="71"/>
  <c r="G194" i="71" s="1"/>
  <c r="AL103" i="45"/>
  <c r="J170" i="72"/>
  <c r="N74" i="73"/>
  <c r="L86" i="48"/>
  <c r="K25" i="72"/>
  <c r="K193" i="72" s="1"/>
  <c r="W90" i="45" s="1"/>
  <c r="M182" i="70"/>
  <c r="I25" i="48"/>
  <c r="J61" i="73"/>
  <c r="J193" i="73" s="1"/>
  <c r="N193" i="69"/>
  <c r="Z105" i="45" s="1"/>
  <c r="N26" i="69"/>
  <c r="N194" i="69" s="1"/>
  <c r="Z106" i="45" s="1"/>
  <c r="I192" i="72"/>
  <c r="I25" i="72"/>
  <c r="I193" i="72" s="1"/>
  <c r="R194" i="72"/>
  <c r="AB91" i="45" s="1"/>
  <c r="Q193" i="71"/>
  <c r="G90" i="45" s="1"/>
  <c r="Q26" i="71"/>
  <c r="Q194" i="71" s="1"/>
  <c r="G91" i="45" s="1"/>
  <c r="P192" i="48"/>
  <c r="P25" i="48"/>
  <c r="P193" i="48" s="1"/>
  <c r="K193" i="69"/>
  <c r="P192" i="71"/>
  <c r="H194" i="69"/>
  <c r="N194" i="68"/>
  <c r="F106" i="45" s="1"/>
  <c r="Q192" i="48"/>
  <c r="AA37" i="45" s="1"/>
  <c r="AG88" i="45"/>
  <c r="AL89" i="45"/>
  <c r="N193" i="68"/>
  <c r="F105" i="45" s="1"/>
  <c r="AJ105" i="45" s="1"/>
  <c r="S193" i="71"/>
  <c r="I90" i="45" s="1"/>
  <c r="R192" i="68"/>
  <c r="H104" i="45" s="1"/>
  <c r="R25" i="68"/>
  <c r="R193" i="68" s="1"/>
  <c r="H105" i="45" s="1"/>
  <c r="P50" i="71"/>
  <c r="M194" i="48"/>
  <c r="L26" i="68"/>
  <c r="L194" i="68" s="1"/>
  <c r="D106" i="45" s="1"/>
  <c r="H192" i="48"/>
  <c r="G25" i="68"/>
  <c r="G193" i="70"/>
  <c r="K192" i="48"/>
  <c r="W37" i="45" s="1"/>
  <c r="L25" i="48"/>
  <c r="Q50" i="73"/>
  <c r="K153" i="45"/>
  <c r="W104" i="45"/>
  <c r="E152" i="45"/>
  <c r="H152" i="45" s="1"/>
  <c r="P26" i="70"/>
  <c r="M25" i="69"/>
  <c r="I182" i="69"/>
  <c r="M25" i="72"/>
  <c r="N146" i="70"/>
  <c r="G38" i="73"/>
  <c r="J193" i="69"/>
  <c r="M26" i="71"/>
  <c r="M194" i="71" s="1"/>
  <c r="E91" i="45" s="1"/>
  <c r="H158" i="70"/>
  <c r="I193" i="70"/>
  <c r="L193" i="72"/>
  <c r="X90" i="45" s="1"/>
  <c r="G154" i="45"/>
  <c r="G155" i="45" s="1"/>
  <c r="Q26" i="70"/>
  <c r="Q193" i="70"/>
  <c r="Q105" i="45" s="1"/>
  <c r="M25" i="70"/>
  <c r="M193" i="70" s="1"/>
  <c r="O105" i="45" s="1"/>
  <c r="M192" i="70"/>
  <c r="O104" i="45" s="1"/>
  <c r="T194" i="57"/>
  <c r="T24" i="45" s="1"/>
  <c r="N26" i="73"/>
  <c r="G26" i="69"/>
  <c r="G194" i="69" s="1"/>
  <c r="G193" i="69"/>
  <c r="P26" i="71"/>
  <c r="P193" i="71"/>
  <c r="G193" i="48"/>
  <c r="J26" i="71"/>
  <c r="J193" i="71"/>
  <c r="Q26" i="48"/>
  <c r="Q193" i="48"/>
  <c r="J194" i="68"/>
  <c r="L194" i="73"/>
  <c r="N91" i="45" s="1"/>
  <c r="AJ103" i="45"/>
  <c r="J194" i="69"/>
  <c r="S26" i="48"/>
  <c r="S194" i="48" s="1"/>
  <c r="S193" i="48"/>
  <c r="N122" i="70"/>
  <c r="R109" i="70"/>
  <c r="R110" i="70" s="1"/>
  <c r="H25" i="68"/>
  <c r="H193" i="68" s="1"/>
  <c r="S25" i="68"/>
  <c r="S193" i="68" s="1"/>
  <c r="I105" i="45" s="1"/>
  <c r="J26" i="72"/>
  <c r="J194" i="72" s="1"/>
  <c r="J193" i="72"/>
  <c r="AK88" i="45"/>
  <c r="I26" i="69"/>
  <c r="H134" i="70"/>
  <c r="H26" i="48"/>
  <c r="H194" i="48" s="1"/>
  <c r="I193" i="71"/>
  <c r="M182" i="69"/>
  <c r="Q86" i="48"/>
  <c r="K74" i="70"/>
  <c r="K194" i="70" s="1"/>
  <c r="M106" i="45" s="1"/>
  <c r="I152" i="45"/>
  <c r="P25" i="69"/>
  <c r="I26" i="71"/>
  <c r="I194" i="71" s="1"/>
  <c r="J146" i="70"/>
  <c r="Q38" i="72"/>
  <c r="G38" i="72"/>
  <c r="G194" i="72" s="1"/>
  <c r="Q158" i="70"/>
  <c r="N26" i="72"/>
  <c r="N194" i="72" s="1"/>
  <c r="Z91" i="45" s="1"/>
  <c r="I98" i="73"/>
  <c r="P74" i="70"/>
  <c r="I192" i="70"/>
  <c r="L194" i="72"/>
  <c r="X91" i="45" s="1"/>
  <c r="Q26" i="73"/>
  <c r="Q193" i="73"/>
  <c r="Q90" i="45" s="1"/>
  <c r="M192" i="68"/>
  <c r="E104" i="45" s="1"/>
  <c r="AI104" i="45" s="1"/>
  <c r="M25" i="68"/>
  <c r="M193" i="68" s="1"/>
  <c r="E105" i="45" s="1"/>
  <c r="G194" i="48"/>
  <c r="Q192" i="69"/>
  <c r="AA104" i="45" s="1"/>
  <c r="AK104" i="45" s="1"/>
  <c r="Q25" i="69"/>
  <c r="Q193" i="69" s="1"/>
  <c r="AA105" i="45" s="1"/>
  <c r="AJ89" i="45"/>
  <c r="S26" i="72"/>
  <c r="S194" i="72" s="1"/>
  <c r="AC91" i="45" s="1"/>
  <c r="AM91" i="45" s="1"/>
  <c r="S193" i="72"/>
  <c r="AC90" i="45" s="1"/>
  <c r="AM90" i="45" s="1"/>
  <c r="R192" i="69"/>
  <c r="AB104" i="45" s="1"/>
  <c r="R25" i="69"/>
  <c r="K193" i="48"/>
  <c r="W38" i="45" s="1"/>
  <c r="J193" i="68"/>
  <c r="R194" i="73"/>
  <c r="R91" i="45" s="1"/>
  <c r="AJ88" i="45"/>
  <c r="L193" i="70"/>
  <c r="N105" i="45" s="1"/>
  <c r="Q194" i="68"/>
  <c r="G106" i="45" s="1"/>
  <c r="AN24" i="45"/>
  <c r="AM103" i="45"/>
  <c r="I193" i="68"/>
  <c r="R193" i="48"/>
  <c r="AB38" i="45" s="1"/>
  <c r="AL38" i="45" s="1"/>
  <c r="R26" i="48"/>
  <c r="R194" i="48" s="1"/>
  <c r="AB39" i="45" s="1"/>
  <c r="Q192" i="72"/>
  <c r="AA89" i="45" s="1"/>
  <c r="AK89" i="45" s="1"/>
  <c r="Q25" i="72"/>
  <c r="Q193" i="72" s="1"/>
  <c r="AA90" i="45" s="1"/>
  <c r="K25" i="68"/>
  <c r="K193" i="68" s="1"/>
  <c r="K192" i="68"/>
  <c r="J25" i="70"/>
  <c r="J193" i="70" s="1"/>
  <c r="J192" i="70"/>
  <c r="P193" i="73"/>
  <c r="AH105" i="45"/>
  <c r="AM89" i="45"/>
  <c r="J192" i="48"/>
  <c r="J26" i="48"/>
  <c r="J194" i="48" s="1"/>
  <c r="Q146" i="73"/>
  <c r="S25" i="69"/>
  <c r="S193" i="69" s="1"/>
  <c r="AC105" i="45" s="1"/>
  <c r="AG102" i="45"/>
  <c r="G193" i="71"/>
  <c r="H193" i="71"/>
  <c r="S86" i="70"/>
  <c r="S194" i="70" s="1"/>
  <c r="S106" i="45" s="1"/>
  <c r="K26" i="72"/>
  <c r="K194" i="72" s="1"/>
  <c r="W91" i="45" s="1"/>
  <c r="R26" i="70"/>
  <c r="R194" i="70" s="1"/>
  <c r="R106" i="45" s="1"/>
  <c r="H26" i="71"/>
  <c r="H194" i="71" s="1"/>
  <c r="AJ104" i="45"/>
  <c r="M134" i="69"/>
  <c r="L194" i="69"/>
  <c r="X106" i="45" s="1"/>
  <c r="Q193" i="68"/>
  <c r="G105" i="45" s="1"/>
  <c r="AK105" i="45" s="1"/>
  <c r="Q122" i="72"/>
  <c r="J192" i="72"/>
  <c r="M86" i="70"/>
  <c r="I170" i="70"/>
  <c r="I194" i="70" s="1"/>
  <c r="AK57" i="45"/>
  <c r="AH22" i="45"/>
  <c r="H193" i="57"/>
  <c r="AL22" i="45"/>
  <c r="I192" i="52"/>
  <c r="I62" i="52"/>
  <c r="AH37" i="45"/>
  <c r="AL23" i="45"/>
  <c r="AI71" i="45"/>
  <c r="F137" i="45"/>
  <c r="F138" i="45" s="1"/>
  <c r="F139" i="45" s="1"/>
  <c r="AL24" i="45"/>
  <c r="G193" i="58"/>
  <c r="P193" i="60"/>
  <c r="AK58" i="45"/>
  <c r="AK37" i="45"/>
  <c r="AL57" i="45"/>
  <c r="AL37" i="45"/>
  <c r="AK71" i="45"/>
  <c r="AM22" i="45"/>
  <c r="AJ70" i="45"/>
  <c r="AM56" i="45"/>
  <c r="AM71" i="45"/>
  <c r="AK56" i="45"/>
  <c r="AM37" i="45"/>
  <c r="AL71" i="45"/>
  <c r="AJ36" i="45"/>
  <c r="AI23" i="45"/>
  <c r="AG38" i="45"/>
  <c r="AI37" i="45"/>
  <c r="AG37" i="45"/>
  <c r="AI22" i="45"/>
  <c r="AI21" i="45"/>
  <c r="AH23" i="45"/>
  <c r="AJ21" i="45"/>
  <c r="AH56" i="45"/>
  <c r="AG56" i="45"/>
  <c r="AI56" i="45"/>
  <c r="AJ55" i="45"/>
  <c r="I194" i="49"/>
  <c r="H194" i="58"/>
  <c r="J137" i="45"/>
  <c r="M37" i="45"/>
  <c r="G137" i="45"/>
  <c r="G138" i="45" s="1"/>
  <c r="G139" i="45" s="1"/>
  <c r="G145" i="45"/>
  <c r="G146" i="45" s="1"/>
  <c r="G147" i="45" s="1"/>
  <c r="F145" i="45"/>
  <c r="F146" i="45" s="1"/>
  <c r="F147" i="45" s="1"/>
  <c r="M194" i="55"/>
  <c r="E24" i="45" s="1"/>
  <c r="S194" i="55"/>
  <c r="I24" i="45" s="1"/>
  <c r="I194" i="55"/>
  <c r="I192" i="51"/>
  <c r="M194" i="39"/>
  <c r="E39" i="45" s="1"/>
  <c r="Y38" i="45"/>
  <c r="AI38" i="45" s="1"/>
  <c r="M194" i="56"/>
  <c r="E58" i="45" s="1"/>
  <c r="S193" i="52"/>
  <c r="AC72" i="45" s="1"/>
  <c r="AM72" i="45" s="1"/>
  <c r="G194" i="53"/>
  <c r="G193" i="52"/>
  <c r="I193" i="59"/>
  <c r="AC39" i="45"/>
  <c r="S193" i="49"/>
  <c r="S38" i="45" s="1"/>
  <c r="S38" i="39"/>
  <c r="S194" i="53"/>
  <c r="S73" i="45" s="1"/>
  <c r="S193" i="53"/>
  <c r="S72" i="45" s="1"/>
  <c r="AC38" i="45"/>
  <c r="AM38" i="45" s="1"/>
  <c r="S194" i="49"/>
  <c r="S39" i="45" s="1"/>
  <c r="S26" i="52"/>
  <c r="S193" i="56"/>
  <c r="I57" i="45" s="1"/>
  <c r="S194" i="56"/>
  <c r="I58" i="45" s="1"/>
  <c r="I193" i="53"/>
  <c r="I193" i="55"/>
  <c r="I193" i="49"/>
  <c r="S193" i="57"/>
  <c r="S23" i="45" s="1"/>
  <c r="S194" i="59"/>
  <c r="AC24" i="45" s="1"/>
  <c r="S194" i="57"/>
  <c r="S24" i="45" s="1"/>
  <c r="S193" i="60"/>
  <c r="AC57" i="45" s="1"/>
  <c r="S193" i="59"/>
  <c r="AC23" i="45" s="1"/>
  <c r="AM23" i="45" s="1"/>
  <c r="S193" i="58"/>
  <c r="S57" i="45" s="1"/>
  <c r="S194" i="60"/>
  <c r="AC58" i="45" s="1"/>
  <c r="S194" i="58"/>
  <c r="S58" i="45" s="1"/>
  <c r="R194" i="60"/>
  <c r="R194" i="51"/>
  <c r="H73" i="45" s="1"/>
  <c r="R193" i="51"/>
  <c r="H72" i="45" s="1"/>
  <c r="R38" i="52"/>
  <c r="R193" i="52"/>
  <c r="AB72" i="45" s="1"/>
  <c r="R194" i="39"/>
  <c r="R194" i="53"/>
  <c r="R73" i="45" s="1"/>
  <c r="R26" i="49"/>
  <c r="I194" i="53"/>
  <c r="M193" i="60"/>
  <c r="Y57" i="45" s="1"/>
  <c r="AI57" i="45" s="1"/>
  <c r="Q193" i="52"/>
  <c r="AA72" i="45" s="1"/>
  <c r="AK72" i="45" s="1"/>
  <c r="Q169" i="58"/>
  <c r="Q193" i="58" s="1"/>
  <c r="Q57" i="45" s="1"/>
  <c r="Q193" i="57"/>
  <c r="Q23" i="45" s="1"/>
  <c r="H194" i="51"/>
  <c r="AA38" i="45"/>
  <c r="Q110" i="52"/>
  <c r="Q194" i="52" s="1"/>
  <c r="Q193" i="59"/>
  <c r="AA23" i="45" s="1"/>
  <c r="AK23" i="45" s="1"/>
  <c r="Q50" i="57"/>
  <c r="Q194" i="59"/>
  <c r="AA24" i="45" s="1"/>
  <c r="Q194" i="55"/>
  <c r="G24" i="45" s="1"/>
  <c r="Q193" i="53"/>
  <c r="Q72" i="45" s="1"/>
  <c r="Q194" i="53"/>
  <c r="Q73" i="45" s="1"/>
  <c r="Q194" i="39"/>
  <c r="G39" i="45" s="1"/>
  <c r="Q193" i="49"/>
  <c r="Q38" i="45" s="1"/>
  <c r="Q193" i="39"/>
  <c r="G38" i="45" s="1"/>
  <c r="Q194" i="49"/>
  <c r="Q39" i="45" s="1"/>
  <c r="H136" i="45"/>
  <c r="H134" i="45"/>
  <c r="H144" i="45"/>
  <c r="C49" i="19"/>
  <c r="C50" i="19" s="1"/>
  <c r="G49" i="19"/>
  <c r="G50" i="19" s="1"/>
  <c r="P194" i="58"/>
  <c r="P194" i="60"/>
  <c r="P194" i="57"/>
  <c r="P194" i="55"/>
  <c r="F49" i="19"/>
  <c r="F50" i="19" s="1"/>
  <c r="D49" i="19"/>
  <c r="D50" i="19" s="1"/>
  <c r="L193" i="51"/>
  <c r="D72" i="45" s="1"/>
  <c r="P194" i="51"/>
  <c r="H193" i="59"/>
  <c r="I193" i="51"/>
  <c r="L136" i="45"/>
  <c r="K145" i="45"/>
  <c r="L145" i="45" s="1"/>
  <c r="L193" i="52"/>
  <c r="X72" i="45" s="1"/>
  <c r="M193" i="58"/>
  <c r="O57" i="45" s="1"/>
  <c r="H193" i="52"/>
  <c r="J138" i="45"/>
  <c r="J139" i="45" s="1"/>
  <c r="P193" i="52"/>
  <c r="K193" i="52"/>
  <c r="W72" i="45" s="1"/>
  <c r="M193" i="52"/>
  <c r="Y72" i="45" s="1"/>
  <c r="AI72" i="45" s="1"/>
  <c r="N49" i="52"/>
  <c r="N50" i="52" s="1"/>
  <c r="N169" i="52"/>
  <c r="N170" i="52" s="1"/>
  <c r="N61" i="52"/>
  <c r="N62" i="52" s="1"/>
  <c r="L193" i="60"/>
  <c r="X57" i="45" s="1"/>
  <c r="G194" i="58"/>
  <c r="J50" i="52"/>
  <c r="G193" i="49"/>
  <c r="I194" i="51"/>
  <c r="K194" i="39"/>
  <c r="C39" i="45" s="1"/>
  <c r="N192" i="59"/>
  <c r="Z22" i="45" s="1"/>
  <c r="N62" i="60"/>
  <c r="P193" i="49"/>
  <c r="Z37" i="45"/>
  <c r="J193" i="52"/>
  <c r="J170" i="52"/>
  <c r="J145" i="59"/>
  <c r="J146" i="59" s="1"/>
  <c r="N193" i="58"/>
  <c r="P57" i="45" s="1"/>
  <c r="M193" i="57"/>
  <c r="O23" i="45" s="1"/>
  <c r="N158" i="59"/>
  <c r="N26" i="59"/>
  <c r="N26" i="60"/>
  <c r="M86" i="59"/>
  <c r="N122" i="60"/>
  <c r="N158" i="52"/>
  <c r="N74" i="52"/>
  <c r="N170" i="60"/>
  <c r="K98" i="59"/>
  <c r="N134" i="52"/>
  <c r="K182" i="59"/>
  <c r="J158" i="59"/>
  <c r="J26" i="60"/>
  <c r="L194" i="58"/>
  <c r="N58" i="45" s="1"/>
  <c r="J38" i="52"/>
  <c r="N158" i="60"/>
  <c r="J110" i="60"/>
  <c r="P194" i="39"/>
  <c r="P194" i="56"/>
  <c r="P194" i="53"/>
  <c r="P194" i="49"/>
  <c r="P194" i="52"/>
  <c r="J50" i="60"/>
  <c r="J182" i="60"/>
  <c r="K26" i="60"/>
  <c r="J158" i="60"/>
  <c r="N50" i="60"/>
  <c r="L26" i="60"/>
  <c r="G194" i="60"/>
  <c r="G193" i="59"/>
  <c r="J38" i="59"/>
  <c r="K62" i="59"/>
  <c r="J50" i="59"/>
  <c r="N37" i="59"/>
  <c r="N193" i="59" s="1"/>
  <c r="Z23" i="45" s="1"/>
  <c r="J192" i="52"/>
  <c r="J74" i="52"/>
  <c r="G26" i="52"/>
  <c r="J192" i="59"/>
  <c r="K193" i="56"/>
  <c r="C57" i="45" s="1"/>
  <c r="AG57" i="45" s="1"/>
  <c r="M193" i="53"/>
  <c r="O72" i="45" s="1"/>
  <c r="I137" i="45"/>
  <c r="I138" i="45" s="1"/>
  <c r="J49" i="58"/>
  <c r="J193" i="58" s="1"/>
  <c r="M26" i="51"/>
  <c r="M194" i="51" s="1"/>
  <c r="E73" i="45" s="1"/>
  <c r="L193" i="53"/>
  <c r="N72" i="45" s="1"/>
  <c r="G194" i="39"/>
  <c r="N193" i="55"/>
  <c r="F23" i="45" s="1"/>
  <c r="I194" i="57"/>
  <c r="N62" i="58"/>
  <c r="N194" i="58" s="1"/>
  <c r="P58" i="45" s="1"/>
  <c r="H193" i="53"/>
  <c r="J192" i="39"/>
  <c r="N182" i="51"/>
  <c r="I194" i="39"/>
  <c r="J192" i="51"/>
  <c r="K98" i="53"/>
  <c r="K194" i="53" s="1"/>
  <c r="M73" i="45" s="1"/>
  <c r="M146" i="57"/>
  <c r="M194" i="57" s="1"/>
  <c r="O24" i="45" s="1"/>
  <c r="K193" i="58"/>
  <c r="M57" i="45" s="1"/>
  <c r="H193" i="49"/>
  <c r="L193" i="56"/>
  <c r="D57" i="45" s="1"/>
  <c r="AH57" i="45" s="1"/>
  <c r="N193" i="56"/>
  <c r="F57" i="45" s="1"/>
  <c r="N192" i="55"/>
  <c r="F22" i="45" s="1"/>
  <c r="AJ22" i="45" s="1"/>
  <c r="G98" i="56"/>
  <c r="G194" i="56" s="1"/>
  <c r="J192" i="55"/>
  <c r="H193" i="56"/>
  <c r="E148" i="45" s="1"/>
  <c r="E149" i="45" s="1"/>
  <c r="K26" i="56"/>
  <c r="K194" i="56" s="1"/>
  <c r="C58" i="45" s="1"/>
  <c r="I86" i="56"/>
  <c r="I194" i="56" s="1"/>
  <c r="J42" i="19"/>
  <c r="J41" i="19"/>
  <c r="I44" i="19"/>
  <c r="I45" i="19"/>
  <c r="E138" i="45"/>
  <c r="J193" i="57"/>
  <c r="J26" i="57"/>
  <c r="K50" i="58"/>
  <c r="K194" i="58" s="1"/>
  <c r="M58" i="45" s="1"/>
  <c r="M62" i="53"/>
  <c r="M194" i="53" s="1"/>
  <c r="O73" i="45" s="1"/>
  <c r="J192" i="60"/>
  <c r="N192" i="39"/>
  <c r="F37" i="45" s="1"/>
  <c r="K193" i="57"/>
  <c r="M23" i="45" s="1"/>
  <c r="K26" i="57"/>
  <c r="K194" i="57" s="1"/>
  <c r="M24" i="45" s="1"/>
  <c r="H194" i="55"/>
  <c r="I193" i="60"/>
  <c r="I26" i="58"/>
  <c r="I194" i="58" s="1"/>
  <c r="L146" i="57"/>
  <c r="L194" i="57" s="1"/>
  <c r="N24" i="45" s="1"/>
  <c r="L122" i="53"/>
  <c r="L194" i="53" s="1"/>
  <c r="N73" i="45" s="1"/>
  <c r="G193" i="51"/>
  <c r="N192" i="57"/>
  <c r="P22" i="45" s="1"/>
  <c r="N193" i="57"/>
  <c r="P23" i="45" s="1"/>
  <c r="H194" i="49"/>
  <c r="J193" i="49"/>
  <c r="J182" i="55"/>
  <c r="N193" i="49"/>
  <c r="P38" i="45" s="1"/>
  <c r="N26" i="49"/>
  <c r="G194" i="49"/>
  <c r="I140" i="45"/>
  <c r="E145" i="45"/>
  <c r="H26" i="57"/>
  <c r="H194" i="57" s="1"/>
  <c r="H26" i="56"/>
  <c r="H194" i="56" s="1"/>
  <c r="H193" i="55"/>
  <c r="E140" i="45" s="1"/>
  <c r="J37" i="60"/>
  <c r="J38" i="60" s="1"/>
  <c r="L144" i="45"/>
  <c r="I146" i="45"/>
  <c r="N194" i="56"/>
  <c r="F58" i="45" s="1"/>
  <c r="K193" i="59"/>
  <c r="W23" i="45" s="1"/>
  <c r="AG23" i="45" s="1"/>
  <c r="K193" i="51"/>
  <c r="C72" i="45" s="1"/>
  <c r="G26" i="51"/>
  <c r="G194" i="51" s="1"/>
  <c r="F148" i="45"/>
  <c r="F149" i="45" s="1"/>
  <c r="M193" i="49"/>
  <c r="O38" i="45" s="1"/>
  <c r="M26" i="49"/>
  <c r="M194" i="49" s="1"/>
  <c r="O39" i="45" s="1"/>
  <c r="N38" i="49"/>
  <c r="J193" i="39"/>
  <c r="L158" i="49"/>
  <c r="L194" i="49" s="1"/>
  <c r="N39" i="45" s="1"/>
  <c r="J85" i="55"/>
  <c r="J86" i="55" s="1"/>
  <c r="N182" i="55"/>
  <c r="N169" i="53"/>
  <c r="N193" i="53" s="1"/>
  <c r="P72" i="45" s="1"/>
  <c r="N193" i="60"/>
  <c r="Z57" i="45" s="1"/>
  <c r="N73" i="39"/>
  <c r="N193" i="39" s="1"/>
  <c r="F38" i="45" s="1"/>
  <c r="I194" i="59"/>
  <c r="Y39" i="45"/>
  <c r="L194" i="52"/>
  <c r="N192" i="49"/>
  <c r="P37" i="45" s="1"/>
  <c r="I193" i="57"/>
  <c r="F140" i="45"/>
  <c r="F141" i="45" s="1"/>
  <c r="H134" i="53"/>
  <c r="H194" i="53" s="1"/>
  <c r="J25" i="59"/>
  <c r="K192" i="59"/>
  <c r="W22" i="45" s="1"/>
  <c r="AG22" i="45" s="1"/>
  <c r="N134" i="51"/>
  <c r="N192" i="52"/>
  <c r="Z71" i="45" s="1"/>
  <c r="J26" i="49"/>
  <c r="J140" i="45"/>
  <c r="J141" i="45" s="1"/>
  <c r="J110" i="49"/>
  <c r="J26" i="39"/>
  <c r="J194" i="39" s="1"/>
  <c r="N193" i="51"/>
  <c r="F72" i="45" s="1"/>
  <c r="J145" i="45"/>
  <c r="J146" i="57"/>
  <c r="J192" i="49"/>
  <c r="N192" i="51"/>
  <c r="F71" i="45" s="1"/>
  <c r="J192" i="57"/>
  <c r="M26" i="58"/>
  <c r="M194" i="58" s="1"/>
  <c r="O58" i="45" s="1"/>
  <c r="J73" i="55"/>
  <c r="Z38" i="45"/>
  <c r="L194" i="56"/>
  <c r="D58" i="45" s="1"/>
  <c r="N192" i="60"/>
  <c r="Z56" i="45" s="1"/>
  <c r="AJ56" i="45" s="1"/>
  <c r="K137" i="45"/>
  <c r="L193" i="58"/>
  <c r="N57" i="45" s="1"/>
  <c r="J121" i="56"/>
  <c r="J193" i="56" s="1"/>
  <c r="J37" i="51"/>
  <c r="J25" i="53"/>
  <c r="L26" i="55"/>
  <c r="L194" i="55" s="1"/>
  <c r="D24" i="45" s="1"/>
  <c r="F21" i="19"/>
  <c r="D24" i="19"/>
  <c r="H46" i="19"/>
  <c r="H44" i="19"/>
  <c r="T194" i="49" l="1"/>
  <c r="T39" i="45" s="1"/>
  <c r="H194" i="70"/>
  <c r="P50" i="68"/>
  <c r="P194" i="68" s="1"/>
  <c r="S26" i="68"/>
  <c r="S194" i="68" s="1"/>
  <c r="I106" i="45" s="1"/>
  <c r="N194" i="73"/>
  <c r="P91" i="45" s="1"/>
  <c r="L26" i="71"/>
  <c r="L194" i="71" s="1"/>
  <c r="D91" i="45" s="1"/>
  <c r="AJ90" i="45"/>
  <c r="N194" i="70"/>
  <c r="P106" i="45" s="1"/>
  <c r="G156" i="45"/>
  <c r="G157" i="45" s="1"/>
  <c r="I26" i="72"/>
  <c r="I194" i="72" s="1"/>
  <c r="M26" i="70"/>
  <c r="R194" i="71"/>
  <c r="H91" i="45" s="1"/>
  <c r="P194" i="71"/>
  <c r="R26" i="68"/>
  <c r="R194" i="68" s="1"/>
  <c r="H106" i="45" s="1"/>
  <c r="AJ106" i="45"/>
  <c r="AL91" i="45"/>
  <c r="S26" i="69"/>
  <c r="S194" i="69" s="1"/>
  <c r="AC106" i="45" s="1"/>
  <c r="E153" i="45"/>
  <c r="J154" i="45"/>
  <c r="J155" i="45" s="1"/>
  <c r="F157" i="45"/>
  <c r="F158" i="45" s="1"/>
  <c r="E156" i="45"/>
  <c r="Q26" i="72"/>
  <c r="Q194" i="72" s="1"/>
  <c r="AA91" i="45" s="1"/>
  <c r="AK91" i="45" s="1"/>
  <c r="P194" i="70"/>
  <c r="AH106" i="45"/>
  <c r="AK90" i="45"/>
  <c r="I26" i="48"/>
  <c r="I194" i="48" s="1"/>
  <c r="I193" i="48"/>
  <c r="AH90" i="45"/>
  <c r="AG90" i="45"/>
  <c r="I194" i="73"/>
  <c r="I153" i="45"/>
  <c r="L153" i="45" s="1"/>
  <c r="C104" i="45"/>
  <c r="AG104" i="45" s="1"/>
  <c r="J194" i="71"/>
  <c r="M194" i="70"/>
  <c r="O106" i="45" s="1"/>
  <c r="Q194" i="70"/>
  <c r="Q106" i="45" s="1"/>
  <c r="M26" i="72"/>
  <c r="M194" i="72" s="1"/>
  <c r="Y91" i="45" s="1"/>
  <c r="AI91" i="45" s="1"/>
  <c r="M193" i="72"/>
  <c r="Y90" i="45" s="1"/>
  <c r="AI90" i="45" s="1"/>
  <c r="L26" i="48"/>
  <c r="L194" i="48" s="1"/>
  <c r="L193" i="48"/>
  <c r="R193" i="70"/>
  <c r="R105" i="45" s="1"/>
  <c r="AL104" i="45"/>
  <c r="P193" i="72"/>
  <c r="P26" i="72"/>
  <c r="P194" i="72" s="1"/>
  <c r="G194" i="73"/>
  <c r="J156" i="45"/>
  <c r="J157" i="45" s="1"/>
  <c r="M105" i="45"/>
  <c r="Q26" i="69"/>
  <c r="Q194" i="69" s="1"/>
  <c r="AA106" i="45" s="1"/>
  <c r="J26" i="70"/>
  <c r="J194" i="70" s="1"/>
  <c r="C105" i="45"/>
  <c r="I156" i="45"/>
  <c r="R26" i="69"/>
  <c r="R194" i="69" s="1"/>
  <c r="AB106" i="45" s="1"/>
  <c r="R193" i="69"/>
  <c r="AB105" i="45" s="1"/>
  <c r="AL105" i="45" s="1"/>
  <c r="M26" i="68"/>
  <c r="M194" i="68" s="1"/>
  <c r="E106" i="45" s="1"/>
  <c r="Q194" i="73"/>
  <c r="Q91" i="45" s="1"/>
  <c r="P26" i="69"/>
  <c r="P194" i="69" s="1"/>
  <c r="P193" i="69"/>
  <c r="AM105" i="45"/>
  <c r="I194" i="69"/>
  <c r="G26" i="68"/>
  <c r="G194" i="68" s="1"/>
  <c r="G193" i="68"/>
  <c r="P26" i="48"/>
  <c r="P194" i="48" s="1"/>
  <c r="J62" i="73"/>
  <c r="J194" i="73" s="1"/>
  <c r="AJ91" i="45"/>
  <c r="AK106" i="45"/>
  <c r="L152" i="45"/>
  <c r="I154" i="45"/>
  <c r="Q194" i="48"/>
  <c r="AA39" i="45" s="1"/>
  <c r="AK39" i="45" s="1"/>
  <c r="M26" i="69"/>
  <c r="M194" i="69" s="1"/>
  <c r="Y106" i="45" s="1"/>
  <c r="M193" i="69"/>
  <c r="Y105" i="45" s="1"/>
  <c r="AI105" i="45" s="1"/>
  <c r="AL106" i="45"/>
  <c r="W105" i="45"/>
  <c r="K156" i="45"/>
  <c r="K157" i="45" s="1"/>
  <c r="K154" i="45"/>
  <c r="K155" i="45" s="1"/>
  <c r="AH91" i="45"/>
  <c r="H26" i="68"/>
  <c r="H194" i="68" s="1"/>
  <c r="AG91" i="45"/>
  <c r="K26" i="68"/>
  <c r="K194" i="68" s="1"/>
  <c r="C106" i="45" s="1"/>
  <c r="AG106" i="45" s="1"/>
  <c r="AJ23" i="45"/>
  <c r="AJ71" i="45"/>
  <c r="AK38" i="45"/>
  <c r="AK24" i="45"/>
  <c r="AM24" i="45"/>
  <c r="AG72" i="45"/>
  <c r="AH72" i="45"/>
  <c r="AB58" i="45"/>
  <c r="AL58" i="45" s="1"/>
  <c r="AM58" i="45"/>
  <c r="AM57" i="45"/>
  <c r="AA73" i="45"/>
  <c r="AK73" i="45" s="1"/>
  <c r="AL72" i="45"/>
  <c r="H39" i="45"/>
  <c r="AL39" i="45" s="1"/>
  <c r="AJ37" i="45"/>
  <c r="AI39" i="45"/>
  <c r="X73" i="45"/>
  <c r="AH73" i="45" s="1"/>
  <c r="AJ38" i="45"/>
  <c r="AJ57" i="45"/>
  <c r="H137" i="45"/>
  <c r="S194" i="39"/>
  <c r="J24" i="19"/>
  <c r="J44" i="19"/>
  <c r="S194" i="52"/>
  <c r="J45" i="19"/>
  <c r="R194" i="49"/>
  <c r="R39" i="45" s="1"/>
  <c r="R194" i="52"/>
  <c r="G140" i="45"/>
  <c r="G141" i="45" s="1"/>
  <c r="Q170" i="58"/>
  <c r="H49" i="19"/>
  <c r="H50" i="19" s="1"/>
  <c r="Q194" i="57"/>
  <c r="Q24" i="45" s="1"/>
  <c r="K146" i="45"/>
  <c r="K147" i="45" s="1"/>
  <c r="N193" i="52"/>
  <c r="Z72" i="45" s="1"/>
  <c r="AJ72" i="45" s="1"/>
  <c r="K148" i="45"/>
  <c r="K149" i="45" s="1"/>
  <c r="L137" i="45"/>
  <c r="J193" i="59"/>
  <c r="F150" i="45"/>
  <c r="N194" i="51"/>
  <c r="F73" i="45" s="1"/>
  <c r="J148" i="45"/>
  <c r="J149" i="45" s="1"/>
  <c r="N38" i="59"/>
  <c r="J50" i="58"/>
  <c r="J194" i="58" s="1"/>
  <c r="J193" i="60"/>
  <c r="G148" i="45" s="1"/>
  <c r="M194" i="60"/>
  <c r="J26" i="59"/>
  <c r="G194" i="59"/>
  <c r="K194" i="52"/>
  <c r="H194" i="52"/>
  <c r="N170" i="53"/>
  <c r="L194" i="60"/>
  <c r="I24" i="19"/>
  <c r="K194" i="60"/>
  <c r="N26" i="57"/>
  <c r="N194" i="57" s="1"/>
  <c r="P24" i="45" s="1"/>
  <c r="H138" i="45"/>
  <c r="L194" i="59"/>
  <c r="X24" i="45" s="1"/>
  <c r="AH24" i="45" s="1"/>
  <c r="I194" i="52"/>
  <c r="H194" i="60"/>
  <c r="F142" i="45"/>
  <c r="J142" i="45"/>
  <c r="J193" i="55"/>
  <c r="I23" i="19"/>
  <c r="F28" i="19"/>
  <c r="F29" i="19" s="1"/>
  <c r="I41" i="19"/>
  <c r="J36" i="19"/>
  <c r="I20" i="19"/>
  <c r="C28" i="19"/>
  <c r="C29" i="19" s="1"/>
  <c r="J20" i="19"/>
  <c r="J46" i="19"/>
  <c r="I42" i="19"/>
  <c r="M194" i="59"/>
  <c r="Y24" i="45" s="1"/>
  <c r="AI24" i="45" s="1"/>
  <c r="H194" i="59"/>
  <c r="J146" i="45"/>
  <c r="J147" i="45" s="1"/>
  <c r="J194" i="49"/>
  <c r="M194" i="52"/>
  <c r="K138" i="45"/>
  <c r="K139" i="45" s="1"/>
  <c r="H145" i="45"/>
  <c r="E146" i="45"/>
  <c r="H146" i="45" s="1"/>
  <c r="N194" i="49"/>
  <c r="P39" i="45" s="1"/>
  <c r="J74" i="55"/>
  <c r="J194" i="55" s="1"/>
  <c r="J193" i="53"/>
  <c r="J26" i="53"/>
  <c r="J194" i="53" s="1"/>
  <c r="J194" i="52"/>
  <c r="I148" i="45"/>
  <c r="I147" i="45"/>
  <c r="E141" i="45"/>
  <c r="I141" i="45"/>
  <c r="N194" i="55"/>
  <c r="F24" i="45" s="1"/>
  <c r="E139" i="45"/>
  <c r="H139" i="45" s="1"/>
  <c r="J193" i="51"/>
  <c r="J38" i="51"/>
  <c r="J194" i="51" s="1"/>
  <c r="J122" i="56"/>
  <c r="J194" i="56" s="1"/>
  <c r="I139" i="45"/>
  <c r="J194" i="57"/>
  <c r="N74" i="39"/>
  <c r="AM106" i="45" l="1"/>
  <c r="J158" i="45"/>
  <c r="G158" i="45"/>
  <c r="K158" i="45"/>
  <c r="H153" i="45"/>
  <c r="E154" i="45"/>
  <c r="H156" i="45"/>
  <c r="E157" i="45"/>
  <c r="H157" i="45" s="1"/>
  <c r="L156" i="45"/>
  <c r="I157" i="45"/>
  <c r="L157" i="45" s="1"/>
  <c r="X38" i="45"/>
  <c r="AH38" i="45" s="1"/>
  <c r="K140" i="45"/>
  <c r="AI106" i="45"/>
  <c r="AG105" i="45"/>
  <c r="I155" i="45"/>
  <c r="L154" i="45"/>
  <c r="L155" i="45" s="1"/>
  <c r="AB73" i="45"/>
  <c r="AL73" i="45" s="1"/>
  <c r="AC73" i="45"/>
  <c r="AM73" i="45" s="1"/>
  <c r="I39" i="45"/>
  <c r="AM39" i="45" s="1"/>
  <c r="Y73" i="45"/>
  <c r="AI73" i="45" s="1"/>
  <c r="W39" i="45"/>
  <c r="AG39" i="45" s="1"/>
  <c r="X39" i="45"/>
  <c r="AH39" i="45" s="1"/>
  <c r="W73" i="45"/>
  <c r="AG73" i="45" s="1"/>
  <c r="X58" i="45"/>
  <c r="AH58" i="45" s="1"/>
  <c r="W58" i="45"/>
  <c r="AG58" i="45" s="1"/>
  <c r="Y58" i="45"/>
  <c r="AI58" i="45" s="1"/>
  <c r="G142" i="45"/>
  <c r="H140" i="45"/>
  <c r="H141" i="45"/>
  <c r="E49" i="19"/>
  <c r="E50" i="19" s="1"/>
  <c r="Q194" i="58"/>
  <c r="Q58" i="45" s="1"/>
  <c r="L146" i="45"/>
  <c r="K150" i="45"/>
  <c r="J150" i="45"/>
  <c r="I194" i="60"/>
  <c r="L138" i="45"/>
  <c r="N194" i="53"/>
  <c r="P73" i="45" s="1"/>
  <c r="E28" i="19"/>
  <c r="E29" i="19" s="1"/>
  <c r="J194" i="60"/>
  <c r="E147" i="45"/>
  <c r="H147" i="45" s="1"/>
  <c r="I36" i="19"/>
  <c r="J23" i="19"/>
  <c r="J39" i="19"/>
  <c r="J35" i="19"/>
  <c r="I15" i="19"/>
  <c r="I21" i="19"/>
  <c r="D28" i="19"/>
  <c r="D29" i="19" s="1"/>
  <c r="I46" i="19"/>
  <c r="J15" i="19"/>
  <c r="L147" i="45"/>
  <c r="K194" i="59"/>
  <c r="W24" i="45" s="1"/>
  <c r="AG24" i="45" s="1"/>
  <c r="G194" i="52"/>
  <c r="E142" i="45"/>
  <c r="G149" i="45"/>
  <c r="H149" i="45" s="1"/>
  <c r="H148" i="45"/>
  <c r="I149" i="45"/>
  <c r="L149" i="45" s="1"/>
  <c r="L148" i="45"/>
  <c r="N194" i="39"/>
  <c r="F39" i="45" s="1"/>
  <c r="I142" i="45"/>
  <c r="L139" i="45"/>
  <c r="I158" i="45" l="1"/>
  <c r="L158" i="45" s="1"/>
  <c r="H154" i="45"/>
  <c r="E155" i="45"/>
  <c r="H155" i="45"/>
  <c r="K141" i="45"/>
  <c r="L140" i="45"/>
  <c r="E158" i="45"/>
  <c r="H158" i="45" s="1"/>
  <c r="H142" i="45"/>
  <c r="E150" i="45"/>
  <c r="G150" i="45"/>
  <c r="I18" i="19"/>
  <c r="I35" i="19"/>
  <c r="I25" i="19"/>
  <c r="J43" i="19"/>
  <c r="J21" i="19"/>
  <c r="I39" i="19"/>
  <c r="J48" i="19"/>
  <c r="J18" i="19"/>
  <c r="J194" i="59"/>
  <c r="I150" i="45"/>
  <c r="L150" i="45" s="1"/>
  <c r="L141" i="45" l="1"/>
  <c r="K142" i="45"/>
  <c r="L142" i="45" s="1"/>
  <c r="H150" i="45"/>
  <c r="J27" i="19"/>
  <c r="I14" i="19"/>
  <c r="I48" i="19"/>
  <c r="J25" i="19"/>
  <c r="I43" i="19"/>
  <c r="J37" i="19"/>
  <c r="J47" i="19"/>
  <c r="I27" i="19"/>
  <c r="J16" i="19" l="1"/>
  <c r="I37" i="19"/>
  <c r="J14" i="19"/>
  <c r="I47" i="19"/>
  <c r="J38" i="19"/>
  <c r="I16" i="19"/>
  <c r="J40" i="19"/>
  <c r="I22" i="19"/>
  <c r="N194" i="60"/>
  <c r="N194" i="52"/>
  <c r="Z73" i="45" l="1"/>
  <c r="AJ73" i="45" s="1"/>
  <c r="Z58" i="45"/>
  <c r="AJ58" i="45" s="1"/>
  <c r="J49" i="19"/>
  <c r="J50" i="19" s="1"/>
  <c r="I17" i="19"/>
  <c r="I26" i="19"/>
  <c r="I40" i="19"/>
  <c r="I38" i="19"/>
  <c r="J22" i="19"/>
  <c r="J17" i="19"/>
  <c r="I49" i="19" l="1"/>
  <c r="I50" i="19" s="1"/>
  <c r="I19" i="19"/>
  <c r="I28" i="19" s="1"/>
  <c r="I29" i="19" s="1"/>
  <c r="G28" i="19"/>
  <c r="G29" i="19" s="1"/>
  <c r="J26" i="19"/>
  <c r="N194" i="59"/>
  <c r="Z24" i="45" s="1"/>
  <c r="AJ24" i="45" s="1"/>
  <c r="J19" i="19" l="1"/>
  <c r="J28" i="19" s="1"/>
  <c r="J29" i="19" s="1"/>
  <c r="H28" i="19"/>
  <c r="H29" i="19" s="1"/>
  <c r="Z39" i="45" l="1"/>
  <c r="AJ39" i="45" s="1"/>
</calcChain>
</file>

<file path=xl/comments1.xml><?xml version="1.0" encoding="utf-8"?>
<comments xmlns="http://schemas.openxmlformats.org/spreadsheetml/2006/main">
  <authors>
    <author>Simon McKean</author>
  </authors>
  <commentList>
    <comment ref="B46" authorId="0" shapeId="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<sst xmlns="http://schemas.openxmlformats.org/spreadsheetml/2006/main" count="26786" uniqueCount="640">
  <si>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</si>
  <si>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</si>
  <si>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</si>
  <si>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</si>
  <si>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</si>
  <si>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</si>
  <si>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</si>
  <si>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</si>
  <si>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</si>
  <si>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</si>
  <si>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</si>
  <si>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</si>
  <si>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</si>
  <si>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</si>
  <si>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</si>
  <si>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</si>
  <si>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</si>
  <si>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</si>
  <si>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</si>
  <si>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</si>
  <si>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</si>
  <si>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</si>
  <si>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</si>
  <si>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</si>
  <si>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</si>
  <si>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</si>
  <si>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</si>
  <si>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</si>
  <si>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</si>
  <si>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</si>
  <si>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</si>
  <si>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</si>
  <si>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</si>
  <si>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</si>
  <si>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</si>
  <si>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</si>
  <si>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</si>
  <si>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</si>
  <si>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</si>
  <si>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</si>
  <si>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</si>
  <si>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</si>
  <si>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</si>
  <si>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</si>
  <si>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</si>
  <si>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</si>
  <si>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</si>
  <si>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</si>
  <si>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</si>
  <si>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</si>
  <si>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</si>
  <si>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</si>
  <si>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</si>
  <si>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</si>
  <si>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</si>
  <si>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</si>
  <si>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</si>
  <si>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</si>
  <si>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</si>
  <si>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</si>
  <si>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</si>
  <si>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</si>
  <si>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</si>
  <si>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</si>
  <si>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</si>
  <si>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</si>
  <si>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</si>
  <si>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</si>
  <si>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</si>
  <si>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</si>
  <si>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</si>
  <si>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</si>
  <si>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</si>
  <si>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</si>
  <si>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</si>
  <si>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</si>
  <si>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</si>
  <si>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</si>
  <si>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</si>
  <si>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</si>
  <si>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</si>
  <si>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</si>
  <si>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</si>
  <si>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</si>
  <si>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</si>
  <si>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</si>
  <si>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</si>
  <si>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</si>
  <si>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</si>
  <si>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</si>
  <si>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</si>
  <si>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</si>
  <si>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</si>
  <si>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</si>
  <si>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</si>
  <si>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</si>
  <si>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</si>
  <si>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</si>
  <si>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</si>
  <si>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</si>
  <si>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</si>
  <si>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</si>
  <si>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</si>
  <si>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</si>
  <si>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</si>
  <si>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</si>
  <si>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</si>
  <si>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</si>
  <si>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</si>
  <si>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</si>
  <si>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</si>
  <si>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</si>
  <si>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</si>
  <si>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</si>
  <si>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</si>
  <si>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</si>
  <si>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</si>
  <si>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</si>
  <si>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</si>
  <si>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</si>
  <si>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</si>
  <si>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</si>
  <si>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</si>
  <si>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</si>
  <si>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</si>
  <si>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</si>
  <si>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</si>
  <si>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</si>
  <si>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</si>
  <si>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</si>
  <si>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</si>
  <si>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</si>
  <si>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</si>
  <si>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</si>
  <si>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</si>
  <si>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</si>
  <si>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</si>
  <si>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</si>
  <si>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</si>
  <si>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</si>
  <si>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</si>
  <si>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</si>
  <si>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</si>
  <si>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</si>
  <si>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</si>
  <si>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</si>
  <si>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</si>
  <si>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</si>
  <si>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</si>
  <si>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</si>
  <si>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</si>
  <si>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</si>
  <si>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</si>
  <si>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</si>
  <si>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</si>
  <si>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</si>
  <si>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</si>
  <si>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</si>
  <si>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</si>
  <si>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</si>
  <si>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</si>
  <si>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</si>
  <si>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</si>
  <si>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</si>
  <si>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</si>
  <si>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</si>
  <si>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</si>
  <si>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</si>
  <si>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</si>
  <si>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</si>
  <si>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</si>
  <si>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</si>
  <si>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</si>
  <si>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</si>
  <si>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</si>
  <si>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</si>
  <si>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</si>
  <si>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</si>
  <si>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</si>
  <si>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</si>
  <si>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</si>
  <si>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</si>
  <si>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</si>
  <si>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</si>
  <si>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</si>
  <si>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</si>
  <si>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</si>
  <si>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</si>
  <si>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</si>
  <si>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</si>
  <si>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</si>
  <si>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</si>
  <si>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</si>
  <si>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</si>
  <si>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</si>
  <si>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</si>
  <si>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</si>
  <si>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</si>
  <si>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</si>
  <si>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</si>
  <si>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</si>
  <si>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</si>
  <si>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</si>
  <si>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</si>
  <si>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</si>
  <si>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</si>
  <si>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</si>
  <si>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</si>
  <si>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</si>
  <si>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</si>
  <si>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</si>
  <si>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</si>
  <si>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</si>
  <si>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</si>
  <si>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</si>
  <si>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</si>
  <si>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</si>
  <si>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</si>
  <si>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</si>
  <si>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</si>
  <si>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</si>
  <si>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</si>
  <si>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</si>
  <si>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</si>
  <si>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</si>
  <si>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</si>
  <si>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</si>
  <si>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</si>
  <si>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</si>
  <si>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</si>
  <si>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</si>
  <si>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</si>
  <si>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</si>
  <si>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</si>
  <si>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</si>
  <si>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</si>
  <si>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</si>
  <si>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</si>
  <si>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</si>
  <si>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</si>
  <si>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</si>
  <si>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</si>
  <si>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</si>
  <si>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</si>
  <si>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</si>
  <si>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</si>
  <si>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</si>
  <si>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</si>
  <si>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</si>
  <si>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</si>
  <si>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</si>
  <si>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</si>
  <si>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</si>
  <si>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</si>
  <si>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</si>
  <si>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</si>
  <si>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</si>
  <si>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</si>
  <si>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</si>
  <si>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</si>
  <si>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</si>
  <si>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</si>
  <si>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</si>
  <si>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</si>
  <si>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</si>
  <si>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</si>
  <si>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</si>
  <si>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</si>
  <si>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</si>
  <si>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</si>
  <si>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</si>
  <si>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</si>
  <si>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</si>
  <si>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</si>
  <si>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</si>
  <si>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</si>
  <si>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</si>
  <si>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</si>
  <si>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</si>
  <si>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</si>
  <si>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</si>
  <si>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</si>
  <si>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</si>
  <si>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</si>
  <si>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</si>
  <si>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</si>
  <si>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</si>
  <si>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</si>
  <si>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</si>
  <si>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</si>
  <si>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</si>
  <si>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</si>
  <si>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</si>
  <si>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</si>
  <si>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</si>
  <si>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</si>
  <si>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</si>
  <si>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</si>
  <si>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</si>
  <si>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</si>
  <si>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</si>
  <si>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</si>
  <si>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</si>
  <si>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</si>
  <si>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</si>
  <si>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</si>
  <si>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</si>
  <si>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</si>
  <si>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</si>
  <si>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</si>
  <si>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</si>
  <si>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</si>
  <si>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</si>
  <si>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</si>
  <si>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</si>
  <si>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</si>
  <si>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</si>
  <si>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</si>
  <si>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</si>
  <si>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</si>
  <si>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</si>
  <si>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</si>
  <si>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</si>
  <si>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</si>
  <si>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</si>
  <si>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</si>
  <si>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</si>
  <si>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</si>
  <si>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</si>
  <si>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</si>
  <si>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</si>
  <si>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</si>
  <si>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</si>
  <si>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</si>
  <si>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</si>
  <si>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</si>
  <si>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</si>
  <si>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</si>
  <si>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</si>
  <si>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</si>
  <si>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</si>
  <si>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</si>
  <si>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</si>
  <si>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</si>
  <si>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</si>
  <si>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</si>
  <si>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</si>
  <si>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</si>
  <si>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</si>
  <si>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</si>
  <si>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</si>
  <si>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</si>
  <si>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</si>
  <si>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</si>
  <si>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</si>
  <si>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</si>
  <si>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</si>
  <si>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</si>
  <si>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</si>
  <si>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</si>
  <si>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</si>
  <si>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</si>
  <si>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</si>
  <si>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</si>
  <si>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</si>
  <si>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</si>
  <si>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</si>
  <si>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</si>
  <si>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</si>
  <si>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</si>
  <si>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</si>
  <si>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</si>
  <si>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</si>
  <si>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</si>
  <si>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</si>
  <si>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</si>
  <si>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</si>
  <si>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</si>
  <si>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</si>
  <si>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</si>
  <si>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</si>
  <si>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</si>
  <si>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</si>
  <si>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</si>
  <si>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</si>
  <si>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</si>
  <si>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</si>
  <si>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</si>
  <si>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</si>
  <si>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</si>
  <si>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</si>
  <si>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</si>
  <si>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</si>
  <si>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</si>
  <si>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Pass through costs</t>
  </si>
  <si>
    <t>Description</t>
  </si>
  <si>
    <t>DCC charges</t>
  </si>
  <si>
    <t>£ per customer</t>
  </si>
  <si>
    <t>SEGB charges</t>
  </si>
  <si>
    <t>SMICoP charges</t>
  </si>
  <si>
    <t>Total pass through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</si>
  <si>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</si>
  <si>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</si>
  <si>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</si>
  <si>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</si>
  <si>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</si>
  <si>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</si>
  <si>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</si>
  <si>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</si>
  <si>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</si>
  <si>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</si>
  <si>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</si>
  <si>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</si>
  <si>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</si>
  <si>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</si>
  <si>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</si>
  <si>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</si>
  <si>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</si>
  <si>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</si>
  <si>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</si>
  <si>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</si>
  <si>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</si>
  <si>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</si>
  <si>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</si>
  <si>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</si>
  <si>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</si>
  <si>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</si>
  <si>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</si>
  <si>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</si>
  <si>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</si>
  <si>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</si>
  <si>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</si>
  <si>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</si>
  <si>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</si>
  <si>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</si>
  <si>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</si>
  <si>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</si>
  <si>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</si>
  <si>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</si>
  <si>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</si>
  <si>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</si>
  <si>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</si>
  <si>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</si>
  <si>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Costs calculated through the model (see "Notes")</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</si>
  <si>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</si>
  <si>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</si>
  <si>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</si>
  <si>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</si>
  <si>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</si>
  <si>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</si>
  <si>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</si>
  <si>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</si>
  <si>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</si>
  <si>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</si>
  <si>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</si>
  <si>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</si>
  <si>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</si>
  <si>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</si>
  <si>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</si>
  <si>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</si>
  <si>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</si>
  <si>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</si>
  <si>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</si>
  <si>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</si>
  <si>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</si>
  <si>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</si>
  <si>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</si>
  <si>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</si>
  <si>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</si>
  <si>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</si>
  <si>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</si>
  <si>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</si>
  <si>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</si>
  <si>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</si>
  <si>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</si>
  <si>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</si>
  <si>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</si>
  <si>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</si>
  <si>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</si>
  <si>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</si>
  <si>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</si>
  <si>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</si>
  <si>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</si>
  <si>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</si>
  <si>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</si>
  <si>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</si>
  <si>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</si>
  <si>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</si>
  <si>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</si>
  <si>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</si>
  <si>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</si>
  <si>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</si>
  <si>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</si>
  <si>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</si>
  <si>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</si>
  <si>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</si>
  <si>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</si>
  <si>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</si>
  <si>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</si>
  <si>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</si>
  <si>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</si>
  <si>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</si>
  <si>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</si>
  <si>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</si>
  <si>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</si>
  <si>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</si>
  <si>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</si>
  <si>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</si>
  <si>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</si>
  <si>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</si>
  <si>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</si>
  <si>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</si>
  <si>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</si>
  <si>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</si>
  <si>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</si>
  <si>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</si>
  <si>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</si>
  <si>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</si>
  <si>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</si>
  <si>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</si>
  <si>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</si>
  <si>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</si>
  <si>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</si>
  <si>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</si>
  <si>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</si>
  <si>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</si>
  <si>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</si>
  <si>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</si>
  <si>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</si>
  <si>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</si>
  <si>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</si>
  <si>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</si>
  <si>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</si>
  <si>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</si>
  <si>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</si>
  <si>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</si>
  <si>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</si>
  <si>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</si>
  <si>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</si>
  <si>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</si>
  <si>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</si>
  <si>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</si>
  <si>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</si>
  <si>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</si>
  <si>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</si>
  <si>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</si>
  <si>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</si>
  <si>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</si>
  <si>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</si>
  <si>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</si>
  <si>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</si>
  <si>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</si>
  <si>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</si>
  <si>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</si>
  <si>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</si>
  <si>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</si>
  <si>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</si>
  <si>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</si>
  <si>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</si>
  <si>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</si>
  <si>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</si>
  <si>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</si>
  <si>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</si>
  <si>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</si>
  <si>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</si>
  <si>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</si>
  <si>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</si>
  <si>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</si>
  <si>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</si>
  <si>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</si>
  <si>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</si>
  <si>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</si>
  <si>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</si>
  <si>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</si>
  <si>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</si>
  <si>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</si>
  <si>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t>This tab shows the value of the Smart Metering Net Cost Change for each fuel, Benchmark Annual Consumption Level and 28AD Charge Restriction Period, calculated according to Annex 5 of the licence conditions.
Pass-through costs are compared to those included in the operating cost baseline in April 2017. Because the operating cost baseline is uplifted by CPIH, we also uplift the baseline value of pass-through costs in calculating the difference.
The non-pass-through component is calculated using "the model" (see Notes in Annex 5).</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</si>
  <si>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</si>
  <si>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</si>
  <si>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</si>
  <si>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</si>
  <si>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</si>
  <si>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</si>
  <si>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</si>
  <si>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</si>
  <si>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</si>
  <si>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</si>
  <si>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</si>
  <si>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</si>
  <si>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</si>
  <si>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</si>
  <si>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</si>
  <si>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</si>
  <si>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</si>
  <si>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</si>
  <si>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</si>
  <si>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</si>
  <si>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</si>
  <si>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</si>
  <si>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</si>
  <si>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</si>
  <si>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</si>
  <si>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</si>
  <si>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</si>
  <si>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</si>
  <si>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</si>
  <si>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</si>
  <si>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</si>
  <si>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</si>
  <si>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</si>
  <si>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</si>
  <si>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</si>
  <si>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</si>
  <si>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</si>
  <si>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</si>
  <si>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</si>
  <si>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</si>
  <si>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</si>
  <si>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</si>
  <si>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</si>
  <si>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</si>
  <si>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</si>
  <si>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</si>
  <si>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</si>
  <si>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</si>
  <si>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</si>
  <si>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</si>
  <si>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</si>
  <si>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</si>
  <si>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v1.6</t>
  </si>
  <si>
    <t>-Inputs updated with latest values from Annexes 2 to 5 &amp; 8 of the licence condition</t>
  </si>
  <si>
    <t>Oct 2020 - Mar 2021</t>
  </si>
  <si>
    <t>2020 JAN</t>
  </si>
  <si>
    <t>2020 FEB</t>
  </si>
  <si>
    <t>2020 MAR</t>
  </si>
  <si>
    <t>2020 APR</t>
  </si>
  <si>
    <t>2020 MAY</t>
  </si>
  <si>
    <t>Total inc VAT</t>
  </si>
  <si>
    <t>v1.7</t>
  </si>
  <si>
    <t>-Published with the decision on reassessing the wholesale cost allowance in the first default tariff cap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</si>
</sst>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3" x14ac:knownFonts="1">
    <font>
      <sz val="10"/>
      <color theme="1"/>
      <name val="Verdana"/>
      <family val="2"/>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s>
  <fills count="2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79998168889431442"/>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4">
    <xf numFmtId="0" fontId="0" fillId="0" borderId="0"/>
    <xf numFmtId="165" fontId="1" fillId="0" borderId="0" applyFont="0" applyFill="0" applyBorder="0" applyAlignment="0" applyProtection="0"/>
    <xf numFmtId="0" fontId="6" fillId="0" borderId="0"/>
    <xf numFmtId="0" fontId="8" fillId="2" borderId="1" applyNumberFormat="0" applyAlignment="0" applyProtection="0"/>
    <xf numFmtId="0" fontId="10" fillId="0" borderId="0" applyNumberFormat="0" applyFill="0" applyBorder="0" applyAlignment="0" applyProtection="0"/>
    <xf numFmtId="165" fontId="6" fillId="0" borderId="0" applyFont="0" applyFill="0" applyBorder="0" applyAlignment="0" applyProtection="0"/>
    <xf numFmtId="0" fontId="11" fillId="3" borderId="1" applyNumberFormat="0" applyAlignment="0" applyProtection="0"/>
    <xf numFmtId="0" fontId="1" fillId="0" borderId="0"/>
    <xf numFmtId="0" fontId="4" fillId="0" borderId="0" applyNumberForma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14" fillId="0" borderId="0"/>
    <xf numFmtId="0" fontId="6" fillId="0" borderId="0"/>
    <xf numFmtId="169" fontId="14" fillId="0" borderId="0"/>
    <xf numFmtId="0" fontId="1" fillId="0" borderId="0"/>
    <xf numFmtId="0" fontId="6" fillId="0" borderId="0"/>
    <xf numFmtId="0" fontId="16" fillId="0" borderId="0"/>
    <xf numFmtId="165" fontId="6" fillId="0" borderId="0" applyFont="0" applyFill="0" applyBorder="0" applyAlignment="0" applyProtection="0"/>
    <xf numFmtId="0" fontId="29" fillId="0" borderId="0"/>
    <xf numFmtId="0" fontId="4" fillId="0" borderId="0" applyNumberFormat="0" applyFill="0" applyBorder="0" applyAlignment="0" applyProtection="0"/>
    <xf numFmtId="0" fontId="1" fillId="0" borderId="0"/>
    <xf numFmtId="9" fontId="1" fillId="0" borderId="0" applyFont="0" applyFill="0" applyBorder="0" applyAlignment="0" applyProtection="0"/>
    <xf numFmtId="0" fontId="50" fillId="0" borderId="0"/>
    <xf numFmtId="0" fontId="51" fillId="0" borderId="0"/>
  </cellStyleXfs>
  <cellXfs count="727">
    <xf numFmtId="0" fontId="0" fillId="0" borderId="0" xfId="0"/>
    <xf numFmtId="0" fontId="0" fillId="0" borderId="0" xfId="0" applyFill="1"/>
    <xf numFmtId="0" fontId="0" fillId="0" borderId="0" xfId="0" applyFont="1"/>
    <xf numFmtId="0" fontId="0" fillId="4" borderId="0" xfId="0" applyFill="1"/>
    <xf numFmtId="0" fontId="14" fillId="0" borderId="0" xfId="11"/>
    <xf numFmtId="0" fontId="18" fillId="4" borderId="0" xfId="0" applyFont="1" applyFill="1"/>
    <xf numFmtId="0" fontId="0" fillId="4" borderId="0" xfId="0" applyFill="1" applyAlignment="1">
      <alignment wrapText="1"/>
    </xf>
    <xf numFmtId="0" fontId="0" fillId="8" borderId="0" xfId="0" applyFill="1"/>
    <xf numFmtId="0" fontId="3" fillId="8" borderId="0" xfId="0" applyFont="1" applyFill="1"/>
    <xf numFmtId="0" fontId="0" fillId="8" borderId="0" xfId="0" applyFont="1" applyFill="1"/>
    <xf numFmtId="0" fontId="17" fillId="10" borderId="0" xfId="0" applyFont="1" applyFill="1"/>
    <xf numFmtId="0" fontId="2" fillId="10" borderId="0" xfId="0" applyFont="1" applyFill="1"/>
    <xf numFmtId="0" fontId="12" fillId="11" borderId="0" xfId="0" applyFont="1" applyFill="1" applyBorder="1" applyAlignment="1">
      <alignment horizontal="right" vertical="center" wrapText="1"/>
    </xf>
    <xf numFmtId="0" fontId="12" fillId="6" borderId="2" xfId="0" applyFont="1" applyFill="1" applyBorder="1" applyAlignment="1">
      <alignment horizontal="right" vertical="center" wrapText="1"/>
    </xf>
    <xf numFmtId="0" fontId="12" fillId="6" borderId="8"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5" xfId="0" applyFont="1" applyFill="1" applyBorder="1" applyAlignment="1">
      <alignment horizontal="center" vertical="center" wrapText="1"/>
    </xf>
    <xf numFmtId="49" fontId="12" fillId="6" borderId="2"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5" xfId="0" applyNumberFormat="1" applyFont="1" applyFill="1" applyBorder="1" applyAlignment="1">
      <alignment horizontal="center" vertical="center" wrapText="1"/>
    </xf>
    <xf numFmtId="0" fontId="12" fillId="6" borderId="2" xfId="0" applyFont="1" applyFill="1" applyBorder="1" applyAlignment="1">
      <alignment horizontal="right" vertical="center"/>
    </xf>
    <xf numFmtId="0" fontId="12" fillId="6" borderId="4" xfId="0" applyFont="1" applyFill="1" applyBorder="1" applyAlignment="1">
      <alignment horizontal="center" vertical="center" wrapText="1"/>
    </xf>
    <xf numFmtId="0" fontId="20"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8" fillId="4" borderId="0" xfId="12" applyFont="1" applyFill="1"/>
    <xf numFmtId="0" fontId="12" fillId="8" borderId="0" xfId="12" applyFont="1" applyFill="1"/>
    <xf numFmtId="0" fontId="12" fillId="0" borderId="0" xfId="12" applyFont="1"/>
    <xf numFmtId="0" fontId="20" fillId="11" borderId="0" xfId="12" applyFont="1" applyFill="1" applyBorder="1" applyAlignment="1">
      <alignment horizontal="right" vertical="center" wrapText="1"/>
    </xf>
    <xf numFmtId="0" fontId="12" fillId="6" borderId="2" xfId="12" applyFont="1" applyFill="1" applyBorder="1" applyAlignment="1">
      <alignment horizontal="right" vertical="center" wrapText="1"/>
    </xf>
    <xf numFmtId="0" fontId="12" fillId="6" borderId="16" xfId="12" applyFont="1" applyFill="1" applyBorder="1" applyAlignment="1">
      <alignment horizontal="center" vertical="center" wrapText="1"/>
    </xf>
    <xf numFmtId="0" fontId="12" fillId="6" borderId="5" xfId="12" applyFont="1" applyFill="1" applyBorder="1" applyAlignment="1">
      <alignment horizontal="center" vertical="center" wrapText="1"/>
    </xf>
    <xf numFmtId="49" fontId="12" fillId="6" borderId="2" xfId="12" applyNumberFormat="1" applyFont="1" applyFill="1" applyBorder="1" applyAlignment="1">
      <alignment horizontal="center" vertical="center" wrapText="1"/>
    </xf>
    <xf numFmtId="49" fontId="12" fillId="6" borderId="4" xfId="12" applyNumberFormat="1" applyFont="1" applyFill="1" applyBorder="1" applyAlignment="1">
      <alignment horizontal="center" vertical="center" wrapText="1"/>
    </xf>
    <xf numFmtId="49" fontId="12" fillId="6" borderId="5" xfId="12" applyNumberFormat="1" applyFont="1" applyFill="1" applyBorder="1" applyAlignment="1">
      <alignment horizontal="center" vertical="center" wrapText="1"/>
    </xf>
    <xf numFmtId="0" fontId="12" fillId="6" borderId="2" xfId="12" applyFont="1" applyFill="1" applyBorder="1" applyAlignment="1">
      <alignment horizontal="right" vertical="center"/>
    </xf>
    <xf numFmtId="2" fontId="12" fillId="7" borderId="2" xfId="12" applyNumberFormat="1" applyFont="1" applyFill="1" applyBorder="1" applyAlignment="1">
      <alignment horizontal="center"/>
    </xf>
    <xf numFmtId="166" fontId="26" fillId="0" borderId="2" xfId="13" applyNumberFormat="1" applyFont="1" applyFill="1" applyBorder="1" applyAlignment="1">
      <alignment horizontal="left"/>
    </xf>
    <xf numFmtId="166" fontId="26" fillId="8" borderId="0" xfId="13" applyNumberFormat="1" applyFont="1" applyFill="1" applyBorder="1" applyAlignment="1">
      <alignment horizontal="left" vertical="center"/>
    </xf>
    <xf numFmtId="0" fontId="27" fillId="8" borderId="0" xfId="12" applyFont="1" applyFill="1"/>
    <xf numFmtId="166" fontId="26" fillId="8" borderId="0" xfId="13" applyNumberFormat="1" applyFont="1" applyFill="1" applyBorder="1" applyAlignment="1">
      <alignment horizontal="left"/>
    </xf>
    <xf numFmtId="166" fontId="26" fillId="0" borderId="0" xfId="13" applyNumberFormat="1" applyFont="1" applyFill="1" applyBorder="1" applyAlignment="1">
      <alignment horizontal="left"/>
    </xf>
    <xf numFmtId="0" fontId="1" fillId="4" borderId="0" xfId="14" applyFill="1"/>
    <xf numFmtId="0" fontId="18" fillId="4" borderId="0" xfId="14" applyFont="1" applyFill="1"/>
    <xf numFmtId="0" fontId="1" fillId="4" borderId="0" xfId="14" applyFill="1" applyAlignment="1">
      <alignment wrapText="1"/>
    </xf>
    <xf numFmtId="0" fontId="1" fillId="8" borderId="0" xfId="14" applyFill="1"/>
    <xf numFmtId="0" fontId="3" fillId="8" borderId="0" xfId="14" applyFont="1" applyFill="1"/>
    <xf numFmtId="0" fontId="17" fillId="10" borderId="0" xfId="14" applyFont="1" applyFill="1"/>
    <xf numFmtId="0" fontId="2" fillId="10" borderId="0" xfId="14" applyFont="1" applyFill="1"/>
    <xf numFmtId="0" fontId="12" fillId="11" borderId="0" xfId="14" applyFont="1" applyFill="1" applyBorder="1" applyAlignment="1">
      <alignment horizontal="right" vertical="center" wrapText="1"/>
    </xf>
    <xf numFmtId="0" fontId="1" fillId="0" borderId="0" xfId="14" applyFill="1"/>
    <xf numFmtId="0" fontId="12" fillId="6" borderId="2" xfId="14" applyFont="1" applyFill="1" applyBorder="1" applyAlignment="1">
      <alignment horizontal="right" vertical="center" wrapText="1"/>
    </xf>
    <xf numFmtId="0" fontId="12" fillId="6" borderId="8" xfId="14" applyFont="1" applyFill="1" applyBorder="1" applyAlignment="1">
      <alignment horizontal="center" vertical="center" wrapText="1"/>
    </xf>
    <xf numFmtId="0" fontId="12" fillId="6" borderId="16" xfId="14" applyFont="1" applyFill="1" applyBorder="1" applyAlignment="1">
      <alignment horizontal="center" vertical="center" wrapText="1"/>
    </xf>
    <xf numFmtId="0" fontId="12" fillId="6" borderId="2" xfId="14" applyFont="1" applyFill="1" applyBorder="1" applyAlignment="1">
      <alignment horizontal="center" vertical="center" wrapText="1"/>
    </xf>
    <xf numFmtId="0" fontId="12" fillId="6" borderId="5" xfId="14" applyFont="1" applyFill="1" applyBorder="1" applyAlignment="1">
      <alignment horizontal="center" vertical="center" wrapText="1"/>
    </xf>
    <xf numFmtId="49" fontId="12" fillId="6" borderId="2" xfId="14" applyNumberFormat="1" applyFont="1" applyFill="1" applyBorder="1" applyAlignment="1">
      <alignment horizontal="center" vertical="center" wrapText="1"/>
    </xf>
    <xf numFmtId="49" fontId="12" fillId="6" borderId="4" xfId="14" applyNumberFormat="1" applyFont="1" applyFill="1" applyBorder="1" applyAlignment="1">
      <alignment horizontal="center" vertical="center" wrapText="1"/>
    </xf>
    <xf numFmtId="49" fontId="12" fillId="6" borderId="5" xfId="14" applyNumberFormat="1" applyFont="1" applyFill="1" applyBorder="1" applyAlignment="1">
      <alignment horizontal="center" vertical="center" wrapText="1"/>
    </xf>
    <xf numFmtId="0" fontId="1" fillId="0" borderId="0" xfId="14" applyFont="1"/>
    <xf numFmtId="166" fontId="1" fillId="0" borderId="2" xfId="15" applyNumberFormat="1" applyFont="1" applyBorder="1" applyAlignment="1">
      <alignment horizontal="left"/>
    </xf>
    <xf numFmtId="0" fontId="20" fillId="11" borderId="0" xfId="14" applyFont="1" applyFill="1" applyBorder="1" applyAlignment="1">
      <alignment horizontal="right" vertical="center" wrapText="1"/>
    </xf>
    <xf numFmtId="0" fontId="1" fillId="0" borderId="0" xfId="14"/>
    <xf numFmtId="0" fontId="1" fillId="8" borderId="0" xfId="14" applyFill="1" applyBorder="1" applyAlignment="1">
      <alignment horizontal="center" vertical="center"/>
    </xf>
    <xf numFmtId="0" fontId="1" fillId="6" borderId="2" xfId="14" applyFill="1" applyBorder="1" applyAlignment="1">
      <alignment horizontal="center"/>
    </xf>
    <xf numFmtId="0" fontId="1" fillId="6" borderId="2" xfId="14" applyFont="1" applyFill="1" applyBorder="1" applyAlignment="1">
      <alignment horizontal="right"/>
    </xf>
    <xf numFmtId="166" fontId="1" fillId="0" borderId="2" xfId="12" applyNumberFormat="1" applyFont="1" applyBorder="1" applyAlignment="1">
      <alignment horizontal="left"/>
    </xf>
    <xf numFmtId="0" fontId="0" fillId="0" borderId="2" xfId="0" applyFill="1" applyBorder="1" applyAlignment="1">
      <alignment horizontal="left" vertical="center" wrapText="1"/>
    </xf>
    <xf numFmtId="0" fontId="27" fillId="4" borderId="0" xfId="12" applyFont="1" applyFill="1"/>
    <xf numFmtId="0" fontId="27" fillId="4" borderId="0" xfId="12" applyFont="1" applyFill="1" applyAlignment="1">
      <alignment horizontal="left" wrapText="1"/>
    </xf>
    <xf numFmtId="0" fontId="27" fillId="4" borderId="0" xfId="12" applyFont="1" applyFill="1" applyAlignment="1">
      <alignment wrapText="1"/>
    </xf>
    <xf numFmtId="0" fontId="12" fillId="6" borderId="4" xfId="12" applyFont="1" applyFill="1" applyBorder="1" applyAlignment="1">
      <alignment horizontal="center" vertical="center" wrapText="1"/>
    </xf>
    <xf numFmtId="166" fontId="12" fillId="0" borderId="2" xfId="16" applyNumberFormat="1" applyFont="1" applyBorder="1" applyAlignment="1">
      <alignment horizontal="left"/>
    </xf>
    <xf numFmtId="0" fontId="27" fillId="8" borderId="0" xfId="12" applyFont="1" applyFill="1" applyAlignment="1">
      <alignment horizontal="left" wrapText="1"/>
    </xf>
    <xf numFmtId="0" fontId="27" fillId="8" borderId="0" xfId="12" applyFont="1" applyFill="1" applyAlignment="1">
      <alignment wrapText="1"/>
    </xf>
    <xf numFmtId="0" fontId="0" fillId="6" borderId="2" xfId="0" applyFill="1" applyBorder="1" applyAlignment="1">
      <alignment horizontal="left"/>
    </xf>
    <xf numFmtId="0" fontId="0" fillId="0" borderId="0" xfId="0" applyBorder="1"/>
    <xf numFmtId="0" fontId="12" fillId="8" borderId="2" xfId="12" applyFont="1" applyFill="1" applyBorder="1" applyAlignment="1">
      <alignment horizontal="left" wrapText="1"/>
    </xf>
    <xf numFmtId="0" fontId="12" fillId="8" borderId="2" xfId="12" applyFont="1" applyFill="1" applyBorder="1" applyAlignment="1">
      <alignment horizontal="left"/>
    </xf>
    <xf numFmtId="0" fontId="12" fillId="7" borderId="2" xfId="12" applyFont="1" applyFill="1" applyBorder="1" applyAlignment="1">
      <alignment horizontal="left" wrapText="1"/>
    </xf>
    <xf numFmtId="0" fontId="12" fillId="7" borderId="2" xfId="12" applyFont="1" applyFill="1" applyBorder="1"/>
    <xf numFmtId="0" fontId="12" fillId="0" borderId="0" xfId="0" applyFont="1"/>
    <xf numFmtId="2" fontId="12" fillId="5" borderId="2" xfId="0" applyNumberFormat="1" applyFont="1" applyFill="1" applyBorder="1" applyAlignment="1">
      <alignment horizontal="center"/>
    </xf>
    <xf numFmtId="0" fontId="12" fillId="8" borderId="0" xfId="0" applyFont="1" applyFill="1"/>
    <xf numFmtId="0" fontId="12" fillId="6" borderId="2" xfId="0" applyFont="1" applyFill="1" applyBorder="1" applyAlignment="1">
      <alignment horizontal="center" vertical="center"/>
    </xf>
    <xf numFmtId="0" fontId="12" fillId="6" borderId="2" xfId="0" applyFont="1" applyFill="1" applyBorder="1" applyAlignment="1">
      <alignment horizontal="center"/>
    </xf>
    <xf numFmtId="0" fontId="0" fillId="6" borderId="2" xfId="0" applyFont="1" applyFill="1" applyBorder="1" applyAlignment="1">
      <alignment horizontal="left" vertical="center" wrapText="1"/>
    </xf>
    <xf numFmtId="0" fontId="20" fillId="8" borderId="0" xfId="0" applyFont="1" applyFill="1"/>
    <xf numFmtId="0" fontId="30" fillId="8" borderId="0" xfId="0" applyFont="1" applyFill="1"/>
    <xf numFmtId="0" fontId="27" fillId="4" borderId="0" xfId="0" applyFont="1" applyFill="1"/>
    <xf numFmtId="0" fontId="27" fillId="4" borderId="0" xfId="0" applyFont="1" applyFill="1" applyAlignment="1">
      <alignment horizontal="left" wrapText="1"/>
    </xf>
    <xf numFmtId="0" fontId="27" fillId="4" borderId="0" xfId="0" applyFont="1" applyFill="1" applyAlignment="1">
      <alignment wrapText="1"/>
    </xf>
    <xf numFmtId="0" fontId="12" fillId="4" borderId="0" xfId="0" applyFont="1" applyFill="1" applyAlignment="1">
      <alignment horizontal="left" wrapText="1"/>
    </xf>
    <xf numFmtId="0" fontId="12" fillId="6" borderId="2" xfId="0" applyFont="1" applyFill="1" applyBorder="1" applyAlignment="1">
      <alignment horizontal="left" vertical="center" wrapText="1"/>
    </xf>
    <xf numFmtId="0" fontId="12" fillId="8" borderId="0" xfId="16" applyFont="1" applyFill="1"/>
    <xf numFmtId="0" fontId="27" fillId="8" borderId="0" xfId="0" applyFont="1" applyFill="1"/>
    <xf numFmtId="0" fontId="1" fillId="8" borderId="0" xfId="0" applyFont="1" applyFill="1"/>
    <xf numFmtId="0" fontId="1" fillId="8" borderId="0" xfId="0" applyFont="1" applyFill="1" applyAlignment="1">
      <alignment horizontal="center" wrapText="1"/>
    </xf>
    <xf numFmtId="2" fontId="1" fillId="8" borderId="0" xfId="0" applyNumberFormat="1" applyFont="1" applyFill="1" applyAlignment="1">
      <alignment horizontal="center" wrapText="1"/>
    </xf>
    <xf numFmtId="2" fontId="1" fillId="8" borderId="0" xfId="0" applyNumberFormat="1" applyFont="1" applyFill="1" applyBorder="1" applyAlignment="1">
      <alignment horizontal="center" wrapText="1"/>
    </xf>
    <xf numFmtId="0" fontId="1" fillId="0" borderId="0" xfId="0" applyFont="1"/>
    <xf numFmtId="2" fontId="1" fillId="0" borderId="0" xfId="0" applyNumberFormat="1" applyFont="1" applyFill="1" applyAlignment="1">
      <alignment horizontal="center" wrapText="1"/>
    </xf>
    <xf numFmtId="167" fontId="1" fillId="0" borderId="0" xfId="0" applyNumberFormat="1" applyFont="1" applyFill="1" applyAlignment="1">
      <alignment horizontal="center" wrapText="1"/>
    </xf>
    <xf numFmtId="2" fontId="12" fillId="8" borderId="0" xfId="0" applyNumberFormat="1" applyFont="1" applyFill="1"/>
    <xf numFmtId="0" fontId="12" fillId="6" borderId="2" xfId="12" applyFont="1" applyFill="1" applyBorder="1" applyAlignment="1">
      <alignment horizontal="center" vertical="center" wrapText="1"/>
    </xf>
    <xf numFmtId="0" fontId="12" fillId="6" borderId="8" xfId="12" applyFont="1" applyFill="1" applyBorder="1" applyAlignment="1">
      <alignment horizontal="center" vertical="center" wrapText="1"/>
    </xf>
    <xf numFmtId="0" fontId="1" fillId="6" borderId="2" xfId="14" applyFont="1" applyFill="1" applyBorder="1" applyAlignment="1">
      <alignment horizontal="left" vertical="center"/>
    </xf>
    <xf numFmtId="0" fontId="0" fillId="0" borderId="2" xfId="0" applyFill="1" applyBorder="1" applyAlignment="1">
      <alignment horizontal="left" vertical="center"/>
    </xf>
    <xf numFmtId="0" fontId="0" fillId="6" borderId="2" xfId="0" applyFont="1" applyFill="1" applyBorder="1" applyAlignment="1">
      <alignment horizontal="left" vertical="center"/>
    </xf>
    <xf numFmtId="0" fontId="12" fillId="6" borderId="2" xfId="0" applyFont="1" applyFill="1" applyBorder="1" applyAlignment="1">
      <alignment horizontal="left" vertical="center"/>
    </xf>
    <xf numFmtId="0" fontId="12" fillId="4" borderId="0" xfId="0" applyFont="1" applyFill="1" applyAlignment="1">
      <alignment horizontal="left" wrapText="1"/>
    </xf>
    <xf numFmtId="0" fontId="12" fillId="4" borderId="0" xfId="0" applyFont="1" applyFill="1"/>
    <xf numFmtId="0" fontId="20" fillId="4" borderId="0" xfId="0" applyFont="1" applyFill="1"/>
    <xf numFmtId="0" fontId="12" fillId="4" borderId="0" xfId="0" applyFont="1" applyFill="1" applyAlignment="1">
      <alignment wrapText="1"/>
    </xf>
    <xf numFmtId="0" fontId="21" fillId="8" borderId="0" xfId="0" applyFont="1" applyFill="1"/>
    <xf numFmtId="0" fontId="22" fillId="8" borderId="0" xfId="0" applyFont="1" applyFill="1"/>
    <xf numFmtId="0" fontId="12" fillId="8" borderId="0" xfId="0" applyFont="1" applyFill="1" applyBorder="1" applyAlignment="1">
      <alignment horizontal="left"/>
    </xf>
    <xf numFmtId="0" fontId="12" fillId="8" borderId="0" xfId="0" applyFont="1" applyFill="1" applyBorder="1" applyAlignment="1">
      <alignment horizontal="center"/>
    </xf>
    <xf numFmtId="2" fontId="12" fillId="8" borderId="0" xfId="0" applyNumberFormat="1" applyFont="1" applyFill="1" applyBorder="1" applyAlignment="1">
      <alignment horizontal="center"/>
    </xf>
    <xf numFmtId="0" fontId="27" fillId="0" borderId="0" xfId="0" applyFont="1"/>
    <xf numFmtId="0" fontId="22" fillId="10" borderId="0" xfId="0" applyFont="1" applyFill="1"/>
    <xf numFmtId="0" fontId="28" fillId="10" borderId="0" xfId="0" applyFont="1" applyFill="1"/>
    <xf numFmtId="0" fontId="12" fillId="6" borderId="2" xfId="0" applyFont="1" applyFill="1" applyBorder="1" applyAlignment="1">
      <alignment horizontal="right"/>
    </xf>
    <xf numFmtId="0" fontId="12" fillId="6" borderId="4" xfId="14" applyFont="1" applyFill="1" applyBorder="1" applyAlignment="1">
      <alignment horizontal="right" vertical="center"/>
    </xf>
    <xf numFmtId="2" fontId="0" fillId="0" borderId="0" xfId="0" applyNumberFormat="1"/>
    <xf numFmtId="166" fontId="12" fillId="7" borderId="2" xfId="16" applyNumberFormat="1" applyFont="1" applyFill="1" applyBorder="1" applyAlignment="1">
      <alignment horizontal="left"/>
    </xf>
    <xf numFmtId="0" fontId="12" fillId="7" borderId="2" xfId="12" applyFont="1" applyFill="1" applyBorder="1" applyAlignment="1"/>
    <xf numFmtId="2" fontId="12" fillId="9" borderId="2" xfId="12" applyNumberFormat="1" applyFont="1" applyFill="1" applyBorder="1" applyAlignment="1">
      <alignment horizontal="center"/>
    </xf>
    <xf numFmtId="166" fontId="12" fillId="9" borderId="2" xfId="16" applyNumberFormat="1" applyFont="1" applyFill="1" applyBorder="1" applyAlignment="1">
      <alignment horizontal="left"/>
    </xf>
    <xf numFmtId="0" fontId="12" fillId="9" borderId="2" xfId="12" applyFont="1" applyFill="1" applyBorder="1" applyAlignment="1"/>
    <xf numFmtId="0" fontId="12" fillId="9" borderId="2" xfId="12" applyFont="1" applyFill="1" applyBorder="1" applyAlignment="1">
      <alignment vertical="center"/>
    </xf>
    <xf numFmtId="166" fontId="12" fillId="7" borderId="3" xfId="16" applyNumberFormat="1" applyFont="1" applyFill="1" applyBorder="1" applyAlignment="1">
      <alignment horizontal="left"/>
    </xf>
    <xf numFmtId="166" fontId="12" fillId="9" borderId="3" xfId="16" applyNumberFormat="1" applyFont="1" applyFill="1" applyBorder="1" applyAlignment="1">
      <alignment horizontal="left"/>
    </xf>
    <xf numFmtId="0" fontId="12" fillId="7" borderId="2" xfId="12" applyFont="1" applyFill="1" applyBorder="1" applyAlignment="1">
      <alignment vertical="center"/>
    </xf>
    <xf numFmtId="0" fontId="21" fillId="7" borderId="5" xfId="16" applyFont="1" applyFill="1" applyBorder="1" applyAlignment="1">
      <alignment horizontal="left"/>
    </xf>
    <xf numFmtId="0" fontId="21" fillId="12" borderId="2" xfId="0" applyFont="1" applyFill="1" applyBorder="1" applyAlignment="1">
      <alignment horizontal="center"/>
    </xf>
    <xf numFmtId="166" fontId="12" fillId="5" borderId="2" xfId="0" applyNumberFormat="1" applyFont="1" applyFill="1" applyBorder="1" applyAlignment="1">
      <alignment horizontal="center"/>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2" fontId="0" fillId="8" borderId="0" xfId="0" applyNumberFormat="1" applyFill="1"/>
    <xf numFmtId="0" fontId="14" fillId="8" borderId="0" xfId="11" applyFill="1"/>
    <xf numFmtId="0" fontId="31" fillId="14" borderId="0" xfId="11" applyFont="1" applyFill="1"/>
    <xf numFmtId="0" fontId="20" fillId="0" borderId="2" xfId="0" applyFont="1" applyFill="1" applyBorder="1" applyAlignment="1">
      <alignment horizontal="left" vertical="center" wrapText="1"/>
    </xf>
    <xf numFmtId="0" fontId="21" fillId="7" borderId="2" xfId="11" applyFont="1" applyFill="1" applyBorder="1" applyAlignment="1">
      <alignment horizontal="center" vertical="center"/>
    </xf>
    <xf numFmtId="0" fontId="21" fillId="0" borderId="0" xfId="11" applyFont="1"/>
    <xf numFmtId="0" fontId="21" fillId="6" borderId="2" xfId="11" applyFont="1" applyFill="1" applyBorder="1" applyAlignment="1">
      <alignment horizontal="right"/>
    </xf>
    <xf numFmtId="0" fontId="12" fillId="6" borderId="2" xfId="11" applyFont="1" applyFill="1" applyBorder="1" applyAlignment="1">
      <alignment horizontal="center"/>
    </xf>
    <xf numFmtId="0" fontId="23" fillId="0" borderId="2" xfId="11" applyFont="1" applyBorder="1" applyAlignment="1">
      <alignment horizontal="right"/>
    </xf>
    <xf numFmtId="0" fontId="5" fillId="8" borderId="0" xfId="11" applyFont="1" applyFill="1"/>
    <xf numFmtId="0" fontId="21" fillId="8" borderId="0" xfId="11" applyFont="1" applyFill="1"/>
    <xf numFmtId="0" fontId="23" fillId="8" borderId="0" xfId="11" applyFont="1" applyFill="1" applyBorder="1"/>
    <xf numFmtId="0" fontId="21" fillId="8" borderId="0" xfId="11" applyFont="1" applyFill="1" applyBorder="1"/>
    <xf numFmtId="0" fontId="7" fillId="8" borderId="0" xfId="11" applyFont="1" applyFill="1" applyBorder="1"/>
    <xf numFmtId="0" fontId="5" fillId="8" borderId="0" xfId="11" applyFont="1" applyFill="1" applyBorder="1"/>
    <xf numFmtId="0" fontId="2" fillId="14" borderId="0" xfId="11" applyFont="1" applyFill="1"/>
    <xf numFmtId="0" fontId="21" fillId="8" borderId="2" xfId="11" applyFont="1" applyFill="1" applyBorder="1" applyAlignment="1">
      <alignment vertical="center"/>
    </xf>
    <xf numFmtId="0" fontId="12" fillId="4" borderId="0" xfId="12" applyFont="1" applyFill="1" applyAlignment="1">
      <alignment horizontal="left" wrapText="1"/>
    </xf>
    <xf numFmtId="0" fontId="32" fillId="8" borderId="0" xfId="0" applyFont="1" applyFill="1"/>
    <xf numFmtId="0" fontId="1" fillId="4" borderId="0" xfId="0" applyFont="1" applyFill="1"/>
    <xf numFmtId="0" fontId="3" fillId="4" borderId="0" xfId="0" applyFont="1" applyFill="1"/>
    <xf numFmtId="0" fontId="1" fillId="4" borderId="0" xfId="0" applyFont="1" applyFill="1" applyAlignment="1">
      <alignment wrapText="1"/>
    </xf>
    <xf numFmtId="0" fontId="1" fillId="0" borderId="0" xfId="0" applyFont="1" applyFill="1"/>
    <xf numFmtId="0" fontId="3" fillId="11" borderId="0" xfId="0" applyFont="1" applyFill="1" applyBorder="1" applyAlignment="1">
      <alignment horizontal="right" vertical="center" wrapText="1"/>
    </xf>
    <xf numFmtId="0" fontId="1" fillId="6" borderId="13" xfId="0" applyFont="1" applyFill="1" applyBorder="1" applyAlignment="1">
      <alignment horizontal="right" vertical="center" wrapText="1"/>
    </xf>
    <xf numFmtId="0" fontId="1" fillId="6" borderId="8" xfId="0" applyFont="1" applyFill="1" applyBorder="1" applyAlignment="1">
      <alignment horizontal="center" vertical="center" wrapText="1"/>
    </xf>
    <xf numFmtId="0" fontId="1" fillId="0" borderId="0" xfId="0" applyFont="1" applyFill="1" applyAlignment="1">
      <alignment wrapText="1"/>
    </xf>
    <xf numFmtId="0" fontId="1" fillId="6" borderId="5" xfId="0" applyFont="1" applyFill="1" applyBorder="1" applyAlignment="1">
      <alignment horizontal="right" vertical="center"/>
    </xf>
    <xf numFmtId="17" fontId="1" fillId="6" borderId="2" xfId="0" applyNumberFormat="1" applyFont="1" applyFill="1" applyBorder="1" applyAlignment="1">
      <alignment horizontal="center" vertical="center"/>
    </xf>
    <xf numFmtId="17" fontId="1" fillId="6" borderId="2" xfId="0" quotePrefix="1" applyNumberFormat="1" applyFont="1" applyFill="1" applyBorder="1" applyAlignment="1">
      <alignment horizontal="center" vertical="center"/>
    </xf>
    <xf numFmtId="0" fontId="1" fillId="6" borderId="2" xfId="0" applyFont="1" applyFill="1" applyBorder="1" applyAlignment="1">
      <alignment horizontal="center" vertical="center" wrapText="1"/>
    </xf>
    <xf numFmtId="0" fontId="1" fillId="0" borderId="2" xfId="0" applyFont="1" applyBorder="1"/>
    <xf numFmtId="0" fontId="1" fillId="0" borderId="2" xfId="0" applyFont="1" applyFill="1" applyBorder="1"/>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21" fillId="9" borderId="5" xfId="16" applyFont="1" applyFill="1" applyBorder="1" applyAlignment="1">
      <alignment horizontal="left"/>
    </xf>
    <xf numFmtId="0" fontId="21" fillId="9" borderId="2" xfId="16" applyFont="1" applyFill="1" applyBorder="1" applyAlignment="1">
      <alignment horizontal="left"/>
    </xf>
    <xf numFmtId="0" fontId="12" fillId="9" borderId="5" xfId="12" applyFont="1" applyFill="1" applyBorder="1" applyAlignment="1">
      <alignment vertical="center"/>
    </xf>
    <xf numFmtId="0" fontId="21" fillId="7" borderId="2" xfId="16" applyFont="1" applyFill="1" applyBorder="1" applyAlignment="1">
      <alignment horizontal="left"/>
    </xf>
    <xf numFmtId="0" fontId="12" fillId="7" borderId="5" xfId="12" applyFont="1" applyFill="1" applyBorder="1" applyAlignment="1">
      <alignment vertical="center"/>
    </xf>
    <xf numFmtId="0" fontId="12" fillId="7" borderId="3" xfId="12" applyFont="1" applyFill="1" applyBorder="1" applyAlignment="1"/>
    <xf numFmtId="0" fontId="12" fillId="9" borderId="3" xfId="12" applyFont="1" applyFill="1" applyBorder="1" applyAlignment="1"/>
    <xf numFmtId="0" fontId="12" fillId="7" borderId="7" xfId="12" applyFont="1" applyFill="1" applyBorder="1" applyAlignment="1">
      <alignment vertical="center"/>
    </xf>
    <xf numFmtId="0" fontId="2" fillId="10" borderId="0" xfId="12" applyFont="1" applyFill="1"/>
    <xf numFmtId="0" fontId="33" fillId="13" borderId="0" xfId="0" applyFont="1" applyFill="1"/>
    <xf numFmtId="0" fontId="28" fillId="13" borderId="0" xfId="0" applyFont="1" applyFill="1"/>
    <xf numFmtId="0" fontId="12" fillId="8" borderId="0" xfId="0" applyFont="1" applyFill="1" applyBorder="1"/>
    <xf numFmtId="166" fontId="12" fillId="8" borderId="0" xfId="0" applyNumberFormat="1" applyFont="1" applyFill="1" applyBorder="1" applyAlignment="1">
      <alignment horizontal="center"/>
    </xf>
    <xf numFmtId="0" fontId="33" fillId="8" borderId="0" xfId="0" applyFont="1" applyFill="1"/>
    <xf numFmtId="0" fontId="28" fillId="8" borderId="0" xfId="0" applyFont="1" applyFill="1"/>
    <xf numFmtId="0" fontId="34" fillId="8" borderId="0" xfId="0" applyFont="1" applyFill="1"/>
    <xf numFmtId="0" fontId="17" fillId="8" borderId="0" xfId="0" applyFont="1" applyFill="1"/>
    <xf numFmtId="0" fontId="0" fillId="6" borderId="2" xfId="0" applyFill="1" applyBorder="1" applyAlignment="1">
      <alignment horizontal="left" vertical="center" wrapText="1"/>
    </xf>
    <xf numFmtId="0" fontId="35" fillId="8" borderId="0" xfId="0" applyFont="1" applyFill="1"/>
    <xf numFmtId="0" fontId="5" fillId="8" borderId="0" xfId="0" applyFont="1" applyFill="1"/>
    <xf numFmtId="0" fontId="36" fillId="8" borderId="3" xfId="0" applyFont="1" applyFill="1" applyBorder="1"/>
    <xf numFmtId="0" fontId="21" fillId="8" borderId="4" xfId="0" applyFont="1" applyFill="1" applyBorder="1"/>
    <xf numFmtId="0" fontId="21" fillId="8" borderId="5" xfId="0" applyFont="1" applyFill="1" applyBorder="1"/>
    <xf numFmtId="0" fontId="5" fillId="8" borderId="3" xfId="0" applyFont="1" applyFill="1" applyBorder="1"/>
    <xf numFmtId="0" fontId="5" fillId="8" borderId="4" xfId="0" applyFont="1" applyFill="1" applyBorder="1"/>
    <xf numFmtId="0" fontId="5" fillId="8" borderId="5" xfId="0" applyFont="1" applyFill="1" applyBorder="1"/>
    <xf numFmtId="0" fontId="22" fillId="8" borderId="4" xfId="0" applyFont="1" applyFill="1" applyBorder="1"/>
    <xf numFmtId="0" fontId="22" fillId="8" borderId="5" xfId="0" applyFont="1" applyFill="1" applyBorder="1"/>
    <xf numFmtId="0" fontId="17" fillId="8" borderId="4" xfId="0" applyFont="1" applyFill="1" applyBorder="1"/>
    <xf numFmtId="0" fontId="17" fillId="8" borderId="5" xfId="0" applyFont="1" applyFill="1" applyBorder="1"/>
    <xf numFmtId="0" fontId="0" fillId="8" borderId="0" xfId="0" applyFill="1" applyBorder="1"/>
    <xf numFmtId="2" fontId="12" fillId="8" borderId="0" xfId="12" applyNumberFormat="1" applyFont="1" applyFill="1" applyBorder="1" applyAlignment="1">
      <alignment horizontal="center"/>
    </xf>
    <xf numFmtId="0" fontId="33" fillId="8" borderId="0" xfId="0" applyFont="1" applyFill="1" applyBorder="1"/>
    <xf numFmtId="0" fontId="12" fillId="8" borderId="15" xfId="12" applyFont="1" applyFill="1" applyBorder="1" applyAlignment="1">
      <alignment vertical="center"/>
    </xf>
    <xf numFmtId="2" fontId="12" fillId="8" borderId="15" xfId="12" applyNumberFormat="1" applyFont="1" applyFill="1" applyBorder="1" applyAlignment="1">
      <alignment horizontal="center"/>
    </xf>
    <xf numFmtId="2" fontId="12" fillId="5" borderId="2" xfId="0" applyNumberFormat="1" applyFont="1" applyFill="1" applyBorder="1" applyAlignment="1">
      <alignment horizontal="center" vertical="center" wrapText="1"/>
    </xf>
    <xf numFmtId="2" fontId="12" fillId="5" borderId="2" xfId="14" applyNumberFormat="1" applyFont="1" applyFill="1" applyBorder="1" applyAlignment="1">
      <alignment horizontal="center" vertical="center" wrapText="1"/>
    </xf>
    <xf numFmtId="0" fontId="12" fillId="8" borderId="0" xfId="0" applyFont="1" applyFill="1" applyAlignment="1">
      <alignment horizontal="left" vertical="top" wrapText="1"/>
    </xf>
    <xf numFmtId="0" fontId="12" fillId="8" borderId="0" xfId="0" applyFont="1" applyFill="1" applyAlignment="1">
      <alignment horizontal="left" wrapText="1"/>
    </xf>
    <xf numFmtId="0" fontId="12" fillId="8" borderId="0" xfId="0" applyFont="1" applyFill="1" applyAlignment="1">
      <alignment wrapText="1"/>
    </xf>
    <xf numFmtId="2" fontId="20" fillId="5" borderId="2" xfId="0" applyNumberFormat="1" applyFont="1" applyFill="1" applyBorder="1" applyAlignment="1">
      <alignment horizontal="center" vertical="center" wrapText="1"/>
    </xf>
    <xf numFmtId="0" fontId="12" fillId="6" borderId="2" xfId="0" applyFont="1" applyFill="1" applyBorder="1" applyAlignment="1">
      <alignment horizontal="left" vertical="center"/>
    </xf>
    <xf numFmtId="0" fontId="12" fillId="6" borderId="3"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0" borderId="2" xfId="0" applyFont="1" applyBorder="1" applyAlignment="1">
      <alignment horizontal="center"/>
    </xf>
    <xf numFmtId="0" fontId="12" fillId="0" borderId="3" xfId="0" applyFont="1" applyFill="1" applyBorder="1" applyAlignment="1">
      <alignment horizontal="left" vertical="center"/>
    </xf>
    <xf numFmtId="0" fontId="12" fillId="6" borderId="24" xfId="0" applyFont="1" applyFill="1" applyBorder="1" applyAlignment="1">
      <alignment horizontal="center" vertical="center" wrapText="1"/>
    </xf>
    <xf numFmtId="0" fontId="12" fillId="4" borderId="0" xfId="12" applyFont="1" applyFill="1" applyAlignment="1">
      <alignment horizontal="left" wrapText="1"/>
    </xf>
    <xf numFmtId="0" fontId="12" fillId="8" borderId="0" xfId="0" applyFont="1" applyFill="1" applyAlignment="1">
      <alignment horizontal="center" wrapText="1"/>
    </xf>
    <xf numFmtId="2" fontId="12" fillId="8" borderId="0" xfId="0" applyNumberFormat="1" applyFont="1" applyFill="1" applyAlignment="1">
      <alignment horizontal="center" wrapText="1"/>
    </xf>
    <xf numFmtId="167" fontId="12" fillId="8" borderId="0" xfId="0" applyNumberFormat="1" applyFont="1" applyFill="1" applyAlignment="1">
      <alignment horizontal="center" wrapText="1"/>
    </xf>
    <xf numFmtId="0" fontId="37" fillId="8" borderId="0" xfId="0" applyFont="1" applyFill="1" applyAlignment="1">
      <alignment wrapText="1"/>
    </xf>
    <xf numFmtId="0" fontId="12" fillId="6" borderId="6" xfId="0" applyFont="1" applyFill="1" applyBorder="1" applyAlignment="1">
      <alignment horizontal="right" vertical="center" wrapText="1"/>
    </xf>
    <xf numFmtId="2" fontId="12" fillId="8" borderId="0" xfId="0" applyNumberFormat="1" applyFont="1" applyFill="1" applyBorder="1" applyAlignment="1">
      <alignment horizontal="center" wrapText="1"/>
    </xf>
    <xf numFmtId="167" fontId="12" fillId="0" borderId="0" xfId="0" applyNumberFormat="1" applyFont="1" applyFill="1" applyAlignment="1">
      <alignment horizontal="center" wrapText="1"/>
    </xf>
    <xf numFmtId="170" fontId="21" fillId="5" borderId="14" xfId="17" applyNumberFormat="1" applyFont="1" applyFill="1" applyBorder="1" applyAlignment="1">
      <alignment horizontal="center" wrapText="1"/>
    </xf>
    <xf numFmtId="0" fontId="26" fillId="18" borderId="2" xfId="0" applyFont="1" applyFill="1" applyBorder="1" applyAlignment="1">
      <alignment horizontal="right" vertical="center" wrapText="1"/>
    </xf>
    <xf numFmtId="17" fontId="26" fillId="18" borderId="2" xfId="0" applyNumberFormat="1" applyFont="1" applyFill="1" applyBorder="1" applyAlignment="1">
      <alignment horizontal="center" vertical="center" wrapText="1"/>
    </xf>
    <xf numFmtId="0" fontId="26" fillId="18" borderId="8" xfId="0" applyFont="1" applyFill="1" applyBorder="1" applyAlignment="1">
      <alignment horizontal="center" vertical="center" wrapText="1"/>
    </xf>
    <xf numFmtId="0" fontId="12" fillId="8" borderId="0" xfId="0" applyFont="1" applyFill="1" applyBorder="1" applyAlignment="1">
      <alignment vertical="top" wrapText="1"/>
    </xf>
    <xf numFmtId="0" fontId="12" fillId="8" borderId="0" xfId="0" applyFont="1" applyFill="1" applyBorder="1" applyAlignment="1">
      <alignment wrapText="1"/>
    </xf>
    <xf numFmtId="2" fontId="12" fillId="8" borderId="0" xfId="0" applyNumberFormat="1" applyFont="1" applyFill="1" applyBorder="1" applyAlignment="1">
      <alignment horizontal="center" vertical="center"/>
    </xf>
    <xf numFmtId="0" fontId="20" fillId="8" borderId="0" xfId="0" applyFont="1" applyFill="1" applyBorder="1" applyAlignment="1">
      <alignment wrapText="1"/>
    </xf>
    <xf numFmtId="2" fontId="20" fillId="8" borderId="0" xfId="0" applyNumberFormat="1" applyFont="1" applyFill="1" applyBorder="1" applyAlignment="1">
      <alignment horizontal="center" vertical="center"/>
    </xf>
    <xf numFmtId="0" fontId="12" fillId="8" borderId="0" xfId="0" applyFont="1" applyFill="1" applyBorder="1" applyAlignment="1">
      <alignment vertical="center"/>
    </xf>
    <xf numFmtId="0" fontId="12" fillId="8" borderId="0" xfId="0" applyFont="1" applyFill="1" applyBorder="1" applyAlignment="1"/>
    <xf numFmtId="0" fontId="12" fillId="8" borderId="0" xfId="0" applyFont="1" applyFill="1" applyBorder="1" applyAlignment="1">
      <alignment horizontal="center" vertical="center" wrapText="1"/>
    </xf>
    <xf numFmtId="0" fontId="22" fillId="8" borderId="0" xfId="0" applyFont="1" applyFill="1" applyBorder="1" applyAlignment="1">
      <alignment vertical="center"/>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1" fillId="8" borderId="0" xfId="0" applyFont="1" applyFill="1" applyAlignment="1">
      <alignment wrapText="1"/>
    </xf>
    <xf numFmtId="2" fontId="1" fillId="5" borderId="2" xfId="0" applyNumberFormat="1" applyFont="1" applyFill="1" applyBorder="1" applyAlignment="1">
      <alignment horizontal="center"/>
    </xf>
    <xf numFmtId="4" fontId="1" fillId="5" borderId="2" xfId="0" applyNumberFormat="1" applyFont="1" applyFill="1" applyBorder="1" applyAlignment="1">
      <alignment horizontal="center"/>
    </xf>
    <xf numFmtId="0" fontId="39" fillId="4" borderId="0" xfId="12" applyFont="1" applyFill="1"/>
    <xf numFmtId="0" fontId="39" fillId="8" borderId="0" xfId="12" applyFont="1" applyFill="1"/>
    <xf numFmtId="0" fontId="40" fillId="8" borderId="0" xfId="12" applyFont="1" applyFill="1"/>
    <xf numFmtId="0" fontId="1" fillId="8" borderId="0" xfId="12" applyFont="1" applyFill="1" applyAlignment="1">
      <alignment wrapText="1"/>
    </xf>
    <xf numFmtId="0" fontId="1" fillId="0" borderId="0" xfId="12" applyFont="1"/>
    <xf numFmtId="0" fontId="1" fillId="5" borderId="0" xfId="12" applyFont="1" applyFill="1" applyAlignment="1">
      <alignment horizontal="left" wrapText="1"/>
    </xf>
    <xf numFmtId="0" fontId="1" fillId="8" borderId="0" xfId="12" applyFont="1" applyFill="1" applyAlignment="1">
      <alignment horizontal="left"/>
    </xf>
    <xf numFmtId="0" fontId="1" fillId="8" borderId="0" xfId="12" applyFont="1" applyFill="1" applyAlignment="1">
      <alignment horizontal="left" wrapText="1"/>
    </xf>
    <xf numFmtId="0" fontId="1" fillId="7" borderId="0" xfId="12" applyFont="1" applyFill="1" applyAlignment="1">
      <alignment horizontal="left" wrapText="1"/>
    </xf>
    <xf numFmtId="0" fontId="1" fillId="8" borderId="0" xfId="12" applyFont="1" applyFill="1"/>
    <xf numFmtId="0" fontId="1" fillId="6" borderId="2" xfId="12" applyFont="1" applyFill="1" applyBorder="1"/>
    <xf numFmtId="0" fontId="1" fillId="15" borderId="2" xfId="12" applyFont="1" applyFill="1" applyBorder="1" applyAlignment="1">
      <alignment wrapText="1"/>
    </xf>
    <xf numFmtId="0" fontId="0" fillId="8" borderId="0" xfId="12" applyFont="1" applyFill="1"/>
    <xf numFmtId="0" fontId="2" fillId="8" borderId="0" xfId="12" applyFont="1" applyFill="1"/>
    <xf numFmtId="0" fontId="3" fillId="8" borderId="0" xfId="12" applyFont="1" applyFill="1"/>
    <xf numFmtId="0" fontId="1"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3" fillId="0" borderId="2" xfId="0" applyFont="1" applyFill="1" applyBorder="1" applyAlignment="1">
      <alignment vertical="center"/>
    </xf>
    <xf numFmtId="0" fontId="12" fillId="6" borderId="2" xfId="0" applyFont="1" applyFill="1" applyBorder="1" applyAlignment="1">
      <alignment vertical="center"/>
    </xf>
    <xf numFmtId="0" fontId="1" fillId="8" borderId="0" xfId="2" applyFont="1" applyFill="1" applyBorder="1"/>
    <xf numFmtId="0" fontId="1" fillId="8" borderId="0" xfId="2" applyFont="1" applyFill="1"/>
    <xf numFmtId="0" fontId="13" fillId="8" borderId="0" xfId="2" applyFont="1" applyFill="1"/>
    <xf numFmtId="0" fontId="41" fillId="8" borderId="0" xfId="2" applyFont="1" applyFill="1"/>
    <xf numFmtId="0" fontId="42" fillId="8" borderId="0" xfId="2" applyFont="1" applyFill="1" applyBorder="1" applyAlignment="1">
      <alignment vertical="center" wrapText="1"/>
    </xf>
    <xf numFmtId="0" fontId="13" fillId="8" borderId="0" xfId="2" applyFont="1" applyFill="1" applyBorder="1"/>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42" fillId="8" borderId="0" xfId="2" applyFont="1" applyFill="1" applyBorder="1" applyAlignment="1">
      <alignment horizontal="center" vertical="center" wrapText="1"/>
    </xf>
    <xf numFmtId="164" fontId="43" fillId="8" borderId="0" xfId="2" applyNumberFormat="1" applyFont="1" applyFill="1" applyBorder="1" applyAlignment="1">
      <alignment horizontal="right" vertical="center" wrapText="1"/>
    </xf>
    <xf numFmtId="0" fontId="5" fillId="8" borderId="0" xfId="16" applyFont="1" applyFill="1" applyBorder="1" applyAlignment="1">
      <alignment horizontal="center"/>
    </xf>
    <xf numFmtId="0" fontId="38" fillId="8" borderId="0" xfId="2" applyFont="1" applyFill="1"/>
    <xf numFmtId="164" fontId="13" fillId="8" borderId="0" xfId="2" applyNumberFormat="1" applyFont="1" applyFill="1" applyBorder="1"/>
    <xf numFmtId="164" fontId="1" fillId="8" borderId="0" xfId="2" applyNumberFormat="1" applyFont="1" applyFill="1" applyBorder="1"/>
    <xf numFmtId="0" fontId="1" fillId="8" borderId="0" xfId="2" applyFont="1" applyFill="1" applyBorder="1" applyAlignment="1">
      <alignment horizontal="left" vertical="center"/>
    </xf>
    <xf numFmtId="0" fontId="1" fillId="8" borderId="0" xfId="2" applyFont="1" applyFill="1" applyBorder="1" applyAlignment="1">
      <alignment horizontal="left" wrapText="1"/>
    </xf>
    <xf numFmtId="0" fontId="1" fillId="8" borderId="0" xfId="12" applyFont="1" applyFill="1" applyBorder="1" applyAlignment="1">
      <alignment horizontal="center" vertical="center" wrapText="1"/>
    </xf>
    <xf numFmtId="0" fontId="5" fillId="8" borderId="2" xfId="16" applyFont="1" applyFill="1" applyBorder="1" applyAlignment="1">
      <alignment horizontal="left"/>
    </xf>
    <xf numFmtId="0" fontId="3" fillId="8" borderId="2" xfId="2" applyFont="1" applyFill="1" applyBorder="1" applyAlignment="1">
      <alignment vertical="center" wrapText="1"/>
    </xf>
    <xf numFmtId="0" fontId="3" fillId="0" borderId="2" xfId="2" applyFont="1" applyFill="1" applyBorder="1" applyAlignment="1">
      <alignment vertical="center" wrapText="1"/>
    </xf>
    <xf numFmtId="0" fontId="1" fillId="5" borderId="2" xfId="2" applyFont="1" applyFill="1" applyBorder="1" applyAlignment="1">
      <alignment horizontal="center" vertical="center" wrapText="1"/>
    </xf>
    <xf numFmtId="0" fontId="41" fillId="8" borderId="0" xfId="2" applyFont="1" applyFill="1" applyBorder="1"/>
    <xf numFmtId="0" fontId="15" fillId="8" borderId="0" xfId="2" applyFont="1" applyFill="1" applyBorder="1" applyAlignment="1">
      <alignment horizontal="center"/>
    </xf>
    <xf numFmtId="0" fontId="45" fillId="8" borderId="0" xfId="2" applyFont="1" applyFill="1" applyAlignment="1">
      <alignment horizontal="left"/>
    </xf>
    <xf numFmtId="0" fontId="0" fillId="8" borderId="2" xfId="0" applyFont="1" applyFill="1" applyBorder="1" applyAlignment="1">
      <alignment vertical="center" wrapText="1"/>
    </xf>
    <xf numFmtId="168" fontId="21" fillId="7" borderId="2" xfId="11" applyNumberFormat="1" applyFont="1" applyFill="1" applyBorder="1" applyAlignment="1">
      <alignment horizontal="center"/>
    </xf>
    <xf numFmtId="9" fontId="1" fillId="8" borderId="2" xfId="0" applyNumberFormat="1" applyFont="1" applyFill="1" applyBorder="1" applyAlignment="1">
      <alignment horizontal="center" vertical="center"/>
    </xf>
    <xf numFmtId="2" fontId="12" fillId="8" borderId="0" xfId="0" applyNumberFormat="1" applyFont="1" applyFill="1" applyBorder="1" applyAlignment="1">
      <alignment wrapText="1"/>
    </xf>
    <xf numFmtId="164" fontId="1" fillId="7" borderId="2" xfId="2" applyNumberFormat="1" applyFont="1" applyFill="1" applyBorder="1" applyAlignment="1">
      <alignment horizontal="center" vertical="center" wrapText="1"/>
    </xf>
    <xf numFmtId="164" fontId="3" fillId="7" borderId="2" xfId="2" applyNumberFormat="1" applyFont="1" applyFill="1" applyBorder="1" applyAlignment="1">
      <alignment horizontal="center" vertical="center" wrapText="1"/>
    </xf>
    <xf numFmtId="2" fontId="12" fillId="7" borderId="8" xfId="0" applyNumberFormat="1" applyFont="1" applyFill="1" applyBorder="1" applyAlignment="1">
      <alignment horizontal="center" vertical="center"/>
    </xf>
    <xf numFmtId="2" fontId="12" fillId="7" borderId="27" xfId="0" applyNumberFormat="1" applyFont="1" applyFill="1" applyBorder="1" applyAlignment="1">
      <alignment horizontal="center" vertical="center"/>
    </xf>
    <xf numFmtId="2" fontId="12" fillId="7" borderId="2" xfId="0" applyNumberFormat="1" applyFont="1" applyFill="1" applyBorder="1" applyAlignment="1">
      <alignment horizontal="center" vertical="center"/>
    </xf>
    <xf numFmtId="2" fontId="12" fillId="7" borderId="22" xfId="0" applyNumberFormat="1" applyFont="1" applyFill="1" applyBorder="1" applyAlignment="1">
      <alignment horizontal="center" vertical="center"/>
    </xf>
    <xf numFmtId="2" fontId="12" fillId="7" borderId="24" xfId="0" applyNumberFormat="1" applyFont="1" applyFill="1" applyBorder="1" applyAlignment="1">
      <alignment horizontal="center" vertical="center"/>
    </xf>
    <xf numFmtId="2" fontId="12" fillId="7" borderId="25" xfId="0" applyNumberFormat="1" applyFont="1" applyFill="1" applyBorder="1" applyAlignment="1">
      <alignment horizontal="center" vertical="center"/>
    </xf>
    <xf numFmtId="2" fontId="20" fillId="7" borderId="2" xfId="0" applyNumberFormat="1" applyFont="1" applyFill="1" applyBorder="1" applyAlignment="1">
      <alignment horizontal="center" vertical="center"/>
    </xf>
    <xf numFmtId="2" fontId="20" fillId="7" borderId="22" xfId="0" applyNumberFormat="1" applyFont="1" applyFill="1" applyBorder="1" applyAlignment="1">
      <alignment horizontal="center" vertical="center"/>
    </xf>
    <xf numFmtId="2" fontId="20" fillId="7" borderId="24" xfId="0" applyNumberFormat="1" applyFont="1" applyFill="1" applyBorder="1" applyAlignment="1">
      <alignment horizontal="center" vertical="center"/>
    </xf>
    <xf numFmtId="2" fontId="20"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6" fillId="8" borderId="0" xfId="12" applyFont="1" applyFill="1" applyBorder="1" applyAlignment="1">
      <alignment horizontal="left" vertical="center"/>
    </xf>
    <xf numFmtId="0" fontId="44" fillId="8" borderId="43" xfId="2" applyFont="1" applyFill="1" applyBorder="1" applyAlignment="1">
      <alignment horizontal="left"/>
    </xf>
    <xf numFmtId="0" fontId="45" fillId="8" borderId="43" xfId="12" applyFont="1" applyFill="1" applyBorder="1" applyAlignment="1">
      <alignment horizontal="left" vertical="center" wrapText="1"/>
    </xf>
    <xf numFmtId="0" fontId="44" fillId="8" borderId="43" xfId="2" applyFont="1" applyFill="1" applyBorder="1" applyAlignment="1">
      <alignment horizontal="left" wrapText="1"/>
    </xf>
    <xf numFmtId="0" fontId="12" fillId="6" borderId="2" xfId="0" applyFont="1" applyFill="1" applyBorder="1" applyAlignment="1">
      <alignment horizontal="center" vertical="center"/>
    </xf>
    <xf numFmtId="0" fontId="12" fillId="6" borderId="2" xfId="0" applyFont="1" applyFill="1" applyBorder="1" applyAlignment="1">
      <alignment horizontal="right" vertical="center"/>
    </xf>
    <xf numFmtId="2" fontId="12" fillId="5" borderId="2" xfId="1" applyNumberFormat="1" applyFont="1" applyFill="1" applyBorder="1" applyAlignment="1">
      <alignment horizontal="center" vertical="center"/>
    </xf>
    <xf numFmtId="0" fontId="3" fillId="0" borderId="0" xfId="0" applyFont="1"/>
    <xf numFmtId="0" fontId="3" fillId="8" borderId="2" xfId="2" applyFont="1" applyFill="1" applyBorder="1" applyAlignment="1">
      <alignment horizontal="center" vertical="center" wrapText="1"/>
    </xf>
    <xf numFmtId="0" fontId="12" fillId="6" borderId="2" xfId="0" applyFont="1" applyFill="1" applyBorder="1" applyAlignment="1">
      <alignment horizontal="center" vertical="center" wrapText="1"/>
    </xf>
    <xf numFmtId="0" fontId="39" fillId="4" borderId="0" xfId="12" applyFont="1" applyFill="1" applyAlignment="1">
      <alignment vertical="center"/>
    </xf>
    <xf numFmtId="0" fontId="12" fillId="4" borderId="0" xfId="12" applyFont="1" applyFill="1" applyAlignment="1">
      <alignment horizontal="left" vertical="center"/>
    </xf>
    <xf numFmtId="0" fontId="12" fillId="4" borderId="0" xfId="12" applyFont="1" applyFill="1" applyAlignment="1">
      <alignment horizontal="left" vertical="center" wrapText="1"/>
    </xf>
    <xf numFmtId="0" fontId="27" fillId="4" borderId="0" xfId="12" applyFont="1" applyFill="1" applyAlignment="1">
      <alignment horizontal="left" vertical="center" wrapText="1"/>
    </xf>
    <xf numFmtId="0" fontId="27" fillId="4" borderId="0" xfId="12" applyFont="1" applyFill="1" applyAlignment="1">
      <alignment vertical="center"/>
    </xf>
    <xf numFmtId="0" fontId="27" fillId="4" borderId="0" xfId="12" applyFont="1" applyFill="1" applyAlignment="1">
      <alignment vertical="center" wrapText="1"/>
    </xf>
    <xf numFmtId="0" fontId="3"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6" fillId="0" borderId="0" xfId="0" applyFont="1"/>
    <xf numFmtId="0" fontId="0" fillId="8" borderId="0" xfId="0" applyFill="1" applyAlignment="1">
      <alignment horizontal="center"/>
    </xf>
    <xf numFmtId="0" fontId="18" fillId="8" borderId="0" xfId="0" applyFont="1" applyFill="1" applyAlignment="1">
      <alignment horizontal="left"/>
    </xf>
    <xf numFmtId="0" fontId="6" fillId="8" borderId="0" xfId="0" applyFont="1" applyFill="1" applyAlignment="1">
      <alignment horizontal="center"/>
    </xf>
    <xf numFmtId="0" fontId="6" fillId="8" borderId="0" xfId="0" applyFont="1" applyFill="1"/>
    <xf numFmtId="0" fontId="47" fillId="8" borderId="2" xfId="20" applyFont="1" applyFill="1" applyBorder="1"/>
    <xf numFmtId="14" fontId="6" fillId="8" borderId="2" xfId="20" applyNumberFormat="1" applyFont="1" applyFill="1" applyBorder="1" applyAlignment="1">
      <alignment horizontal="left"/>
    </xf>
    <xf numFmtId="0" fontId="6" fillId="8" borderId="2" xfId="20" applyFont="1" applyFill="1" applyBorder="1"/>
    <xf numFmtId="171" fontId="0" fillId="5" borderId="2" xfId="0" applyNumberFormat="1" applyFill="1" applyBorder="1" applyAlignment="1">
      <alignment horizontal="center"/>
    </xf>
    <xf numFmtId="0" fontId="48" fillId="8" borderId="2" xfId="2" applyFont="1" applyFill="1" applyBorder="1" applyAlignment="1">
      <alignment horizontal="center" vertical="center" wrapText="1"/>
    </xf>
    <xf numFmtId="164" fontId="49" fillId="7" borderId="2" xfId="2" applyNumberFormat="1" applyFont="1" applyFill="1" applyBorder="1" applyAlignment="1">
      <alignment horizontal="center" vertical="center" wrapText="1"/>
    </xf>
    <xf numFmtId="164" fontId="48" fillId="7" borderId="2" xfId="2" applyNumberFormat="1" applyFont="1" applyFill="1" applyBorder="1" applyAlignment="1">
      <alignment horizontal="center" vertical="center" wrapText="1"/>
    </xf>
    <xf numFmtId="0" fontId="6" fillId="8" borderId="2" xfId="20" applyFont="1" applyFill="1" applyBorder="1" applyAlignment="1">
      <alignment vertical="center"/>
    </xf>
    <xf numFmtId="14" fontId="6" fillId="8" borderId="2" xfId="20" applyNumberFormat="1" applyFont="1" applyFill="1" applyBorder="1" applyAlignment="1">
      <alignment horizontal="left" vertical="center"/>
    </xf>
    <xf numFmtId="0" fontId="6" fillId="8" borderId="2" xfId="20" applyFont="1" applyFill="1" applyBorder="1" applyAlignment="1">
      <alignment horizontal="left" vertical="center"/>
    </xf>
    <xf numFmtId="0" fontId="6"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3"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3"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3" fillId="8" borderId="0" xfId="0" applyFont="1" applyFill="1" applyBorder="1" applyAlignment="1">
      <alignment horizontal="right" vertical="center"/>
    </xf>
    <xf numFmtId="2" fontId="12" fillId="8" borderId="0" xfId="0" applyNumberFormat="1" applyFont="1" applyFill="1" applyBorder="1"/>
    <xf numFmtId="0" fontId="12" fillId="8" borderId="0" xfId="12" applyFont="1" applyFill="1" applyBorder="1" applyAlignment="1">
      <alignment horizontal="center" vertical="center" wrapText="1"/>
    </xf>
    <xf numFmtId="0" fontId="12" fillId="4" borderId="0" xfId="0" applyFont="1" applyFill="1" applyAlignment="1">
      <alignment vertical="top" wrapText="1"/>
    </xf>
    <xf numFmtId="0" fontId="18" fillId="4" borderId="0" xfId="14" applyFont="1" applyFill="1" applyAlignment="1">
      <alignment horizontal="left"/>
    </xf>
    <xf numFmtId="0" fontId="1" fillId="8" borderId="0" xfId="14" applyFont="1" applyFill="1"/>
    <xf numFmtId="0" fontId="29" fillId="5" borderId="10" xfId="18" applyFill="1" applyBorder="1" applyAlignment="1">
      <alignment wrapText="1"/>
    </xf>
    <xf numFmtId="0" fontId="29" fillId="5" borderId="11" xfId="18" applyFill="1" applyBorder="1" applyAlignment="1">
      <alignment wrapText="1"/>
    </xf>
    <xf numFmtId="0" fontId="29" fillId="5" borderId="9" xfId="18" applyFill="1" applyBorder="1" applyAlignment="1">
      <alignment wrapText="1"/>
    </xf>
    <xf numFmtId="0" fontId="29" fillId="5" borderId="17" xfId="18" applyFill="1" applyBorder="1" applyAlignment="1">
      <alignment wrapText="1"/>
    </xf>
    <xf numFmtId="168" fontId="29" fillId="5" borderId="17" xfId="18" applyNumberFormat="1" applyFill="1" applyBorder="1" applyAlignment="1">
      <alignment wrapText="1"/>
    </xf>
    <xf numFmtId="0" fontId="14" fillId="5" borderId="9" xfId="11" applyFill="1" applyBorder="1"/>
    <xf numFmtId="0" fontId="14" fillId="5" borderId="17" xfId="11" applyFill="1" applyBorder="1"/>
    <xf numFmtId="0" fontId="14" fillId="5" borderId="12" xfId="11" applyFill="1" applyBorder="1"/>
    <xf numFmtId="0" fontId="14" fillId="5" borderId="13" xfId="11" applyFill="1" applyBorder="1"/>
    <xf numFmtId="0" fontId="6" fillId="8" borderId="2" xfId="0" applyFont="1" applyFill="1" applyBorder="1"/>
    <xf numFmtId="0" fontId="6" fillId="8" borderId="2" xfId="20" quotePrefix="1" applyFont="1" applyFill="1" applyBorder="1" applyAlignment="1">
      <alignment wrapText="1"/>
    </xf>
    <xf numFmtId="0" fontId="6" fillId="8" borderId="2" xfId="0" quotePrefix="1" applyFont="1" applyFill="1" applyBorder="1"/>
    <xf numFmtId="0" fontId="14" fillId="5" borderId="0" xfId="11" applyFill="1" applyBorder="1"/>
    <xf numFmtId="0" fontId="12" fillId="4" borderId="0" xfId="0" applyFont="1" applyFill="1" applyAlignment="1">
      <alignment horizontal="left" wrapText="1"/>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1" fillId="5" borderId="6" xfId="0" applyNumberFormat="1" applyFont="1" applyFill="1" applyBorder="1" applyAlignment="1">
      <alignment horizontal="center"/>
    </xf>
    <xf numFmtId="0" fontId="20" fillId="11" borderId="2" xfId="0" applyFont="1" applyFill="1" applyBorder="1" applyAlignment="1">
      <alignment horizontal="right" vertical="center" wrapText="1"/>
    </xf>
    <xf numFmtId="0" fontId="20" fillId="11" borderId="19" xfId="0" applyFont="1" applyFill="1" applyBorder="1" applyAlignment="1">
      <alignment horizontal="right" vertical="center" wrapText="1"/>
    </xf>
    <xf numFmtId="2" fontId="12" fillId="5" borderId="22" xfId="0" applyNumberFormat="1" applyFont="1" applyFill="1" applyBorder="1" applyAlignment="1">
      <alignment horizontal="center"/>
    </xf>
    <xf numFmtId="0" fontId="20" fillId="11" borderId="24" xfId="0" applyFont="1" applyFill="1" applyBorder="1" applyAlignment="1">
      <alignment horizontal="right" vertical="center" wrapText="1"/>
    </xf>
    <xf numFmtId="2" fontId="12" fillId="5" borderId="24" xfId="0" applyNumberFormat="1" applyFont="1" applyFill="1" applyBorder="1" applyAlignment="1">
      <alignment horizontal="center"/>
    </xf>
    <xf numFmtId="2" fontId="12" fillId="5" borderId="25" xfId="0" applyNumberFormat="1" applyFont="1" applyFill="1" applyBorder="1" applyAlignment="1">
      <alignment horizontal="center"/>
    </xf>
    <xf numFmtId="0" fontId="12" fillId="4" borderId="0" xfId="12" applyFont="1" applyFill="1" applyAlignment="1">
      <alignment horizontal="left" wrapText="1"/>
    </xf>
    <xf numFmtId="0" fontId="12" fillId="6" borderId="2" xfId="0" applyFont="1" applyFill="1" applyBorder="1" applyAlignment="1">
      <alignment horizontal="center" vertical="center" wrapText="1"/>
    </xf>
    <xf numFmtId="0" fontId="3" fillId="8" borderId="0" xfId="2" applyFont="1" applyFill="1" applyBorder="1" applyAlignment="1">
      <alignment vertical="center" wrapText="1"/>
    </xf>
    <xf numFmtId="2" fontId="1" fillId="8" borderId="0" xfId="0" applyNumberFormat="1" applyFont="1" applyFill="1"/>
    <xf numFmtId="0" fontId="26" fillId="18" borderId="2" xfId="0" applyFont="1" applyFill="1" applyBorder="1" applyAlignment="1">
      <alignment horizontal="center" vertical="center" wrapText="1"/>
    </xf>
    <xf numFmtId="0" fontId="12" fillId="6" borderId="22" xfId="0" applyFont="1" applyFill="1" applyBorder="1" applyAlignment="1">
      <alignment horizontal="center" vertical="center" wrapText="1"/>
    </xf>
    <xf numFmtId="49" fontId="12" fillId="6" borderId="22" xfId="0" applyNumberFormat="1" applyFont="1" applyFill="1" applyBorder="1" applyAlignment="1">
      <alignment horizontal="center" vertical="center" wrapText="1"/>
    </xf>
    <xf numFmtId="0" fontId="26" fillId="18" borderId="22" xfId="0" applyFont="1" applyFill="1" applyBorder="1" applyAlignment="1">
      <alignment horizontal="center" vertical="center" wrapText="1"/>
    </xf>
    <xf numFmtId="166" fontId="26" fillId="0" borderId="45" xfId="13" applyNumberFormat="1" applyFont="1" applyFill="1" applyBorder="1" applyAlignment="1">
      <alignment horizontal="left"/>
    </xf>
    <xf numFmtId="166" fontId="26" fillId="0" borderId="47" xfId="13" applyNumberFormat="1" applyFont="1" applyFill="1" applyBorder="1" applyAlignment="1">
      <alignment horizontal="left"/>
    </xf>
    <xf numFmtId="166" fontId="26" fillId="0" borderId="48" xfId="13" applyNumberFormat="1" applyFont="1" applyFill="1" applyBorder="1" applyAlignment="1">
      <alignment horizontal="left"/>
    </xf>
    <xf numFmtId="0" fontId="3" fillId="8" borderId="0" xfId="12" applyFont="1" applyFill="1" applyBorder="1" applyAlignment="1">
      <alignment horizontal="left"/>
    </xf>
    <xf numFmtId="0" fontId="6" fillId="8" borderId="2" xfId="0" quotePrefix="1" applyFont="1" applyFill="1" applyBorder="1" applyAlignment="1">
      <alignment wrapText="1"/>
    </xf>
    <xf numFmtId="14" fontId="6" fillId="8" borderId="2" xfId="0" applyNumberFormat="1" applyFont="1" applyFill="1" applyBorder="1" applyAlignment="1">
      <alignment horizontal="left" vertical="center"/>
    </xf>
    <xf numFmtId="0" fontId="6" fillId="8" borderId="2" xfId="0" applyFont="1" applyFill="1" applyBorder="1" applyAlignment="1">
      <alignment horizontal="left" vertical="center"/>
    </xf>
    <xf numFmtId="0" fontId="3" fillId="20" borderId="8" xfId="12" applyFont="1" applyFill="1" applyBorder="1" applyAlignment="1">
      <alignment horizontal="left"/>
    </xf>
    <xf numFmtId="0" fontId="3"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1" fillId="0" borderId="2" xfId="12" applyFont="1" applyFill="1" applyBorder="1" applyAlignment="1">
      <alignment wrapText="1"/>
    </xf>
    <xf numFmtId="0" fontId="0" fillId="0" borderId="3" xfId="12" applyFont="1" applyFill="1" applyBorder="1" applyAlignment="1">
      <alignment wrapText="1"/>
    </xf>
    <xf numFmtId="0" fontId="1" fillId="0" borderId="3" xfId="12" applyFont="1" applyFill="1" applyBorder="1" applyAlignment="1">
      <alignment wrapText="1"/>
    </xf>
    <xf numFmtId="0" fontId="1" fillId="0" borderId="2" xfId="12" applyFont="1" applyFill="1" applyBorder="1" applyAlignment="1">
      <alignment vertical="center" wrapText="1"/>
    </xf>
    <xf numFmtId="0" fontId="0" fillId="0" borderId="2" xfId="12" applyFont="1" applyFill="1" applyBorder="1" applyAlignment="1">
      <alignment vertical="center" wrapText="1"/>
    </xf>
    <xf numFmtId="0" fontId="41" fillId="0" borderId="0" xfId="2" applyFont="1" applyFill="1"/>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5" fillId="0" borderId="2" xfId="16" applyFont="1" applyFill="1" applyBorder="1" applyAlignment="1">
      <alignment horizontal="left"/>
    </xf>
    <xf numFmtId="164" fontId="1" fillId="0" borderId="2" xfId="2" applyNumberFormat="1" applyFont="1" applyFill="1" applyBorder="1" applyAlignment="1">
      <alignment horizontal="center" vertical="center" wrapText="1"/>
    </xf>
    <xf numFmtId="164" fontId="49" fillId="0" borderId="2" xfId="2" applyNumberFormat="1"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164" fontId="48" fillId="0" borderId="2" xfId="2" applyNumberFormat="1" applyFont="1" applyFill="1" applyBorder="1" applyAlignment="1">
      <alignment horizontal="center" vertical="center" wrapText="1"/>
    </xf>
    <xf numFmtId="164" fontId="3" fillId="8" borderId="0" xfId="2" applyNumberFormat="1" applyFont="1" applyFill="1" applyBorder="1" applyAlignment="1">
      <alignment horizontal="center" vertical="center" wrapText="1"/>
    </xf>
    <xf numFmtId="164" fontId="48" fillId="8" borderId="0" xfId="2" applyNumberFormat="1" applyFont="1" applyFill="1" applyBorder="1" applyAlignment="1">
      <alignment horizontal="center" vertical="center" wrapText="1"/>
    </xf>
    <xf numFmtId="0" fontId="36" fillId="0" borderId="3" xfId="0" applyFont="1" applyFill="1" applyBorder="1"/>
    <xf numFmtId="0" fontId="33" fillId="0" borderId="0" xfId="0" applyFont="1" applyFill="1"/>
    <xf numFmtId="0" fontId="23" fillId="8" borderId="0" xfId="0" applyFont="1" applyFill="1"/>
    <xf numFmtId="0" fontId="1" fillId="8" borderId="2" xfId="0" applyFont="1" applyFill="1" applyBorder="1"/>
    <xf numFmtId="0" fontId="0" fillId="21" borderId="6" xfId="0" applyFont="1" applyFill="1" applyBorder="1" applyAlignment="1">
      <alignment horizontal="center" vertical="center"/>
    </xf>
    <xf numFmtId="0" fontId="0" fillId="8" borderId="2" xfId="0" applyFill="1" applyBorder="1" applyAlignment="1">
      <alignment horizontal="left"/>
    </xf>
    <xf numFmtId="0" fontId="3" fillId="7" borderId="10" xfId="12" applyFont="1" applyFill="1" applyBorder="1" applyAlignment="1">
      <alignment horizontal="left" vertical="center" wrapText="1"/>
    </xf>
    <xf numFmtId="0" fontId="3" fillId="7" borderId="15" xfId="12" applyFont="1" applyFill="1" applyBorder="1" applyAlignment="1">
      <alignment horizontal="left" vertical="center" wrapText="1"/>
    </xf>
    <xf numFmtId="0" fontId="3" fillId="7" borderId="11" xfId="12" applyFont="1" applyFill="1" applyBorder="1" applyAlignment="1">
      <alignment horizontal="left" vertical="center" wrapText="1"/>
    </xf>
    <xf numFmtId="0" fontId="3" fillId="7" borderId="9" xfId="12" applyFont="1" applyFill="1" applyBorder="1" applyAlignment="1">
      <alignment horizontal="left" vertical="center" wrapText="1"/>
    </xf>
    <xf numFmtId="0" fontId="3" fillId="7" borderId="0" xfId="12" applyFont="1" applyFill="1" applyBorder="1" applyAlignment="1">
      <alignment horizontal="left" vertical="center" wrapText="1"/>
    </xf>
    <xf numFmtId="0" fontId="3" fillId="7" borderId="17" xfId="12" applyFont="1" applyFill="1" applyBorder="1" applyAlignment="1">
      <alignment horizontal="left" vertical="center" wrapText="1"/>
    </xf>
    <xf numFmtId="0" fontId="3" fillId="7" borderId="12" xfId="12" applyFont="1" applyFill="1" applyBorder="1" applyAlignment="1">
      <alignment horizontal="left" vertical="center" wrapText="1"/>
    </xf>
    <xf numFmtId="0" fontId="3" fillId="7" borderId="16" xfId="12" applyFont="1" applyFill="1" applyBorder="1" applyAlignment="1">
      <alignment horizontal="left" vertical="center" wrapText="1"/>
    </xf>
    <xf numFmtId="0" fontId="3" fillId="7" borderId="13" xfId="12" applyFont="1" applyFill="1" applyBorder="1" applyAlignment="1">
      <alignment horizontal="left" vertical="center" wrapText="1"/>
    </xf>
    <xf numFmtId="0" fontId="0" fillId="8" borderId="0" xfId="12" applyFont="1" applyFill="1" applyAlignment="1">
      <alignment horizontal="left" wrapText="1"/>
    </xf>
    <xf numFmtId="0" fontId="1" fillId="8" borderId="0" xfId="12" applyFont="1" applyFill="1" applyAlignment="1">
      <alignment horizontal="left" wrapText="1"/>
    </xf>
    <xf numFmtId="0" fontId="0" fillId="0" borderId="0" xfId="12" applyFont="1" applyAlignment="1">
      <alignment horizontal="left" wrapText="1"/>
    </xf>
    <xf numFmtId="0" fontId="1" fillId="0" borderId="0" xfId="12" applyFont="1" applyAlignment="1">
      <alignment horizontal="left" wrapText="1"/>
    </xf>
    <xf numFmtId="0" fontId="0" fillId="8" borderId="0" xfId="0" applyFont="1" applyFill="1" applyAlignment="1">
      <alignment horizontal="left" wrapText="1"/>
    </xf>
    <xf numFmtId="0" fontId="1" fillId="8" borderId="0" xfId="0" applyFont="1" applyFill="1" applyAlignment="1">
      <alignment horizontal="left" wrapText="1"/>
    </xf>
    <xf numFmtId="0" fontId="3" fillId="20" borderId="6" xfId="12" applyFont="1" applyFill="1" applyBorder="1" applyAlignment="1">
      <alignment horizontal="left" wrapText="1"/>
    </xf>
    <xf numFmtId="0" fontId="3" fillId="20" borderId="7" xfId="12" applyFont="1" applyFill="1" applyBorder="1" applyAlignment="1">
      <alignment horizontal="left"/>
    </xf>
    <xf numFmtId="0" fontId="3" fillId="20" borderId="8" xfId="12" applyFont="1" applyFill="1" applyBorder="1" applyAlignment="1">
      <alignment horizontal="left"/>
    </xf>
    <xf numFmtId="0" fontId="1" fillId="0" borderId="0" xfId="12" applyFont="1" applyAlignment="1">
      <alignment horizontal="center"/>
    </xf>
    <xf numFmtId="0" fontId="17" fillId="16" borderId="3" xfId="12" applyFont="1" applyFill="1" applyBorder="1" applyAlignment="1">
      <alignment horizontal="left" wrapText="1"/>
    </xf>
    <xf numFmtId="0" fontId="17" fillId="16" borderId="4" xfId="12" applyFont="1" applyFill="1" applyBorder="1" applyAlignment="1">
      <alignment horizontal="left" wrapText="1"/>
    </xf>
    <xf numFmtId="0" fontId="17" fillId="16" borderId="5" xfId="12" applyFont="1" applyFill="1" applyBorder="1" applyAlignment="1">
      <alignment horizontal="left" wrapText="1"/>
    </xf>
    <xf numFmtId="0" fontId="3" fillId="19" borderId="6" xfId="12" applyFont="1" applyFill="1" applyBorder="1" applyAlignment="1">
      <alignment horizontal="center" vertical="center" wrapText="1"/>
    </xf>
    <xf numFmtId="0" fontId="3" fillId="19" borderId="7" xfId="12" applyFont="1" applyFill="1" applyBorder="1" applyAlignment="1">
      <alignment horizontal="center" vertical="center" wrapText="1"/>
    </xf>
    <xf numFmtId="0" fontId="3"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2" fillId="4" borderId="0" xfId="12" applyFont="1" applyFill="1" applyAlignment="1">
      <alignment horizontal="left" wrapText="1"/>
    </xf>
    <xf numFmtId="0" fontId="48" fillId="8" borderId="2" xfId="2" applyFont="1" applyFill="1" applyBorder="1" applyAlignment="1">
      <alignment horizontal="center" vertical="center" wrapText="1"/>
    </xf>
    <xf numFmtId="0" fontId="3" fillId="8" borderId="2" xfId="2" applyFont="1" applyFill="1" applyBorder="1" applyAlignment="1">
      <alignment vertical="center" wrapText="1"/>
    </xf>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3" fillId="0" borderId="2" xfId="2" applyFont="1" applyFill="1" applyBorder="1" applyAlignment="1">
      <alignment vertical="center" wrapText="1"/>
    </xf>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22" fillId="17" borderId="33" xfId="0" applyFont="1" applyFill="1" applyBorder="1" applyAlignment="1">
      <alignment horizontal="center" vertical="center"/>
    </xf>
    <xf numFmtId="0" fontId="22" fillId="17" borderId="34" xfId="0" applyFont="1" applyFill="1" applyBorder="1" applyAlignment="1">
      <alignment horizontal="center" vertical="center"/>
    </xf>
    <xf numFmtId="0" fontId="22" fillId="17" borderId="35" xfId="0" applyFont="1" applyFill="1" applyBorder="1" applyAlignment="1">
      <alignment horizontal="center" vertical="center"/>
    </xf>
    <xf numFmtId="0" fontId="20" fillId="8" borderId="42" xfId="0" applyFont="1" applyFill="1" applyBorder="1" applyAlignment="1">
      <alignment horizontal="left" wrapText="1"/>
    </xf>
    <xf numFmtId="0" fontId="20" fillId="8" borderId="38" xfId="0" applyFont="1" applyFill="1" applyBorder="1" applyAlignment="1">
      <alignment horizontal="left" wrapText="1"/>
    </xf>
    <xf numFmtId="0" fontId="20" fillId="8" borderId="37" xfId="0" applyFont="1" applyFill="1" applyBorder="1" applyAlignment="1">
      <alignment horizontal="left" wrapText="1"/>
    </xf>
    <xf numFmtId="0" fontId="12" fillId="8" borderId="41" xfId="0" applyFont="1" applyFill="1" applyBorder="1" applyAlignment="1">
      <alignment horizontal="left" wrapText="1"/>
    </xf>
    <xf numFmtId="0" fontId="12" fillId="8" borderId="4" xfId="0" applyFont="1" applyFill="1" applyBorder="1" applyAlignment="1">
      <alignment horizontal="left" wrapText="1"/>
    </xf>
    <xf numFmtId="0" fontId="12" fillId="8" borderId="5" xfId="0" applyFont="1" applyFill="1" applyBorder="1" applyAlignment="1">
      <alignment horizontal="left" wrapText="1"/>
    </xf>
    <xf numFmtId="0" fontId="20" fillId="8" borderId="41" xfId="0" applyFont="1" applyFill="1" applyBorder="1" applyAlignment="1">
      <alignment horizontal="left" wrapText="1"/>
    </xf>
    <xf numFmtId="0" fontId="20" fillId="8" borderId="4" xfId="0" applyFont="1" applyFill="1" applyBorder="1" applyAlignment="1">
      <alignment horizontal="left" wrapText="1"/>
    </xf>
    <xf numFmtId="0" fontId="20" fillId="8" borderId="5" xfId="0" applyFont="1" applyFill="1" applyBorder="1" applyAlignment="1">
      <alignment horizontal="left" wrapText="1"/>
    </xf>
    <xf numFmtId="0" fontId="12" fillId="8" borderId="46" xfId="0" applyFont="1" applyFill="1" applyBorder="1" applyAlignment="1">
      <alignment horizontal="left" vertical="top" wrapText="1"/>
    </xf>
    <xf numFmtId="0" fontId="12" fillId="8" borderId="16"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8" borderId="28" xfId="0" applyFont="1" applyFill="1" applyBorder="1" applyAlignment="1">
      <alignment horizontal="left" vertical="top" wrapText="1"/>
    </xf>
    <xf numFmtId="0" fontId="12" fillId="8" borderId="30"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2" xfId="0" applyFont="1" applyFill="1" applyBorder="1" applyAlignment="1">
      <alignment horizontal="left" wrapText="1"/>
    </xf>
    <xf numFmtId="0" fontId="12" fillId="8" borderId="8" xfId="0" applyFont="1" applyFill="1" applyBorder="1" applyAlignment="1">
      <alignment horizontal="left" wrapText="1"/>
    </xf>
    <xf numFmtId="0" fontId="12" fillId="8" borderId="2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6" borderId="44" xfId="0" applyFont="1" applyFill="1" applyBorder="1" applyAlignment="1">
      <alignment horizontal="center"/>
    </xf>
    <xf numFmtId="0" fontId="12" fillId="6" borderId="39" xfId="0" applyFont="1" applyFill="1" applyBorder="1" applyAlignment="1">
      <alignment horizontal="center"/>
    </xf>
    <xf numFmtId="0" fontId="12" fillId="6" borderId="45" xfId="0" applyFont="1" applyFill="1" applyBorder="1" applyAlignment="1">
      <alignment horizontal="center"/>
    </xf>
    <xf numFmtId="0" fontId="21" fillId="12" borderId="2" xfId="0" applyFont="1" applyFill="1" applyBorder="1" applyAlignment="1">
      <alignment horizontal="left"/>
    </xf>
    <xf numFmtId="0" fontId="21" fillId="0" borderId="2" xfId="0" applyFont="1" applyBorder="1" applyAlignment="1">
      <alignment horizontal="left"/>
    </xf>
    <xf numFmtId="0" fontId="12" fillId="6" borderId="18" xfId="0" applyFont="1" applyFill="1" applyBorder="1" applyAlignment="1">
      <alignment horizontal="left" vertical="center"/>
    </xf>
    <xf numFmtId="0" fontId="12" fillId="6" borderId="19" xfId="0" applyFont="1" applyFill="1" applyBorder="1" applyAlignment="1">
      <alignment horizontal="left" vertical="center"/>
    </xf>
    <xf numFmtId="0" fontId="12" fillId="6" borderId="21" xfId="0" applyFont="1" applyFill="1" applyBorder="1" applyAlignment="1">
      <alignment horizontal="left" vertical="center"/>
    </xf>
    <xf numFmtId="0" fontId="12" fillId="6" borderId="2" xfId="0" applyFont="1" applyFill="1" applyBorder="1" applyAlignment="1">
      <alignment horizontal="left" vertical="center"/>
    </xf>
    <xf numFmtId="0" fontId="12" fillId="6" borderId="23" xfId="0" applyFont="1" applyFill="1" applyBorder="1" applyAlignment="1">
      <alignment horizontal="left" vertical="center"/>
    </xf>
    <xf numFmtId="0" fontId="12" fillId="6" borderId="24" xfId="0" applyFont="1" applyFill="1" applyBorder="1" applyAlignment="1">
      <alignment horizontal="left" vertical="center"/>
    </xf>
    <xf numFmtId="0" fontId="12" fillId="6" borderId="36" xfId="0" applyFont="1" applyFill="1" applyBorder="1" applyAlignment="1">
      <alignment horizontal="center"/>
    </xf>
    <xf numFmtId="0" fontId="12" fillId="8" borderId="2" xfId="0" applyFont="1" applyFill="1" applyBorder="1" applyAlignment="1">
      <alignment horizontal="left"/>
    </xf>
    <xf numFmtId="0" fontId="12" fillId="6" borderId="6"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32" xfId="0" applyFont="1" applyFill="1" applyBorder="1" applyAlignment="1">
      <alignment horizontal="center" vertical="center"/>
    </xf>
    <xf numFmtId="0" fontId="12" fillId="6" borderId="3" xfId="0" applyFont="1" applyFill="1" applyBorder="1" applyAlignment="1">
      <alignment horizontal="center"/>
    </xf>
    <xf numFmtId="0" fontId="12" fillId="6" borderId="5" xfId="0" applyFont="1" applyFill="1" applyBorder="1" applyAlignment="1">
      <alignment horizontal="center"/>
    </xf>
    <xf numFmtId="0" fontId="12" fillId="0" borderId="41" xfId="0" applyFont="1" applyFill="1" applyBorder="1" applyAlignment="1">
      <alignment horizontal="left" wrapText="1"/>
    </xf>
    <xf numFmtId="0" fontId="12" fillId="0" borderId="4" xfId="0" applyFont="1" applyFill="1" applyBorder="1" applyAlignment="1">
      <alignment horizontal="left" wrapText="1"/>
    </xf>
    <xf numFmtId="0" fontId="12" fillId="0" borderId="5" xfId="0" applyFont="1" applyFill="1" applyBorder="1" applyAlignment="1">
      <alignment horizontal="left" wrapText="1"/>
    </xf>
    <xf numFmtId="0" fontId="20" fillId="0" borderId="42" xfId="0" applyFont="1" applyFill="1" applyBorder="1" applyAlignment="1">
      <alignment horizontal="left" wrapText="1"/>
    </xf>
    <xf numFmtId="0" fontId="20" fillId="0" borderId="38" xfId="0" applyFont="1" applyFill="1" applyBorder="1" applyAlignment="1">
      <alignment horizontal="left" wrapText="1"/>
    </xf>
    <xf numFmtId="0" fontId="20" fillId="0" borderId="37" xfId="0" applyFont="1" applyFill="1" applyBorder="1" applyAlignment="1">
      <alignment horizontal="left" wrapText="1"/>
    </xf>
    <xf numFmtId="0" fontId="12" fillId="0" borderId="46" xfId="0" applyFont="1" applyFill="1" applyBorder="1" applyAlignment="1">
      <alignment horizontal="left" vertical="top" wrapText="1"/>
    </xf>
    <xf numFmtId="0" fontId="12" fillId="0" borderId="16" xfId="0" applyFont="1" applyFill="1" applyBorder="1" applyAlignment="1">
      <alignment horizontal="left" vertical="top" wrapText="1"/>
    </xf>
    <xf numFmtId="0" fontId="12" fillId="0" borderId="13" xfId="0" applyFont="1" applyFill="1" applyBorder="1" applyAlignment="1">
      <alignment horizontal="left" vertical="top" wrapText="1"/>
    </xf>
    <xf numFmtId="0" fontId="20" fillId="0" borderId="41" xfId="0" applyFont="1" applyFill="1" applyBorder="1" applyAlignment="1">
      <alignment horizontal="left" wrapText="1"/>
    </xf>
    <xf numFmtId="0" fontId="20" fillId="0" borderId="4" xfId="0" applyFont="1" applyFill="1" applyBorder="1" applyAlignment="1">
      <alignment horizontal="left" wrapText="1"/>
    </xf>
    <xf numFmtId="0" fontId="20" fillId="0" borderId="5" xfId="0" applyFont="1" applyFill="1" applyBorder="1" applyAlignment="1">
      <alignment horizontal="left" wrapText="1"/>
    </xf>
    <xf numFmtId="0" fontId="21" fillId="12" borderId="2" xfId="12" applyFont="1" applyFill="1" applyBorder="1" applyAlignment="1">
      <alignment vertical="center" wrapText="1"/>
    </xf>
    <xf numFmtId="0" fontId="23" fillId="6" borderId="10" xfId="12" applyFont="1" applyFill="1" applyBorder="1" applyAlignment="1">
      <alignment horizontal="left"/>
    </xf>
    <xf numFmtId="0" fontId="24" fillId="6" borderId="15" xfId="12" applyFont="1" applyFill="1" applyBorder="1" applyAlignment="1">
      <alignment horizontal="left"/>
    </xf>
    <xf numFmtId="0" fontId="24" fillId="6" borderId="11" xfId="12" applyFont="1" applyFill="1" applyBorder="1" applyAlignment="1">
      <alignment horizontal="left"/>
    </xf>
    <xf numFmtId="0" fontId="23" fillId="6" borderId="15" xfId="12" applyFont="1" applyFill="1" applyBorder="1" applyAlignment="1">
      <alignment horizontal="left"/>
    </xf>
    <xf numFmtId="0" fontId="23" fillId="6" borderId="11" xfId="12" applyFont="1" applyFill="1" applyBorder="1" applyAlignment="1">
      <alignment horizontal="left"/>
    </xf>
    <xf numFmtId="0" fontId="25" fillId="6" borderId="12" xfId="12" applyFont="1" applyFill="1" applyBorder="1" applyAlignment="1">
      <alignment horizontal="left" vertical="top" wrapText="1"/>
    </xf>
    <xf numFmtId="0" fontId="25" fillId="6" borderId="16" xfId="12" applyFont="1" applyFill="1" applyBorder="1" applyAlignment="1">
      <alignment horizontal="left" vertical="top" wrapText="1"/>
    </xf>
    <xf numFmtId="0" fontId="25" fillId="6" borderId="13" xfId="12" applyFont="1" applyFill="1" applyBorder="1" applyAlignment="1">
      <alignment horizontal="left" vertical="top" wrapText="1"/>
    </xf>
    <xf numFmtId="0" fontId="21" fillId="6" borderId="3" xfId="16" applyFont="1" applyFill="1" applyBorder="1" applyAlignment="1">
      <alignment horizontal="left" vertical="center"/>
    </xf>
    <xf numFmtId="0" fontId="12" fillId="6" borderId="6" xfId="12" applyFont="1" applyFill="1" applyBorder="1" applyAlignment="1">
      <alignment horizontal="center"/>
    </xf>
    <xf numFmtId="0" fontId="12" fillId="6" borderId="7" xfId="12" applyFont="1" applyFill="1" applyBorder="1" applyAlignment="1">
      <alignment horizontal="center"/>
    </xf>
    <xf numFmtId="0" fontId="23" fillId="6" borderId="10" xfId="0" applyFont="1" applyFill="1" applyBorder="1" applyAlignment="1">
      <alignment horizontal="left"/>
    </xf>
    <xf numFmtId="0" fontId="23" fillId="6" borderId="15" xfId="0" applyFont="1" applyFill="1" applyBorder="1" applyAlignment="1">
      <alignment horizontal="left"/>
    </xf>
    <xf numFmtId="0" fontId="23" fillId="6" borderId="11" xfId="0" applyFont="1" applyFill="1" applyBorder="1" applyAlignment="1">
      <alignment horizontal="left"/>
    </xf>
    <xf numFmtId="0" fontId="25" fillId="6" borderId="12"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6" borderId="13" xfId="0" applyFont="1" applyFill="1" applyBorder="1" applyAlignment="1">
      <alignment horizontal="left" vertical="top" wrapText="1"/>
    </xf>
    <xf numFmtId="0" fontId="12" fillId="0" borderId="2"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2" xfId="0" applyFont="1" applyFill="1" applyBorder="1" applyAlignment="1">
      <alignment horizontal="center" vertical="center"/>
    </xf>
    <xf numFmtId="0" fontId="18" fillId="4" borderId="0" xfId="0" applyFont="1" applyFill="1" applyAlignment="1">
      <alignment horizontal="left"/>
    </xf>
    <xf numFmtId="0" fontId="12" fillId="6" borderId="3" xfId="0" applyFont="1" applyFill="1" applyBorder="1" applyAlignment="1">
      <alignment horizontal="left" vertical="center"/>
    </xf>
    <xf numFmtId="0" fontId="12" fillId="6" borderId="4" xfId="0" applyFont="1" applyFill="1" applyBorder="1" applyAlignment="1">
      <alignment horizontal="left" vertical="center"/>
    </xf>
    <xf numFmtId="0" fontId="12" fillId="6" borderId="5"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21" fillId="6" borderId="2" xfId="15"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2"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166" fontId="26" fillId="0" borderId="6" xfId="13" applyNumberFormat="1" applyFont="1" applyFill="1" applyBorder="1" applyAlignment="1">
      <alignment horizontal="left" vertical="center" wrapText="1"/>
    </xf>
    <xf numFmtId="166" fontId="26" fillId="0" borderId="7" xfId="13" applyNumberFormat="1" applyFont="1" applyFill="1" applyBorder="1" applyAlignment="1">
      <alignment horizontal="left" vertical="center" wrapText="1"/>
    </xf>
    <xf numFmtId="166" fontId="26" fillId="0" borderId="8" xfId="13" applyNumberFormat="1" applyFont="1" applyFill="1" applyBorder="1" applyAlignment="1">
      <alignment horizontal="left" vertical="center" wrapText="1"/>
    </xf>
    <xf numFmtId="0" fontId="12" fillId="0" borderId="2" xfId="0" applyFont="1" applyBorder="1" applyAlignment="1">
      <alignment horizontal="center"/>
    </xf>
    <xf numFmtId="0" fontId="12" fillId="0" borderId="2" xfId="0" applyFont="1" applyBorder="1" applyAlignment="1">
      <alignment horizontal="left"/>
    </xf>
    <xf numFmtId="0" fontId="12" fillId="4" borderId="0" xfId="0" applyFont="1" applyFill="1" applyAlignment="1">
      <alignment horizontal="left" vertical="top" wrapText="1"/>
    </xf>
    <xf numFmtId="0" fontId="24" fillId="6" borderId="15" xfId="0" applyFont="1" applyFill="1" applyBorder="1" applyAlignment="1">
      <alignment horizontal="left"/>
    </xf>
    <xf numFmtId="0" fontId="24" fillId="6" borderId="11" xfId="0" applyFont="1" applyFill="1" applyBorder="1" applyAlignment="1">
      <alignment horizontal="left"/>
    </xf>
    <xf numFmtId="0" fontId="1" fillId="6" borderId="3" xfId="14" applyFont="1" applyFill="1" applyBorder="1" applyAlignment="1">
      <alignment horizontal="left" vertical="center"/>
    </xf>
    <xf numFmtId="0" fontId="1"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1" fillId="0" borderId="2" xfId="14" applyFill="1" applyBorder="1" applyAlignment="1">
      <alignment horizontal="left" vertical="center" wrapText="1"/>
    </xf>
    <xf numFmtId="0" fontId="1" fillId="0" borderId="2" xfId="14" applyFill="1" applyBorder="1" applyAlignment="1">
      <alignment horizontal="left" vertical="center"/>
    </xf>
    <xf numFmtId="0" fontId="1" fillId="0" borderId="2" xfId="14" applyFill="1" applyBorder="1" applyAlignment="1">
      <alignment horizontal="center" vertical="center"/>
    </xf>
    <xf numFmtId="0" fontId="0" fillId="0" borderId="6" xfId="14" applyFont="1" applyFill="1" applyBorder="1" applyAlignment="1">
      <alignment horizontal="left" vertical="center" wrapText="1"/>
    </xf>
    <xf numFmtId="0" fontId="1" fillId="0" borderId="7" xfId="14" applyFill="1" applyBorder="1" applyAlignment="1">
      <alignment horizontal="left" vertical="center" wrapText="1"/>
    </xf>
    <xf numFmtId="0" fontId="1" fillId="0" borderId="8" xfId="14" applyFill="1" applyBorder="1" applyAlignment="1">
      <alignment horizontal="left" vertical="center" wrapText="1"/>
    </xf>
    <xf numFmtId="0" fontId="12" fillId="0" borderId="2" xfId="14" applyFont="1" applyFill="1" applyBorder="1" applyAlignment="1">
      <alignment horizontal="center" vertical="center"/>
    </xf>
    <xf numFmtId="0" fontId="0" fillId="4" borderId="0" xfId="14" applyFont="1" applyFill="1" applyAlignment="1">
      <alignment horizontal="left" vertical="top" wrapText="1"/>
    </xf>
    <xf numFmtId="0" fontId="1" fillId="6" borderId="2" xfId="14" applyFont="1" applyFill="1" applyBorder="1" applyAlignment="1">
      <alignment horizontal="left" vertical="center" wrapText="1"/>
    </xf>
    <xf numFmtId="0" fontId="5" fillId="6" borderId="2" xfId="15" applyFont="1" applyFill="1" applyBorder="1" applyAlignment="1">
      <alignment horizontal="left" vertical="center" wrapText="1"/>
    </xf>
    <xf numFmtId="0" fontId="1" fillId="6" borderId="2" xfId="14" applyFont="1" applyFill="1" applyBorder="1" applyAlignment="1">
      <alignment horizontal="left" vertical="center"/>
    </xf>
    <xf numFmtId="0" fontId="1" fillId="6" borderId="2" xfId="14" applyFont="1" applyFill="1" applyBorder="1" applyAlignment="1">
      <alignment horizontal="center"/>
    </xf>
    <xf numFmtId="0" fontId="7" fillId="6" borderId="10" xfId="14" applyFont="1" applyFill="1" applyBorder="1" applyAlignment="1">
      <alignment horizontal="left"/>
    </xf>
    <xf numFmtId="0" fontId="19" fillId="6" borderId="15" xfId="14" applyFont="1" applyFill="1" applyBorder="1" applyAlignment="1">
      <alignment horizontal="left"/>
    </xf>
    <xf numFmtId="0" fontId="19"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6" fillId="0" borderId="5" xfId="13" applyNumberFormat="1" applyFont="1" applyFill="1" applyBorder="1" applyAlignment="1">
      <alignment horizontal="center" vertical="center" wrapText="1"/>
    </xf>
    <xf numFmtId="166" fontId="26" fillId="0" borderId="37" xfId="13" applyNumberFormat="1" applyFont="1" applyFill="1" applyBorder="1" applyAlignment="1">
      <alignment horizontal="center" vertical="center" wrapText="1"/>
    </xf>
    <xf numFmtId="0" fontId="12" fillId="0" borderId="24" xfId="0" applyFont="1" applyBorder="1" applyAlignment="1">
      <alignment horizontal="center"/>
    </xf>
    <xf numFmtId="0" fontId="12" fillId="0" borderId="2"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4" xfId="0" applyFont="1" applyBorder="1" applyAlignment="1">
      <alignment horizontal="left" vertical="center" wrapText="1"/>
    </xf>
    <xf numFmtId="0" fontId="12" fillId="0" borderId="21" xfId="0" applyFont="1" applyBorder="1" applyAlignment="1">
      <alignment horizontal="left" vertical="center" wrapText="1"/>
    </xf>
    <xf numFmtId="0" fontId="12" fillId="6" borderId="18" xfId="0" applyFont="1" applyFill="1" applyBorder="1" applyAlignment="1">
      <alignment horizontal="left" vertical="center" wrapText="1"/>
    </xf>
    <xf numFmtId="0" fontId="12" fillId="6" borderId="21" xfId="0" applyFont="1" applyFill="1" applyBorder="1" applyAlignment="1">
      <alignment horizontal="left" vertical="center" wrapText="1"/>
    </xf>
    <xf numFmtId="0" fontId="12" fillId="6" borderId="28"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21" fillId="6" borderId="19" xfId="15" applyFont="1" applyFill="1" applyBorder="1" applyAlignment="1">
      <alignment horizontal="left" vertical="center" wrapText="1"/>
    </xf>
    <xf numFmtId="0" fontId="21" fillId="6" borderId="6" xfId="15" applyFont="1" applyFill="1" applyBorder="1" applyAlignment="1">
      <alignment horizontal="left" vertical="center" wrapText="1"/>
    </xf>
    <xf numFmtId="0" fontId="12" fillId="6" borderId="19" xfId="0" applyFont="1" applyFill="1" applyBorder="1" applyAlignment="1">
      <alignment horizontal="left" vertical="center" wrapText="1"/>
    </xf>
    <xf numFmtId="0" fontId="12" fillId="6" borderId="19" xfId="0" applyFont="1" applyFill="1" applyBorder="1" applyAlignment="1">
      <alignment horizontal="center" vertical="center"/>
    </xf>
    <xf numFmtId="0" fontId="23" fillId="6" borderId="19" xfId="0" applyFont="1" applyFill="1" applyBorder="1" applyAlignment="1">
      <alignment horizontal="left"/>
    </xf>
    <xf numFmtId="0" fontId="24" fillId="6" borderId="19" xfId="0" applyFont="1" applyFill="1" applyBorder="1" applyAlignment="1">
      <alignment horizontal="left"/>
    </xf>
    <xf numFmtId="0" fontId="23" fillId="6" borderId="20" xfId="0" applyFont="1" applyFill="1" applyBorder="1" applyAlignment="1">
      <alignment horizontal="left"/>
    </xf>
    <xf numFmtId="0" fontId="25" fillId="6" borderId="2" xfId="12" applyFont="1" applyFill="1" applyBorder="1" applyAlignment="1">
      <alignment horizontal="left" vertical="top" wrapText="1"/>
    </xf>
    <xf numFmtId="0" fontId="25" fillId="6" borderId="2" xfId="0" applyFont="1" applyFill="1" applyBorder="1" applyAlignment="1">
      <alignment horizontal="left" vertical="top" wrapText="1"/>
    </xf>
    <xf numFmtId="0" fontId="25" fillId="6" borderId="22" xfId="0" applyFont="1" applyFill="1" applyBorder="1" applyAlignment="1">
      <alignment horizontal="left" vertical="top" wrapText="1"/>
    </xf>
    <xf numFmtId="0" fontId="12" fillId="0" borderId="18"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49" xfId="0" applyFont="1" applyBorder="1" applyAlignment="1">
      <alignment horizontal="center"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23" xfId="0" applyFont="1" applyBorder="1" applyAlignment="1">
      <alignment horizontal="left" vertical="center" wrapText="1"/>
    </xf>
    <xf numFmtId="0" fontId="12" fillId="0" borderId="19" xfId="0" applyFont="1" applyBorder="1" applyAlignment="1">
      <alignment horizontal="left" vertical="center" wrapText="1"/>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pplyAlignment="1">
      <alignment horizontal="left" vertic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6" borderId="2" xfId="0"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0" fillId="0" borderId="8" xfId="0" applyFill="1" applyBorder="1" applyAlignment="1">
      <alignment horizontal="left" vertical="center" wrapText="1"/>
    </xf>
    <xf numFmtId="0" fontId="0" fillId="4" borderId="0" xfId="14" applyFont="1" applyFill="1" applyAlignment="1">
      <alignment horizontal="left" wrapText="1"/>
    </xf>
    <xf numFmtId="0" fontId="1" fillId="4" borderId="0" xfId="14" applyFill="1" applyAlignment="1">
      <alignment horizontal="left" wrapText="1"/>
    </xf>
    <xf numFmtId="0" fontId="5" fillId="6" borderId="2" xfId="12" applyFont="1" applyFill="1" applyBorder="1" applyAlignment="1">
      <alignment horizontal="left" vertical="center" wrapText="1"/>
    </xf>
    <xf numFmtId="0" fontId="0" fillId="6" borderId="2" xfId="0" applyFont="1" applyFill="1" applyBorder="1" applyAlignment="1">
      <alignment horizontal="center"/>
    </xf>
    <xf numFmtId="0" fontId="12" fillId="8" borderId="6" xfId="0" applyFont="1" applyFill="1" applyBorder="1" applyAlignment="1">
      <alignment horizontal="center" vertical="top"/>
    </xf>
    <xf numFmtId="0" fontId="12" fillId="8" borderId="7" xfId="0" applyFont="1" applyFill="1" applyBorder="1" applyAlignment="1">
      <alignment horizontal="center" vertical="top"/>
    </xf>
    <xf numFmtId="0" fontId="12" fillId="8" borderId="8" xfId="0" applyFont="1" applyFill="1" applyBorder="1" applyAlignment="1">
      <alignment horizontal="center" vertical="top"/>
    </xf>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2" fillId="0" borderId="5" xfId="0" applyFont="1" applyFill="1" applyBorder="1" applyAlignment="1">
      <alignment horizontal="left" vertical="center"/>
    </xf>
    <xf numFmtId="0" fontId="12" fillId="8" borderId="6" xfId="16" applyFont="1" applyFill="1" applyBorder="1" applyAlignment="1">
      <alignment horizontal="center" vertical="center"/>
    </xf>
    <xf numFmtId="0" fontId="12" fillId="8" borderId="7" xfId="16" applyFont="1" applyFill="1" applyBorder="1" applyAlignment="1">
      <alignment horizontal="center" vertical="center"/>
    </xf>
    <xf numFmtId="0" fontId="12" fillId="8" borderId="8" xfId="16" applyFont="1" applyFill="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 xfId="0" applyFont="1" applyBorder="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2" fillId="4" borderId="0" xfId="0" applyFont="1" applyFill="1" applyAlignment="1">
      <alignment horizontal="left" wrapText="1"/>
    </xf>
    <xf numFmtId="0" fontId="21" fillId="12" borderId="2" xfId="0" applyFont="1" applyFill="1" applyBorder="1" applyAlignment="1">
      <alignment vertical="center" wrapText="1"/>
    </xf>
    <xf numFmtId="0" fontId="21" fillId="12" borderId="6" xfId="0" applyFont="1" applyFill="1" applyBorder="1" applyAlignment="1">
      <alignment vertical="center" wrapText="1"/>
    </xf>
    <xf numFmtId="0" fontId="21" fillId="12" borderId="7" xfId="0" applyFont="1" applyFill="1" applyBorder="1" applyAlignment="1">
      <alignment vertical="center" wrapText="1"/>
    </xf>
    <xf numFmtId="0" fontId="21" fillId="12" borderId="8" xfId="0" applyFont="1" applyFill="1" applyBorder="1" applyAlignment="1">
      <alignment vertical="center" wrapText="1"/>
    </xf>
    <xf numFmtId="0" fontId="21" fillId="12" borderId="2" xfId="0" applyFont="1" applyFill="1" applyBorder="1" applyAlignment="1">
      <alignment horizontal="left" vertical="center" wrapText="1"/>
    </xf>
    <xf numFmtId="0" fontId="12" fillId="6" borderId="6" xfId="0" applyFont="1" applyFill="1" applyBorder="1" applyAlignment="1">
      <alignment horizontal="center"/>
    </xf>
    <xf numFmtId="0" fontId="12" fillId="6" borderId="7" xfId="0" applyFont="1" applyFill="1" applyBorder="1" applyAlignment="1">
      <alignment horizontal="center"/>
    </xf>
    <xf numFmtId="0" fontId="28" fillId="17" borderId="9" xfId="0" applyFont="1" applyFill="1" applyBorder="1" applyAlignment="1">
      <alignment horizontal="left" vertical="center"/>
    </xf>
    <xf numFmtId="0" fontId="28" fillId="17" borderId="0" xfId="0" applyFont="1" applyFill="1" applyBorder="1" applyAlignment="1">
      <alignment horizontal="left" vertical="center"/>
    </xf>
    <xf numFmtId="0" fontId="28" fillId="17" borderId="40" xfId="0" applyFont="1" applyFill="1" applyBorder="1" applyAlignment="1">
      <alignment horizontal="left" vertical="center"/>
    </xf>
    <xf numFmtId="0" fontId="21" fillId="0" borderId="6" xfId="16" applyFont="1" applyBorder="1" applyAlignment="1">
      <alignment horizontal="left" vertical="center" wrapText="1"/>
    </xf>
    <xf numFmtId="0" fontId="21" fillId="0" borderId="7" xfId="16" applyFont="1" applyBorder="1" applyAlignment="1">
      <alignment horizontal="left" vertical="center" wrapText="1"/>
    </xf>
    <xf numFmtId="0" fontId="21" fillId="0" borderId="8" xfId="16" applyFont="1" applyBorder="1" applyAlignment="1">
      <alignment horizontal="left" vertical="center" wrapText="1"/>
    </xf>
    <xf numFmtId="0" fontId="12" fillId="8" borderId="6" xfId="0" applyFont="1" applyFill="1" applyBorder="1" applyAlignment="1">
      <alignment horizontal="center"/>
    </xf>
    <xf numFmtId="0" fontId="12" fillId="8" borderId="7" xfId="0" applyFont="1" applyFill="1" applyBorder="1" applyAlignment="1">
      <alignment horizontal="center"/>
    </xf>
    <xf numFmtId="0" fontId="12" fillId="8" borderId="8" xfId="0" applyFont="1" applyFill="1" applyBorder="1" applyAlignment="1">
      <alignment horizontal="center"/>
    </xf>
    <xf numFmtId="0" fontId="12" fillId="6" borderId="2" xfId="0" applyFont="1" applyFill="1" applyBorder="1" applyAlignment="1">
      <alignment horizontal="right" vertical="center"/>
    </xf>
    <xf numFmtId="0" fontId="12" fillId="0" borderId="6" xfId="0" applyFont="1" applyFill="1" applyBorder="1" applyAlignment="1">
      <alignment horizontal="left" vertical="center"/>
    </xf>
    <xf numFmtId="0" fontId="12" fillId="0" borderId="7" xfId="0" applyFont="1" applyFill="1" applyBorder="1" applyAlignment="1">
      <alignment horizontal="left" vertical="center"/>
    </xf>
    <xf numFmtId="0" fontId="12" fillId="0" borderId="8" xfId="0" applyFont="1" applyFill="1" applyBorder="1" applyAlignment="1">
      <alignment horizontal="left" vertical="center"/>
    </xf>
    <xf numFmtId="0" fontId="12" fillId="8" borderId="2" xfId="0" applyFont="1" applyFill="1" applyBorder="1" applyAlignment="1">
      <alignment horizontal="center"/>
    </xf>
    <xf numFmtId="0" fontId="0" fillId="4" borderId="0" xfId="0" applyFill="1" applyAlignment="1">
      <alignment horizontal="left" vertical="top" wrapText="1"/>
    </xf>
    <xf numFmtId="0" fontId="21" fillId="6" borderId="2" xfId="11" applyFont="1" applyFill="1" applyBorder="1" applyAlignment="1">
      <alignment horizontal="right"/>
    </xf>
    <xf numFmtId="0" fontId="4" fillId="8" borderId="2" xfId="19" applyFill="1" applyBorder="1" applyAlignment="1">
      <alignment horizontal="left" wrapText="1"/>
    </xf>
    <xf numFmtId="0" fontId="21" fillId="8" borderId="2" xfId="11" applyFont="1" applyFill="1" applyBorder="1" applyAlignment="1">
      <alignment horizontal="left" wrapText="1"/>
    </xf>
    <xf numFmtId="0" fontId="21" fillId="8" borderId="2" xfId="11" applyFont="1" applyFill="1" applyBorder="1" applyAlignment="1">
      <alignment vertical="center" wrapText="1"/>
    </xf>
    <xf numFmtId="165" fontId="1" fillId="8" borderId="2" xfId="0" applyNumberFormat="1" applyFont="1" applyFill="1" applyBorder="1" applyAlignment="1">
      <alignment horizontal="center"/>
    </xf>
    <xf numFmtId="165" fontId="1" fillId="8" borderId="10" xfId="0" applyNumberFormat="1" applyFont="1" applyFill="1" applyBorder="1" applyAlignment="1">
      <alignment horizontal="center"/>
    </xf>
    <xf numFmtId="165" fontId="1" fillId="8" borderId="15" xfId="0" applyNumberFormat="1" applyFont="1" applyFill="1" applyBorder="1" applyAlignment="1">
      <alignment horizontal="center"/>
    </xf>
    <xf numFmtId="165" fontId="1" fillId="8" borderId="11" xfId="0" applyNumberFormat="1" applyFont="1" applyFill="1" applyBorder="1" applyAlignment="1">
      <alignment horizontal="center"/>
    </xf>
    <xf numFmtId="165" fontId="1" fillId="8" borderId="9" xfId="0" applyNumberFormat="1" applyFont="1" applyFill="1" applyBorder="1" applyAlignment="1">
      <alignment horizontal="center"/>
    </xf>
    <xf numFmtId="165" fontId="1" fillId="8" borderId="0" xfId="0" applyNumberFormat="1" applyFont="1" applyFill="1" applyBorder="1" applyAlignment="1">
      <alignment horizontal="center"/>
    </xf>
    <xf numFmtId="165" fontId="1" fillId="8" borderId="17" xfId="0" applyNumberFormat="1" applyFont="1" applyFill="1" applyBorder="1" applyAlignment="1">
      <alignment horizontal="center"/>
    </xf>
    <xf numFmtId="0" fontId="1" fillId="8" borderId="6" xfId="0" applyFont="1" applyFill="1" applyBorder="1" applyAlignment="1">
      <alignment horizontal="left" vertical="center"/>
    </xf>
    <xf numFmtId="0" fontId="1" fillId="8" borderId="8" xfId="0" applyFont="1" applyFill="1" applyBorder="1" applyAlignment="1">
      <alignment horizontal="left" vertical="center"/>
    </xf>
    <xf numFmtId="0" fontId="1" fillId="8" borderId="6" xfId="0" applyFont="1" applyFill="1" applyBorder="1" applyAlignment="1">
      <alignment horizontal="center"/>
    </xf>
    <xf numFmtId="0" fontId="1" fillId="8" borderId="8" xfId="0" applyFont="1" applyFill="1" applyBorder="1" applyAlignment="1">
      <alignment horizont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8" borderId="6" xfId="0" applyFont="1" applyFill="1" applyBorder="1" applyAlignment="1">
      <alignment horizontal="left" vertical="center"/>
    </xf>
    <xf numFmtId="0" fontId="1" fillId="8" borderId="7" xfId="0" applyFont="1" applyFill="1" applyBorder="1" applyAlignment="1">
      <alignment horizontal="left" vertical="center"/>
    </xf>
    <xf numFmtId="0" fontId="0" fillId="4" borderId="0" xfId="0" applyFont="1" applyFill="1" applyAlignment="1">
      <alignment horizontal="left" wrapText="1"/>
    </xf>
    <xf numFmtId="0" fontId="1" fillId="4" borderId="0" xfId="0" applyFont="1" applyFill="1" applyAlignment="1">
      <alignment horizontal="left" wrapText="1"/>
    </xf>
    <xf numFmtId="0" fontId="1" fillId="6" borderId="2" xfId="0" applyFont="1" applyFill="1" applyBorder="1" applyAlignment="1">
      <alignment horizontal="left"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2" xfId="0" applyFont="1" applyFill="1" applyBorder="1" applyAlignment="1">
      <alignment horizontal="center" vertical="center"/>
    </xf>
    <xf numFmtId="0" fontId="3" fillId="6" borderId="10" xfId="0" applyFont="1" applyFill="1" applyBorder="1" applyAlignment="1">
      <alignment horizontal="left"/>
    </xf>
    <xf numFmtId="0" fontId="3" fillId="6" borderId="15" xfId="0" applyFont="1" applyFill="1" applyBorder="1" applyAlignment="1">
      <alignment horizontal="left"/>
    </xf>
    <xf numFmtId="0" fontId="3" fillId="6" borderId="11" xfId="0" applyFont="1" applyFill="1" applyBorder="1" applyAlignment="1">
      <alignment horizontal="left"/>
    </xf>
    <xf numFmtId="0" fontId="7" fillId="6" borderId="10" xfId="0" applyFont="1" applyFill="1" applyBorder="1" applyAlignment="1">
      <alignment horizontal="left"/>
    </xf>
    <xf numFmtId="0" fontId="7" fillId="6" borderId="15" xfId="0" applyFont="1" applyFill="1" applyBorder="1" applyAlignment="1">
      <alignment horizontal="left"/>
    </xf>
    <xf numFmtId="0" fontId="7" fillId="6" borderId="11" xfId="0" applyFont="1" applyFill="1" applyBorder="1" applyAlignment="1">
      <alignment horizontal="left"/>
    </xf>
    <xf numFmtId="0" fontId="13" fillId="6" borderId="12" xfId="0" applyFont="1" applyFill="1" applyBorder="1" applyAlignment="1">
      <alignment horizontal="left" wrapText="1"/>
    </xf>
    <xf numFmtId="0" fontId="13" fillId="6" borderId="16" xfId="0" applyFont="1" applyFill="1" applyBorder="1" applyAlignment="1">
      <alignment horizontal="left" wrapText="1"/>
    </xf>
    <xf numFmtId="0" fontId="13" fillId="6" borderId="13" xfId="0" applyFont="1" applyFill="1" applyBorder="1" applyAlignment="1">
      <alignment horizontal="left" wrapText="1"/>
    </xf>
    <xf numFmtId="0" fontId="0" fillId="6" borderId="6" xfId="0" applyFont="1" applyFill="1" applyBorder="1" applyAlignment="1">
      <alignment horizontal="center" vertical="center"/>
    </xf>
    <xf numFmtId="0" fontId="9" fillId="6" borderId="12"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13" xfId="0" applyFont="1" applyFill="1" applyBorder="1" applyAlignment="1">
      <alignment horizontal="left" vertical="top" wrapText="1"/>
    </xf>
    <xf numFmtId="0" fontId="1" fillId="8" borderId="6" xfId="0" applyFont="1" applyFill="1" applyBorder="1" applyAlignment="1">
      <alignment horizontal="left" vertical="center" wrapText="1"/>
    </xf>
    <xf numFmtId="0" fontId="1" fillId="8" borderId="8" xfId="0" applyFont="1" applyFill="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cellXfs>
  <cellStyles count="24">
    <cellStyle name="Calculation 2" xfId="6"/>
    <cellStyle name="Comma" xfId="1" builtinId="3"/>
    <cellStyle name="Comma 14" xfId="9"/>
    <cellStyle name="Comma 2" xfId="5"/>
    <cellStyle name="Comma 3" xfId="10"/>
    <cellStyle name="Comma 4" xfId="17"/>
    <cellStyle name="Explanatory Text 2" xfId="4"/>
    <cellStyle name="Hyperlink" xfId="19" builtinId="8"/>
    <cellStyle name="Hyperlink 6" xfId="8"/>
    <cellStyle name="Input 2" xfId="3"/>
    <cellStyle name="Normal" xfId="0" builtinId="0"/>
    <cellStyle name="Normal 10 2" xfId="12"/>
    <cellStyle name="Normal 10 2 2" xfId="13"/>
    <cellStyle name="Normal 10 2 3" xfId="16"/>
    <cellStyle name="Normal 10 2 4" xfId="15"/>
    <cellStyle name="Normal 2" xfId="2"/>
    <cellStyle name="Normal 2 2" xfId="20"/>
    <cellStyle name="Normal 3" xfId="11"/>
    <cellStyle name="Normal 4" xfId="18"/>
    <cellStyle name="Normal 5" xfId="22"/>
    <cellStyle name="Normal 57" xfId="7"/>
    <cellStyle name="Normal 58" xfId="14"/>
    <cellStyle name="Normal 6" xfId="23"/>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G14"/>
  <sheetViews>
    <sheetView tabSelected="1" zoomScaleNormal="100" workbookViewId="0"/>
  </sheetViews>
  <sheetFormatPr defaultColWidth="0" defaultRowHeight="12.75" zeroHeight="1" x14ac:dyDescent="0.2"/>
  <cols>
    <col min="1" max="3" width="15.625" customWidth="1"/>
    <col min="4" max="4" width="136.5" customWidth="1"/>
    <col min="5" max="5" width="9" customWidth="1"/>
    <col min="6" max="7" width="0" hidden="1" customWidth="1"/>
    <col min="8" max="16384" width="9" hidden="1"/>
  </cols>
  <sheetData>
    <row r="1" spans="1:7" s="353" customFormat="1" ht="56.85" customHeight="1" x14ac:dyDescent="0.2">
      <c r="C1" s="354"/>
      <c r="D1" s="354"/>
      <c r="E1" s="354"/>
      <c r="F1" s="354"/>
      <c r="G1" s="354"/>
    </row>
    <row r="2" spans="1:7" s="338" customFormat="1" x14ac:dyDescent="0.2"/>
    <row r="3" spans="1:7" s="338" customFormat="1" ht="18" x14ac:dyDescent="0.25">
      <c r="B3" s="339" t="s">
        <v>549</v>
      </c>
    </row>
    <row r="4" spans="1:7" s="338" customFormat="1" ht="15" x14ac:dyDescent="0.25">
      <c r="A4" s="340"/>
      <c r="B4" s="340"/>
      <c r="C4" s="340"/>
      <c r="D4" s="340"/>
      <c r="E4" s="340"/>
      <c r="F4" s="340"/>
      <c r="G4" s="340"/>
    </row>
    <row r="5" spans="1:7" s="7" customFormat="1" ht="15" x14ac:dyDescent="0.25">
      <c r="A5" s="341"/>
      <c r="B5" s="342" t="s">
        <v>407</v>
      </c>
      <c r="C5" s="342" t="s">
        <v>408</v>
      </c>
      <c r="D5" s="342" t="s">
        <v>409</v>
      </c>
      <c r="E5" s="341"/>
      <c r="F5" s="341"/>
      <c r="G5" s="341"/>
    </row>
    <row r="6" spans="1:7" s="7" customFormat="1" ht="15" x14ac:dyDescent="0.25">
      <c r="A6" s="341"/>
      <c r="B6" s="349" t="s">
        <v>410</v>
      </c>
      <c r="C6" s="350">
        <v>43349</v>
      </c>
      <c r="D6" s="351" t="s">
        <v>550</v>
      </c>
      <c r="E6" s="341"/>
      <c r="F6" s="341"/>
      <c r="G6" s="341"/>
    </row>
    <row r="7" spans="1:7" s="7" customFormat="1" ht="123" customHeight="1" x14ac:dyDescent="0.25">
      <c r="A7" s="341"/>
      <c r="B7" s="349" t="s">
        <v>551</v>
      </c>
      <c r="C7" s="350">
        <v>43410</v>
      </c>
      <c r="D7" s="352" t="s">
        <v>553</v>
      </c>
      <c r="E7" s="341"/>
      <c r="F7" s="341"/>
      <c r="G7" s="341"/>
    </row>
    <row r="8" spans="1:7" s="7" customFormat="1" ht="15" x14ac:dyDescent="0.25">
      <c r="A8" s="341"/>
      <c r="B8" s="344" t="s">
        <v>567</v>
      </c>
      <c r="C8" s="343">
        <v>43503</v>
      </c>
      <c r="D8" s="375" t="s">
        <v>575</v>
      </c>
      <c r="E8" s="341"/>
      <c r="F8" s="341"/>
      <c r="G8" s="341"/>
    </row>
    <row r="9" spans="1:7" s="7" customFormat="1" ht="15" x14ac:dyDescent="0.25">
      <c r="A9" s="341"/>
      <c r="B9" s="374" t="s">
        <v>568</v>
      </c>
      <c r="C9" s="343">
        <v>43684</v>
      </c>
      <c r="D9" s="376" t="s">
        <v>575</v>
      </c>
      <c r="E9" s="341"/>
      <c r="F9" s="341"/>
      <c r="G9" s="341"/>
    </row>
    <row r="10" spans="1:7" s="7" customFormat="1" ht="15" x14ac:dyDescent="0.25">
      <c r="A10" s="341"/>
      <c r="B10" s="374" t="s">
        <v>578</v>
      </c>
      <c r="C10" s="343">
        <v>43868</v>
      </c>
      <c r="D10" s="376" t="s">
        <v>575</v>
      </c>
      <c r="E10" s="341"/>
      <c r="F10" s="341"/>
      <c r="G10" s="341"/>
    </row>
    <row r="11" spans="1:7" s="7" customFormat="1" ht="60" x14ac:dyDescent="0.25">
      <c r="A11" s="341"/>
      <c r="B11" s="404" t="s">
        <v>609</v>
      </c>
      <c r="C11" s="403">
        <v>43969</v>
      </c>
      <c r="D11" s="402" t="s">
        <v>610</v>
      </c>
      <c r="E11" s="341"/>
      <c r="F11" s="341"/>
      <c r="G11" s="341"/>
    </row>
    <row r="12" spans="1:7" s="7" customFormat="1" ht="15" x14ac:dyDescent="0.25">
      <c r="A12" s="341"/>
      <c r="B12" s="404" t="s">
        <v>629</v>
      </c>
      <c r="C12" s="403">
        <v>44048</v>
      </c>
      <c r="D12" s="402" t="s">
        <v>639</v>
      </c>
      <c r="E12" s="341"/>
      <c r="F12" s="341"/>
      <c r="G12" s="341"/>
    </row>
    <row r="13" spans="1:7" s="7" customFormat="1" ht="15" x14ac:dyDescent="0.25">
      <c r="A13" s="341"/>
      <c r="B13" s="404" t="s">
        <v>638</v>
      </c>
      <c r="C13" s="403">
        <v>44050</v>
      </c>
      <c r="D13" s="402" t="s">
        <v>630</v>
      </c>
      <c r="E13" s="341"/>
      <c r="F13" s="341"/>
      <c r="G13" s="341"/>
    </row>
    <row r="14" spans="1:7" ht="13.9" hidden="1" customHeight="1" x14ac:dyDescent="0.25">
      <c r="A14" s="337"/>
      <c r="B14" s="337"/>
      <c r="C14" s="337"/>
      <c r="D14" s="337"/>
      <c r="E14" s="337"/>
      <c r="F14" s="337"/>
      <c r="G14" s="337"/>
    </row>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AA502"/>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33</v>
      </c>
      <c r="D6" s="75"/>
      <c r="E6" s="75"/>
      <c r="F6" s="75"/>
    </row>
    <row r="7" spans="1:27" ht="14.65" customHeight="1" x14ac:dyDescent="0.2">
      <c r="B7" s="79" t="s">
        <v>470</v>
      </c>
      <c r="C7" s="81" t="s">
        <v>516</v>
      </c>
      <c r="D7" s="75"/>
      <c r="E7" s="75"/>
      <c r="F7" s="75"/>
      <c r="G7" s="75"/>
      <c r="I7" s="76"/>
      <c r="J7" s="76"/>
      <c r="K7" s="76"/>
      <c r="L7" s="76"/>
      <c r="M7" s="76"/>
      <c r="N7" s="76"/>
      <c r="O7" s="76"/>
      <c r="P7" s="76"/>
      <c r="Q7" s="76"/>
    </row>
    <row r="8" spans="1:27" ht="12.4" customHeight="1" x14ac:dyDescent="0.2">
      <c r="B8" s="80" t="s">
        <v>345</v>
      </c>
      <c r="C8" s="82" t="s">
        <v>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t="str">
        <f>IF('3a DF'!V$41="-","-",'3a DF'!V$41)</f>
        <v>-</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f>IF('3c AA'!W195="-","-",'3c AA'!W195)</f>
        <v>10.705717509101307</v>
      </c>
      <c r="U17" s="38" t="str">
        <f>IF('3c AA'!X195="-","-",'3c AA'!X195)</f>
        <v>-</v>
      </c>
      <c r="V17" s="38" t="str">
        <f>IF('3c AA'!Y195="-","-",'3c AA'!Y195)</f>
        <v>-</v>
      </c>
      <c r="W17" s="38" t="str">
        <f>IF('3c AA'!Z195="-","-",'3c AA'!Z195)</f>
        <v>-</v>
      </c>
      <c r="X17" s="38" t="str">
        <f>IF('3c AA'!AA195="-","-",'3c AA'!AA195)</f>
        <v>-</v>
      </c>
      <c r="Y17" s="38" t="str">
        <f>IF('3c AA'!AB195="-","-",'3c AA'!AB195)</f>
        <v>-</v>
      </c>
      <c r="Z17" s="38" t="str">
        <f>IF('3c AA'!AC195="-","-",'3c AA'!AC195)</f>
        <v>-</v>
      </c>
      <c r="AA17" s="28"/>
    </row>
    <row r="18" spans="1:27" s="29" customFormat="1" ht="11.25" customHeight="1" x14ac:dyDescent="0.15">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t="str">
        <f>IF('3d PC'!U$42="-","-",'3d PC'!U$42)</f>
        <v>-</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15">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t="str">
        <f>IF('3f NC-Gas'!T44="-","-",'3f NC-Gas'!T44)</f>
        <v>-</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15">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t="str">
        <f>IF('3g CPIH'!Q$16="-","-",'3h OC '!$E$12*('3g CPIH'!Q$16/'3g CPIH'!$G$16))</f>
        <v>-</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SMNCC'!G$39="-","-",'3i SMNCC'!G$39)</f>
        <v>0</v>
      </c>
      <c r="L21" s="38">
        <f>IF('3i SMNCC'!H$39="-","-",'3i SMNCC'!H$39)</f>
        <v>-0.14839795210242812</v>
      </c>
      <c r="M21" s="38">
        <f>IF('3i SMNCC'!I$39="-","-",'3i SMNCC'!I$39)</f>
        <v>1.8996756847995959</v>
      </c>
      <c r="N21" s="38">
        <f>IF('3i SMNCC'!J$39="-","-",'3i SMNCC'!J$39)</f>
        <v>12.665313810179313</v>
      </c>
      <c r="O21" s="30"/>
      <c r="P21" s="38">
        <f>IF('3i SMNCC'!L$39="-","-",'3i SMNCC'!L$39)</f>
        <v>12.665313810179313</v>
      </c>
      <c r="Q21" s="38">
        <f>IF('3i SMNCC'!M$39="-","-",'3i SMNCC'!M$39)</f>
        <v>14.640709693750988</v>
      </c>
      <c r="R21" s="38">
        <f>IF('3i SMNCC'!N$39="-","-",'3i SMNCC'!N$39)</f>
        <v>14.927787132222536</v>
      </c>
      <c r="S21" s="38">
        <f>IF('3i SMNCC'!O$39="-","-",'3i SMNCC'!O$39)</f>
        <v>17.170757060355506</v>
      </c>
      <c r="T21" s="38">
        <f>IF('3i SMNCC'!P$39="-","-",'3i SMNCC'!P$39)</f>
        <v>11.164989866554468</v>
      </c>
      <c r="U21" s="38" t="str">
        <f>IF('3i SMNCC'!Q$39="-","-",'3i SMNCC'!Q$39)</f>
        <v>-</v>
      </c>
      <c r="V21" s="38" t="str">
        <f>IF('3i SMNCC'!R$39="-","-",'3i SMNCC'!R$39)</f>
        <v>-</v>
      </c>
      <c r="W21" s="38" t="str">
        <f>IF('3i SMNCC'!S$39="-","-",'3i SMNCC'!S$39)</f>
        <v>-</v>
      </c>
      <c r="X21" s="38" t="str">
        <f>IF('3i SMNCC'!T$39="-","-",'3i SMNCC'!T$39)</f>
        <v>-</v>
      </c>
      <c r="Y21" s="38" t="str">
        <f>IF('3i SMNCC'!U$39="-","-",'3i SMNCC'!U$39)</f>
        <v>-</v>
      </c>
      <c r="Z21" s="38" t="str">
        <f>IF('3i SMNCC'!V$39="-","-",'3i SMNCC'!V$39)</f>
        <v>-</v>
      </c>
      <c r="AA21" s="28"/>
    </row>
    <row r="22" spans="1:27" s="29" customFormat="1" ht="11.25" customHeight="1" x14ac:dyDescent="0.15">
      <c r="A22" s="256"/>
      <c r="B22" s="135" t="s">
        <v>349</v>
      </c>
      <c r="C22" s="135" t="s">
        <v>389</v>
      </c>
      <c r="D22" s="127" t="s">
        <v>315</v>
      </c>
      <c r="E22" s="128"/>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f>IF('3g CPIH'!P$16="-","-",'3j PAAC PAP'!$G$20*('3g CPIH'!P$16/'3g CPIH'!$G$16))</f>
        <v>14.30826457925636</v>
      </c>
      <c r="U22" s="38" t="str">
        <f>IF('3g CPIH'!Q$16="-","-",'3j PAAC PAP'!$G$20*('3g CPIH'!Q$16/'3g CPIH'!$G$16))</f>
        <v>-</v>
      </c>
      <c r="V22" s="38" t="str">
        <f>IF('3g CPIH'!R$16="-","-",'3j PAAC PAP'!$G$20*('3g CPIH'!R$16/'3g CPIH'!$G$16))</f>
        <v>-</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25" x14ac:dyDescent="0.15">
      <c r="A23" s="256"/>
      <c r="B23" s="135" t="s">
        <v>349</v>
      </c>
      <c r="C23" s="135" t="s">
        <v>406</v>
      </c>
      <c r="D23" s="127" t="s">
        <v>315</v>
      </c>
      <c r="E23" s="128"/>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24.5765635220665</v>
      </c>
      <c r="M23" s="38">
        <f>IF(M15="-","-",SUM(M15:M21)*'3j PAAC PAP'!$G$38)</f>
        <v>26.024516110407948</v>
      </c>
      <c r="N23" s="38">
        <f>IF(N15="-","-",SUM(N15:N21)*'3j PAAC PAP'!$G$38)</f>
        <v>28.27997023203406</v>
      </c>
      <c r="O23" s="30"/>
      <c r="P23" s="38">
        <f>IF(P15="-","-",SUM(P15:P21)*'3j PAAC PAP'!$G$38)</f>
        <v>28.27997023203406</v>
      </c>
      <c r="Q23" s="38">
        <f>IF(Q15="-","-",SUM(Q15:Q21)*'3j PAAC PAP'!$G$38)</f>
        <v>30.821452294991147</v>
      </c>
      <c r="R23" s="38">
        <f>IF(R15="-","-",SUM(R15:R21)*'3j PAAC PAP'!$G$38)</f>
        <v>27.971566653041261</v>
      </c>
      <c r="S23" s="38">
        <f>IF(S15="-","-",SUM(S15:S21)*'3j PAAC PAP'!$G$38)</f>
        <v>26.912362109845393</v>
      </c>
      <c r="T23" s="38">
        <f>IF(T15="-","-",SUM(T15:T21)*'3j PAAC PAP'!$G$38)</f>
        <v>23.462138476906588</v>
      </c>
      <c r="U23" s="38" t="str">
        <f>IF(U15="-","-",SUM(U15:U21)*'3j PAAC PAP'!$G$38)</f>
        <v>-</v>
      </c>
      <c r="V23" s="38" t="str">
        <f>IF(V15="-","-",SUM(V15:V21)*'3j PAAC PAP'!$G$38)</f>
        <v>-</v>
      </c>
      <c r="W23" s="38" t="str">
        <f>IF(W15="-","-",SUM(W15:W21)*'3j PAAC PAP'!$G$38)</f>
        <v>-</v>
      </c>
      <c r="X23" s="38" t="str">
        <f>IF(X15="-","-",SUM(X15:X21)*'3j PAAC PAP'!$G$38)</f>
        <v>-</v>
      </c>
      <c r="Y23" s="38" t="str">
        <f>IF(Y15="-","-",SUM(Y15:Y21)*'3j PAAC PAP'!$G$38)</f>
        <v>-</v>
      </c>
      <c r="Z23" s="38" t="str">
        <f>IF(Z15="-","-",SUM(Z15:Z21)*'3j PAAC PAP'!$G$38)</f>
        <v>-</v>
      </c>
      <c r="AA23" s="28"/>
    </row>
    <row r="24" spans="1:27" s="29" customFormat="1" ht="11.25" x14ac:dyDescent="0.15">
      <c r="A24" s="256"/>
      <c r="B24" s="135" t="s">
        <v>388</v>
      </c>
      <c r="C24" s="135" t="s">
        <v>518</v>
      </c>
      <c r="D24" s="127" t="s">
        <v>315</v>
      </c>
      <c r="E24" s="128"/>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9.0141217368769482</v>
      </c>
      <c r="M24" s="38">
        <f>IF(M18="-","-",SUM(M15:M23)*'3k EBIT'!$E$12)</f>
        <v>9.5334866652502175</v>
      </c>
      <c r="N24" s="38">
        <f>IF(N18="-","-",SUM(N15:N23)*'3k EBIT'!$E$12)</f>
        <v>10.338834704556881</v>
      </c>
      <c r="O24" s="30"/>
      <c r="P24" s="38">
        <f>IF(P18="-","-",SUM(P15:P23)*'3k EBIT'!$E$12)</f>
        <v>10.338834704556881</v>
      </c>
      <c r="Q24" s="38">
        <f>IF(Q18="-","-",SUM(Q15:Q23)*'3k EBIT'!$E$12)</f>
        <v>11.246787272296874</v>
      </c>
      <c r="R24" s="38">
        <f>IF(R18="-","-",SUM(R15:R23)*'3k EBIT'!$E$12)</f>
        <v>10.234121605646635</v>
      </c>
      <c r="S24" s="38">
        <f>IF(S18="-","-",SUM(S15:S23)*'3k EBIT'!$E$12)</f>
        <v>9.858519501222311</v>
      </c>
      <c r="T24" s="38">
        <f>IF(T18="-","-",SUM(T15:T23)*'3k EBIT'!$E$12)</f>
        <v>8.6308296258140551</v>
      </c>
      <c r="U24" s="38" t="str">
        <f>IF(U18="-","-",SUM(U15:U23)*'3k EBIT'!$E$12)</f>
        <v>-</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15">
      <c r="A25" s="256"/>
      <c r="B25" s="135" t="s">
        <v>292</v>
      </c>
      <c r="C25" s="179" t="s">
        <v>519</v>
      </c>
      <c r="D25" s="127" t="s">
        <v>315</v>
      </c>
      <c r="E25" s="127"/>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5.2056693413258399</v>
      </c>
      <c r="M25" s="38">
        <f>IF(M20="-","-",SUM(M15:M18,M20:M24)*'3l HAP'!$E$13)</f>
        <v>5.5567815099292117</v>
      </c>
      <c r="N25" s="38">
        <f>IF(N20="-","-",SUM(N15:N18,N20:N24)*'3l HAP'!$E$13)</f>
        <v>6.1763113459694097</v>
      </c>
      <c r="O25" s="30"/>
      <c r="P25" s="38">
        <f>IF(P20="-","-",SUM(P15:P18,P20:P24)*'3l HAP'!$E$13)</f>
        <v>6.1763113459694097</v>
      </c>
      <c r="Q25" s="38">
        <f>IF(Q20="-","-",SUM(Q15:Q18,Q20:Q24)*'3l HAP'!$E$13)</f>
        <v>6.8366600994968714</v>
      </c>
      <c r="R25" s="38">
        <f>IF(R20="-","-",SUM(R15:R18,R20:R24)*'3l HAP'!$E$13)</f>
        <v>6.0628221824982553</v>
      </c>
      <c r="S25" s="38">
        <f>IF(S20="-","-",SUM(S15:S18,S20:S24)*'3l HAP'!$E$13)</f>
        <v>5.7756677151293268</v>
      </c>
      <c r="T25" s="38">
        <f>IF(T20="-","-",SUM(T15:T18,T20:T24)*'3l HAP'!$E$13)</f>
        <v>4.8686397587471308</v>
      </c>
      <c r="U25" s="38" t="str">
        <f>IF(U20="-","-",SUM(U15:U18,U20:U24)*'3l HAP'!$E$13)</f>
        <v>-</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15">
      <c r="A26" s="256"/>
      <c r="B26" s="135" t="s">
        <v>44</v>
      </c>
      <c r="C26" s="135" t="str">
        <f>B26&amp;"_"&amp;D26</f>
        <v>Total_Eastern</v>
      </c>
      <c r="D26" s="127" t="s">
        <v>315</v>
      </c>
      <c r="E26" s="128"/>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479.63293321352643</v>
      </c>
      <c r="M26" s="38">
        <f t="shared" si="0"/>
        <v>507.3190303215145</v>
      </c>
      <c r="N26" s="38">
        <f t="shared" si="0"/>
        <v>550.32528156048511</v>
      </c>
      <c r="O26" s="30"/>
      <c r="P26" s="38">
        <f t="shared" ref="P26:Z26" si="1">IF(P15="-","-",SUM(P15:P25))</f>
        <v>550.32528156048511</v>
      </c>
      <c r="Q26" s="38">
        <f t="shared" si="1"/>
        <v>598.77258782495733</v>
      </c>
      <c r="R26" s="38">
        <f t="shared" si="1"/>
        <v>544.70057894131685</v>
      </c>
      <c r="S26" s="38">
        <f t="shared" si="1"/>
        <v>524.64490082758209</v>
      </c>
      <c r="T26" s="38">
        <f t="shared" si="1"/>
        <v>459.12264296025592</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t="str">
        <f>IF('3a DF'!V$41="-","-",'3a DF'!V$41)</f>
        <v>-</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AA'!J196="-","-",'3c AA'!J196)</f>
        <v>-</v>
      </c>
      <c r="H29" s="129" t="str">
        <f>IF('3c AA'!K196="-","-",'3c AA'!K196)</f>
        <v>-</v>
      </c>
      <c r="I29" s="129" t="str">
        <f>IF('3c AA'!L196="-","-",'3c AA'!L196)</f>
        <v>-</v>
      </c>
      <c r="J29" s="129" t="str">
        <f>IF('3c AA'!M196="-","-",'3c AA'!M196)</f>
        <v>-</v>
      </c>
      <c r="K29" s="129" t="str">
        <f>IF('3c AA'!N196="-","-",'3c AA'!N196)</f>
        <v>-</v>
      </c>
      <c r="L29" s="129" t="str">
        <f>IF('3c AA'!O196="-","-",'3c AA'!O196)</f>
        <v>-</v>
      </c>
      <c r="M29" s="129" t="str">
        <f>IF('3c AA'!P196="-","-",'3c AA'!P196)</f>
        <v>-</v>
      </c>
      <c r="N29" s="129" t="str">
        <f>IF('3c AA'!Q196="-","-",'3c AA'!Q196)</f>
        <v>-</v>
      </c>
      <c r="O29" s="30"/>
      <c r="P29" s="129" t="str">
        <f>IF('3c AA'!S196="-","-",'3c AA'!S196)</f>
        <v>-</v>
      </c>
      <c r="Q29" s="129" t="str">
        <f>IF('3c AA'!T196="-","-",'3c AA'!T196)</f>
        <v>-</v>
      </c>
      <c r="R29" s="129" t="str">
        <f>IF('3c AA'!U196="-","-",'3c AA'!U196)</f>
        <v>-</v>
      </c>
      <c r="S29" s="129" t="str">
        <f>IF('3c AA'!V196="-","-",'3c AA'!V196)</f>
        <v>-</v>
      </c>
      <c r="T29" s="129">
        <f>IF('3c AA'!W196="-","-",'3c AA'!W196)</f>
        <v>10.705717509101307</v>
      </c>
      <c r="U29" s="129" t="str">
        <f>IF('3c AA'!X196="-","-",'3c AA'!X196)</f>
        <v>-</v>
      </c>
      <c r="V29" s="129" t="str">
        <f>IF('3c AA'!Y196="-","-",'3c AA'!Y196)</f>
        <v>-</v>
      </c>
      <c r="W29" s="129" t="str">
        <f>IF('3c AA'!Z196="-","-",'3c AA'!Z196)</f>
        <v>-</v>
      </c>
      <c r="X29" s="129" t="str">
        <f>IF('3c AA'!AA196="-","-",'3c AA'!AA196)</f>
        <v>-</v>
      </c>
      <c r="Y29" s="129" t="str">
        <f>IF('3c AA'!AB196="-","-",'3c AA'!AB196)</f>
        <v>-</v>
      </c>
      <c r="Z29" s="129" t="str">
        <f>IF('3c AA'!AC196="-","-",'3c AA'!AC196)</f>
        <v>-</v>
      </c>
      <c r="AA29" s="28"/>
    </row>
    <row r="30" spans="1:27" s="29" customFormat="1" ht="12.4" customHeight="1" x14ac:dyDescent="0.15">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t="str">
        <f>IF('3d PC'!U$42="-","-",'3d PC'!U$42)</f>
        <v>-</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15">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t="str">
        <f>IF('3f NC-Gas'!T45="-","-",'3f NC-Gas'!T45)</f>
        <v>-</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15">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t="str">
        <f>IF('3g CPIH'!Q$16="-","-",'3h OC '!$E$12*('3g CPIH'!Q$16/'3g CPIH'!$G$16))</f>
        <v>-</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SMNCC'!G$39="-","-",'3i SMNCC'!G$39)</f>
        <v>0</v>
      </c>
      <c r="L33" s="129">
        <f>IF('3i SMNCC'!H$39="-","-",'3i SMNCC'!H$39)</f>
        <v>-0.14839795210242812</v>
      </c>
      <c r="M33" s="129">
        <f>IF('3i SMNCC'!I$39="-","-",'3i SMNCC'!I$39)</f>
        <v>1.8996756847995959</v>
      </c>
      <c r="N33" s="129">
        <f>IF('3i SMNCC'!J$39="-","-",'3i SMNCC'!J$39)</f>
        <v>12.665313810179313</v>
      </c>
      <c r="O33" s="30"/>
      <c r="P33" s="129">
        <f>IF('3i SMNCC'!L$39="-","-",'3i SMNCC'!L$39)</f>
        <v>12.665313810179313</v>
      </c>
      <c r="Q33" s="129">
        <f>IF('3i SMNCC'!M$39="-","-",'3i SMNCC'!M$39)</f>
        <v>14.640709693750988</v>
      </c>
      <c r="R33" s="129">
        <f>IF('3i SMNCC'!N$39="-","-",'3i SMNCC'!N$39)</f>
        <v>14.927787132222536</v>
      </c>
      <c r="S33" s="129">
        <f>IF('3i SMNCC'!O$39="-","-",'3i SMNCC'!O$39)</f>
        <v>17.170757060355506</v>
      </c>
      <c r="T33" s="129">
        <f>IF('3i SMNCC'!P$39="-","-",'3i SMNCC'!P$39)</f>
        <v>11.164989866554468</v>
      </c>
      <c r="U33" s="129" t="str">
        <f>IF('3i SMNCC'!Q$39="-","-",'3i SMNCC'!Q$39)</f>
        <v>-</v>
      </c>
      <c r="V33" s="129" t="str">
        <f>IF('3i SMNCC'!R$39="-","-",'3i SMNCC'!R$39)</f>
        <v>-</v>
      </c>
      <c r="W33" s="129" t="str">
        <f>IF('3i SMNCC'!S$39="-","-",'3i SMNCC'!S$39)</f>
        <v>-</v>
      </c>
      <c r="X33" s="129" t="str">
        <f>IF('3i SMNCC'!T$39="-","-",'3i SMNCC'!T$39)</f>
        <v>-</v>
      </c>
      <c r="Y33" s="129" t="str">
        <f>IF('3i SMNCC'!U$39="-","-",'3i SMNCC'!U$39)</f>
        <v>-</v>
      </c>
      <c r="Z33" s="129" t="str">
        <f>IF('3i SMNCC'!V$39="-","-",'3i SMNCC'!V$39)</f>
        <v>-</v>
      </c>
      <c r="AA33" s="28"/>
    </row>
    <row r="34" spans="1:27" s="29" customFormat="1" ht="11.25" x14ac:dyDescent="0.15">
      <c r="A34" s="256"/>
      <c r="B34" s="132" t="s">
        <v>349</v>
      </c>
      <c r="C34" s="132" t="s">
        <v>389</v>
      </c>
      <c r="D34" s="130" t="s">
        <v>317</v>
      </c>
      <c r="E34" s="131"/>
      <c r="F34" s="30"/>
      <c r="G34" s="129">
        <f>IF('3g CPIH'!C$16="-","-",'3j PAAC PAP'!$G$20*('3g CPIH'!C$16/'3g CPIH'!$G$16))</f>
        <v>13.137827495107633</v>
      </c>
      <c r="H34" s="129">
        <f>IF('3g CPIH'!D$16="-","-",'3j PAAC PAP'!$G$20*('3g CPIH'!D$16/'3g CPIH'!$G$16))</f>
        <v>13.164129452054794</v>
      </c>
      <c r="I34" s="129">
        <f>IF('3g CPIH'!E$16="-","-",'3j PAAC PAP'!$G$20*('3g CPIH'!E$16/'3g CPIH'!$G$16))</f>
        <v>13.203582387475539</v>
      </c>
      <c r="J34" s="129">
        <f>IF('3g CPIH'!F$16="-","-",'3j PAAC PAP'!$G$20*('3g CPIH'!F$16/'3g CPIH'!$G$16))</f>
        <v>13.282488258317025</v>
      </c>
      <c r="K34" s="129">
        <f>IF('3g CPIH'!G$16="-","-",'3j PAAC PAP'!$G$20*('3g CPIH'!G$16/'3g CPIH'!$G$16))</f>
        <v>13.440300000000001</v>
      </c>
      <c r="L34" s="129">
        <f>IF('3g CPIH'!H$16="-","-",'3j PAAC PAP'!$G$20*('3g CPIH'!H$16/'3g CPIH'!$G$16))</f>
        <v>13.611262720156557</v>
      </c>
      <c r="M34" s="129">
        <f>IF('3g CPIH'!I$16="-","-",'3j PAAC PAP'!$G$20*('3g CPIH'!I$16/'3g CPIH'!$G$16))</f>
        <v>13.808527397260272</v>
      </c>
      <c r="N34" s="129">
        <f>IF('3g CPIH'!J$16="-","-",'3j PAAC PAP'!$G$20*('3g CPIH'!J$16/'3g CPIH'!$G$16))</f>
        <v>13.926886203522507</v>
      </c>
      <c r="O34" s="30"/>
      <c r="P34" s="129">
        <f>IF('3g CPIH'!L$16="-","-",'3j PAAC PAP'!$G$20*('3g CPIH'!L$16/'3g CPIH'!$G$16))</f>
        <v>13.926886203522507</v>
      </c>
      <c r="Q34" s="129">
        <f>IF('3g CPIH'!M$16="-","-",'3j PAAC PAP'!$G$20*('3g CPIH'!M$16/'3g CPIH'!$G$16))</f>
        <v>14.08469794520548</v>
      </c>
      <c r="R34" s="129">
        <f>IF('3g CPIH'!N$16="-","-",'3j PAAC PAP'!$G$20*('3g CPIH'!N$16/'3g CPIH'!$G$16))</f>
        <v>14.189905772994129</v>
      </c>
      <c r="S34" s="129">
        <f>IF('3g CPIH'!O$16="-","-",'3j PAAC PAP'!$G$20*('3g CPIH'!O$16/'3g CPIH'!$G$16))</f>
        <v>14.268811643835617</v>
      </c>
      <c r="T34" s="129">
        <f>IF('3g CPIH'!P$16="-","-",'3j PAAC PAP'!$G$20*('3g CPIH'!P$16/'3g CPIH'!$G$16))</f>
        <v>14.30826457925636</v>
      </c>
      <c r="U34" s="129" t="str">
        <f>IF('3g CPIH'!Q$16="-","-",'3j PAAC PAP'!$G$20*('3g CPIH'!Q$16/'3g CPIH'!$G$16))</f>
        <v>-</v>
      </c>
      <c r="V34" s="129" t="str">
        <f>IF('3g CPIH'!R$16="-","-",'3j PAAC PAP'!$G$20*('3g CPIH'!R$16/'3g CPIH'!$G$16))</f>
        <v>-</v>
      </c>
      <c r="W34" s="129" t="str">
        <f>IF('3g CPIH'!S$16="-","-",'3j PAAC PAP'!$G$20*('3g CPIH'!S$16/'3g CPIH'!$G$16))</f>
        <v>-</v>
      </c>
      <c r="X34" s="129" t="str">
        <f>IF('3g CPIH'!T$16="-","-",'3j PAAC PAP'!$G$20*('3g CPIH'!T$16/'3g CPIH'!$G$16))</f>
        <v>-</v>
      </c>
      <c r="Y34" s="129" t="str">
        <f>IF('3g CPIH'!U$16="-","-",'3j PAAC PAP'!$G$20*('3g CPIH'!U$16/'3g CPIH'!$G$16))</f>
        <v>-</v>
      </c>
      <c r="Z34" s="129" t="str">
        <f>IF('3g CPIH'!V$16="-","-",'3j PAAC PAP'!$G$20*('3g CPIH'!V$16/'3g CPIH'!$G$16))</f>
        <v>-</v>
      </c>
      <c r="AA34" s="28"/>
    </row>
    <row r="35" spans="1:27" s="29" customFormat="1" ht="11.25" x14ac:dyDescent="0.15">
      <c r="A35" s="256"/>
      <c r="B35" s="132" t="s">
        <v>349</v>
      </c>
      <c r="C35" s="132" t="s">
        <v>406</v>
      </c>
      <c r="D35" s="130" t="s">
        <v>317</v>
      </c>
      <c r="E35" s="131"/>
      <c r="F35" s="30"/>
      <c r="G35" s="129">
        <f>IF(G27="-","-",SUM(G27:G33)*'3j PAAC PAP'!$G$38)</f>
        <v>27.410730958318609</v>
      </c>
      <c r="H35" s="129">
        <f>IF(H27="-","-",SUM(H27:H33)*'3j PAAC PAP'!$G$38)</f>
        <v>25.137254731730792</v>
      </c>
      <c r="I35" s="129">
        <f>IF(I27="-","-",SUM(I27:I33)*'3j PAAC PAP'!$G$38)</f>
        <v>22.815228688044293</v>
      </c>
      <c r="J35" s="129">
        <f>IF(J27="-","-",SUM(J27:J33)*'3j PAAC PAP'!$G$38)</f>
        <v>21.983993798059579</v>
      </c>
      <c r="K35" s="129">
        <f>IF(K27="-","-",SUM(K27:K33)*'3j PAAC PAP'!$G$38)</f>
        <v>24.345690336539448</v>
      </c>
      <c r="L35" s="129">
        <f>IF(L27="-","-",SUM(L27:L33)*'3j PAAC PAP'!$G$38)</f>
        <v>24.306632655760144</v>
      </c>
      <c r="M35" s="129">
        <f>IF(M27="-","-",SUM(M27:M33)*'3j PAAC PAP'!$G$38)</f>
        <v>25.773937607479365</v>
      </c>
      <c r="N35" s="129">
        <f>IF(N27="-","-",SUM(N27:N33)*'3j PAAC PAP'!$G$38)</f>
        <v>28.029391729031417</v>
      </c>
      <c r="O35" s="30"/>
      <c r="P35" s="129">
        <f>IF(P27="-","-",SUM(P27:P33)*'3j PAAC PAP'!$G$38)</f>
        <v>28.029391729031417</v>
      </c>
      <c r="Q35" s="129">
        <f>IF(Q27="-","-",SUM(Q27:Q33)*'3j PAAC PAP'!$G$38)</f>
        <v>30.47704588097745</v>
      </c>
      <c r="R35" s="129">
        <f>IF(R27="-","-",SUM(R27:R33)*'3j PAAC PAP'!$G$38)</f>
        <v>27.627160239484287</v>
      </c>
      <c r="S35" s="129">
        <f>IF(S27="-","-",SUM(S27:S33)*'3j PAAC PAP'!$G$38)</f>
        <v>26.54895992767652</v>
      </c>
      <c r="T35" s="129">
        <f>IF(T27="-","-",SUM(T27:T33)*'3j PAAC PAP'!$G$38)</f>
        <v>23.098736297478023</v>
      </c>
      <c r="U35" s="129" t="str">
        <f>IF(U27="-","-",SUM(U27:U33)*'3j PAAC PAP'!$G$38)</f>
        <v>-</v>
      </c>
      <c r="V35" s="129" t="str">
        <f>IF(V27="-","-",SUM(V27:V33)*'3j PAAC PAP'!$G$38)</f>
        <v>-</v>
      </c>
      <c r="W35" s="129" t="str">
        <f>IF(W27="-","-",SUM(W27:W33)*'3j PAAC PAP'!$G$38)</f>
        <v>-</v>
      </c>
      <c r="X35" s="129" t="str">
        <f>IF(X27="-","-",SUM(X27:X33)*'3j PAAC PAP'!$G$38)</f>
        <v>-</v>
      </c>
      <c r="Y35" s="129" t="str">
        <f>IF(Y27="-","-",SUM(Y27:Y33)*'3j PAAC PAP'!$G$38)</f>
        <v>-</v>
      </c>
      <c r="Z35" s="129" t="str">
        <f>IF(Z27="-","-",SUM(Z27:Z33)*'3j PAAC PAP'!$G$38)</f>
        <v>-</v>
      </c>
      <c r="AA35" s="28"/>
    </row>
    <row r="36" spans="1:27" s="29" customFormat="1" ht="11.25" x14ac:dyDescent="0.15">
      <c r="A36" s="256"/>
      <c r="B36" s="132" t="s">
        <v>388</v>
      </c>
      <c r="C36" s="132" t="s">
        <v>518</v>
      </c>
      <c r="D36" s="130" t="s">
        <v>317</v>
      </c>
      <c r="E36" s="131"/>
      <c r="F36" s="30"/>
      <c r="G36" s="129">
        <f>IF(G30="-","-",SUM(G27:G35)*'3k EBIT'!$E$12)</f>
        <v>10.014059099614796</v>
      </c>
      <c r="H36" s="129">
        <f>IF(H30="-","-",SUM(H27:H35)*'3k EBIT'!$E$12)</f>
        <v>9.2050960697025221</v>
      </c>
      <c r="I36" s="129">
        <f>IF(I30="-","-",SUM(I27:I35)*'3k EBIT'!$E$12)</f>
        <v>8.3791015591743019</v>
      </c>
      <c r="J36" s="129">
        <f>IF(J30="-","-",SUM(J27:J35)*'3k EBIT'!$E$12)</f>
        <v>8.084668173687696</v>
      </c>
      <c r="K36" s="129">
        <f>IF(K30="-","-",SUM(K27:K35)*'3k EBIT'!$E$12)</f>
        <v>8.92860800771596</v>
      </c>
      <c r="L36" s="129">
        <f>IF(L30="-","-",SUM(L27:L35)*'3k EBIT'!$E$12)</f>
        <v>8.918012705208854</v>
      </c>
      <c r="M36" s="129">
        <f>IF(M30="-","-",SUM(M27:M35)*'3k EBIT'!$E$12)</f>
        <v>9.4442680530816698</v>
      </c>
      <c r="N36" s="129">
        <f>IF(N30="-","-",SUM(N27:N35)*'3k EBIT'!$E$12)</f>
        <v>10.249616092361965</v>
      </c>
      <c r="O36" s="30"/>
      <c r="P36" s="129">
        <f>IF(P30="-","-",SUM(P27:P35)*'3k EBIT'!$E$12)</f>
        <v>10.249616092361965</v>
      </c>
      <c r="Q36" s="129">
        <f>IF(Q30="-","-",SUM(Q27:Q35)*'3k EBIT'!$E$12)</f>
        <v>11.124161181386732</v>
      </c>
      <c r="R36" s="129">
        <f>IF(R30="-","-",SUM(R27:R35)*'3k EBIT'!$E$12)</f>
        <v>10.11149551489911</v>
      </c>
      <c r="S36" s="129">
        <f>IF(S30="-","-",SUM(S27:S35)*'3k EBIT'!$E$12)</f>
        <v>9.7291299567354539</v>
      </c>
      <c r="T36" s="129">
        <f>IF(T30="-","-",SUM(T27:T35)*'3k EBIT'!$E$12)</f>
        <v>8.5014400823028868</v>
      </c>
      <c r="U36" s="129" t="str">
        <f>IF(U30="-","-",SUM(U27:U35)*'3k EBIT'!$E$12)</f>
        <v>-</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15">
      <c r="A37" s="256"/>
      <c r="B37" s="132" t="s">
        <v>292</v>
      </c>
      <c r="C37" s="177" t="s">
        <v>519</v>
      </c>
      <c r="D37" s="130" t="s">
        <v>317</v>
      </c>
      <c r="E37" s="130"/>
      <c r="F37" s="30"/>
      <c r="G37" s="129">
        <f>IF(G32="-","-",SUM(G27:G30,G32:G36)*'3l HAP'!$E$13)</f>
        <v>6.0442931453469084</v>
      </c>
      <c r="H37" s="129">
        <f>IF(H32="-","-",SUM(H27:H30,H32:H36)*'3l HAP'!$E$13)</f>
        <v>5.4226804427836974</v>
      </c>
      <c r="I37" s="129">
        <f>IF(I32="-","-",SUM(I27:I30,I32:I36)*'3l HAP'!$E$13)</f>
        <v>4.8231331225391028</v>
      </c>
      <c r="J37" s="129">
        <f>IF(J32="-","-",SUM(J27:J30,J32:J36)*'3l HAP'!$E$13)</f>
        <v>4.6013441160018509</v>
      </c>
      <c r="K37" s="129">
        <f>IF(K32="-","-",SUM(K27:K30,K32:K36)*'3l HAP'!$E$13)</f>
        <v>5.2088260488606171</v>
      </c>
      <c r="L37" s="129">
        <f>IF(L32="-","-",SUM(L27:L30,L32:L36)*'3l HAP'!$E$13)</f>
        <v>5.2003101511795951</v>
      </c>
      <c r="M37" s="129">
        <f>IF(M32="-","-",SUM(M27:M30,M32:M36)*'3l HAP'!$E$13)</f>
        <v>5.5518065403670747</v>
      </c>
      <c r="N37" s="129">
        <f>IF(N32="-","-",SUM(N27:N30,N32:N36)*'3l HAP'!$E$13)</f>
        <v>6.1713363764058027</v>
      </c>
      <c r="O37" s="30"/>
      <c r="P37" s="129">
        <f>IF(P32="-","-",SUM(P27:P30,P32:P36)*'3l HAP'!$E$13)</f>
        <v>6.1713363764058027</v>
      </c>
      <c r="Q37" s="129">
        <f>IF(Q32="-","-",SUM(Q27:Q30,Q32:Q36)*'3l HAP'!$E$13)</f>
        <v>6.8298222765922807</v>
      </c>
      <c r="R37" s="129">
        <f>IF(R32="-","-",SUM(R27:R30,R32:R36)*'3l HAP'!$E$13)</f>
        <v>6.055984359602733</v>
      </c>
      <c r="S37" s="129">
        <f>IF(S32="-","-",SUM(S27:S30,S32:S36)*'3l HAP'!$E$13)</f>
        <v>5.7684527514593604</v>
      </c>
      <c r="T37" s="129">
        <f>IF(T32="-","-",SUM(T27:T30,T32:T36)*'3l HAP'!$E$13)</f>
        <v>4.8614247951315708</v>
      </c>
      <c r="U37" s="129" t="str">
        <f>IF(U32="-","-",SUM(U27:U30,U32:U36)*'3l HAP'!$E$13)</f>
        <v>-</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15">
      <c r="A38" s="256"/>
      <c r="B38" s="132" t="s">
        <v>44</v>
      </c>
      <c r="C38" s="132" t="str">
        <f>B38&amp;"_"&amp;D38</f>
        <v>Total_East Midlands</v>
      </c>
      <c r="D38" s="130" t="s">
        <v>317</v>
      </c>
      <c r="E38" s="131"/>
      <c r="F38" s="30"/>
      <c r="G38" s="129">
        <f t="shared" ref="G38:N38" si="2">IF(G27="-","-",SUM(G27:G37))</f>
        <v>533.09981752866656</v>
      </c>
      <c r="H38" s="129">
        <f t="shared" si="2"/>
        <v>489.90122083830829</v>
      </c>
      <c r="I38" s="129">
        <f t="shared" si="2"/>
        <v>445.82829618389752</v>
      </c>
      <c r="J38" s="129">
        <f t="shared" si="2"/>
        <v>430.11001960524595</v>
      </c>
      <c r="K38" s="129">
        <f t="shared" si="2"/>
        <v>475.13536919267534</v>
      </c>
      <c r="L38" s="129">
        <f t="shared" si="2"/>
        <v>474.56920602495796</v>
      </c>
      <c r="M38" s="129">
        <f t="shared" si="2"/>
        <v>502.61834086160599</v>
      </c>
      <c r="N38" s="129">
        <f t="shared" si="2"/>
        <v>545.62459209918723</v>
      </c>
      <c r="O38" s="30"/>
      <c r="P38" s="129">
        <f t="shared" ref="P38:Z38" si="3">IF(P27="-","-",SUM(P27:P37))</f>
        <v>545.62459209918723</v>
      </c>
      <c r="Q38" s="129">
        <f t="shared" si="3"/>
        <v>592.31174788315104</v>
      </c>
      <c r="R38" s="129">
        <f t="shared" si="3"/>
        <v>538.23973900807835</v>
      </c>
      <c r="S38" s="129">
        <f t="shared" si="3"/>
        <v>517.82771265116537</v>
      </c>
      <c r="T38" s="129">
        <f t="shared" si="3"/>
        <v>452.30545483524565</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t="str">
        <f>IF('3a DF'!V$41="-","-",'3a DF'!V$41)</f>
        <v>-</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f>IF('3c AA'!W197="-","-",'3c AA'!W197)</f>
        <v>10.705717509101307</v>
      </c>
      <c r="U41" s="38" t="str">
        <f>IF('3c AA'!X197="-","-",'3c AA'!X197)</f>
        <v>-</v>
      </c>
      <c r="V41" s="38" t="str">
        <f>IF('3c AA'!Y197="-","-",'3c AA'!Y197)</f>
        <v>-</v>
      </c>
      <c r="W41" s="38" t="str">
        <f>IF('3c AA'!Z197="-","-",'3c AA'!Z197)</f>
        <v>-</v>
      </c>
      <c r="X41" s="38" t="str">
        <f>IF('3c AA'!AA197="-","-",'3c AA'!AA197)</f>
        <v>-</v>
      </c>
      <c r="Y41" s="38" t="str">
        <f>IF('3c AA'!AB197="-","-",'3c AA'!AB197)</f>
        <v>-</v>
      </c>
      <c r="Z41" s="38" t="str">
        <f>IF('3c AA'!AC197="-","-",'3c AA'!AC197)</f>
        <v>-</v>
      </c>
      <c r="AA41" s="28"/>
    </row>
    <row r="42" spans="1:27" s="29" customFormat="1" ht="11.25" customHeight="1" x14ac:dyDescent="0.15">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t="str">
        <f>IF('3d PC'!U$42="-","-",'3d PC'!U$42)</f>
        <v>-</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15">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t="str">
        <f>IF('3f NC-Gas'!T46="-","-",'3f NC-Gas'!T46)</f>
        <v>-</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15">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t="str">
        <f>IF('3g CPIH'!Q$16="-","-",'3h OC '!$E$12*('3g CPIH'!Q$16/'3g CPIH'!$G$16))</f>
        <v>-</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SMNCC'!G$39="-","-",'3i SMNCC'!G$39)</f>
        <v>0</v>
      </c>
      <c r="L45" s="38">
        <f>IF('3i SMNCC'!H$39="-","-",'3i SMNCC'!H$39)</f>
        <v>-0.14839795210242812</v>
      </c>
      <c r="M45" s="38">
        <f>IF('3i SMNCC'!I$39="-","-",'3i SMNCC'!I$39)</f>
        <v>1.8996756847995959</v>
      </c>
      <c r="N45" s="38">
        <f>IF('3i SMNCC'!J$39="-","-",'3i SMNCC'!J$39)</f>
        <v>12.665313810179313</v>
      </c>
      <c r="O45" s="30"/>
      <c r="P45" s="38">
        <f>IF('3i SMNCC'!L$39="-","-",'3i SMNCC'!L$39)</f>
        <v>12.665313810179313</v>
      </c>
      <c r="Q45" s="38">
        <f>IF('3i SMNCC'!M$39="-","-",'3i SMNCC'!M$39)</f>
        <v>14.640709693750988</v>
      </c>
      <c r="R45" s="38">
        <f>IF('3i SMNCC'!N$39="-","-",'3i SMNCC'!N$39)</f>
        <v>14.927787132222536</v>
      </c>
      <c r="S45" s="38">
        <f>IF('3i SMNCC'!O$39="-","-",'3i SMNCC'!O$39)</f>
        <v>17.170757060355506</v>
      </c>
      <c r="T45" s="38">
        <f>IF('3i SMNCC'!P$39="-","-",'3i SMNCC'!P$39)</f>
        <v>11.164989866554468</v>
      </c>
      <c r="U45" s="38" t="str">
        <f>IF('3i SMNCC'!Q$39="-","-",'3i SMNCC'!Q$39)</f>
        <v>-</v>
      </c>
      <c r="V45" s="38" t="str">
        <f>IF('3i SMNCC'!R$39="-","-",'3i SMNCC'!R$39)</f>
        <v>-</v>
      </c>
      <c r="W45" s="38" t="str">
        <f>IF('3i SMNCC'!S$39="-","-",'3i SMNCC'!S$39)</f>
        <v>-</v>
      </c>
      <c r="X45" s="38" t="str">
        <f>IF('3i SMNCC'!T$39="-","-",'3i SMNCC'!T$39)</f>
        <v>-</v>
      </c>
      <c r="Y45" s="38" t="str">
        <f>IF('3i SMNCC'!U$39="-","-",'3i SMNCC'!U$39)</f>
        <v>-</v>
      </c>
      <c r="Z45" s="38" t="str">
        <f>IF('3i SMNCC'!V$39="-","-",'3i SMNCC'!V$39)</f>
        <v>-</v>
      </c>
      <c r="AA45" s="28"/>
    </row>
    <row r="46" spans="1:27" s="29" customFormat="1" ht="11.25" x14ac:dyDescent="0.15">
      <c r="A46" s="256"/>
      <c r="B46" s="135" t="s">
        <v>349</v>
      </c>
      <c r="C46" s="135" t="s">
        <v>389</v>
      </c>
      <c r="D46" s="127" t="s">
        <v>318</v>
      </c>
      <c r="E46" s="128"/>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f>IF('3g CPIH'!P$16="-","-",'3j PAAC PAP'!$G$20*('3g CPIH'!P$16/'3g CPIH'!$G$16))</f>
        <v>14.30826457925636</v>
      </c>
      <c r="U46" s="38" t="str">
        <f>IF('3g CPIH'!Q$16="-","-",'3j PAAC PAP'!$G$20*('3g CPIH'!Q$16/'3g CPIH'!$G$16))</f>
        <v>-</v>
      </c>
      <c r="V46" s="38" t="str">
        <f>IF('3g CPIH'!R$16="-","-",'3j PAAC PAP'!$G$20*('3g CPIH'!R$16/'3g CPIH'!$G$16))</f>
        <v>-</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25" x14ac:dyDescent="0.15">
      <c r="A47" s="256"/>
      <c r="B47" s="135" t="s">
        <v>349</v>
      </c>
      <c r="C47" s="135" t="s">
        <v>406</v>
      </c>
      <c r="D47" s="127" t="s">
        <v>318</v>
      </c>
      <c r="E47" s="128"/>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25.295059253869336</v>
      </c>
      <c r="M47" s="38">
        <f>IF(M39="-","-",SUM(M39:M45)*'3j PAAC PAP'!$G$38)</f>
        <v>26.841374111041588</v>
      </c>
      <c r="N47" s="38">
        <f>IF(N39="-","-",SUM(N39:N45)*'3j PAAC PAP'!$G$38)</f>
        <v>29.096828232362505</v>
      </c>
      <c r="O47" s="30"/>
      <c r="P47" s="38">
        <f>IF(P39="-","-",SUM(P39:P45)*'3j PAAC PAP'!$G$38)</f>
        <v>29.096828232362505</v>
      </c>
      <c r="Q47" s="38">
        <f>IF(Q39="-","-",SUM(Q39:Q45)*'3j PAAC PAP'!$G$38)</f>
        <v>31.905469218261405</v>
      </c>
      <c r="R47" s="38">
        <f>IF(R39="-","-",SUM(R39:R45)*'3j PAAC PAP'!$G$38)</f>
        <v>29.055583578193584</v>
      </c>
      <c r="S47" s="38">
        <f>IF(S39="-","-",SUM(S39:S45)*'3j PAAC PAP'!$G$38)</f>
        <v>28.039213948351406</v>
      </c>
      <c r="T47" s="38">
        <f>IF(T39="-","-",SUM(T39:T45)*'3j PAAC PAP'!$G$38)</f>
        <v>24.588990326704959</v>
      </c>
      <c r="U47" s="38" t="str">
        <f>IF(U39="-","-",SUM(U39:U45)*'3j PAAC PAP'!$G$38)</f>
        <v>-</v>
      </c>
      <c r="V47" s="38" t="str">
        <f>IF(V39="-","-",SUM(V39:V45)*'3j PAAC PAP'!$G$38)</f>
        <v>-</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15">
      <c r="A48" s="256"/>
      <c r="B48" s="135" t="s">
        <v>388</v>
      </c>
      <c r="C48" s="135" t="s">
        <v>518</v>
      </c>
      <c r="D48" s="133" t="s">
        <v>318</v>
      </c>
      <c r="E48" s="128"/>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9.2699425327204885</v>
      </c>
      <c r="M48" s="38">
        <f>IF(M42="-","-",SUM(M39:M47)*'3k EBIT'!$E$12)</f>
        <v>9.824329400375337</v>
      </c>
      <c r="N48" s="38">
        <f>IF(N42="-","-",SUM(N39:N47)*'3k EBIT'!$E$12)</f>
        <v>10.629677439573337</v>
      </c>
      <c r="O48" s="30"/>
      <c r="P48" s="38">
        <f>IF(P42="-","-",SUM(P39:P47)*'3k EBIT'!$E$12)</f>
        <v>10.629677439573337</v>
      </c>
      <c r="Q48" s="38">
        <f>IF(Q42="-","-",SUM(Q39:Q47)*'3k EBIT'!$E$12)</f>
        <v>11.632752087039799</v>
      </c>
      <c r="R48" s="38">
        <f>IF(R42="-","-",SUM(R39:R47)*'3k EBIT'!$E$12)</f>
        <v>10.620086421059671</v>
      </c>
      <c r="S48" s="38">
        <f>IF(S42="-","-",SUM(S39:S47)*'3k EBIT'!$E$12)</f>
        <v>10.259735710817655</v>
      </c>
      <c r="T48" s="38">
        <f>IF(T42="-","-",SUM(T39:T47)*'3k EBIT'!$E$12)</f>
        <v>9.0320458394300491</v>
      </c>
      <c r="U48" s="38" t="str">
        <f>IF(U42="-","-",SUM(U39:U47)*'3k EBIT'!$E$12)</f>
        <v>-</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15">
      <c r="A49" s="256"/>
      <c r="B49" s="135" t="s">
        <v>292</v>
      </c>
      <c r="C49" s="179" t="s">
        <v>519</v>
      </c>
      <c r="D49" s="133" t="s">
        <v>318</v>
      </c>
      <c r="E49" s="127"/>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5.21993430960711</v>
      </c>
      <c r="M49" s="38">
        <f>IF(M44="-","-",SUM(M39:M42,M44:M48)*'3l HAP'!$E$13)</f>
        <v>5.5729993564014562</v>
      </c>
      <c r="N49" s="38">
        <f>IF(N44="-","-",SUM(N39:N42,N44:N48)*'3l HAP'!$E$13)</f>
        <v>6.1925291924355941</v>
      </c>
      <c r="O49" s="30"/>
      <c r="P49" s="38">
        <f>IF(P44="-","-",SUM(P39:P42,P44:P48)*'3l HAP'!$E$13)</f>
        <v>6.1925291924355941</v>
      </c>
      <c r="Q49" s="38">
        <f>IF(Q44="-","-",SUM(Q39:Q42,Q44:Q48)*'3l HAP'!$E$13)</f>
        <v>6.8581821021231226</v>
      </c>
      <c r="R49" s="38">
        <f>IF(R44="-","-",SUM(R39:R42,R44:R48)*'3l HAP'!$E$13)</f>
        <v>6.0843441851618731</v>
      </c>
      <c r="S49" s="38">
        <f>IF(S44="-","-",SUM(S39:S42,S44:S48)*'3l HAP'!$E$13)</f>
        <v>5.7980401594215794</v>
      </c>
      <c r="T49" s="38">
        <f>IF(T44="-","-",SUM(T39:T42,T44:T48)*'3l HAP'!$E$13)</f>
        <v>4.891012203263581</v>
      </c>
      <c r="U49" s="38" t="str">
        <f>IF(U44="-","-",SUM(U39:U42,U44:U48)*'3l HAP'!$E$13)</f>
        <v>-</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15">
      <c r="A50" s="256"/>
      <c r="B50" s="135" t="s">
        <v>44</v>
      </c>
      <c r="C50" s="135" t="str">
        <f>B50&amp;"_"&amp;D50</f>
        <v>Total_London</v>
      </c>
      <c r="D50" s="133" t="s">
        <v>318</v>
      </c>
      <c r="E50" s="128"/>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493.11144503318303</v>
      </c>
      <c r="M50" s="38">
        <f t="shared" si="4"/>
        <v>522.6427542201875</v>
      </c>
      <c r="N50" s="38">
        <f t="shared" si="4"/>
        <v>565.64900545343278</v>
      </c>
      <c r="O50" s="30"/>
      <c r="P50" s="38">
        <f t="shared" ref="P50:Z50" si="5">IF(P39="-","-",SUM(P39:P49))</f>
        <v>565.64900545343278</v>
      </c>
      <c r="Q50" s="38">
        <f t="shared" si="5"/>
        <v>619.10803905491048</v>
      </c>
      <c r="R50" s="38">
        <f t="shared" si="5"/>
        <v>565.03603020657636</v>
      </c>
      <c r="S50" s="38">
        <f t="shared" si="5"/>
        <v>545.78390715987439</v>
      </c>
      <c r="T50" s="38">
        <f t="shared" si="5"/>
        <v>480.26164950438556</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t="str">
        <f>IF('3a DF'!V$41="-","-",'3a DF'!V$41)</f>
        <v>-</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AA'!J198="-","-",'3c AA'!J198)</f>
        <v>-</v>
      </c>
      <c r="H53" s="129" t="str">
        <f>IF('3c AA'!K198="-","-",'3c AA'!K198)</f>
        <v>-</v>
      </c>
      <c r="I53" s="129" t="str">
        <f>IF('3c AA'!L198="-","-",'3c AA'!L198)</f>
        <v>-</v>
      </c>
      <c r="J53" s="129" t="str">
        <f>IF('3c AA'!M198="-","-",'3c AA'!M198)</f>
        <v>-</v>
      </c>
      <c r="K53" s="129" t="str">
        <f>IF('3c AA'!N198="-","-",'3c AA'!N198)</f>
        <v>-</v>
      </c>
      <c r="L53" s="129" t="str">
        <f>IF('3c AA'!O198="-","-",'3c AA'!O198)</f>
        <v>-</v>
      </c>
      <c r="M53" s="129" t="str">
        <f>IF('3c AA'!P198="-","-",'3c AA'!P198)</f>
        <v>-</v>
      </c>
      <c r="N53" s="129" t="str">
        <f>IF('3c AA'!Q198="-","-",'3c AA'!Q198)</f>
        <v>-</v>
      </c>
      <c r="O53" s="30"/>
      <c r="P53" s="129" t="str">
        <f>IF('3c AA'!S198="-","-",'3c AA'!S198)</f>
        <v>-</v>
      </c>
      <c r="Q53" s="129" t="str">
        <f>IF('3c AA'!T198="-","-",'3c AA'!T198)</f>
        <v>-</v>
      </c>
      <c r="R53" s="129" t="str">
        <f>IF('3c AA'!U198="-","-",'3c AA'!U198)</f>
        <v>-</v>
      </c>
      <c r="S53" s="129" t="str">
        <f>IF('3c AA'!V198="-","-",'3c AA'!V198)</f>
        <v>-</v>
      </c>
      <c r="T53" s="129">
        <f>IF('3c AA'!W198="-","-",'3c AA'!W198)</f>
        <v>10.705717509101307</v>
      </c>
      <c r="U53" s="129" t="str">
        <f>IF('3c AA'!X198="-","-",'3c AA'!X198)</f>
        <v>-</v>
      </c>
      <c r="V53" s="129" t="str">
        <f>IF('3c AA'!Y198="-","-",'3c AA'!Y198)</f>
        <v>-</v>
      </c>
      <c r="W53" s="129" t="str">
        <f>IF('3c AA'!Z198="-","-",'3c AA'!Z198)</f>
        <v>-</v>
      </c>
      <c r="X53" s="129" t="str">
        <f>IF('3c AA'!AA198="-","-",'3c AA'!AA198)</f>
        <v>-</v>
      </c>
      <c r="Y53" s="129" t="str">
        <f>IF('3c AA'!AB198="-","-",'3c AA'!AB198)</f>
        <v>-</v>
      </c>
      <c r="Z53" s="129" t="str">
        <f>IF('3c AA'!AC198="-","-",'3c AA'!AC198)</f>
        <v>-</v>
      </c>
      <c r="AA53" s="28"/>
    </row>
    <row r="54" spans="1:27" s="29" customFormat="1" ht="11.25" customHeight="1" x14ac:dyDescent="0.15">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t="str">
        <f>IF('3d PC'!U$42="-","-",'3d PC'!U$42)</f>
        <v>-</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15">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t="str">
        <f>IF('3f NC-Gas'!T47="-","-",'3f NC-Gas'!T47)</f>
        <v>-</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15">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t="str">
        <f>IF('3g CPIH'!Q$16="-","-",'3h OC '!$E$12*('3g CPIH'!Q$16/'3g CPIH'!$G$16))</f>
        <v>-</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SMNCC'!G$39="-","-",'3i SMNCC'!G$39)</f>
        <v>0</v>
      </c>
      <c r="L57" s="129">
        <f>IF('3i SMNCC'!H$39="-","-",'3i SMNCC'!H$39)</f>
        <v>-0.14839795210242812</v>
      </c>
      <c r="M57" s="129">
        <f>IF('3i SMNCC'!I$39="-","-",'3i SMNCC'!I$39)</f>
        <v>1.8996756847995959</v>
      </c>
      <c r="N57" s="129">
        <f>IF('3i SMNCC'!J$39="-","-",'3i SMNCC'!J$39)</f>
        <v>12.665313810179313</v>
      </c>
      <c r="O57" s="30"/>
      <c r="P57" s="129">
        <f>IF('3i SMNCC'!L$39="-","-",'3i SMNCC'!L$39)</f>
        <v>12.665313810179313</v>
      </c>
      <c r="Q57" s="129">
        <f>IF('3i SMNCC'!M$39="-","-",'3i SMNCC'!M$39)</f>
        <v>14.640709693750988</v>
      </c>
      <c r="R57" s="129">
        <f>IF('3i SMNCC'!N$39="-","-",'3i SMNCC'!N$39)</f>
        <v>14.927787132222536</v>
      </c>
      <c r="S57" s="129">
        <f>IF('3i SMNCC'!O$39="-","-",'3i SMNCC'!O$39)</f>
        <v>17.170757060355506</v>
      </c>
      <c r="T57" s="129">
        <f>IF('3i SMNCC'!P$39="-","-",'3i SMNCC'!P$39)</f>
        <v>11.164989866554468</v>
      </c>
      <c r="U57" s="129" t="str">
        <f>IF('3i SMNCC'!Q$39="-","-",'3i SMNCC'!Q$39)</f>
        <v>-</v>
      </c>
      <c r="V57" s="129" t="str">
        <f>IF('3i SMNCC'!R$39="-","-",'3i SMNCC'!R$39)</f>
        <v>-</v>
      </c>
      <c r="W57" s="129" t="str">
        <f>IF('3i SMNCC'!S$39="-","-",'3i SMNCC'!S$39)</f>
        <v>-</v>
      </c>
      <c r="X57" s="129" t="str">
        <f>IF('3i SMNCC'!T$39="-","-",'3i SMNCC'!T$39)</f>
        <v>-</v>
      </c>
      <c r="Y57" s="129" t="str">
        <f>IF('3i SMNCC'!U$39="-","-",'3i SMNCC'!U$39)</f>
        <v>-</v>
      </c>
      <c r="Z57" s="129" t="str">
        <f>IF('3i SMNCC'!V$39="-","-",'3i SMNCC'!V$39)</f>
        <v>-</v>
      </c>
      <c r="AA57" s="28"/>
    </row>
    <row r="58" spans="1:27" s="29" customFormat="1" ht="12.4" customHeight="1" x14ac:dyDescent="0.15">
      <c r="A58" s="256"/>
      <c r="B58" s="132" t="s">
        <v>349</v>
      </c>
      <c r="C58" s="132" t="s">
        <v>389</v>
      </c>
      <c r="D58" s="134" t="s">
        <v>319</v>
      </c>
      <c r="E58" s="131"/>
      <c r="F58" s="30"/>
      <c r="G58" s="129">
        <f>IF('3g CPIH'!C$16="-","-",'3j PAAC PAP'!$G$20*('3g CPIH'!C$16/'3g CPIH'!$G$16))</f>
        <v>13.137827495107633</v>
      </c>
      <c r="H58" s="129">
        <f>IF('3g CPIH'!D$16="-","-",'3j PAAC PAP'!$G$20*('3g CPIH'!D$16/'3g CPIH'!$G$16))</f>
        <v>13.164129452054794</v>
      </c>
      <c r="I58" s="129">
        <f>IF('3g CPIH'!E$16="-","-",'3j PAAC PAP'!$G$20*('3g CPIH'!E$16/'3g CPIH'!$G$16))</f>
        <v>13.203582387475539</v>
      </c>
      <c r="J58" s="129">
        <f>IF('3g CPIH'!F$16="-","-",'3j PAAC PAP'!$G$20*('3g CPIH'!F$16/'3g CPIH'!$G$16))</f>
        <v>13.282488258317025</v>
      </c>
      <c r="K58" s="129">
        <f>IF('3g CPIH'!G$16="-","-",'3j PAAC PAP'!$G$20*('3g CPIH'!G$16/'3g CPIH'!$G$16))</f>
        <v>13.440300000000001</v>
      </c>
      <c r="L58" s="129">
        <f>IF('3g CPIH'!H$16="-","-",'3j PAAC PAP'!$G$20*('3g CPIH'!H$16/'3g CPIH'!$G$16))</f>
        <v>13.611262720156557</v>
      </c>
      <c r="M58" s="129">
        <f>IF('3g CPIH'!I$16="-","-",'3j PAAC PAP'!$G$20*('3g CPIH'!I$16/'3g CPIH'!$G$16))</f>
        <v>13.808527397260272</v>
      </c>
      <c r="N58" s="129">
        <f>IF('3g CPIH'!J$16="-","-",'3j PAAC PAP'!$G$20*('3g CPIH'!J$16/'3g CPIH'!$G$16))</f>
        <v>13.926886203522507</v>
      </c>
      <c r="O58" s="30"/>
      <c r="P58" s="129">
        <f>IF('3g CPIH'!L$16="-","-",'3j PAAC PAP'!$G$20*('3g CPIH'!L$16/'3g CPIH'!$G$16))</f>
        <v>13.926886203522507</v>
      </c>
      <c r="Q58" s="129">
        <f>IF('3g CPIH'!M$16="-","-",'3j PAAC PAP'!$G$20*('3g CPIH'!M$16/'3g CPIH'!$G$16))</f>
        <v>14.08469794520548</v>
      </c>
      <c r="R58" s="129">
        <f>IF('3g CPIH'!N$16="-","-",'3j PAAC PAP'!$G$20*('3g CPIH'!N$16/'3g CPIH'!$G$16))</f>
        <v>14.189905772994129</v>
      </c>
      <c r="S58" s="129">
        <f>IF('3g CPIH'!O$16="-","-",'3j PAAC PAP'!$G$20*('3g CPIH'!O$16/'3g CPIH'!$G$16))</f>
        <v>14.268811643835617</v>
      </c>
      <c r="T58" s="129">
        <f>IF('3g CPIH'!P$16="-","-",'3j PAAC PAP'!$G$20*('3g CPIH'!P$16/'3g CPIH'!$G$16))</f>
        <v>14.30826457925636</v>
      </c>
      <c r="U58" s="129" t="str">
        <f>IF('3g CPIH'!Q$16="-","-",'3j PAAC PAP'!$G$20*('3g CPIH'!Q$16/'3g CPIH'!$G$16))</f>
        <v>-</v>
      </c>
      <c r="V58" s="129" t="str">
        <f>IF('3g CPIH'!R$16="-","-",'3j PAAC PAP'!$G$20*('3g CPIH'!R$16/'3g CPIH'!$G$16))</f>
        <v>-</v>
      </c>
      <c r="W58" s="129" t="str">
        <f>IF('3g CPIH'!S$16="-","-",'3j PAAC PAP'!$G$20*('3g CPIH'!S$16/'3g CPIH'!$G$16))</f>
        <v>-</v>
      </c>
      <c r="X58" s="129" t="str">
        <f>IF('3g CPIH'!T$16="-","-",'3j PAAC PAP'!$G$20*('3g CPIH'!T$16/'3g CPIH'!$G$16))</f>
        <v>-</v>
      </c>
      <c r="Y58" s="129" t="str">
        <f>IF('3g CPIH'!U$16="-","-",'3j PAAC PAP'!$G$20*('3g CPIH'!U$16/'3g CPIH'!$G$16))</f>
        <v>-</v>
      </c>
      <c r="Z58" s="129" t="str">
        <f>IF('3g CPIH'!V$16="-","-",'3j PAAC PAP'!$G$20*('3g CPIH'!V$16/'3g CPIH'!$G$16))</f>
        <v>-</v>
      </c>
      <c r="AA58" s="28"/>
    </row>
    <row r="59" spans="1:27" s="29" customFormat="1" ht="11.25" x14ac:dyDescent="0.15">
      <c r="A59" s="256"/>
      <c r="B59" s="132" t="s">
        <v>349</v>
      </c>
      <c r="C59" s="132" t="s">
        <v>406</v>
      </c>
      <c r="D59" s="134" t="s">
        <v>319</v>
      </c>
      <c r="E59" s="131"/>
      <c r="F59" s="30"/>
      <c r="G59" s="129">
        <f>IF(G51="-","-",SUM(G51:G57)*'3j PAAC PAP'!$G$38)</f>
        <v>27.915231372114029</v>
      </c>
      <c r="H59" s="129">
        <f>IF(H51="-","-",SUM(H51:H57)*'3j PAAC PAP'!$G$38)</f>
        <v>25.641755145431581</v>
      </c>
      <c r="I59" s="129">
        <f>IF(I51="-","-",SUM(I51:I57)*'3j PAAC PAP'!$G$38)</f>
        <v>23.703225468128995</v>
      </c>
      <c r="J59" s="129">
        <f>IF(J51="-","-",SUM(J51:J57)*'3j PAAC PAP'!$G$38)</f>
        <v>22.87199057786983</v>
      </c>
      <c r="K59" s="129">
        <f>IF(K51="-","-",SUM(K51:K57)*'3j PAAC PAP'!$G$38)</f>
        <v>24.835507786718619</v>
      </c>
      <c r="L59" s="129">
        <f>IF(L51="-","-",SUM(L51:L57)*'3j PAAC PAP'!$G$38)</f>
        <v>24.79645010595824</v>
      </c>
      <c r="M59" s="129">
        <f>IF(M51="-","-",SUM(M51:M57)*'3j PAAC PAP'!$G$38)</f>
        <v>26.269007931964168</v>
      </c>
      <c r="N59" s="129">
        <f>IF(N51="-","-",SUM(N51:N57)*'3j PAAC PAP'!$G$38)</f>
        <v>28.524462053573</v>
      </c>
      <c r="O59" s="30"/>
      <c r="P59" s="129">
        <f>IF(P51="-","-",SUM(P51:P57)*'3j PAAC PAP'!$G$38)</f>
        <v>28.524462053573</v>
      </c>
      <c r="Q59" s="129">
        <f>IF(Q51="-","-",SUM(Q51:Q57)*'3j PAAC PAP'!$G$38)</f>
        <v>31.335864793728163</v>
      </c>
      <c r="R59" s="129">
        <f>IF(R51="-","-",SUM(R51:R57)*'3j PAAC PAP'!$G$38)</f>
        <v>28.485979151884848</v>
      </c>
      <c r="S59" s="129">
        <f>IF(S51="-","-",SUM(S51:S57)*'3j PAAC PAP'!$G$38)</f>
        <v>27.434654937176994</v>
      </c>
      <c r="T59" s="129">
        <f>IF(T51="-","-",SUM(T51:T57)*'3j PAAC PAP'!$G$38)</f>
        <v>23.984431304877592</v>
      </c>
      <c r="U59" s="129" t="str">
        <f>IF(U51="-","-",SUM(U51:U57)*'3j PAAC PAP'!$G$38)</f>
        <v>-</v>
      </c>
      <c r="V59" s="129" t="str">
        <f>IF(V51="-","-",SUM(V51:V57)*'3j PAAC PAP'!$G$38)</f>
        <v>-</v>
      </c>
      <c r="W59" s="129" t="str">
        <f>IF(W51="-","-",SUM(W51:W57)*'3j PAAC PAP'!$G$38)</f>
        <v>-</v>
      </c>
      <c r="X59" s="129" t="str">
        <f>IF(X51="-","-",SUM(X51:X57)*'3j PAAC PAP'!$G$38)</f>
        <v>-</v>
      </c>
      <c r="Y59" s="129" t="str">
        <f>IF(Y51="-","-",SUM(Y51:Y57)*'3j PAAC PAP'!$G$38)</f>
        <v>-</v>
      </c>
      <c r="Z59" s="129" t="str">
        <f>IF(Z51="-","-",SUM(Z51:Z57)*'3j PAAC PAP'!$G$38)</f>
        <v>-</v>
      </c>
      <c r="AA59" s="28"/>
    </row>
    <row r="60" spans="1:27" s="29" customFormat="1" ht="11.25" customHeight="1" x14ac:dyDescent="0.15">
      <c r="A60" s="256"/>
      <c r="B60" s="132" t="s">
        <v>388</v>
      </c>
      <c r="C60" s="132" t="s">
        <v>518</v>
      </c>
      <c r="D60" s="134" t="s">
        <v>319</v>
      </c>
      <c r="E60" s="131"/>
      <c r="F60" s="30"/>
      <c r="G60" s="129">
        <f>IF(G54="-","-",SUM(G51:G59)*'3k EBIT'!$E$12)</f>
        <v>10.193686746165598</v>
      </c>
      <c r="H60" s="129">
        <f>IF(H54="-","-",SUM(H51:H59)*'3k EBIT'!$E$12)</f>
        <v>9.3847237162196322</v>
      </c>
      <c r="I60" s="129">
        <f>IF(I54="-","-",SUM(I51:I59)*'3k EBIT'!$E$12)</f>
        <v>8.6952732953901393</v>
      </c>
      <c r="J60" s="129">
        <f>IF(J54="-","-",SUM(J51:J59)*'3k EBIT'!$E$12)</f>
        <v>8.4008399098058142</v>
      </c>
      <c r="K60" s="129">
        <f>IF(K54="-","-",SUM(K51:K59)*'3k EBIT'!$E$12)</f>
        <v>9.1030077770903386</v>
      </c>
      <c r="L60" s="129">
        <f>IF(L54="-","-",SUM(L51:L59)*'3k EBIT'!$E$12)</f>
        <v>9.0924124745899704</v>
      </c>
      <c r="M60" s="129">
        <f>IF(M54="-","-",SUM(M51:M59)*'3k EBIT'!$E$12)</f>
        <v>9.620538111207745</v>
      </c>
      <c r="N60" s="129">
        <f>IF(N54="-","-",SUM(N51:N59)*'3k EBIT'!$E$12)</f>
        <v>10.425886150508255</v>
      </c>
      <c r="O60" s="30"/>
      <c r="P60" s="129">
        <f>IF(P54="-","-",SUM(P51:P59)*'3k EBIT'!$E$12)</f>
        <v>10.425886150508255</v>
      </c>
      <c r="Q60" s="129">
        <f>IF(Q54="-","-",SUM(Q51:Q59)*'3k EBIT'!$E$12)</f>
        <v>11.429944122078803</v>
      </c>
      <c r="R60" s="129">
        <f>IF(R54="-","-",SUM(R51:R59)*'3k EBIT'!$E$12)</f>
        <v>10.417278455466507</v>
      </c>
      <c r="S60" s="129">
        <f>IF(S54="-","-",SUM(S51:S59)*'3k EBIT'!$E$12)</f>
        <v>10.044482146283658</v>
      </c>
      <c r="T60" s="129">
        <f>IF(T54="-","-",SUM(T51:T59)*'3k EBIT'!$E$12)</f>
        <v>8.8167922711030631</v>
      </c>
      <c r="U60" s="129" t="str">
        <f>IF(U54="-","-",SUM(U51:U59)*'3k EBIT'!$E$12)</f>
        <v>-</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15">
      <c r="A61" s="256"/>
      <c r="B61" s="132" t="s">
        <v>292</v>
      </c>
      <c r="C61" s="177" t="s">
        <v>519</v>
      </c>
      <c r="D61" s="134" t="s">
        <v>319</v>
      </c>
      <c r="E61" s="130"/>
      <c r="F61" s="30"/>
      <c r="G61" s="129">
        <f>IF(G56="-","-",SUM(G51:G54,G56:G60)*'3l HAP'!$E$13)</f>
        <v>6.0543094642784379</v>
      </c>
      <c r="H61" s="129">
        <f>IF(H56="-","-",SUM(H51:H54,H56:H60)*'3l HAP'!$E$13)</f>
        <v>5.4326967617133475</v>
      </c>
      <c r="I61" s="129">
        <f>IF(I56="-","-",SUM(I51:I54,I56:I60)*'3l HAP'!$E$13)</f>
        <v>4.8407633537862598</v>
      </c>
      <c r="J61" s="129">
        <f>IF(J56="-","-",SUM(J51:J54,J56:J60)*'3l HAP'!$E$13)</f>
        <v>4.618974347243558</v>
      </c>
      <c r="K61" s="129">
        <f>IF(K56="-","-",SUM(K51:K54,K56:K60)*'3l HAP'!$E$13)</f>
        <v>5.2185508531720997</v>
      </c>
      <c r="L61" s="129">
        <f>IF(L56="-","-",SUM(L51:L54,L56:L60)*'3l HAP'!$E$13)</f>
        <v>5.2100349554914542</v>
      </c>
      <c r="M61" s="129">
        <f>IF(M56="-","-",SUM(M51:M54,M56:M60)*'3l HAP'!$E$13)</f>
        <v>5.56163563490888</v>
      </c>
      <c r="N61" s="129">
        <f>IF(N56="-","-",SUM(N51:N54,N56:N60)*'3l HAP'!$E$13)</f>
        <v>6.1811654709487351</v>
      </c>
      <c r="O61" s="30"/>
      <c r="P61" s="129">
        <f>IF(P56="-","-",SUM(P51:P54,P56:P60)*'3l HAP'!$E$13)</f>
        <v>6.1811654709487351</v>
      </c>
      <c r="Q61" s="129">
        <f>IF(Q56="-","-",SUM(Q51:Q54,Q56:Q60)*'3l HAP'!$E$13)</f>
        <v>6.8468732123285356</v>
      </c>
      <c r="R61" s="129">
        <f>IF(R56="-","-",SUM(R51:R54,R56:R60)*'3l HAP'!$E$13)</f>
        <v>6.073035295332037</v>
      </c>
      <c r="S61" s="129">
        <f>IF(S56="-","-",SUM(S51:S54,S56:S60)*'3l HAP'!$E$13)</f>
        <v>5.7860372835006322</v>
      </c>
      <c r="T61" s="129">
        <f>IF(T56="-","-",SUM(T51:T54,T56:T60)*'3l HAP'!$E$13)</f>
        <v>4.879009327131131</v>
      </c>
      <c r="U61" s="129" t="str">
        <f>IF(U56="-","-",SUM(U51:U54,U56:U60)*'3l HAP'!$E$13)</f>
        <v>-</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15">
      <c r="A62" s="256"/>
      <c r="B62" s="132" t="s">
        <v>44</v>
      </c>
      <c r="C62" s="132" t="str">
        <f>B62&amp;"_"&amp;D62</f>
        <v>Total_N Wales and Mersey</v>
      </c>
      <c r="D62" s="134" t="s">
        <v>319</v>
      </c>
      <c r="E62" s="131"/>
      <c r="F62" s="30"/>
      <c r="G62" s="129">
        <f t="shared" ref="G62:N62" si="6">IF(G51="-","-",SUM(G51:G61))</f>
        <v>542.56391660313284</v>
      </c>
      <c r="H62" s="129">
        <f t="shared" si="6"/>
        <v>499.36531991099952</v>
      </c>
      <c r="I62" s="129">
        <f t="shared" si="6"/>
        <v>462.48653723726704</v>
      </c>
      <c r="J62" s="129">
        <f t="shared" si="6"/>
        <v>446.76826065346694</v>
      </c>
      <c r="K62" s="129">
        <f t="shared" si="6"/>
        <v>484.32402543583544</v>
      </c>
      <c r="L62" s="129">
        <f t="shared" si="6"/>
        <v>483.7578622684731</v>
      </c>
      <c r="M62" s="129">
        <f t="shared" si="6"/>
        <v>511.90553760442646</v>
      </c>
      <c r="N62" s="129">
        <f t="shared" si="6"/>
        <v>554.91178884307283</v>
      </c>
      <c r="O62" s="30"/>
      <c r="P62" s="129">
        <f t="shared" ref="P62:Z62" si="7">IF(P51="-","-",SUM(P51:P61))</f>
        <v>554.91178884307283</v>
      </c>
      <c r="Q62" s="129">
        <f t="shared" si="7"/>
        <v>608.42263115508081</v>
      </c>
      <c r="R62" s="129">
        <f t="shared" si="7"/>
        <v>554.3506222734394</v>
      </c>
      <c r="S62" s="129">
        <f t="shared" si="7"/>
        <v>534.44277398800705</v>
      </c>
      <c r="T62" s="129">
        <f t="shared" si="7"/>
        <v>468.92051613267574</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t="str">
        <f>IF('3a DF'!V$41="-","-",'3a DF'!V$41)</f>
        <v>-</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f>IF('3c AA'!W199="-","-",'3c AA'!W199)</f>
        <v>10.705717509101307</v>
      </c>
      <c r="U65" s="38" t="str">
        <f>IF('3c AA'!X199="-","-",'3c AA'!X199)</f>
        <v>-</v>
      </c>
      <c r="V65" s="38" t="str">
        <f>IF('3c AA'!Y199="-","-",'3c AA'!Y199)</f>
        <v>-</v>
      </c>
      <c r="W65" s="38" t="str">
        <f>IF('3c AA'!Z199="-","-",'3c AA'!Z199)</f>
        <v>-</v>
      </c>
      <c r="X65" s="38" t="str">
        <f>IF('3c AA'!AA199="-","-",'3c AA'!AA199)</f>
        <v>-</v>
      </c>
      <c r="Y65" s="38" t="str">
        <f>IF('3c AA'!AB199="-","-",'3c AA'!AB199)</f>
        <v>-</v>
      </c>
      <c r="Z65" s="38" t="str">
        <f>IF('3c AA'!AC199="-","-",'3c AA'!AC199)</f>
        <v>-</v>
      </c>
      <c r="AA65" s="28"/>
    </row>
    <row r="66" spans="1:27" s="29" customFormat="1" ht="11.25" customHeight="1" x14ac:dyDescent="0.15">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t="str">
        <f>IF('3d PC'!U$42="-","-",'3d PC'!U$42)</f>
        <v>-</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15">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t="str">
        <f>IF('3f NC-Gas'!T48="-","-",'3f NC-Gas'!T48)</f>
        <v>-</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15">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t="str">
        <f>IF('3g CPIH'!Q$16="-","-",'3h OC '!$E$12*('3g CPIH'!Q$16/'3g CPIH'!$G$16))</f>
        <v>-</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SMNCC'!G$39="-","-",'3i SMNCC'!G$39)</f>
        <v>0</v>
      </c>
      <c r="L69" s="38">
        <f>IF('3i SMNCC'!H$39="-","-",'3i SMNCC'!H$39)</f>
        <v>-0.14839795210242812</v>
      </c>
      <c r="M69" s="38">
        <f>IF('3i SMNCC'!I$39="-","-",'3i SMNCC'!I$39)</f>
        <v>1.8996756847995959</v>
      </c>
      <c r="N69" s="38">
        <f>IF('3i SMNCC'!J$39="-","-",'3i SMNCC'!J$39)</f>
        <v>12.665313810179313</v>
      </c>
      <c r="O69" s="30"/>
      <c r="P69" s="38">
        <f>IF('3i SMNCC'!L$39="-","-",'3i SMNCC'!L$39)</f>
        <v>12.665313810179313</v>
      </c>
      <c r="Q69" s="38">
        <f>IF('3i SMNCC'!M$39="-","-",'3i SMNCC'!M$39)</f>
        <v>14.640709693750988</v>
      </c>
      <c r="R69" s="38">
        <f>IF('3i SMNCC'!N$39="-","-",'3i SMNCC'!N$39)</f>
        <v>14.927787132222536</v>
      </c>
      <c r="S69" s="38">
        <f>IF('3i SMNCC'!O$39="-","-",'3i SMNCC'!O$39)</f>
        <v>17.170757060355506</v>
      </c>
      <c r="T69" s="38">
        <f>IF('3i SMNCC'!P$39="-","-",'3i SMNCC'!P$39)</f>
        <v>11.164989866554468</v>
      </c>
      <c r="U69" s="38" t="str">
        <f>IF('3i SMNCC'!Q$39="-","-",'3i SMNCC'!Q$39)</f>
        <v>-</v>
      </c>
      <c r="V69" s="38" t="str">
        <f>IF('3i SMNCC'!R$39="-","-",'3i SMNCC'!R$39)</f>
        <v>-</v>
      </c>
      <c r="W69" s="38" t="str">
        <f>IF('3i SMNCC'!S$39="-","-",'3i SMNCC'!S$39)</f>
        <v>-</v>
      </c>
      <c r="X69" s="38" t="str">
        <f>IF('3i SMNCC'!T$39="-","-",'3i SMNCC'!T$39)</f>
        <v>-</v>
      </c>
      <c r="Y69" s="38" t="str">
        <f>IF('3i SMNCC'!U$39="-","-",'3i SMNCC'!U$39)</f>
        <v>-</v>
      </c>
      <c r="Z69" s="38" t="str">
        <f>IF('3i SMNCC'!V$39="-","-",'3i SMNCC'!V$39)</f>
        <v>-</v>
      </c>
      <c r="AA69" s="28"/>
    </row>
    <row r="70" spans="1:27" s="29" customFormat="1" ht="11.25" x14ac:dyDescent="0.15">
      <c r="A70" s="256"/>
      <c r="B70" s="135" t="s">
        <v>349</v>
      </c>
      <c r="C70" s="135" t="s">
        <v>389</v>
      </c>
      <c r="D70" s="133" t="s">
        <v>320</v>
      </c>
      <c r="E70" s="128"/>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f>IF('3g CPIH'!P$16="-","-",'3j PAAC PAP'!$G$20*('3g CPIH'!P$16/'3g CPIH'!$G$16))</f>
        <v>14.30826457925636</v>
      </c>
      <c r="U70" s="38" t="str">
        <f>IF('3g CPIH'!Q$16="-","-",'3j PAAC PAP'!$G$20*('3g CPIH'!Q$16/'3g CPIH'!$G$16))</f>
        <v>-</v>
      </c>
      <c r="V70" s="38" t="str">
        <f>IF('3g CPIH'!R$16="-","-",'3j PAAC PAP'!$G$20*('3g CPIH'!R$16/'3g CPIH'!$G$16))</f>
        <v>-</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15">
      <c r="A71" s="256"/>
      <c r="B71" s="135" t="s">
        <v>349</v>
      </c>
      <c r="C71" s="135" t="s">
        <v>406</v>
      </c>
      <c r="D71" s="133" t="s">
        <v>320</v>
      </c>
      <c r="E71" s="128"/>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24.754015354877641</v>
      </c>
      <c r="M71" s="38">
        <f>IF(M63="-","-",SUM(M63:M69)*'3j PAAC PAP'!$G$38)</f>
        <v>26.223605649253322</v>
      </c>
      <c r="N71" s="38">
        <f>IF(N63="-","-",SUM(N63:N69)*'3j PAAC PAP'!$G$38)</f>
        <v>28.479059770807147</v>
      </c>
      <c r="O71" s="30"/>
      <c r="P71" s="38">
        <f>IF(P63="-","-",SUM(P63:P69)*'3j PAAC PAP'!$G$38)</f>
        <v>28.479059770807147</v>
      </c>
      <c r="Q71" s="38">
        <f>IF(Q63="-","-",SUM(Q63:Q69)*'3j PAAC PAP'!$G$38)</f>
        <v>31.124799934989131</v>
      </c>
      <c r="R71" s="38">
        <f>IF(R63="-","-",SUM(R63:R69)*'3j PAAC PAP'!$G$38)</f>
        <v>28.274914293485025</v>
      </c>
      <c r="S71" s="38">
        <f>IF(S63="-","-",SUM(S63:S69)*'3j PAAC PAP'!$G$38)</f>
        <v>27.16224733354451</v>
      </c>
      <c r="T71" s="38">
        <f>IF(T63="-","-",SUM(T63:T69)*'3j PAAC PAP'!$G$38)</f>
        <v>23.712023703280359</v>
      </c>
      <c r="U71" s="38" t="str">
        <f>IF(U63="-","-",SUM(U63:U69)*'3j PAAC PAP'!$G$38)</f>
        <v>-</v>
      </c>
      <c r="V71" s="38" t="str">
        <f>IF(V63="-","-",SUM(V63:V69)*'3j PAAC PAP'!$G$38)</f>
        <v>-</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15">
      <c r="A72" s="256"/>
      <c r="B72" s="135" t="s">
        <v>388</v>
      </c>
      <c r="C72" s="135" t="s">
        <v>518</v>
      </c>
      <c r="D72" s="133" t="s">
        <v>320</v>
      </c>
      <c r="E72" s="128"/>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9.0773035584025035</v>
      </c>
      <c r="M72" s="38">
        <f>IF(M66="-","-",SUM(M63:M71)*'3k EBIT'!$E$12)</f>
        <v>9.6043726037703419</v>
      </c>
      <c r="N72" s="38">
        <f>IF(N66="-","-",SUM(N63:N71)*'3k EBIT'!$E$12)</f>
        <v>10.409720643051266</v>
      </c>
      <c r="O72" s="30"/>
      <c r="P72" s="38">
        <f>IF(P66="-","-",SUM(P63:P71)*'3k EBIT'!$E$12)</f>
        <v>10.409720643051266</v>
      </c>
      <c r="Q72" s="38">
        <f>IF(Q66="-","-",SUM(Q63:Q71)*'3k EBIT'!$E$12)</f>
        <v>11.35479436440141</v>
      </c>
      <c r="R72" s="38">
        <f>IF(R66="-","-",SUM(R63:R71)*'3k EBIT'!$E$12)</f>
        <v>10.342128697909891</v>
      </c>
      <c r="S72" s="38">
        <f>IF(S66="-","-",SUM(S63:S71)*'3k EBIT'!$E$12)</f>
        <v>9.9474912709443775</v>
      </c>
      <c r="T72" s="38">
        <f>IF(T66="-","-",SUM(T63:T71)*'3k EBIT'!$E$12)</f>
        <v>8.7198013964884353</v>
      </c>
      <c r="U72" s="38" t="str">
        <f>IF(U66="-","-",SUM(U63:U71)*'3k EBIT'!$E$12)</f>
        <v>-</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15">
      <c r="A73" s="256"/>
      <c r="B73" s="135" t="s">
        <v>292</v>
      </c>
      <c r="C73" s="179" t="s">
        <v>519</v>
      </c>
      <c r="D73" s="133" t="s">
        <v>320</v>
      </c>
      <c r="E73" s="127"/>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5.2091924586589826</v>
      </c>
      <c r="M73" s="38">
        <f>IF(M68="-","-",SUM(M63:M66,M68:M72)*'3l HAP'!$E$13)</f>
        <v>5.5607342208933206</v>
      </c>
      <c r="N73" s="38">
        <f>IF(N68="-","-",SUM(N63:N66,N68:N72)*'3l HAP'!$E$13)</f>
        <v>6.1802640569320832</v>
      </c>
      <c r="O73" s="30"/>
      <c r="P73" s="38">
        <f>IF(P68="-","-",SUM(P63:P66,P68:P72)*'3l HAP'!$E$13)</f>
        <v>6.1802640569320832</v>
      </c>
      <c r="Q73" s="38">
        <f>IF(Q68="-","-",SUM(Q63:Q66,Q68:Q72)*'3l HAP'!$E$13)</f>
        <v>6.8426827441295837</v>
      </c>
      <c r="R73" s="38">
        <f>IF(R68="-","-",SUM(R63:R66,R68:R72)*'3l HAP'!$E$13)</f>
        <v>6.0688448271398192</v>
      </c>
      <c r="S73" s="38">
        <f>IF(S68="-","-",SUM(S63:S66,S68:S72)*'3l HAP'!$E$13)</f>
        <v>5.7806289203700061</v>
      </c>
      <c r="T73" s="38">
        <f>IF(T68="-","-",SUM(T63:T66,T68:T72)*'3l HAP'!$E$13)</f>
        <v>4.8736009640409126</v>
      </c>
      <c r="U73" s="38" t="str">
        <f>IF(U68="-","-",SUM(U63:U66,U68:U72)*'3l HAP'!$E$13)</f>
        <v>-</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15">
      <c r="A74" s="256"/>
      <c r="B74" s="135" t="s">
        <v>44</v>
      </c>
      <c r="C74" s="135" t="str">
        <f>B74&amp;"_"&amp;D74</f>
        <v>Total_Midlands</v>
      </c>
      <c r="D74" s="133" t="s">
        <v>320</v>
      </c>
      <c r="E74" s="128"/>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482.96181398497265</v>
      </c>
      <c r="M74" s="38">
        <f t="shared" si="8"/>
        <v>511.05382036092664</v>
      </c>
      <c r="N74" s="38">
        <f t="shared" si="8"/>
        <v>554.06007159854107</v>
      </c>
      <c r="O74" s="30"/>
      <c r="P74" s="38">
        <f t="shared" ref="P74:Z74" si="9">IF(P63="-","-",SUM(P63:P73))</f>
        <v>554.06007159854107</v>
      </c>
      <c r="Q74" s="38">
        <f t="shared" si="9"/>
        <v>604.46319191653436</v>
      </c>
      <c r="R74" s="38">
        <f t="shared" si="9"/>
        <v>550.39118304125634</v>
      </c>
      <c r="S74" s="38">
        <f t="shared" si="9"/>
        <v>529.33258482082579</v>
      </c>
      <c r="T74" s="38">
        <f t="shared" si="9"/>
        <v>463.8103270036745</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t="str">
        <f>IF('3a DF'!V$41="-","-",'3a DF'!V$41)</f>
        <v>-</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AA'!J200="-","-",'3c AA'!J200)</f>
        <v>-</v>
      </c>
      <c r="H77" s="129" t="str">
        <f>IF('3c AA'!K200="-","-",'3c AA'!K200)</f>
        <v>-</v>
      </c>
      <c r="I77" s="129" t="str">
        <f>IF('3c AA'!L200="-","-",'3c AA'!L200)</f>
        <v>-</v>
      </c>
      <c r="J77" s="129" t="str">
        <f>IF('3c AA'!M200="-","-",'3c AA'!M200)</f>
        <v>-</v>
      </c>
      <c r="K77" s="129" t="str">
        <f>IF('3c AA'!N200="-","-",'3c AA'!N200)</f>
        <v>-</v>
      </c>
      <c r="L77" s="129" t="str">
        <f>IF('3c AA'!O200="-","-",'3c AA'!O200)</f>
        <v>-</v>
      </c>
      <c r="M77" s="129" t="str">
        <f>IF('3c AA'!P200="-","-",'3c AA'!P200)</f>
        <v>-</v>
      </c>
      <c r="N77" s="129" t="str">
        <f>IF('3c AA'!Q200="-","-",'3c AA'!Q200)</f>
        <v>-</v>
      </c>
      <c r="O77" s="30"/>
      <c r="P77" s="129" t="str">
        <f>IF('3c AA'!S200="-","-",'3c AA'!S200)</f>
        <v>-</v>
      </c>
      <c r="Q77" s="129" t="str">
        <f>IF('3c AA'!T200="-","-",'3c AA'!T200)</f>
        <v>-</v>
      </c>
      <c r="R77" s="129" t="str">
        <f>IF('3c AA'!U200="-","-",'3c AA'!U200)</f>
        <v>-</v>
      </c>
      <c r="S77" s="129" t="str">
        <f>IF('3c AA'!V200="-","-",'3c AA'!V200)</f>
        <v>-</v>
      </c>
      <c r="T77" s="129">
        <f>IF('3c AA'!W200="-","-",'3c AA'!W200)</f>
        <v>10.705717509101307</v>
      </c>
      <c r="U77" s="129" t="str">
        <f>IF('3c AA'!X200="-","-",'3c AA'!X200)</f>
        <v>-</v>
      </c>
      <c r="V77" s="129" t="str">
        <f>IF('3c AA'!Y200="-","-",'3c AA'!Y200)</f>
        <v>-</v>
      </c>
      <c r="W77" s="129" t="str">
        <f>IF('3c AA'!Z200="-","-",'3c AA'!Z200)</f>
        <v>-</v>
      </c>
      <c r="X77" s="129" t="str">
        <f>IF('3c AA'!AA200="-","-",'3c AA'!AA200)</f>
        <v>-</v>
      </c>
      <c r="Y77" s="129" t="str">
        <f>IF('3c AA'!AB200="-","-",'3c AA'!AB200)</f>
        <v>-</v>
      </c>
      <c r="Z77" s="129" t="str">
        <f>IF('3c AA'!AC200="-","-",'3c AA'!AC200)</f>
        <v>-</v>
      </c>
      <c r="AA77" s="28"/>
    </row>
    <row r="78" spans="1:27" s="29" customFormat="1" ht="11.25" x14ac:dyDescent="0.15">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t="str">
        <f>IF('3d PC'!U$42="-","-",'3d PC'!U$42)</f>
        <v>-</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15">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t="str">
        <f>IF('3f NC-Gas'!T49="-","-",'3f NC-Gas'!T49)</f>
        <v>-</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15">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t="str">
        <f>IF('3g CPIH'!Q$16="-","-",'3h OC '!$E$12*('3g CPIH'!Q$16/'3g CPIH'!$G$16))</f>
        <v>-</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SMNCC'!G$39="-","-",'3i SMNCC'!G$39)</f>
        <v>0</v>
      </c>
      <c r="L81" s="129">
        <f>IF('3i SMNCC'!H$39="-","-",'3i SMNCC'!H$39)</f>
        <v>-0.14839795210242812</v>
      </c>
      <c r="M81" s="129">
        <f>IF('3i SMNCC'!I$39="-","-",'3i SMNCC'!I$39)</f>
        <v>1.8996756847995959</v>
      </c>
      <c r="N81" s="129">
        <f>IF('3i SMNCC'!J$39="-","-",'3i SMNCC'!J$39)</f>
        <v>12.665313810179313</v>
      </c>
      <c r="O81" s="30"/>
      <c r="P81" s="129">
        <f>IF('3i SMNCC'!L$39="-","-",'3i SMNCC'!L$39)</f>
        <v>12.665313810179313</v>
      </c>
      <c r="Q81" s="129">
        <f>IF('3i SMNCC'!M$39="-","-",'3i SMNCC'!M$39)</f>
        <v>14.640709693750988</v>
      </c>
      <c r="R81" s="129">
        <f>IF('3i SMNCC'!N$39="-","-",'3i SMNCC'!N$39)</f>
        <v>14.927787132222536</v>
      </c>
      <c r="S81" s="129">
        <f>IF('3i SMNCC'!O$39="-","-",'3i SMNCC'!O$39)</f>
        <v>17.170757060355506</v>
      </c>
      <c r="T81" s="129">
        <f>IF('3i SMNCC'!P$39="-","-",'3i SMNCC'!P$39)</f>
        <v>11.164989866554468</v>
      </c>
      <c r="U81" s="129" t="str">
        <f>IF('3i SMNCC'!Q$39="-","-",'3i SMNCC'!Q$39)</f>
        <v>-</v>
      </c>
      <c r="V81" s="129" t="str">
        <f>IF('3i SMNCC'!R$39="-","-",'3i SMNCC'!R$39)</f>
        <v>-</v>
      </c>
      <c r="W81" s="129" t="str">
        <f>IF('3i SMNCC'!S$39="-","-",'3i SMNCC'!S$39)</f>
        <v>-</v>
      </c>
      <c r="X81" s="129" t="str">
        <f>IF('3i SMNCC'!T$39="-","-",'3i SMNCC'!T$39)</f>
        <v>-</v>
      </c>
      <c r="Y81" s="129" t="str">
        <f>IF('3i SMNCC'!U$39="-","-",'3i SMNCC'!U$39)</f>
        <v>-</v>
      </c>
      <c r="Z81" s="129" t="str">
        <f>IF('3i SMNCC'!V$39="-","-",'3i SMNCC'!V$39)</f>
        <v>-</v>
      </c>
      <c r="AA81" s="28"/>
    </row>
    <row r="82" spans="1:27" s="29" customFormat="1" ht="11.25" customHeight="1" x14ac:dyDescent="0.15">
      <c r="A82" s="256"/>
      <c r="B82" s="132" t="s">
        <v>349</v>
      </c>
      <c r="C82" s="132" t="s">
        <v>389</v>
      </c>
      <c r="D82" s="134" t="s">
        <v>321</v>
      </c>
      <c r="E82" s="131"/>
      <c r="F82" s="30"/>
      <c r="G82" s="129">
        <f>IF('3g CPIH'!C$16="-","-",'3j PAAC PAP'!$G$20*('3g CPIH'!C$16/'3g CPIH'!$G$16))</f>
        <v>13.137827495107633</v>
      </c>
      <c r="H82" s="129">
        <f>IF('3g CPIH'!D$16="-","-",'3j PAAC PAP'!$G$20*('3g CPIH'!D$16/'3g CPIH'!$G$16))</f>
        <v>13.164129452054794</v>
      </c>
      <c r="I82" s="129">
        <f>IF('3g CPIH'!E$16="-","-",'3j PAAC PAP'!$G$20*('3g CPIH'!E$16/'3g CPIH'!$G$16))</f>
        <v>13.203582387475539</v>
      </c>
      <c r="J82" s="129">
        <f>IF('3g CPIH'!F$16="-","-",'3j PAAC PAP'!$G$20*('3g CPIH'!F$16/'3g CPIH'!$G$16))</f>
        <v>13.282488258317025</v>
      </c>
      <c r="K82" s="129">
        <f>IF('3g CPIH'!G$16="-","-",'3j PAAC PAP'!$G$20*('3g CPIH'!G$16/'3g CPIH'!$G$16))</f>
        <v>13.440300000000001</v>
      </c>
      <c r="L82" s="129">
        <f>IF('3g CPIH'!H$16="-","-",'3j PAAC PAP'!$G$20*('3g CPIH'!H$16/'3g CPIH'!$G$16))</f>
        <v>13.611262720156557</v>
      </c>
      <c r="M82" s="129">
        <f>IF('3g CPIH'!I$16="-","-",'3j PAAC PAP'!$G$20*('3g CPIH'!I$16/'3g CPIH'!$G$16))</f>
        <v>13.808527397260272</v>
      </c>
      <c r="N82" s="129">
        <f>IF('3g CPIH'!J$16="-","-",'3j PAAC PAP'!$G$20*('3g CPIH'!J$16/'3g CPIH'!$G$16))</f>
        <v>13.926886203522507</v>
      </c>
      <c r="O82" s="30"/>
      <c r="P82" s="129">
        <f>IF('3g CPIH'!L$16="-","-",'3j PAAC PAP'!$G$20*('3g CPIH'!L$16/'3g CPIH'!$G$16))</f>
        <v>13.926886203522507</v>
      </c>
      <c r="Q82" s="129">
        <f>IF('3g CPIH'!M$16="-","-",'3j PAAC PAP'!$G$20*('3g CPIH'!M$16/'3g CPIH'!$G$16))</f>
        <v>14.08469794520548</v>
      </c>
      <c r="R82" s="129">
        <f>IF('3g CPIH'!N$16="-","-",'3j PAAC PAP'!$G$20*('3g CPIH'!N$16/'3g CPIH'!$G$16))</f>
        <v>14.189905772994129</v>
      </c>
      <c r="S82" s="129">
        <f>IF('3g CPIH'!O$16="-","-",'3j PAAC PAP'!$G$20*('3g CPIH'!O$16/'3g CPIH'!$G$16))</f>
        <v>14.268811643835617</v>
      </c>
      <c r="T82" s="129">
        <f>IF('3g CPIH'!P$16="-","-",'3j PAAC PAP'!$G$20*('3g CPIH'!P$16/'3g CPIH'!$G$16))</f>
        <v>14.30826457925636</v>
      </c>
      <c r="U82" s="129" t="str">
        <f>IF('3g CPIH'!Q$16="-","-",'3j PAAC PAP'!$G$20*('3g CPIH'!Q$16/'3g CPIH'!$G$16))</f>
        <v>-</v>
      </c>
      <c r="V82" s="129" t="str">
        <f>IF('3g CPIH'!R$16="-","-",'3j PAAC PAP'!$G$20*('3g CPIH'!R$16/'3g CPIH'!$G$16))</f>
        <v>-</v>
      </c>
      <c r="W82" s="129" t="str">
        <f>IF('3g CPIH'!S$16="-","-",'3j PAAC PAP'!$G$20*('3g CPIH'!S$16/'3g CPIH'!$G$16))</f>
        <v>-</v>
      </c>
      <c r="X82" s="129" t="str">
        <f>IF('3g CPIH'!T$16="-","-",'3j PAAC PAP'!$G$20*('3g CPIH'!T$16/'3g CPIH'!$G$16))</f>
        <v>-</v>
      </c>
      <c r="Y82" s="129" t="str">
        <f>IF('3g CPIH'!U$16="-","-",'3j PAAC PAP'!$G$20*('3g CPIH'!U$16/'3g CPIH'!$G$16))</f>
        <v>-</v>
      </c>
      <c r="Z82" s="129" t="str">
        <f>IF('3g CPIH'!V$16="-","-",'3j PAAC PAP'!$G$20*('3g CPIH'!V$16/'3g CPIH'!$G$16))</f>
        <v>-</v>
      </c>
      <c r="AA82" s="28"/>
    </row>
    <row r="83" spans="1:27" s="29" customFormat="1" ht="11.25" customHeight="1" x14ac:dyDescent="0.15">
      <c r="A83" s="256"/>
      <c r="B83" s="132" t="s">
        <v>349</v>
      </c>
      <c r="C83" s="132" t="s">
        <v>406</v>
      </c>
      <c r="D83" s="134" t="s">
        <v>321</v>
      </c>
      <c r="E83" s="131"/>
      <c r="F83" s="30"/>
      <c r="G83" s="129">
        <f>IF(G75="-","-",SUM(G75:G81)*'3j PAAC PAP'!$G$38)</f>
        <v>27.928069851190216</v>
      </c>
      <c r="H83" s="129">
        <f>IF(H75="-","-",SUM(H75:H81)*'3j PAAC PAP'!$G$38)</f>
        <v>25.654593624610634</v>
      </c>
      <c r="I83" s="129">
        <f>IF(I75="-","-",SUM(I75:I81)*'3j PAAC PAP'!$G$38)</f>
        <v>23.203394595935858</v>
      </c>
      <c r="J83" s="129">
        <f>IF(J75="-","-",SUM(J75:J81)*'3j PAAC PAP'!$G$38)</f>
        <v>22.372159705975008</v>
      </c>
      <c r="K83" s="129">
        <f>IF(K75="-","-",SUM(K75:K81)*'3j PAAC PAP'!$G$38)</f>
        <v>24.424570008999517</v>
      </c>
      <c r="L83" s="129">
        <f>IF(L75="-","-",SUM(L75:L81)*'3j PAAC PAP'!$G$38)</f>
        <v>24.385512328218564</v>
      </c>
      <c r="M83" s="129">
        <f>IF(M75="-","-",SUM(M75:M81)*'3j PAAC PAP'!$G$38)</f>
        <v>25.551416065905784</v>
      </c>
      <c r="N83" s="129">
        <f>IF(N75="-","-",SUM(N75:N81)*'3j PAAC PAP'!$G$38)</f>
        <v>27.806870187452898</v>
      </c>
      <c r="O83" s="30"/>
      <c r="P83" s="129">
        <f>IF(P75="-","-",SUM(P75:P81)*'3j PAAC PAP'!$G$38)</f>
        <v>27.806870187452898</v>
      </c>
      <c r="Q83" s="129">
        <f>IF(Q75="-","-",SUM(Q75:Q81)*'3j PAAC PAP'!$G$38)</f>
        <v>30.688020218798833</v>
      </c>
      <c r="R83" s="129">
        <f>IF(R75="-","-",SUM(R75:R81)*'3j PAAC PAP'!$G$38)</f>
        <v>27.83813457733612</v>
      </c>
      <c r="S83" s="129">
        <f>IF(S75="-","-",SUM(S75:S81)*'3j PAAC PAP'!$G$38)</f>
        <v>26.810839769906156</v>
      </c>
      <c r="T83" s="129">
        <f>IF(T75="-","-",SUM(T75:T81)*'3j PAAC PAP'!$G$38)</f>
        <v>23.36061613989035</v>
      </c>
      <c r="U83" s="129" t="str">
        <f>IF(U75="-","-",SUM(U75:U81)*'3j PAAC PAP'!$G$38)</f>
        <v>-</v>
      </c>
      <c r="V83" s="129" t="str">
        <f>IF(V75="-","-",SUM(V75:V81)*'3j PAAC PAP'!$G$38)</f>
        <v>-</v>
      </c>
      <c r="W83" s="129" t="str">
        <f>IF(W75="-","-",SUM(W75:W81)*'3j PAAC PAP'!$G$38)</f>
        <v>-</v>
      </c>
      <c r="X83" s="129" t="str">
        <f>IF(X75="-","-",SUM(X75:X81)*'3j PAAC PAP'!$G$38)</f>
        <v>-</v>
      </c>
      <c r="Y83" s="129" t="str">
        <f>IF(Y75="-","-",SUM(Y75:Y81)*'3j PAAC PAP'!$G$38)</f>
        <v>-</v>
      </c>
      <c r="Z83" s="129" t="str">
        <f>IF(Z75="-","-",SUM(Z75:Z81)*'3j PAAC PAP'!$G$38)</f>
        <v>-</v>
      </c>
      <c r="AA83" s="28"/>
    </row>
    <row r="84" spans="1:27" s="29" customFormat="1" ht="11.25" customHeight="1" x14ac:dyDescent="0.15">
      <c r="A84" s="256"/>
      <c r="B84" s="132" t="s">
        <v>388</v>
      </c>
      <c r="C84" s="132" t="s">
        <v>518</v>
      </c>
      <c r="D84" s="134" t="s">
        <v>321</v>
      </c>
      <c r="E84" s="131"/>
      <c r="F84" s="30"/>
      <c r="G84" s="129">
        <f>IF(G78="-","-",SUM(G75:G83)*'3k EBIT'!$E$12)</f>
        <v>10.198257893618973</v>
      </c>
      <c r="H84" s="129">
        <f>IF(H78="-","-",SUM(H75:H83)*'3k EBIT'!$E$12)</f>
        <v>9.3892948637096314</v>
      </c>
      <c r="I84" s="129">
        <f>IF(I78="-","-",SUM(I75:I83)*'3k EBIT'!$E$12)</f>
        <v>8.5173082416649368</v>
      </c>
      <c r="J84" s="129">
        <f>IF(J78="-","-",SUM(J75:J83)*'3k EBIT'!$E$12)</f>
        <v>8.222874856186829</v>
      </c>
      <c r="K84" s="129">
        <f>IF(K78="-","-",SUM(K75:K83)*'3k EBIT'!$E$12)</f>
        <v>8.9566931579700615</v>
      </c>
      <c r="L84" s="129">
        <f>IF(L78="-","-",SUM(L75:L83)*'3k EBIT'!$E$12)</f>
        <v>8.9460978554623676</v>
      </c>
      <c r="M84" s="129">
        <f>IF(M78="-","-",SUM(M75:M83)*'3k EBIT'!$E$12)</f>
        <v>9.3650391372538078</v>
      </c>
      <c r="N84" s="129">
        <f>IF(N78="-","-",SUM(N75:N83)*'3k EBIT'!$E$12)</f>
        <v>10.170387176532344</v>
      </c>
      <c r="O84" s="30"/>
      <c r="P84" s="129">
        <f>IF(P78="-","-",SUM(P75:P83)*'3k EBIT'!$E$12)</f>
        <v>10.170387176532344</v>
      </c>
      <c r="Q84" s="129">
        <f>IF(Q78="-","-",SUM(Q75:Q83)*'3k EBIT'!$E$12)</f>
        <v>11.199278709042192</v>
      </c>
      <c r="R84" s="129">
        <f>IF(R78="-","-",SUM(R75:R83)*'3k EBIT'!$E$12)</f>
        <v>10.186613042565412</v>
      </c>
      <c r="S84" s="129">
        <f>IF(S78="-","-",SUM(S75:S83)*'3k EBIT'!$E$12)</f>
        <v>9.8223724169049333</v>
      </c>
      <c r="T84" s="129">
        <f>IF(T78="-","-",SUM(T75:T83)*'3k EBIT'!$E$12)</f>
        <v>8.5946825425374129</v>
      </c>
      <c r="U84" s="129" t="str">
        <f>IF(U78="-","-",SUM(U75:U83)*'3k EBIT'!$E$12)</f>
        <v>-</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15">
      <c r="A85" s="256"/>
      <c r="B85" s="132" t="s">
        <v>292</v>
      </c>
      <c r="C85" s="177" t="s">
        <v>519</v>
      </c>
      <c r="D85" s="134" t="s">
        <v>321</v>
      </c>
      <c r="E85" s="130"/>
      <c r="F85" s="30"/>
      <c r="G85" s="129">
        <f>IF(G80="-","-",SUM(G75:G78,G80:G84)*'3l HAP'!$E$13)</f>
        <v>6.0545643586204578</v>
      </c>
      <c r="H85" s="129">
        <f>IF(H80="-","-",SUM(H75:H78,H80:H84)*'3l HAP'!$E$13)</f>
        <v>5.4329516560574085</v>
      </c>
      <c r="I85" s="129">
        <f>IF(I80="-","-",SUM(I75:I78,I80:I84)*'3l HAP'!$E$13)</f>
        <v>4.8308397436348889</v>
      </c>
      <c r="J85" s="129">
        <f>IF(J80="-","-",SUM(J75:J78,J80:J84)*'3l HAP'!$E$13)</f>
        <v>4.6090507370981095</v>
      </c>
      <c r="K85" s="129">
        <f>IF(K80="-","-",SUM(K75:K78,K80:K84)*'3l HAP'!$E$13)</f>
        <v>5.2103921208299742</v>
      </c>
      <c r="L85" s="129">
        <f>IF(L80="-","-",SUM(L75:L78,L80:L84)*'3l HAP'!$E$13)</f>
        <v>5.2018762231489202</v>
      </c>
      <c r="M85" s="129">
        <f>IF(M80="-","-",SUM(M75:M78,M80:M84)*'3l HAP'!$E$13)</f>
        <v>5.54738861192026</v>
      </c>
      <c r="N85" s="129">
        <f>IF(N80="-","-",SUM(N75:N78,N80:N84)*'3l HAP'!$E$13)</f>
        <v>6.1669184479588894</v>
      </c>
      <c r="O85" s="30"/>
      <c r="P85" s="129">
        <f>IF(P80="-","-",SUM(P75:P78,P80:P84)*'3l HAP'!$E$13)</f>
        <v>6.1669184479588894</v>
      </c>
      <c r="Q85" s="129">
        <f>IF(Q80="-","-",SUM(Q75:Q78,Q80:Q84)*'3l HAP'!$E$13)</f>
        <v>6.8340109475947273</v>
      </c>
      <c r="R85" s="129">
        <f>IF(R80="-","-",SUM(R75:R78,R80:R84)*'3l HAP'!$E$13)</f>
        <v>6.0601730306057835</v>
      </c>
      <c r="S85" s="129">
        <f>IF(S80="-","-",SUM(S75:S78,S80:S84)*'3l HAP'!$E$13)</f>
        <v>5.773652097088787</v>
      </c>
      <c r="T85" s="129">
        <f>IF(T80="-","-",SUM(T75:T78,T80:T84)*'3l HAP'!$E$13)</f>
        <v>4.866624140764622</v>
      </c>
      <c r="U85" s="129" t="str">
        <f>IF(U80="-","-",SUM(U75:U78,U80:U84)*'3l HAP'!$E$13)</f>
        <v>-</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15">
      <c r="A86" s="256"/>
      <c r="B86" s="132" t="s">
        <v>44</v>
      </c>
      <c r="C86" s="132" t="str">
        <f>B86&amp;"_"&amp;D86</f>
        <v>Total_Northern</v>
      </c>
      <c r="D86" s="134" t="s">
        <v>321</v>
      </c>
      <c r="E86" s="131"/>
      <c r="F86" s="30"/>
      <c r="G86" s="129">
        <f t="shared" ref="G86:N86" si="10">IF(G75="-","-",SUM(G75:G85))</f>
        <v>542.80475810617247</v>
      </c>
      <c r="H86" s="129">
        <f t="shared" si="10"/>
        <v>499.60616141596853</v>
      </c>
      <c r="I86" s="129">
        <f t="shared" si="10"/>
        <v>453.11003572099463</v>
      </c>
      <c r="J86" s="129">
        <f t="shared" si="10"/>
        <v>437.39175914279076</v>
      </c>
      <c r="K86" s="129">
        <f t="shared" si="10"/>
        <v>476.61510045693205</v>
      </c>
      <c r="L86" s="129">
        <f t="shared" si="10"/>
        <v>476.04893728918375</v>
      </c>
      <c r="M86" s="129">
        <f t="shared" si="10"/>
        <v>498.44398171725584</v>
      </c>
      <c r="N86" s="129">
        <f t="shared" si="10"/>
        <v>541.45023295474448</v>
      </c>
      <c r="O86" s="30"/>
      <c r="P86" s="129">
        <f t="shared" ref="P86:Z86" si="11">IF(P75="-","-",SUM(P75:P85))</f>
        <v>541.45023295474448</v>
      </c>
      <c r="Q86" s="129">
        <f t="shared" si="11"/>
        <v>596.26948900825778</v>
      </c>
      <c r="R86" s="129">
        <f t="shared" si="11"/>
        <v>542.19748013375636</v>
      </c>
      <c r="S86" s="129">
        <f t="shared" si="11"/>
        <v>522.74040787339754</v>
      </c>
      <c r="T86" s="129">
        <f t="shared" si="11"/>
        <v>457.21815006090486</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t="str">
        <f>IF('3a DF'!V$41="-","-",'3a DF'!V$41)</f>
        <v>-</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f>IF('3c AA'!W201="-","-",'3c AA'!W201)</f>
        <v>10.705717509101307</v>
      </c>
      <c r="U89" s="38" t="str">
        <f>IF('3c AA'!X201="-","-",'3c AA'!X201)</f>
        <v>-</v>
      </c>
      <c r="V89" s="38" t="str">
        <f>IF('3c AA'!Y201="-","-",'3c AA'!Y201)</f>
        <v>-</v>
      </c>
      <c r="W89" s="38" t="str">
        <f>IF('3c AA'!Z201="-","-",'3c AA'!Z201)</f>
        <v>-</v>
      </c>
      <c r="X89" s="38" t="str">
        <f>IF('3c AA'!AA201="-","-",'3c AA'!AA201)</f>
        <v>-</v>
      </c>
      <c r="Y89" s="38" t="str">
        <f>IF('3c AA'!AB201="-","-",'3c AA'!AB201)</f>
        <v>-</v>
      </c>
      <c r="Z89" s="38" t="str">
        <f>IF('3c AA'!AC201="-","-",'3c AA'!AC201)</f>
        <v>-</v>
      </c>
      <c r="AA89" s="28"/>
    </row>
    <row r="90" spans="1:27" s="29" customFormat="1" ht="11.25" x14ac:dyDescent="0.15">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t="str">
        <f>IF('3d PC'!U$42="-","-",'3d PC'!U$42)</f>
        <v>-</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15">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t="str">
        <f>IF('3f NC-Gas'!T50="-","-",'3f NC-Gas'!T50)</f>
        <v>-</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15">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t="str">
        <f>IF('3g CPIH'!Q$16="-","-",'3h OC '!$E$12*('3g CPIH'!Q$16/'3g CPIH'!$G$16))</f>
        <v>-</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SMNCC'!G$39="-","-",'3i SMNCC'!G$39)</f>
        <v>0</v>
      </c>
      <c r="L93" s="38">
        <f>IF('3i SMNCC'!H$39="-","-",'3i SMNCC'!H$39)</f>
        <v>-0.14839795210242812</v>
      </c>
      <c r="M93" s="38">
        <f>IF('3i SMNCC'!I$39="-","-",'3i SMNCC'!I$39)</f>
        <v>1.8996756847995959</v>
      </c>
      <c r="N93" s="38">
        <f>IF('3i SMNCC'!J$39="-","-",'3i SMNCC'!J$39)</f>
        <v>12.665313810179313</v>
      </c>
      <c r="O93" s="30"/>
      <c r="P93" s="38">
        <f>IF('3i SMNCC'!L$39="-","-",'3i SMNCC'!L$39)</f>
        <v>12.665313810179313</v>
      </c>
      <c r="Q93" s="38">
        <f>IF('3i SMNCC'!M$39="-","-",'3i SMNCC'!M$39)</f>
        <v>14.640709693750988</v>
      </c>
      <c r="R93" s="38">
        <f>IF('3i SMNCC'!N$39="-","-",'3i SMNCC'!N$39)</f>
        <v>14.927787132222536</v>
      </c>
      <c r="S93" s="38">
        <f>IF('3i SMNCC'!O$39="-","-",'3i SMNCC'!O$39)</f>
        <v>17.170757060355506</v>
      </c>
      <c r="T93" s="38">
        <f>IF('3i SMNCC'!P$39="-","-",'3i SMNCC'!P$39)</f>
        <v>11.164989866554468</v>
      </c>
      <c r="U93" s="38" t="str">
        <f>IF('3i SMNCC'!Q$39="-","-",'3i SMNCC'!Q$39)</f>
        <v>-</v>
      </c>
      <c r="V93" s="38" t="str">
        <f>IF('3i SMNCC'!R$39="-","-",'3i SMNCC'!R$39)</f>
        <v>-</v>
      </c>
      <c r="W93" s="38" t="str">
        <f>IF('3i SMNCC'!S$39="-","-",'3i SMNCC'!S$39)</f>
        <v>-</v>
      </c>
      <c r="X93" s="38" t="str">
        <f>IF('3i SMNCC'!T$39="-","-",'3i SMNCC'!T$39)</f>
        <v>-</v>
      </c>
      <c r="Y93" s="38" t="str">
        <f>IF('3i SMNCC'!U$39="-","-",'3i SMNCC'!U$39)</f>
        <v>-</v>
      </c>
      <c r="Z93" s="38" t="str">
        <f>IF('3i SMNCC'!V$39="-","-",'3i SMNCC'!V$39)</f>
        <v>-</v>
      </c>
      <c r="AA93" s="28"/>
    </row>
    <row r="94" spans="1:27" s="29" customFormat="1" ht="11.25" customHeight="1" x14ac:dyDescent="0.15">
      <c r="A94" s="256"/>
      <c r="B94" s="135" t="s">
        <v>349</v>
      </c>
      <c r="C94" s="135" t="s">
        <v>389</v>
      </c>
      <c r="D94" s="133" t="s">
        <v>322</v>
      </c>
      <c r="E94" s="128"/>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f>IF('3g CPIH'!P$16="-","-",'3j PAAC PAP'!$G$20*('3g CPIH'!P$16/'3g CPIH'!$G$16))</f>
        <v>14.30826457925636</v>
      </c>
      <c r="U94" s="38" t="str">
        <f>IF('3g CPIH'!Q$16="-","-",'3j PAAC PAP'!$G$20*('3g CPIH'!Q$16/'3g CPIH'!$G$16))</f>
        <v>-</v>
      </c>
      <c r="V94" s="38" t="str">
        <f>IF('3g CPIH'!R$16="-","-",'3j PAAC PAP'!$G$20*('3g CPIH'!R$16/'3g CPIH'!$G$16))</f>
        <v>-</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15">
      <c r="A95" s="256"/>
      <c r="B95" s="135" t="s">
        <v>349</v>
      </c>
      <c r="C95" s="135" t="s">
        <v>406</v>
      </c>
      <c r="D95" s="133" t="s">
        <v>322</v>
      </c>
      <c r="E95" s="128"/>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24.758373989432808</v>
      </c>
      <c r="M95" s="38">
        <f>IF(M87="-","-",SUM(M87:M93)*'3j PAAC PAP'!$G$38)</f>
        <v>26.17578475627948</v>
      </c>
      <c r="N95" s="38">
        <f>IF(N87="-","-",SUM(N87:N93)*'3j PAAC PAP'!$G$38)</f>
        <v>28.431238877643676</v>
      </c>
      <c r="O95" s="30"/>
      <c r="P95" s="38">
        <f>IF(P87="-","-",SUM(P87:P93)*'3j PAAC PAP'!$G$38)</f>
        <v>28.431238877643676</v>
      </c>
      <c r="Q95" s="38">
        <f>IF(Q87="-","-",SUM(Q87:Q93)*'3j PAAC PAP'!$G$38)</f>
        <v>31.131602179150622</v>
      </c>
      <c r="R95" s="38">
        <f>IF(R87="-","-",SUM(R87:R93)*'3j PAAC PAP'!$G$38)</f>
        <v>28.28171653881591</v>
      </c>
      <c r="S95" s="38">
        <f>IF(S87="-","-",SUM(S87:S93)*'3j PAAC PAP'!$G$38)</f>
        <v>27.331276228246299</v>
      </c>
      <c r="T95" s="38">
        <f>IF(T87="-","-",SUM(T87:T93)*'3j PAAC PAP'!$G$38)</f>
        <v>23.881052604998484</v>
      </c>
      <c r="U95" s="38" t="str">
        <f>IF(U87="-","-",SUM(U87:U93)*'3j PAAC PAP'!$G$38)</f>
        <v>-</v>
      </c>
      <c r="V95" s="38" t="str">
        <f>IF(V87="-","-",SUM(V87:V93)*'3j PAAC PAP'!$G$38)</f>
        <v>-</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15">
      <c r="A96" s="256"/>
      <c r="B96" s="135" t="s">
        <v>388</v>
      </c>
      <c r="C96" s="135" t="s">
        <v>518</v>
      </c>
      <c r="D96" s="133" t="s">
        <v>322</v>
      </c>
      <c r="E96" s="128"/>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9.0788554526049872</v>
      </c>
      <c r="M96" s="38">
        <f>IF(M90="-","-",SUM(M87:M95)*'3k EBIT'!$E$12)</f>
        <v>9.587345948834173</v>
      </c>
      <c r="N96" s="38">
        <f>IF(N90="-","-",SUM(N87:N95)*'3k EBIT'!$E$12)</f>
        <v>10.392693988047579</v>
      </c>
      <c r="O96" s="30"/>
      <c r="P96" s="38">
        <f>IF(P90="-","-",SUM(P87:P95)*'3k EBIT'!$E$12)</f>
        <v>10.392693988047579</v>
      </c>
      <c r="Q96" s="38">
        <f>IF(Q90="-","-",SUM(Q87:Q95)*'3k EBIT'!$E$12)</f>
        <v>11.357216307132438</v>
      </c>
      <c r="R96" s="38">
        <f>IF(R90="-","-",SUM(R87:R95)*'3k EBIT'!$E$12)</f>
        <v>10.344550641057282</v>
      </c>
      <c r="S96" s="38">
        <f>IF(S90="-","-",SUM(S87:S95)*'3k EBIT'!$E$12)</f>
        <v>10.00767410077785</v>
      </c>
      <c r="T96" s="38">
        <f>IF(T90="-","-",SUM(T87:T95)*'3k EBIT'!$E$12)</f>
        <v>8.7799842288200765</v>
      </c>
      <c r="U96" s="38" t="str">
        <f>IF(U90="-","-",SUM(U87:U95)*'3k EBIT'!$E$12)</f>
        <v>-</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15">
      <c r="A97" s="256"/>
      <c r="B97" s="135" t="s">
        <v>292</v>
      </c>
      <c r="C97" s="179" t="s">
        <v>519</v>
      </c>
      <c r="D97" s="133" t="s">
        <v>322</v>
      </c>
      <c r="E97" s="127"/>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5.209278994710524</v>
      </c>
      <c r="M97" s="38">
        <f>IF(M92="-","-",SUM(M87:M90,M92:M96)*'3l HAP'!$E$13)</f>
        <v>5.5597847879443698</v>
      </c>
      <c r="N97" s="38">
        <f>IF(N92="-","-",SUM(N87:N90,N92:N96)*'3l HAP'!$E$13)</f>
        <v>6.1793146239793675</v>
      </c>
      <c r="O97" s="30"/>
      <c r="P97" s="38">
        <f>IF(P92="-","-",SUM(P87:P90,P92:P96)*'3l HAP'!$E$13)</f>
        <v>6.1793146239793675</v>
      </c>
      <c r="Q97" s="38">
        <f>IF(Q92="-","-",SUM(Q87:Q90,Q92:Q96)*'3l HAP'!$E$13)</f>
        <v>6.8428177954498768</v>
      </c>
      <c r="R97" s="38">
        <f>IF(R92="-","-",SUM(R87:R90,R92:R96)*'3l HAP'!$E$13)</f>
        <v>6.0689798784833293</v>
      </c>
      <c r="S97" s="38">
        <f>IF(S92="-","-",SUM(S87:S90,S92:S96)*'3l HAP'!$E$13)</f>
        <v>5.7839848092289277</v>
      </c>
      <c r="T97" s="38">
        <f>IF(T92="-","-",SUM(T87:T90,T92:T96)*'3l HAP'!$E$13)</f>
        <v>4.8769568530391361</v>
      </c>
      <c r="U97" s="38" t="str">
        <f>IF(U92="-","-",SUM(U87:U90,U92:U96)*'3l HAP'!$E$13)</f>
        <v>-</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15">
      <c r="A98" s="256"/>
      <c r="B98" s="135" t="s">
        <v>44</v>
      </c>
      <c r="C98" s="135" t="str">
        <f>B98&amp;"_"&amp;D98</f>
        <v>Total_North West</v>
      </c>
      <c r="D98" s="133" t="s">
        <v>322</v>
      </c>
      <c r="E98" s="128"/>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483.04357912952264</v>
      </c>
      <c r="M98" s="38">
        <f t="shared" si="12"/>
        <v>510.15673156464783</v>
      </c>
      <c r="N98" s="38">
        <f t="shared" si="12"/>
        <v>553.16298279870489</v>
      </c>
      <c r="O98" s="30"/>
      <c r="P98" s="38">
        <f t="shared" ref="P98:Z98" si="13">IF(P87="-","-",SUM(P87:P97))</f>
        <v>553.16298279870489</v>
      </c>
      <c r="Q98" s="38">
        <f t="shared" si="13"/>
        <v>604.59079758525672</v>
      </c>
      <c r="R98" s="38">
        <f t="shared" si="13"/>
        <v>550.51878873191572</v>
      </c>
      <c r="S98" s="38">
        <f t="shared" si="13"/>
        <v>532.50345676099039</v>
      </c>
      <c r="T98" s="38">
        <f t="shared" si="13"/>
        <v>466.98119907546084</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t="str">
        <f>IF('3a DF'!V$41="-","-",'3a DF'!V$41)</f>
        <v>-</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AA'!J202="-","-",'3c AA'!J202)</f>
        <v>-</v>
      </c>
      <c r="H101" s="129" t="str">
        <f>IF('3c AA'!K202="-","-",'3c AA'!K202)</f>
        <v>-</v>
      </c>
      <c r="I101" s="129" t="str">
        <f>IF('3c AA'!L202="-","-",'3c AA'!L202)</f>
        <v>-</v>
      </c>
      <c r="J101" s="129" t="str">
        <f>IF('3c AA'!M202="-","-",'3c AA'!M202)</f>
        <v>-</v>
      </c>
      <c r="K101" s="129" t="str">
        <f>IF('3c AA'!N202="-","-",'3c AA'!N202)</f>
        <v>-</v>
      </c>
      <c r="L101" s="129" t="str">
        <f>IF('3c AA'!O202="-","-",'3c AA'!O202)</f>
        <v>-</v>
      </c>
      <c r="M101" s="129" t="str">
        <f>IF('3c AA'!P202="-","-",'3c AA'!P202)</f>
        <v>-</v>
      </c>
      <c r="N101" s="129" t="str">
        <f>IF('3c AA'!Q202="-","-",'3c AA'!Q202)</f>
        <v>-</v>
      </c>
      <c r="O101" s="30"/>
      <c r="P101" s="129" t="str">
        <f>IF('3c AA'!S202="-","-",'3c AA'!S202)</f>
        <v>-</v>
      </c>
      <c r="Q101" s="129" t="str">
        <f>IF('3c AA'!T202="-","-",'3c AA'!T202)</f>
        <v>-</v>
      </c>
      <c r="R101" s="129" t="str">
        <f>IF('3c AA'!U202="-","-",'3c AA'!U202)</f>
        <v>-</v>
      </c>
      <c r="S101" s="129" t="str">
        <f>IF('3c AA'!V202="-","-",'3c AA'!V202)</f>
        <v>-</v>
      </c>
      <c r="T101" s="129">
        <f>IF('3c AA'!W202="-","-",'3c AA'!W202)</f>
        <v>10.705717509101307</v>
      </c>
      <c r="U101" s="129" t="str">
        <f>IF('3c AA'!X202="-","-",'3c AA'!X202)</f>
        <v>-</v>
      </c>
      <c r="V101" s="129" t="str">
        <f>IF('3c AA'!Y202="-","-",'3c AA'!Y202)</f>
        <v>-</v>
      </c>
      <c r="W101" s="129" t="str">
        <f>IF('3c AA'!Z202="-","-",'3c AA'!Z202)</f>
        <v>-</v>
      </c>
      <c r="X101" s="129" t="str">
        <f>IF('3c AA'!AA202="-","-",'3c AA'!AA202)</f>
        <v>-</v>
      </c>
      <c r="Y101" s="129" t="str">
        <f>IF('3c AA'!AB202="-","-",'3c AA'!AB202)</f>
        <v>-</v>
      </c>
      <c r="Z101" s="129" t="str">
        <f>IF('3c AA'!AC202="-","-",'3c AA'!AC202)</f>
        <v>-</v>
      </c>
      <c r="AA101" s="28"/>
    </row>
    <row r="102" spans="1:27" s="29" customFormat="1" ht="11.25" x14ac:dyDescent="0.15">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t="str">
        <f>IF('3d PC'!U$42="-","-",'3d PC'!U$42)</f>
        <v>-</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15">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t="str">
        <f>IF('3f NC-Gas'!T51="-","-",'3f NC-Gas'!T51)</f>
        <v>-</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15">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t="str">
        <f>IF('3g CPIH'!Q$16="-","-",'3h OC '!$E$12*('3g CPIH'!Q$16/'3g CPIH'!$G$16))</f>
        <v>-</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SMNCC'!G$39="-","-",'3i SMNCC'!G$39)</f>
        <v>0</v>
      </c>
      <c r="L105" s="129">
        <f>IF('3i SMNCC'!H$39="-","-",'3i SMNCC'!H$39)</f>
        <v>-0.14839795210242812</v>
      </c>
      <c r="M105" s="129">
        <f>IF('3i SMNCC'!I$39="-","-",'3i SMNCC'!I$39)</f>
        <v>1.8996756847995959</v>
      </c>
      <c r="N105" s="129">
        <f>IF('3i SMNCC'!J$39="-","-",'3i SMNCC'!J$39)</f>
        <v>12.665313810179313</v>
      </c>
      <c r="O105" s="30"/>
      <c r="P105" s="129">
        <f>IF('3i SMNCC'!L$39="-","-",'3i SMNCC'!L$39)</f>
        <v>12.665313810179313</v>
      </c>
      <c r="Q105" s="129">
        <f>IF('3i SMNCC'!M$39="-","-",'3i SMNCC'!M$39)</f>
        <v>14.640709693750988</v>
      </c>
      <c r="R105" s="129">
        <f>IF('3i SMNCC'!N$39="-","-",'3i SMNCC'!N$39)</f>
        <v>14.927787132222536</v>
      </c>
      <c r="S105" s="129">
        <f>IF('3i SMNCC'!O$39="-","-",'3i SMNCC'!O$39)</f>
        <v>17.170757060355506</v>
      </c>
      <c r="T105" s="129">
        <f>IF('3i SMNCC'!P$39="-","-",'3i SMNCC'!P$39)</f>
        <v>11.164989866554468</v>
      </c>
      <c r="U105" s="129" t="str">
        <f>IF('3i SMNCC'!Q$39="-","-",'3i SMNCC'!Q$39)</f>
        <v>-</v>
      </c>
      <c r="V105" s="129" t="str">
        <f>IF('3i SMNCC'!R$39="-","-",'3i SMNCC'!R$39)</f>
        <v>-</v>
      </c>
      <c r="W105" s="129" t="str">
        <f>IF('3i SMNCC'!S$39="-","-",'3i SMNCC'!S$39)</f>
        <v>-</v>
      </c>
      <c r="X105" s="129" t="str">
        <f>IF('3i SMNCC'!T$39="-","-",'3i SMNCC'!T$39)</f>
        <v>-</v>
      </c>
      <c r="Y105" s="129" t="str">
        <f>IF('3i SMNCC'!U$39="-","-",'3i SMNCC'!U$39)</f>
        <v>-</v>
      </c>
      <c r="Z105" s="129" t="str">
        <f>IF('3i SMNCC'!V$39="-","-",'3i SMNCC'!V$39)</f>
        <v>-</v>
      </c>
      <c r="AA105" s="28"/>
    </row>
    <row r="106" spans="1:27" s="29" customFormat="1" ht="11.25" customHeight="1" x14ac:dyDescent="0.15">
      <c r="A106" s="256"/>
      <c r="B106" s="132" t="s">
        <v>349</v>
      </c>
      <c r="C106" s="132" t="s">
        <v>389</v>
      </c>
      <c r="D106" s="134" t="s">
        <v>323</v>
      </c>
      <c r="E106" s="131"/>
      <c r="F106" s="30"/>
      <c r="G106" s="129">
        <f>IF('3g CPIH'!C$16="-","-",'3j PAAC PAP'!$G$20*('3g CPIH'!C$16/'3g CPIH'!$G$16))</f>
        <v>13.137827495107633</v>
      </c>
      <c r="H106" s="129">
        <f>IF('3g CPIH'!D$16="-","-",'3j PAAC PAP'!$G$20*('3g CPIH'!D$16/'3g CPIH'!$G$16))</f>
        <v>13.164129452054794</v>
      </c>
      <c r="I106" s="129">
        <f>IF('3g CPIH'!E$16="-","-",'3j PAAC PAP'!$G$20*('3g CPIH'!E$16/'3g CPIH'!$G$16))</f>
        <v>13.203582387475539</v>
      </c>
      <c r="J106" s="129">
        <f>IF('3g CPIH'!F$16="-","-",'3j PAAC PAP'!$G$20*('3g CPIH'!F$16/'3g CPIH'!$G$16))</f>
        <v>13.282488258317025</v>
      </c>
      <c r="K106" s="129">
        <f>IF('3g CPIH'!G$16="-","-",'3j PAAC PAP'!$G$20*('3g CPIH'!G$16/'3g CPIH'!$G$16))</f>
        <v>13.440300000000001</v>
      </c>
      <c r="L106" s="129">
        <f>IF('3g CPIH'!H$16="-","-",'3j PAAC PAP'!$G$20*('3g CPIH'!H$16/'3g CPIH'!$G$16))</f>
        <v>13.611262720156557</v>
      </c>
      <c r="M106" s="129">
        <f>IF('3g CPIH'!I$16="-","-",'3j PAAC PAP'!$G$20*('3g CPIH'!I$16/'3g CPIH'!$G$16))</f>
        <v>13.808527397260272</v>
      </c>
      <c r="N106" s="129">
        <f>IF('3g CPIH'!J$16="-","-",'3j PAAC PAP'!$G$20*('3g CPIH'!J$16/'3g CPIH'!$G$16))</f>
        <v>13.926886203522507</v>
      </c>
      <c r="O106" s="30"/>
      <c r="P106" s="129">
        <f>IF('3g CPIH'!L$16="-","-",'3j PAAC PAP'!$G$20*('3g CPIH'!L$16/'3g CPIH'!$G$16))</f>
        <v>13.926886203522507</v>
      </c>
      <c r="Q106" s="129">
        <f>IF('3g CPIH'!M$16="-","-",'3j PAAC PAP'!$G$20*('3g CPIH'!M$16/'3g CPIH'!$G$16))</f>
        <v>14.08469794520548</v>
      </c>
      <c r="R106" s="129">
        <f>IF('3g CPIH'!N$16="-","-",'3j PAAC PAP'!$G$20*('3g CPIH'!N$16/'3g CPIH'!$G$16))</f>
        <v>14.189905772994129</v>
      </c>
      <c r="S106" s="129">
        <f>IF('3g CPIH'!O$16="-","-",'3j PAAC PAP'!$G$20*('3g CPIH'!O$16/'3g CPIH'!$G$16))</f>
        <v>14.268811643835617</v>
      </c>
      <c r="T106" s="129">
        <f>IF('3g CPIH'!P$16="-","-",'3j PAAC PAP'!$G$20*('3g CPIH'!P$16/'3g CPIH'!$G$16))</f>
        <v>14.30826457925636</v>
      </c>
      <c r="U106" s="129" t="str">
        <f>IF('3g CPIH'!Q$16="-","-",'3j PAAC PAP'!$G$20*('3g CPIH'!Q$16/'3g CPIH'!$G$16))</f>
        <v>-</v>
      </c>
      <c r="V106" s="129" t="str">
        <f>IF('3g CPIH'!R$16="-","-",'3j PAAC PAP'!$G$20*('3g CPIH'!R$16/'3g CPIH'!$G$16))</f>
        <v>-</v>
      </c>
      <c r="W106" s="129" t="str">
        <f>IF('3g CPIH'!S$16="-","-",'3j PAAC PAP'!$G$20*('3g CPIH'!S$16/'3g CPIH'!$G$16))</f>
        <v>-</v>
      </c>
      <c r="X106" s="129" t="str">
        <f>IF('3g CPIH'!T$16="-","-",'3j PAAC PAP'!$G$20*('3g CPIH'!T$16/'3g CPIH'!$G$16))</f>
        <v>-</v>
      </c>
      <c r="Y106" s="129" t="str">
        <f>IF('3g CPIH'!U$16="-","-",'3j PAAC PAP'!$G$20*('3g CPIH'!U$16/'3g CPIH'!$G$16))</f>
        <v>-</v>
      </c>
      <c r="Z106" s="129" t="str">
        <f>IF('3g CPIH'!V$16="-","-",'3j PAAC PAP'!$G$20*('3g CPIH'!V$16/'3g CPIH'!$G$16))</f>
        <v>-</v>
      </c>
      <c r="AA106" s="28"/>
    </row>
    <row r="107" spans="1:27" s="29" customFormat="1" ht="11.25" customHeight="1" x14ac:dyDescent="0.15">
      <c r="A107" s="256"/>
      <c r="B107" s="132" t="s">
        <v>349</v>
      </c>
      <c r="C107" s="132" t="s">
        <v>406</v>
      </c>
      <c r="D107" s="134" t="s">
        <v>323</v>
      </c>
      <c r="E107" s="131"/>
      <c r="F107" s="30"/>
      <c r="G107" s="129">
        <f>IF(G99="-","-",SUM(G99:G105)*'3j PAAC PAP'!$G$38)</f>
        <v>28.747810879824726</v>
      </c>
      <c r="H107" s="129">
        <f>IF(H99="-","-",SUM(H99:H105)*'3j PAAC PAP'!$G$38)</f>
        <v>26.474334653228684</v>
      </c>
      <c r="I107" s="129">
        <f>IF(I99="-","-",SUM(I99:I105)*'3j PAAC PAP'!$G$38)</f>
        <v>24.287514345154687</v>
      </c>
      <c r="J107" s="129">
        <f>IF(J99="-","-",SUM(J99:J105)*'3j PAAC PAP'!$G$38)</f>
        <v>23.45627945514611</v>
      </c>
      <c r="K107" s="129">
        <f>IF(K99="-","-",SUM(K99:K105)*'3j PAAC PAP'!$G$38)</f>
        <v>25.466076487370906</v>
      </c>
      <c r="L107" s="129">
        <f>IF(L99="-","-",SUM(L99:L105)*'3j PAAC PAP'!$G$38)</f>
        <v>25.427018806593239</v>
      </c>
      <c r="M107" s="129">
        <f>IF(M99="-","-",SUM(M99:M105)*'3j PAAC PAP'!$G$38)</f>
        <v>27.03879184726658</v>
      </c>
      <c r="N107" s="129">
        <f>IF(N99="-","-",SUM(N99:N105)*'3j PAAC PAP'!$G$38)</f>
        <v>29.294245968823571</v>
      </c>
      <c r="O107" s="30"/>
      <c r="P107" s="129">
        <f>IF(P99="-","-",SUM(P99:P105)*'3j PAAC PAP'!$G$38)</f>
        <v>29.294245968823571</v>
      </c>
      <c r="Q107" s="129">
        <f>IF(Q99="-","-",SUM(Q99:Q105)*'3j PAAC PAP'!$G$38)</f>
        <v>32.120098179196908</v>
      </c>
      <c r="R107" s="129">
        <f>IF(R99="-","-",SUM(R99:R105)*'3j PAAC PAP'!$G$38)</f>
        <v>29.270212537673299</v>
      </c>
      <c r="S107" s="129">
        <f>IF(S99="-","-",SUM(S99:S105)*'3j PAAC PAP'!$G$38)</f>
        <v>28.17812646474561</v>
      </c>
      <c r="T107" s="129">
        <f>IF(T99="-","-",SUM(T99:T105)*'3j PAAC PAP'!$G$38)</f>
        <v>24.727902834364428</v>
      </c>
      <c r="U107" s="129" t="str">
        <f>IF(U99="-","-",SUM(U99:U105)*'3j PAAC PAP'!$G$38)</f>
        <v>-</v>
      </c>
      <c r="V107" s="129" t="str">
        <f>IF(V99="-","-",SUM(V99:V105)*'3j PAAC PAP'!$G$38)</f>
        <v>-</v>
      </c>
      <c r="W107" s="129" t="str">
        <f>IF(W99="-","-",SUM(W99:W105)*'3j PAAC PAP'!$G$38)</f>
        <v>-</v>
      </c>
      <c r="X107" s="129" t="str">
        <f>IF(X99="-","-",SUM(X99:X105)*'3j PAAC PAP'!$G$38)</f>
        <v>-</v>
      </c>
      <c r="Y107" s="129" t="str">
        <f>IF(Y99="-","-",SUM(Y99:Y105)*'3j PAAC PAP'!$G$38)</f>
        <v>-</v>
      </c>
      <c r="Z107" s="129" t="str">
        <f>IF(Z99="-","-",SUM(Z99:Z105)*'3j PAAC PAP'!$G$38)</f>
        <v>-</v>
      </c>
      <c r="AA107" s="28"/>
    </row>
    <row r="108" spans="1:27" s="29" customFormat="1" ht="11.25" customHeight="1" x14ac:dyDescent="0.15">
      <c r="A108" s="256"/>
      <c r="B108" s="132" t="s">
        <v>388</v>
      </c>
      <c r="C108" s="132" t="s">
        <v>518</v>
      </c>
      <c r="D108" s="134" t="s">
        <v>323</v>
      </c>
      <c r="E108" s="131"/>
      <c r="F108" s="30"/>
      <c r="G108" s="129">
        <f>IF(G102="-","-",SUM(G99:G107)*'3k EBIT'!$E$12)</f>
        <v>10.49012713243086</v>
      </c>
      <c r="H108" s="129">
        <f>IF(H102="-","-",SUM(H99:H107)*'3k EBIT'!$E$12)</f>
        <v>9.6811641025156572</v>
      </c>
      <c r="I108" s="129">
        <f>IF(I102="-","-",SUM(I99:I107)*'3k EBIT'!$E$12)</f>
        <v>8.903309667642743</v>
      </c>
      <c r="J108" s="129">
        <f>IF(J102="-","-",SUM(J99:J107)*'3k EBIT'!$E$12)</f>
        <v>8.608876282147639</v>
      </c>
      <c r="K108" s="129">
        <f>IF(K102="-","-",SUM(K99:K107)*'3k EBIT'!$E$12)</f>
        <v>9.3275221057003819</v>
      </c>
      <c r="L108" s="129">
        <f>IF(L102="-","-",SUM(L99:L107)*'3k EBIT'!$E$12)</f>
        <v>9.3169268031938586</v>
      </c>
      <c r="M108" s="129">
        <f>IF(M102="-","-",SUM(M99:M107)*'3k EBIT'!$E$12)</f>
        <v>9.8946200926637733</v>
      </c>
      <c r="N108" s="129">
        <f>IF(N102="-","-",SUM(N99:N107)*'3k EBIT'!$E$12)</f>
        <v>10.699968131945827</v>
      </c>
      <c r="O108" s="30"/>
      <c r="P108" s="129">
        <f>IF(P102="-","-",SUM(P99:P107)*'3k EBIT'!$E$12)</f>
        <v>10.699968131945827</v>
      </c>
      <c r="Q108" s="129">
        <f>IF(Q102="-","-",SUM(Q99:Q107)*'3k EBIT'!$E$12)</f>
        <v>11.709170845241497</v>
      </c>
      <c r="R108" s="129">
        <f>IF(R102="-","-",SUM(R99:R107)*'3k EBIT'!$E$12)</f>
        <v>10.696505178743033</v>
      </c>
      <c r="S108" s="129">
        <f>IF(S102="-","-",SUM(S99:S107)*'3k EBIT'!$E$12)</f>
        <v>10.309195587785087</v>
      </c>
      <c r="T108" s="129">
        <f>IF(T102="-","-",SUM(T99:T107)*'3k EBIT'!$E$12)</f>
        <v>9.0815057132874752</v>
      </c>
      <c r="U108" s="129" t="str">
        <f>IF(U102="-","-",SUM(U99:U107)*'3k EBIT'!$E$12)</f>
        <v>-</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15">
      <c r="A109" s="256"/>
      <c r="B109" s="132" t="s">
        <v>292</v>
      </c>
      <c r="C109" s="177" t="s">
        <v>519</v>
      </c>
      <c r="D109" s="134" t="s">
        <v>323</v>
      </c>
      <c r="E109" s="130"/>
      <c r="F109" s="30"/>
      <c r="G109" s="129">
        <f>IF(G104="-","-",SUM(G99:G102,G104:G108)*'3l HAP'!$E$13)</f>
        <v>6.0708394445461398</v>
      </c>
      <c r="H109" s="129">
        <f>IF(H104="-","-",SUM(H99:H102,H104:H108)*'3l HAP'!$E$13)</f>
        <v>5.4492267419827654</v>
      </c>
      <c r="I109" s="129">
        <f>IF(I104="-","-",SUM(I99:I102,I104:I108)*'3l HAP'!$E$13)</f>
        <v>4.8523637877609431</v>
      </c>
      <c r="J109" s="129">
        <f>IF(J104="-","-",SUM(J99:J102,J104:J108)*'3l HAP'!$E$13)</f>
        <v>4.630574781223217</v>
      </c>
      <c r="K109" s="129">
        <f>IF(K104="-","-",SUM(K99:K102,K104:K108)*'3l HAP'!$E$13)</f>
        <v>5.23107012380353</v>
      </c>
      <c r="L109" s="129">
        <f>IF(L104="-","-",SUM(L99:L102,L104:L108)*'3l HAP'!$E$13)</f>
        <v>5.2225542261225408</v>
      </c>
      <c r="M109" s="129">
        <f>IF(M104="-","-",SUM(M99:M102,M104:M108)*'3l HAP'!$E$13)</f>
        <v>5.5769188755033205</v>
      </c>
      <c r="N109" s="129">
        <f>IF(N104="-","-",SUM(N99:N102,N104:N108)*'3l HAP'!$E$13)</f>
        <v>6.1964487115421463</v>
      </c>
      <c r="O109" s="30"/>
      <c r="P109" s="129">
        <f>IF(P104="-","-",SUM(P99:P102,P104:P108)*'3l HAP'!$E$13)</f>
        <v>6.1964487115421463</v>
      </c>
      <c r="Q109" s="129">
        <f>IF(Q104="-","-",SUM(Q99:Q102,Q104:Q108)*'3l HAP'!$E$13)</f>
        <v>6.8624433317790094</v>
      </c>
      <c r="R109" s="129">
        <f>IF(R104="-","-",SUM(R99:R102,R104:R108)*'3l HAP'!$E$13)</f>
        <v>6.0886054147888569</v>
      </c>
      <c r="S109" s="129">
        <f>IF(S104="-","-",SUM(S99:S102,S104:S108)*'3l HAP'!$E$13)</f>
        <v>5.8007981196327867</v>
      </c>
      <c r="T109" s="129">
        <f>IF(T104="-","-",SUM(T99:T102,T104:T108)*'3l HAP'!$E$13)</f>
        <v>4.8937701633013697</v>
      </c>
      <c r="U109" s="129" t="str">
        <f>IF(U104="-","-",SUM(U99:U102,U104:U108)*'3l HAP'!$E$13)</f>
        <v>-</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15">
      <c r="A110" s="256"/>
      <c r="B110" s="132" t="s">
        <v>44</v>
      </c>
      <c r="C110" s="132" t="str">
        <f>B110&amp;"_"&amp;D110</f>
        <v>Total_Southern</v>
      </c>
      <c r="D110" s="134" t="s">
        <v>323</v>
      </c>
      <c r="E110" s="131"/>
      <c r="F110" s="30"/>
      <c r="G110" s="129">
        <f t="shared" ref="G110:N110" si="14">IF(G99="-","-",SUM(G99:G109))</f>
        <v>558.18256573181282</v>
      </c>
      <c r="H110" s="129">
        <f t="shared" si="14"/>
        <v>514.98396904130027</v>
      </c>
      <c r="I110" s="129">
        <f t="shared" si="14"/>
        <v>473.44741589875065</v>
      </c>
      <c r="J110" s="129">
        <f t="shared" si="14"/>
        <v>457.72913931965132</v>
      </c>
      <c r="K110" s="129">
        <f t="shared" si="14"/>
        <v>496.15308343666942</v>
      </c>
      <c r="L110" s="129">
        <f t="shared" si="14"/>
        <v>495.58692026898279</v>
      </c>
      <c r="M110" s="129">
        <f t="shared" si="14"/>
        <v>526.34618233164156</v>
      </c>
      <c r="N110" s="129">
        <f t="shared" si="14"/>
        <v>569.35243356931551</v>
      </c>
      <c r="O110" s="30"/>
      <c r="P110" s="129">
        <f t="shared" ref="P110:Z110" si="15">IF(P99="-","-",SUM(P99:P109))</f>
        <v>569.35243356931551</v>
      </c>
      <c r="Q110" s="129">
        <f t="shared" si="15"/>
        <v>623.13433852860544</v>
      </c>
      <c r="R110" s="129">
        <f t="shared" si="15"/>
        <v>569.06232965296147</v>
      </c>
      <c r="S110" s="129">
        <f t="shared" si="15"/>
        <v>548.38981546418609</v>
      </c>
      <c r="T110" s="129">
        <f t="shared" si="15"/>
        <v>482.86755764483934</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t="str">
        <f>IF('3a DF'!V$41="-","-",'3a DF'!V$41)</f>
        <v>-</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f>IF('3c AA'!W203="-","-",'3c AA'!W203)</f>
        <v>10.705717509101307</v>
      </c>
      <c r="U113" s="38" t="str">
        <f>IF('3c AA'!X203="-","-",'3c AA'!X203)</f>
        <v>-</v>
      </c>
      <c r="V113" s="38" t="str">
        <f>IF('3c AA'!Y203="-","-",'3c AA'!Y203)</f>
        <v>-</v>
      </c>
      <c r="W113" s="38" t="str">
        <f>IF('3c AA'!Z203="-","-",'3c AA'!Z203)</f>
        <v>-</v>
      </c>
      <c r="X113" s="38" t="str">
        <f>IF('3c AA'!AA203="-","-",'3c AA'!AA203)</f>
        <v>-</v>
      </c>
      <c r="Y113" s="38" t="str">
        <f>IF('3c AA'!AB203="-","-",'3c AA'!AB203)</f>
        <v>-</v>
      </c>
      <c r="Z113" s="38" t="str">
        <f>IF('3c AA'!AC203="-","-",'3c AA'!AC203)</f>
        <v>-</v>
      </c>
      <c r="AA113" s="28"/>
    </row>
    <row r="114" spans="1:27" s="29" customFormat="1" ht="12.4" customHeight="1" x14ac:dyDescent="0.15">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t="str">
        <f>IF('3d PC'!U$42="-","-",'3d PC'!U$42)</f>
        <v>-</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15">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t="str">
        <f>IF('3f NC-Gas'!T52="-","-",'3f NC-Gas'!T52)</f>
        <v>-</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15">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t="str">
        <f>IF('3g CPIH'!Q$16="-","-",'3h OC '!$E$12*('3g CPIH'!Q$16/'3g CPIH'!$G$16))</f>
        <v>-</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SMNCC'!G$39="-","-",'3i SMNCC'!G$39)</f>
        <v>0</v>
      </c>
      <c r="L117" s="38">
        <f>IF('3i SMNCC'!H$39="-","-",'3i SMNCC'!H$39)</f>
        <v>-0.14839795210242812</v>
      </c>
      <c r="M117" s="38">
        <f>IF('3i SMNCC'!I$39="-","-",'3i SMNCC'!I$39)</f>
        <v>1.8996756847995959</v>
      </c>
      <c r="N117" s="38">
        <f>IF('3i SMNCC'!J$39="-","-",'3i SMNCC'!J$39)</f>
        <v>12.665313810179313</v>
      </c>
      <c r="O117" s="30"/>
      <c r="P117" s="38">
        <f>IF('3i SMNCC'!L$39="-","-",'3i SMNCC'!L$39)</f>
        <v>12.665313810179313</v>
      </c>
      <c r="Q117" s="38">
        <f>IF('3i SMNCC'!M$39="-","-",'3i SMNCC'!M$39)</f>
        <v>14.640709693750988</v>
      </c>
      <c r="R117" s="38">
        <f>IF('3i SMNCC'!N$39="-","-",'3i SMNCC'!N$39)</f>
        <v>14.927787132222536</v>
      </c>
      <c r="S117" s="38">
        <f>IF('3i SMNCC'!O$39="-","-",'3i SMNCC'!O$39)</f>
        <v>17.170757060355506</v>
      </c>
      <c r="T117" s="38">
        <f>IF('3i SMNCC'!P$39="-","-",'3i SMNCC'!P$39)</f>
        <v>11.164989866554468</v>
      </c>
      <c r="U117" s="38" t="str">
        <f>IF('3i SMNCC'!Q$39="-","-",'3i SMNCC'!Q$39)</f>
        <v>-</v>
      </c>
      <c r="V117" s="38" t="str">
        <f>IF('3i SMNCC'!R$39="-","-",'3i SMNCC'!R$39)</f>
        <v>-</v>
      </c>
      <c r="W117" s="38" t="str">
        <f>IF('3i SMNCC'!S$39="-","-",'3i SMNCC'!S$39)</f>
        <v>-</v>
      </c>
      <c r="X117" s="38" t="str">
        <f>IF('3i SMNCC'!T$39="-","-",'3i SMNCC'!T$39)</f>
        <v>-</v>
      </c>
      <c r="Y117" s="38" t="str">
        <f>IF('3i SMNCC'!U$39="-","-",'3i SMNCC'!U$39)</f>
        <v>-</v>
      </c>
      <c r="Z117" s="38" t="str">
        <f>IF('3i SMNCC'!V$39="-","-",'3i SMNCC'!V$39)</f>
        <v>-</v>
      </c>
      <c r="AA117" s="28"/>
    </row>
    <row r="118" spans="1:27" s="29" customFormat="1" ht="11.25" customHeight="1" x14ac:dyDescent="0.15">
      <c r="A118" s="256"/>
      <c r="B118" s="135" t="s">
        <v>349</v>
      </c>
      <c r="C118" s="135" t="s">
        <v>389</v>
      </c>
      <c r="D118" s="133" t="s">
        <v>324</v>
      </c>
      <c r="E118" s="128"/>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f>IF('3g CPIH'!P$16="-","-",'3j PAAC PAP'!$G$20*('3g CPIH'!P$16/'3g CPIH'!$G$16))</f>
        <v>14.30826457925636</v>
      </c>
      <c r="U118" s="38" t="str">
        <f>IF('3g CPIH'!Q$16="-","-",'3j PAAC PAP'!$G$20*('3g CPIH'!Q$16/'3g CPIH'!$G$16))</f>
        <v>-</v>
      </c>
      <c r="V118" s="38" t="str">
        <f>IF('3g CPIH'!R$16="-","-",'3j PAAC PAP'!$G$20*('3g CPIH'!R$16/'3g CPIH'!$G$16))</f>
        <v>-</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15">
      <c r="A119" s="256"/>
      <c r="B119" s="135" t="s">
        <v>349</v>
      </c>
      <c r="C119" s="135" t="s">
        <v>406</v>
      </c>
      <c r="D119" s="133" t="s">
        <v>324</v>
      </c>
      <c r="E119" s="128"/>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25.363036961351909</v>
      </c>
      <c r="M119" s="38">
        <f>IF(M111="-","-",SUM(M111:M117)*'3j PAAC PAP'!$G$38)</f>
        <v>27.052667536128467</v>
      </c>
      <c r="N119" s="38">
        <f>IF(N111="-","-",SUM(N111:N117)*'3j PAAC PAP'!$G$38)</f>
        <v>29.308121657707364</v>
      </c>
      <c r="O119" s="30"/>
      <c r="P119" s="38">
        <f>IF(P111="-","-",SUM(P111:P117)*'3j PAAC PAP'!$G$38)</f>
        <v>29.308121657707364</v>
      </c>
      <c r="Q119" s="38">
        <f>IF(Q111="-","-",SUM(Q111:Q117)*'3j PAAC PAP'!$G$38)</f>
        <v>31.798386162191559</v>
      </c>
      <c r="R119" s="38">
        <f>IF(R111="-","-",SUM(R111:R117)*'3j PAAC PAP'!$G$38)</f>
        <v>28.948500520532836</v>
      </c>
      <c r="S119" s="38">
        <f>IF(S111="-","-",SUM(S111:S117)*'3j PAAC PAP'!$G$38)</f>
        <v>27.9415040888715</v>
      </c>
      <c r="T119" s="38">
        <f>IF(T111="-","-",SUM(T111:T117)*'3j PAAC PAP'!$G$38)</f>
        <v>24.491280457679643</v>
      </c>
      <c r="U119" s="38" t="str">
        <f>IF(U111="-","-",SUM(U111:U117)*'3j PAAC PAP'!$G$38)</f>
        <v>-</v>
      </c>
      <c r="V119" s="38" t="str">
        <f>IF(V111="-","-",SUM(V111:V117)*'3j PAAC PAP'!$G$38)</f>
        <v>-</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15">
      <c r="A120" s="256"/>
      <c r="B120" s="135" t="s">
        <v>388</v>
      </c>
      <c r="C120" s="135" t="s">
        <v>518</v>
      </c>
      <c r="D120" s="133" t="s">
        <v>324</v>
      </c>
      <c r="E120" s="128"/>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9.2941460324186362</v>
      </c>
      <c r="M120" s="38">
        <f>IF(M114="-","-",SUM(M111:M119)*'3k EBIT'!$E$12)</f>
        <v>9.8995605392251154</v>
      </c>
      <c r="N120" s="38">
        <f>IF(N114="-","-",SUM(N111:N119)*'3k EBIT'!$E$12)</f>
        <v>10.704908578514969</v>
      </c>
      <c r="O120" s="30"/>
      <c r="P120" s="38">
        <f>IF(P114="-","-",SUM(P111:P119)*'3k EBIT'!$E$12)</f>
        <v>10.704908578514969</v>
      </c>
      <c r="Q120" s="38">
        <f>IF(Q114="-","-",SUM(Q111:Q119)*'3k EBIT'!$E$12)</f>
        <v>11.594625106721615</v>
      </c>
      <c r="R120" s="38">
        <f>IF(R114="-","-",SUM(R111:R119)*'3k EBIT'!$E$12)</f>
        <v>10.581959440175044</v>
      </c>
      <c r="S120" s="38">
        <f>IF(S114="-","-",SUM(S111:S119)*'3k EBIT'!$E$12)</f>
        <v>10.224946062240077</v>
      </c>
      <c r="T120" s="38">
        <f>IF(T114="-","-",SUM(T111:T119)*'3k EBIT'!$E$12)</f>
        <v>8.9972561874538233</v>
      </c>
      <c r="U120" s="38" t="str">
        <f>IF(U114="-","-",SUM(U111:U119)*'3k EBIT'!$E$12)</f>
        <v>-</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15">
      <c r="A121" s="256"/>
      <c r="B121" s="135" t="s">
        <v>292</v>
      </c>
      <c r="C121" s="179" t="s">
        <v>519</v>
      </c>
      <c r="D121" s="133" t="s">
        <v>324</v>
      </c>
      <c r="E121" s="127"/>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5.2212839346614421</v>
      </c>
      <c r="M121" s="38">
        <f>IF(M116="-","-",SUM(M111:M114,M116:M120)*'3l HAP'!$E$13)</f>
        <v>5.5771943625420519</v>
      </c>
      <c r="N121" s="38">
        <f>IF(N116="-","-",SUM(N111:N114,N116:N120)*'3l HAP'!$E$13)</f>
        <v>6.1967241985813128</v>
      </c>
      <c r="O121" s="30"/>
      <c r="P121" s="38">
        <f>IF(P116="-","-",SUM(P111:P114,P116:P120)*'3l HAP'!$E$13)</f>
        <v>6.1967241985813128</v>
      </c>
      <c r="Q121" s="38">
        <f>IF(Q116="-","-",SUM(Q111:Q114,Q116:Q120)*'3l HAP'!$E$13)</f>
        <v>6.8560560819803644</v>
      </c>
      <c r="R121" s="38">
        <f>IF(R116="-","-",SUM(R111:R114,R116:R120)*'3l HAP'!$E$13)</f>
        <v>6.0822181649875304</v>
      </c>
      <c r="S121" s="38">
        <f>IF(S116="-","-",SUM(S111:S114,S116:S120)*'3l HAP'!$E$13)</f>
        <v>5.7961002341241095</v>
      </c>
      <c r="T121" s="38">
        <f>IF(T116="-","-",SUM(T111:T114,T116:T120)*'3l HAP'!$E$13)</f>
        <v>4.8890722777765969</v>
      </c>
      <c r="U121" s="38" t="str">
        <f>IF(U116="-","-",SUM(U111:U114,U116:U120)*'3l HAP'!$E$13)</f>
        <v>-</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15">
      <c r="A122" s="256"/>
      <c r="B122" s="135" t="s">
        <v>44</v>
      </c>
      <c r="C122" s="135" t="str">
        <f>B122&amp;"_"&amp;D122</f>
        <v>Total_South East</v>
      </c>
      <c r="D122" s="133" t="s">
        <v>324</v>
      </c>
      <c r="E122" s="128"/>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494.38666253722857</v>
      </c>
      <c r="M122" s="38">
        <f t="shared" si="16"/>
        <v>526.60648121450549</v>
      </c>
      <c r="N122" s="38">
        <f t="shared" si="16"/>
        <v>569.61273245259042</v>
      </c>
      <c r="O122" s="30"/>
      <c r="P122" s="38">
        <f t="shared" ref="P122:Z122" si="17">IF(P111="-","-",SUM(P111:P121))</f>
        <v>569.61273245259042</v>
      </c>
      <c r="Q122" s="38">
        <f t="shared" si="17"/>
        <v>617.09923068899195</v>
      </c>
      <c r="R122" s="38">
        <f t="shared" si="17"/>
        <v>563.02722181081344</v>
      </c>
      <c r="S122" s="38">
        <f t="shared" si="17"/>
        <v>543.95093385522807</v>
      </c>
      <c r="T122" s="38">
        <f t="shared" si="17"/>
        <v>478.42867602067361</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t="str">
        <f>IF('3a DF'!V$41="-","-",'3a DF'!V$41)</f>
        <v>-</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AA'!J204="-","-",'3c AA'!J204)</f>
        <v>-</v>
      </c>
      <c r="H125" s="129" t="str">
        <f>IF('3c AA'!K204="-","-",'3c AA'!K204)</f>
        <v>-</v>
      </c>
      <c r="I125" s="129" t="str">
        <f>IF('3c AA'!L204="-","-",'3c AA'!L204)</f>
        <v>-</v>
      </c>
      <c r="J125" s="129" t="str">
        <f>IF('3c AA'!M204="-","-",'3c AA'!M204)</f>
        <v>-</v>
      </c>
      <c r="K125" s="129" t="str">
        <f>IF('3c AA'!N204="-","-",'3c AA'!N204)</f>
        <v>-</v>
      </c>
      <c r="L125" s="129" t="str">
        <f>IF('3c AA'!O204="-","-",'3c AA'!O204)</f>
        <v>-</v>
      </c>
      <c r="M125" s="129" t="str">
        <f>IF('3c AA'!P204="-","-",'3c AA'!P204)</f>
        <v>-</v>
      </c>
      <c r="N125" s="129" t="str">
        <f>IF('3c AA'!Q204="-","-",'3c AA'!Q204)</f>
        <v>-</v>
      </c>
      <c r="O125" s="30"/>
      <c r="P125" s="129" t="str">
        <f>IF('3c AA'!S204="-","-",'3c AA'!S204)</f>
        <v>-</v>
      </c>
      <c r="Q125" s="129" t="str">
        <f>IF('3c AA'!T204="-","-",'3c AA'!T204)</f>
        <v>-</v>
      </c>
      <c r="R125" s="129" t="str">
        <f>IF('3c AA'!U204="-","-",'3c AA'!U204)</f>
        <v>-</v>
      </c>
      <c r="S125" s="129" t="str">
        <f>IF('3c AA'!V204="-","-",'3c AA'!V204)</f>
        <v>-</v>
      </c>
      <c r="T125" s="129">
        <f>IF('3c AA'!W204="-","-",'3c AA'!W204)</f>
        <v>10.705717509101307</v>
      </c>
      <c r="U125" s="129" t="str">
        <f>IF('3c AA'!X204="-","-",'3c AA'!X204)</f>
        <v>-</v>
      </c>
      <c r="V125" s="129" t="str">
        <f>IF('3c AA'!Y204="-","-",'3c AA'!Y204)</f>
        <v>-</v>
      </c>
      <c r="W125" s="129" t="str">
        <f>IF('3c AA'!Z204="-","-",'3c AA'!Z204)</f>
        <v>-</v>
      </c>
      <c r="X125" s="129" t="str">
        <f>IF('3c AA'!AA204="-","-",'3c AA'!AA204)</f>
        <v>-</v>
      </c>
      <c r="Y125" s="129" t="str">
        <f>IF('3c AA'!AB204="-","-",'3c AA'!AB204)</f>
        <v>-</v>
      </c>
      <c r="Z125" s="129" t="str">
        <f>IF('3c AA'!AC204="-","-",'3c AA'!AC204)</f>
        <v>-</v>
      </c>
      <c r="AA125" s="28"/>
    </row>
    <row r="126" spans="1:27" s="29" customFormat="1" ht="11.25" customHeight="1" x14ac:dyDescent="0.15">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t="str">
        <f>IF('3d PC'!U$42="-","-",'3d PC'!U$42)</f>
        <v>-</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15">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t="str">
        <f>IF('3f NC-Gas'!T53="-","-",'3f NC-Gas'!T53)</f>
        <v>-</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15">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t="str">
        <f>IF('3g CPIH'!Q$16="-","-",'3h OC '!$E$12*('3g CPIH'!Q$16/'3g CPIH'!$G$16))</f>
        <v>-</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SMNCC'!G$39="-","-",'3i SMNCC'!G$39)</f>
        <v>0</v>
      </c>
      <c r="L129" s="129">
        <f>IF('3i SMNCC'!H$39="-","-",'3i SMNCC'!H$39)</f>
        <v>-0.14839795210242812</v>
      </c>
      <c r="M129" s="129">
        <f>IF('3i SMNCC'!I$39="-","-",'3i SMNCC'!I$39)</f>
        <v>1.8996756847995959</v>
      </c>
      <c r="N129" s="129">
        <f>IF('3i SMNCC'!J$39="-","-",'3i SMNCC'!J$39)</f>
        <v>12.665313810179313</v>
      </c>
      <c r="O129" s="30"/>
      <c r="P129" s="129">
        <f>IF('3i SMNCC'!L$39="-","-",'3i SMNCC'!L$39)</f>
        <v>12.665313810179313</v>
      </c>
      <c r="Q129" s="129">
        <f>IF('3i SMNCC'!M$39="-","-",'3i SMNCC'!M$39)</f>
        <v>14.640709693750988</v>
      </c>
      <c r="R129" s="129">
        <f>IF('3i SMNCC'!N$39="-","-",'3i SMNCC'!N$39)</f>
        <v>14.927787132222536</v>
      </c>
      <c r="S129" s="129">
        <f>IF('3i SMNCC'!O$39="-","-",'3i SMNCC'!O$39)</f>
        <v>17.170757060355506</v>
      </c>
      <c r="T129" s="129">
        <f>IF('3i SMNCC'!P$39="-","-",'3i SMNCC'!P$39)</f>
        <v>11.164989866554468</v>
      </c>
      <c r="U129" s="129" t="str">
        <f>IF('3i SMNCC'!Q$39="-","-",'3i SMNCC'!Q$39)</f>
        <v>-</v>
      </c>
      <c r="V129" s="129" t="str">
        <f>IF('3i SMNCC'!R$39="-","-",'3i SMNCC'!R$39)</f>
        <v>-</v>
      </c>
      <c r="W129" s="129" t="str">
        <f>IF('3i SMNCC'!S$39="-","-",'3i SMNCC'!S$39)</f>
        <v>-</v>
      </c>
      <c r="X129" s="129" t="str">
        <f>IF('3i SMNCC'!T$39="-","-",'3i SMNCC'!T$39)</f>
        <v>-</v>
      </c>
      <c r="Y129" s="129" t="str">
        <f>IF('3i SMNCC'!U$39="-","-",'3i SMNCC'!U$39)</f>
        <v>-</v>
      </c>
      <c r="Z129" s="129" t="str">
        <f>IF('3i SMNCC'!V$39="-","-",'3i SMNCC'!V$39)</f>
        <v>-</v>
      </c>
      <c r="AA129" s="28"/>
    </row>
    <row r="130" spans="1:27" s="29" customFormat="1" ht="11.25" customHeight="1" x14ac:dyDescent="0.15">
      <c r="A130" s="256"/>
      <c r="B130" s="132" t="s">
        <v>349</v>
      </c>
      <c r="C130" s="132" t="s">
        <v>389</v>
      </c>
      <c r="D130" s="134" t="s">
        <v>325</v>
      </c>
      <c r="E130" s="131"/>
      <c r="F130" s="30"/>
      <c r="G130" s="129">
        <f>IF('3g CPIH'!C$16="-","-",'3j PAAC PAP'!$G$20*('3g CPIH'!C$16/'3g CPIH'!$G$16))</f>
        <v>13.137827495107633</v>
      </c>
      <c r="H130" s="129">
        <f>IF('3g CPIH'!D$16="-","-",'3j PAAC PAP'!$G$20*('3g CPIH'!D$16/'3g CPIH'!$G$16))</f>
        <v>13.164129452054794</v>
      </c>
      <c r="I130" s="129">
        <f>IF('3g CPIH'!E$16="-","-",'3j PAAC PAP'!$G$20*('3g CPIH'!E$16/'3g CPIH'!$G$16))</f>
        <v>13.203582387475539</v>
      </c>
      <c r="J130" s="129">
        <f>IF('3g CPIH'!F$16="-","-",'3j PAAC PAP'!$G$20*('3g CPIH'!F$16/'3g CPIH'!$G$16))</f>
        <v>13.282488258317025</v>
      </c>
      <c r="K130" s="129">
        <f>IF('3g CPIH'!G$16="-","-",'3j PAAC PAP'!$G$20*('3g CPIH'!G$16/'3g CPIH'!$G$16))</f>
        <v>13.440300000000001</v>
      </c>
      <c r="L130" s="129">
        <f>IF('3g CPIH'!H$16="-","-",'3j PAAC PAP'!$G$20*('3g CPIH'!H$16/'3g CPIH'!$G$16))</f>
        <v>13.611262720156557</v>
      </c>
      <c r="M130" s="129">
        <f>IF('3g CPIH'!I$16="-","-",'3j PAAC PAP'!$G$20*('3g CPIH'!I$16/'3g CPIH'!$G$16))</f>
        <v>13.808527397260272</v>
      </c>
      <c r="N130" s="129">
        <f>IF('3g CPIH'!J$16="-","-",'3j PAAC PAP'!$G$20*('3g CPIH'!J$16/'3g CPIH'!$G$16))</f>
        <v>13.926886203522507</v>
      </c>
      <c r="O130" s="30"/>
      <c r="P130" s="129">
        <f>IF('3g CPIH'!L$16="-","-",'3j PAAC PAP'!$G$20*('3g CPIH'!L$16/'3g CPIH'!$G$16))</f>
        <v>13.926886203522507</v>
      </c>
      <c r="Q130" s="129">
        <f>IF('3g CPIH'!M$16="-","-",'3j PAAC PAP'!$G$20*('3g CPIH'!M$16/'3g CPIH'!$G$16))</f>
        <v>14.08469794520548</v>
      </c>
      <c r="R130" s="129">
        <f>IF('3g CPIH'!N$16="-","-",'3j PAAC PAP'!$G$20*('3g CPIH'!N$16/'3g CPIH'!$G$16))</f>
        <v>14.189905772994129</v>
      </c>
      <c r="S130" s="129">
        <f>IF('3g CPIH'!O$16="-","-",'3j PAAC PAP'!$G$20*('3g CPIH'!O$16/'3g CPIH'!$G$16))</f>
        <v>14.268811643835617</v>
      </c>
      <c r="T130" s="129">
        <f>IF('3g CPIH'!P$16="-","-",'3j PAAC PAP'!$G$20*('3g CPIH'!P$16/'3g CPIH'!$G$16))</f>
        <v>14.30826457925636</v>
      </c>
      <c r="U130" s="129" t="str">
        <f>IF('3g CPIH'!Q$16="-","-",'3j PAAC PAP'!$G$20*('3g CPIH'!Q$16/'3g CPIH'!$G$16))</f>
        <v>-</v>
      </c>
      <c r="V130" s="129" t="str">
        <f>IF('3g CPIH'!R$16="-","-",'3j PAAC PAP'!$G$20*('3g CPIH'!R$16/'3g CPIH'!$G$16))</f>
        <v>-</v>
      </c>
      <c r="W130" s="129" t="str">
        <f>IF('3g CPIH'!S$16="-","-",'3j PAAC PAP'!$G$20*('3g CPIH'!S$16/'3g CPIH'!$G$16))</f>
        <v>-</v>
      </c>
      <c r="X130" s="129" t="str">
        <f>IF('3g CPIH'!T$16="-","-",'3j PAAC PAP'!$G$20*('3g CPIH'!T$16/'3g CPIH'!$G$16))</f>
        <v>-</v>
      </c>
      <c r="Y130" s="129" t="str">
        <f>IF('3g CPIH'!U$16="-","-",'3j PAAC PAP'!$G$20*('3g CPIH'!U$16/'3g CPIH'!$G$16))</f>
        <v>-</v>
      </c>
      <c r="Z130" s="129" t="str">
        <f>IF('3g CPIH'!V$16="-","-",'3j PAAC PAP'!$G$20*('3g CPIH'!V$16/'3g CPIH'!$G$16))</f>
        <v>-</v>
      </c>
      <c r="AA130" s="28"/>
    </row>
    <row r="131" spans="1:27" s="29" customFormat="1" ht="11.25" customHeight="1" x14ac:dyDescent="0.15">
      <c r="A131" s="256"/>
      <c r="B131" s="132" t="s">
        <v>349</v>
      </c>
      <c r="C131" s="132" t="s">
        <v>406</v>
      </c>
      <c r="D131" s="134" t="s">
        <v>325</v>
      </c>
      <c r="E131" s="131"/>
      <c r="F131" s="30"/>
      <c r="G131" s="129">
        <f>IF(G123="-","-",SUM(G123:G129)*'3j PAAC PAP'!$G$38)</f>
        <v>27.585435129171643</v>
      </c>
      <c r="H131" s="129">
        <f>IF(H123="-","-",SUM(H123:H129)*'3j PAAC PAP'!$G$38)</f>
        <v>25.311958902822475</v>
      </c>
      <c r="I131" s="129">
        <f>IF(I123="-","-",SUM(I123:I129)*'3j PAAC PAP'!$G$38)</f>
        <v>23.272453906091432</v>
      </c>
      <c r="J131" s="129">
        <f>IF(J123="-","-",SUM(J123:J129)*'3j PAAC PAP'!$G$38)</f>
        <v>22.441219016798787</v>
      </c>
      <c r="K131" s="129">
        <f>IF(K123="-","-",SUM(K123:K129)*'3j PAAC PAP'!$G$38)</f>
        <v>24.763813435072432</v>
      </c>
      <c r="L131" s="129">
        <f>IF(L123="-","-",SUM(L123:L129)*'3j PAAC PAP'!$G$38)</f>
        <v>24.724755754245397</v>
      </c>
      <c r="M131" s="129">
        <f>IF(M123="-","-",SUM(M123:M129)*'3j PAAC PAP'!$G$38)</f>
        <v>26.052105015639508</v>
      </c>
      <c r="N131" s="129">
        <f>IF(N123="-","-",SUM(N123:N129)*'3j PAAC PAP'!$G$38)</f>
        <v>28.307559137048369</v>
      </c>
      <c r="O131" s="30"/>
      <c r="P131" s="129">
        <f>IF(P123="-","-",SUM(P123:P129)*'3j PAAC PAP'!$G$38)</f>
        <v>28.307559137048369</v>
      </c>
      <c r="Q131" s="129">
        <f>IF(Q123="-","-",SUM(Q123:Q129)*'3j PAAC PAP'!$G$38)</f>
        <v>31.057453105587573</v>
      </c>
      <c r="R131" s="129">
        <f>IF(R123="-","-",SUM(R123:R129)*'3j PAAC PAP'!$G$38)</f>
        <v>28.207567464977398</v>
      </c>
      <c r="S131" s="129">
        <f>IF(S123="-","-",SUM(S123:S129)*'3j PAAC PAP'!$G$38)</f>
        <v>27.091090664233956</v>
      </c>
      <c r="T131" s="129">
        <f>IF(T123="-","-",SUM(T123:T129)*'3j PAAC PAP'!$G$38)</f>
        <v>23.640867039333394</v>
      </c>
      <c r="U131" s="129" t="str">
        <f>IF(U123="-","-",SUM(U123:U129)*'3j PAAC PAP'!$G$38)</f>
        <v>-</v>
      </c>
      <c r="V131" s="129" t="str">
        <f>IF(V123="-","-",SUM(V123:V129)*'3j PAAC PAP'!$G$38)</f>
        <v>-</v>
      </c>
      <c r="W131" s="129" t="str">
        <f>IF(W123="-","-",SUM(W123:W129)*'3j PAAC PAP'!$G$38)</f>
        <v>-</v>
      </c>
      <c r="X131" s="129" t="str">
        <f>IF(X123="-","-",SUM(X123:X129)*'3j PAAC PAP'!$G$38)</f>
        <v>-</v>
      </c>
      <c r="Y131" s="129" t="str">
        <f>IF(Y123="-","-",SUM(Y123:Y129)*'3j PAAC PAP'!$G$38)</f>
        <v>-</v>
      </c>
      <c r="Z131" s="129" t="str">
        <f>IF(Z123="-","-",SUM(Z123:Z129)*'3j PAAC PAP'!$G$38)</f>
        <v>-</v>
      </c>
      <c r="AA131" s="28"/>
    </row>
    <row r="132" spans="1:27" s="29" customFormat="1" ht="11.25" x14ac:dyDescent="0.15">
      <c r="A132" s="256"/>
      <c r="B132" s="132" t="s">
        <v>388</v>
      </c>
      <c r="C132" s="132" t="s">
        <v>518</v>
      </c>
      <c r="D132" s="134" t="s">
        <v>325</v>
      </c>
      <c r="E132" s="131"/>
      <c r="F132" s="30"/>
      <c r="G132" s="129">
        <f>IF(G126="-","-",SUM(G123:G131)*'3k EBIT'!$E$12)</f>
        <v>10.076262614606689</v>
      </c>
      <c r="H132" s="129">
        <f>IF(H126="-","-",SUM(H123:H131)*'3k EBIT'!$E$12)</f>
        <v>9.2672995847793871</v>
      </c>
      <c r="I132" s="129">
        <f>IF(I126="-","-",SUM(I123:I131)*'3k EBIT'!$E$12)</f>
        <v>8.5418968465827092</v>
      </c>
      <c r="J132" s="129">
        <f>IF(J126="-","-",SUM(J123:J131)*'3k EBIT'!$E$12)</f>
        <v>8.2474634613425142</v>
      </c>
      <c r="K132" s="129">
        <f>IF(K126="-","-",SUM(K123:K131)*'3k EBIT'!$E$12)</f>
        <v>9.0774809642175693</v>
      </c>
      <c r="L132" s="129">
        <f>IF(L126="-","-",SUM(L123:L131)*'3k EBIT'!$E$12)</f>
        <v>9.066885661693469</v>
      </c>
      <c r="M132" s="129">
        <f>IF(M126="-","-",SUM(M123:M131)*'3k EBIT'!$E$12)</f>
        <v>9.5433097099537392</v>
      </c>
      <c r="N132" s="129">
        <f>IF(N126="-","-",SUM(N123:N131)*'3k EBIT'!$E$12)</f>
        <v>10.348657749183051</v>
      </c>
      <c r="O132" s="30"/>
      <c r="P132" s="129">
        <f>IF(P126="-","-",SUM(P123:P131)*'3k EBIT'!$E$12)</f>
        <v>10.348657749183051</v>
      </c>
      <c r="Q132" s="129">
        <f>IF(Q126="-","-",SUM(Q123:Q131)*'3k EBIT'!$E$12)</f>
        <v>11.330815489186916</v>
      </c>
      <c r="R132" s="129">
        <f>IF(R126="-","-",SUM(R123:R131)*'3k EBIT'!$E$12)</f>
        <v>10.318149823013682</v>
      </c>
      <c r="S132" s="129">
        <f>IF(S126="-","-",SUM(S123:S131)*'3k EBIT'!$E$12)</f>
        <v>9.9221559001594652</v>
      </c>
      <c r="T132" s="129">
        <f>IF(T126="-","-",SUM(T123:T131)*'3k EBIT'!$E$12)</f>
        <v>8.6944660276132293</v>
      </c>
      <c r="U132" s="129" t="str">
        <f>IF(U126="-","-",SUM(U123:U131)*'3k EBIT'!$E$12)</f>
        <v>-</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15">
      <c r="A133" s="256"/>
      <c r="B133" s="132" t="s">
        <v>292</v>
      </c>
      <c r="C133" s="177" t="s">
        <v>519</v>
      </c>
      <c r="D133" s="134" t="s">
        <v>325</v>
      </c>
      <c r="E133" s="130"/>
      <c r="F133" s="30"/>
      <c r="G133" s="129">
        <f>IF(G128="-","-",SUM(G123:G126,G128:G132)*'3l HAP'!$E$13)</f>
        <v>6.0477617107753643</v>
      </c>
      <c r="H133" s="129">
        <f>IF(H128="-","-",SUM(H123:H126,H128:H132)*'3l HAP'!$E$13)</f>
        <v>5.4261490082168908</v>
      </c>
      <c r="I133" s="129">
        <f>IF(I128="-","-",SUM(I123:I126,I128:I132)*'3l HAP'!$E$13)</f>
        <v>4.8322108427594772</v>
      </c>
      <c r="J133" s="129">
        <f>IF(J128="-","-",SUM(J123:J126,J128:J132)*'3l HAP'!$E$13)</f>
        <v>4.6104218362359664</v>
      </c>
      <c r="K133" s="129">
        <f>IF(K128="-","-",SUM(K123:K126,K128:K132)*'3l HAP'!$E$13)</f>
        <v>5.217127438102378</v>
      </c>
      <c r="L133" s="129">
        <f>IF(L128="-","-",SUM(L123:L126,L128:L132)*'3l HAP'!$E$13)</f>
        <v>5.2086115404204083</v>
      </c>
      <c r="M133" s="129">
        <f>IF(M128="-","-",SUM(M123:M126,M128:M132)*'3l HAP'!$E$13)</f>
        <v>5.5573292582882114</v>
      </c>
      <c r="N133" s="129">
        <f>IF(N128="-","-",SUM(N123:N126,N128:N132)*'3l HAP'!$E$13)</f>
        <v>6.1768590943240964</v>
      </c>
      <c r="O133" s="30"/>
      <c r="P133" s="129">
        <f>IF(P128="-","-",SUM(P123:P126,P128:P132)*'3l HAP'!$E$13)</f>
        <v>6.1768590943240964</v>
      </c>
      <c r="Q133" s="129">
        <f>IF(Q128="-","-",SUM(Q123:Q126,Q128:Q132)*'3l HAP'!$E$13)</f>
        <v>6.8413456444883005</v>
      </c>
      <c r="R133" s="129">
        <f>IF(R128="-","-",SUM(R123:R126,R128:R132)*'3l HAP'!$E$13)</f>
        <v>6.0675077275162836</v>
      </c>
      <c r="S133" s="129">
        <f>IF(S128="-","-",SUM(S123:S126,S128:S132)*'3l HAP'!$E$13)</f>
        <v>5.7792161804109687</v>
      </c>
      <c r="T133" s="129">
        <f>IF(T128="-","-",SUM(T123:T126,T128:T132)*'3l HAP'!$E$13)</f>
        <v>4.8721882241883634</v>
      </c>
      <c r="U133" s="129" t="str">
        <f>IF(U128="-","-",SUM(U123:U126,U128:U132)*'3l HAP'!$E$13)</f>
        <v>-</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15">
      <c r="A134" s="256"/>
      <c r="B134" s="132" t="s">
        <v>44</v>
      </c>
      <c r="C134" s="132" t="str">
        <f>B134&amp;"_"&amp;D134</f>
        <v>Total_South Wales</v>
      </c>
      <c r="D134" s="134" t="s">
        <v>325</v>
      </c>
      <c r="E134" s="131"/>
      <c r="F134" s="30"/>
      <c r="G134" s="129">
        <f t="shared" ref="G134:N134" si="18">IF(G123="-","-",SUM(G123:G133))</f>
        <v>536.37715395191492</v>
      </c>
      <c r="H134" s="129">
        <f t="shared" si="18"/>
        <v>493.17855726603358</v>
      </c>
      <c r="I134" s="129">
        <f t="shared" si="18"/>
        <v>454.40554338650804</v>
      </c>
      <c r="J134" s="129">
        <f t="shared" si="18"/>
        <v>438.68726682083928</v>
      </c>
      <c r="K134" s="129">
        <f t="shared" si="18"/>
        <v>482.97908610872065</v>
      </c>
      <c r="L134" s="129">
        <f t="shared" si="18"/>
        <v>482.41292294010788</v>
      </c>
      <c r="M134" s="129">
        <f t="shared" si="18"/>
        <v>507.8365802091414</v>
      </c>
      <c r="N134" s="129">
        <f t="shared" si="18"/>
        <v>550.84283144403639</v>
      </c>
      <c r="O134" s="30"/>
      <c r="P134" s="129">
        <f t="shared" ref="P134:Z134" si="19">IF(P123="-","-",SUM(P123:P133))</f>
        <v>550.84283144403639</v>
      </c>
      <c r="Q134" s="129">
        <f t="shared" si="19"/>
        <v>603.19980927426366</v>
      </c>
      <c r="R134" s="129">
        <f t="shared" si="19"/>
        <v>549.12780041575513</v>
      </c>
      <c r="S134" s="129">
        <f t="shared" si="19"/>
        <v>527.99773206402074</v>
      </c>
      <c r="T134" s="129">
        <f t="shared" si="19"/>
        <v>462.47547434748674</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t="str">
        <f>IF('3a DF'!V$41="-","-",'3a DF'!V$41)</f>
        <v>-</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f>IF('3c AA'!W205="-","-",'3c AA'!W205)</f>
        <v>10.705717509101307</v>
      </c>
      <c r="U137" s="38" t="str">
        <f>IF('3c AA'!X205="-","-",'3c AA'!X205)</f>
        <v>-</v>
      </c>
      <c r="V137" s="38" t="str">
        <f>IF('3c AA'!Y205="-","-",'3c AA'!Y205)</f>
        <v>-</v>
      </c>
      <c r="W137" s="38" t="str">
        <f>IF('3c AA'!Z205="-","-",'3c AA'!Z205)</f>
        <v>-</v>
      </c>
      <c r="X137" s="38" t="str">
        <f>IF('3c AA'!AA205="-","-",'3c AA'!AA205)</f>
        <v>-</v>
      </c>
      <c r="Y137" s="38" t="str">
        <f>IF('3c AA'!AB205="-","-",'3c AA'!AB205)</f>
        <v>-</v>
      </c>
      <c r="Z137" s="38" t="str">
        <f>IF('3c AA'!AC205="-","-",'3c AA'!AC205)</f>
        <v>-</v>
      </c>
      <c r="AA137" s="28"/>
    </row>
    <row r="138" spans="1:27" s="29" customFormat="1" ht="11.25" customHeight="1" x14ac:dyDescent="0.15">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t="str">
        <f>IF('3d PC'!U$42="-","-",'3d PC'!U$42)</f>
        <v>-</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15">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t="str">
        <f>IF('3f NC-Gas'!T54="-","-",'3f NC-Gas'!T54)</f>
        <v>-</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15">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t="str">
        <f>IF('3g CPIH'!Q$16="-","-",'3h OC '!$E$12*('3g CPIH'!Q$16/'3g CPIH'!$G$16))</f>
        <v>-</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SMNCC'!G$39="-","-",'3i SMNCC'!G$39)</f>
        <v>0</v>
      </c>
      <c r="L141" s="38">
        <f>IF('3i SMNCC'!H$39="-","-",'3i SMNCC'!H$39)</f>
        <v>-0.14839795210242812</v>
      </c>
      <c r="M141" s="38">
        <f>IF('3i SMNCC'!I$39="-","-",'3i SMNCC'!I$39)</f>
        <v>1.8996756847995959</v>
      </c>
      <c r="N141" s="38">
        <f>IF('3i SMNCC'!J$39="-","-",'3i SMNCC'!J$39)</f>
        <v>12.665313810179313</v>
      </c>
      <c r="O141" s="30"/>
      <c r="P141" s="38">
        <f>IF('3i SMNCC'!L$39="-","-",'3i SMNCC'!L$39)</f>
        <v>12.665313810179313</v>
      </c>
      <c r="Q141" s="38">
        <f>IF('3i SMNCC'!M$39="-","-",'3i SMNCC'!M$39)</f>
        <v>14.640709693750988</v>
      </c>
      <c r="R141" s="38">
        <f>IF('3i SMNCC'!N$39="-","-",'3i SMNCC'!N$39)</f>
        <v>14.927787132222536</v>
      </c>
      <c r="S141" s="38">
        <f>IF('3i SMNCC'!O$39="-","-",'3i SMNCC'!O$39)</f>
        <v>17.170757060355506</v>
      </c>
      <c r="T141" s="38">
        <f>IF('3i SMNCC'!P$39="-","-",'3i SMNCC'!P$39)</f>
        <v>11.164989866554468</v>
      </c>
      <c r="U141" s="38" t="str">
        <f>IF('3i SMNCC'!Q$39="-","-",'3i SMNCC'!Q$39)</f>
        <v>-</v>
      </c>
      <c r="V141" s="38" t="str">
        <f>IF('3i SMNCC'!R$39="-","-",'3i SMNCC'!R$39)</f>
        <v>-</v>
      </c>
      <c r="W141" s="38" t="str">
        <f>IF('3i SMNCC'!S$39="-","-",'3i SMNCC'!S$39)</f>
        <v>-</v>
      </c>
      <c r="X141" s="38" t="str">
        <f>IF('3i SMNCC'!T$39="-","-",'3i SMNCC'!T$39)</f>
        <v>-</v>
      </c>
      <c r="Y141" s="38" t="str">
        <f>IF('3i SMNCC'!U$39="-","-",'3i SMNCC'!U$39)</f>
        <v>-</v>
      </c>
      <c r="Z141" s="38" t="str">
        <f>IF('3i SMNCC'!V$39="-","-",'3i SMNCC'!V$39)</f>
        <v>-</v>
      </c>
      <c r="AA141" s="28"/>
    </row>
    <row r="142" spans="1:27" s="29" customFormat="1" ht="12.4" customHeight="1" x14ac:dyDescent="0.15">
      <c r="A142" s="256"/>
      <c r="B142" s="135" t="s">
        <v>349</v>
      </c>
      <c r="C142" s="135" t="s">
        <v>389</v>
      </c>
      <c r="D142" s="133" t="s">
        <v>326</v>
      </c>
      <c r="E142" s="128"/>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f>IF('3g CPIH'!P$16="-","-",'3j PAAC PAP'!$G$20*('3g CPIH'!P$16/'3g CPIH'!$G$16))</f>
        <v>14.30826457925636</v>
      </c>
      <c r="U142" s="38" t="str">
        <f>IF('3g CPIH'!Q$16="-","-",'3j PAAC PAP'!$G$20*('3g CPIH'!Q$16/'3g CPIH'!$G$16))</f>
        <v>-</v>
      </c>
      <c r="V142" s="38" t="str">
        <f>IF('3g CPIH'!R$16="-","-",'3j PAAC PAP'!$G$20*('3g CPIH'!R$16/'3g CPIH'!$G$16))</f>
        <v>-</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15">
      <c r="A143" s="256"/>
      <c r="B143" s="135" t="s">
        <v>349</v>
      </c>
      <c r="C143" s="135" t="s">
        <v>406</v>
      </c>
      <c r="D143" s="133" t="s">
        <v>326</v>
      </c>
      <c r="E143" s="128"/>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25.408795149418385</v>
      </c>
      <c r="M143" s="38">
        <f>IF(M135="-","-",SUM(M135:M141)*'3j PAAC PAP'!$G$38)</f>
        <v>27.096171835516042</v>
      </c>
      <c r="N143" s="38">
        <f>IF(N135="-","-",SUM(N135:N141)*'3j PAAC PAP'!$G$38)</f>
        <v>29.351625956850846</v>
      </c>
      <c r="O143" s="30"/>
      <c r="P143" s="38">
        <f>IF(P135="-","-",SUM(P135:P141)*'3j PAAC PAP'!$G$38)</f>
        <v>29.351625956850846</v>
      </c>
      <c r="Q143" s="38">
        <f>IF(Q135="-","-",SUM(Q135:Q141)*'3j PAAC PAP'!$G$38)</f>
        <v>32.30605718797284</v>
      </c>
      <c r="R143" s="38">
        <f>IF(R135="-","-",SUM(R135:R141)*'3j PAAC PAP'!$G$38)</f>
        <v>29.456171547819388</v>
      </c>
      <c r="S143" s="38">
        <f>IF(S135="-","-",SUM(S135:S141)*'3j PAAC PAP'!$G$38)</f>
        <v>27.955277787455991</v>
      </c>
      <c r="T143" s="38">
        <f>IF(T135="-","-",SUM(T135:T141)*'3j PAAC PAP'!$G$38)</f>
        <v>24.505054165295739</v>
      </c>
      <c r="U143" s="38" t="str">
        <f>IF(U135="-","-",SUM(U135:U141)*'3j PAAC PAP'!$G$38)</f>
        <v>-</v>
      </c>
      <c r="V143" s="38" t="str">
        <f>IF(V135="-","-",SUM(V135:V141)*'3j PAAC PAP'!$G$38)</f>
        <v>-</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25" x14ac:dyDescent="0.15">
      <c r="A144" s="256"/>
      <c r="B144" s="135" t="s">
        <v>388</v>
      </c>
      <c r="C144" s="135" t="s">
        <v>518</v>
      </c>
      <c r="D144" s="133" t="s">
        <v>326</v>
      </c>
      <c r="E144" s="128"/>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9.3104382601513631</v>
      </c>
      <c r="M144" s="38">
        <f>IF(M138="-","-",SUM(M135:M143)*'3k EBIT'!$E$12)</f>
        <v>9.9150502686686295</v>
      </c>
      <c r="N144" s="38">
        <f>IF(N138="-","-",SUM(N135:N143)*'3k EBIT'!$E$12)</f>
        <v>10.720398307871573</v>
      </c>
      <c r="O144" s="30"/>
      <c r="P144" s="38">
        <f>IF(P138="-","-",SUM(P135:P143)*'3k EBIT'!$E$12)</f>
        <v>10.720398307871573</v>
      </c>
      <c r="Q144" s="38">
        <f>IF(Q138="-","-",SUM(Q135:Q143)*'3k EBIT'!$E$12)</f>
        <v>11.775381651393355</v>
      </c>
      <c r="R144" s="38">
        <f>IF(R138="-","-",SUM(R135:R143)*'3k EBIT'!$E$12)</f>
        <v>10.762715985382737</v>
      </c>
      <c r="S144" s="38">
        <f>IF(S138="-","-",SUM(S135:S143)*'3k EBIT'!$E$12)</f>
        <v>10.229850195107716</v>
      </c>
      <c r="T144" s="38">
        <f>IF(T138="-","-",SUM(T135:T143)*'3k EBIT'!$E$12)</f>
        <v>9.0021603235371721</v>
      </c>
      <c r="U144" s="38" t="str">
        <f>IF(U138="-","-",SUM(U135:U143)*'3k EBIT'!$E$12)</f>
        <v>-</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15">
      <c r="A145" s="256"/>
      <c r="B145" s="135" t="s">
        <v>292</v>
      </c>
      <c r="C145" s="179" t="s">
        <v>519</v>
      </c>
      <c r="D145" s="133" t="s">
        <v>326</v>
      </c>
      <c r="E145" s="127"/>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5.2221924147991592</v>
      </c>
      <c r="M145" s="38">
        <f>IF(M140="-","-",SUM(M135:M138,M140:M144)*'3l HAP'!$E$13)</f>
        <v>5.5780580941181679</v>
      </c>
      <c r="N145" s="38">
        <f>IF(N140="-","-",SUM(N135:N138,N140:N144)*'3l HAP'!$E$13)</f>
        <v>6.197587930152582</v>
      </c>
      <c r="O145" s="30"/>
      <c r="P145" s="38">
        <f>IF(P140="-","-",SUM(P135:P138,P140:P144)*'3l HAP'!$E$13)</f>
        <v>6.197587930152582</v>
      </c>
      <c r="Q145" s="38">
        <f>IF(Q140="-","-",SUM(Q135:Q138,Q140:Q144)*'3l HAP'!$E$13)</f>
        <v>6.8661353500393671</v>
      </c>
      <c r="R145" s="38">
        <f>IF(R140="-","-",SUM(R135:R138,R140:R144)*'3l HAP'!$E$13)</f>
        <v>6.0922974330764177</v>
      </c>
      <c r="S145" s="38">
        <f>IF(S140="-","-",SUM(S135:S138,S140:S144)*'3l HAP'!$E$13)</f>
        <v>5.7963736962543999</v>
      </c>
      <c r="T145" s="38">
        <f>IF(T140="-","-",SUM(T135:T138,T140:T144)*'3l HAP'!$E$13)</f>
        <v>4.8893457400862008</v>
      </c>
      <c r="U145" s="38" t="str">
        <f>IF(U140="-","-",SUM(U135:U138,U140:U144)*'3l HAP'!$E$13)</f>
        <v>-</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15">
      <c r="A146" s="256"/>
      <c r="B146" s="135" t="s">
        <v>44</v>
      </c>
      <c r="C146" s="135" t="str">
        <f>B146&amp;"_"&amp;D146</f>
        <v>Total_Southern Western</v>
      </c>
      <c r="D146" s="133" t="s">
        <v>326</v>
      </c>
      <c r="E146" s="128"/>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495.2450563333233</v>
      </c>
      <c r="M146" s="38">
        <f t="shared" si="20"/>
        <v>527.42259352742076</v>
      </c>
      <c r="N146" s="38">
        <f t="shared" si="20"/>
        <v>570.42884476092661</v>
      </c>
      <c r="O146" s="30"/>
      <c r="P146" s="38">
        <f t="shared" ref="P146:Z146" si="21">IF(P135="-","-",SUM(P135:P145))</f>
        <v>570.42884476092661</v>
      </c>
      <c r="Q146" s="38">
        <f t="shared" si="21"/>
        <v>626.62280837861954</v>
      </c>
      <c r="R146" s="38">
        <f t="shared" si="21"/>
        <v>572.55079952867902</v>
      </c>
      <c r="S146" s="38">
        <f t="shared" si="21"/>
        <v>544.20931946693599</v>
      </c>
      <c r="T146" s="38">
        <f t="shared" si="21"/>
        <v>478.68706180180862</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t="str">
        <f>IF('3a DF'!V$41="-","-",'3a DF'!V$41)</f>
        <v>-</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AA'!J206="-","-",'3c AA'!J206)</f>
        <v>-</v>
      </c>
      <c r="H149" s="129" t="str">
        <f>IF('3c AA'!K206="-","-",'3c AA'!K206)</f>
        <v>-</v>
      </c>
      <c r="I149" s="129" t="str">
        <f>IF('3c AA'!L206="-","-",'3c AA'!L206)</f>
        <v>-</v>
      </c>
      <c r="J149" s="129" t="str">
        <f>IF('3c AA'!M206="-","-",'3c AA'!M206)</f>
        <v>-</v>
      </c>
      <c r="K149" s="129" t="str">
        <f>IF('3c AA'!N206="-","-",'3c AA'!N206)</f>
        <v>-</v>
      </c>
      <c r="L149" s="129" t="str">
        <f>IF('3c AA'!O206="-","-",'3c AA'!O206)</f>
        <v>-</v>
      </c>
      <c r="M149" s="129" t="str">
        <f>IF('3c AA'!P206="-","-",'3c AA'!P206)</f>
        <v>-</v>
      </c>
      <c r="N149" s="129" t="str">
        <f>IF('3c AA'!Q206="-","-",'3c AA'!Q206)</f>
        <v>-</v>
      </c>
      <c r="O149" s="30"/>
      <c r="P149" s="129" t="str">
        <f>IF('3c AA'!S206="-","-",'3c AA'!S206)</f>
        <v>-</v>
      </c>
      <c r="Q149" s="129" t="str">
        <f>IF('3c AA'!T206="-","-",'3c AA'!T206)</f>
        <v>-</v>
      </c>
      <c r="R149" s="129" t="str">
        <f>IF('3c AA'!U206="-","-",'3c AA'!U206)</f>
        <v>-</v>
      </c>
      <c r="S149" s="129" t="str">
        <f>IF('3c AA'!V206="-","-",'3c AA'!V206)</f>
        <v>-</v>
      </c>
      <c r="T149" s="129">
        <f>IF('3c AA'!W206="-","-",'3c AA'!W206)</f>
        <v>10.705717509101307</v>
      </c>
      <c r="U149" s="129" t="str">
        <f>IF('3c AA'!X206="-","-",'3c AA'!X206)</f>
        <v>-</v>
      </c>
      <c r="V149" s="129" t="str">
        <f>IF('3c AA'!Y206="-","-",'3c AA'!Y206)</f>
        <v>-</v>
      </c>
      <c r="W149" s="129" t="str">
        <f>IF('3c AA'!Z206="-","-",'3c AA'!Z206)</f>
        <v>-</v>
      </c>
      <c r="X149" s="129" t="str">
        <f>IF('3c AA'!AA206="-","-",'3c AA'!AA206)</f>
        <v>-</v>
      </c>
      <c r="Y149" s="129" t="str">
        <f>IF('3c AA'!AB206="-","-",'3c AA'!AB206)</f>
        <v>-</v>
      </c>
      <c r="Z149" s="129" t="str">
        <f>IF('3c AA'!AC206="-","-",'3c AA'!AC206)</f>
        <v>-</v>
      </c>
      <c r="AA149" s="28"/>
    </row>
    <row r="150" spans="1:27" s="29" customFormat="1" ht="11.25" customHeight="1" x14ac:dyDescent="0.15">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t="str">
        <f>IF('3d PC'!U$42="-","-",'3d PC'!U$42)</f>
        <v>-</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15">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t="str">
        <f>IF('3f NC-Gas'!T55="-","-",'3f NC-Gas'!T55)</f>
        <v>-</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15">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t="str">
        <f>IF('3g CPIH'!Q$16="-","-",'3h OC '!$E$12*('3g CPIH'!Q$16/'3g CPIH'!$G$16))</f>
        <v>-</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SMNCC'!G$39="-","-",'3i SMNCC'!G$39)</f>
        <v>0</v>
      </c>
      <c r="L153" s="129">
        <f>IF('3i SMNCC'!H$39="-","-",'3i SMNCC'!H$39)</f>
        <v>-0.14839795210242812</v>
      </c>
      <c r="M153" s="129">
        <f>IF('3i SMNCC'!I$39="-","-",'3i SMNCC'!I$39)</f>
        <v>1.8996756847995959</v>
      </c>
      <c r="N153" s="129">
        <f>IF('3i SMNCC'!J$39="-","-",'3i SMNCC'!J$39)</f>
        <v>12.665313810179313</v>
      </c>
      <c r="O153" s="30"/>
      <c r="P153" s="129">
        <f>IF('3i SMNCC'!L$39="-","-",'3i SMNCC'!L$39)</f>
        <v>12.665313810179313</v>
      </c>
      <c r="Q153" s="129">
        <f>IF('3i SMNCC'!M$39="-","-",'3i SMNCC'!M$39)</f>
        <v>14.640709693750988</v>
      </c>
      <c r="R153" s="129">
        <f>IF('3i SMNCC'!N$39="-","-",'3i SMNCC'!N$39)</f>
        <v>14.927787132222536</v>
      </c>
      <c r="S153" s="129">
        <f>IF('3i SMNCC'!O$39="-","-",'3i SMNCC'!O$39)</f>
        <v>17.170757060355506</v>
      </c>
      <c r="T153" s="129">
        <f>IF('3i SMNCC'!P$39="-","-",'3i SMNCC'!P$39)</f>
        <v>11.164989866554468</v>
      </c>
      <c r="U153" s="129" t="str">
        <f>IF('3i SMNCC'!Q$39="-","-",'3i SMNCC'!Q$39)</f>
        <v>-</v>
      </c>
      <c r="V153" s="129" t="str">
        <f>IF('3i SMNCC'!R$39="-","-",'3i SMNCC'!R$39)</f>
        <v>-</v>
      </c>
      <c r="W153" s="129" t="str">
        <f>IF('3i SMNCC'!S$39="-","-",'3i SMNCC'!S$39)</f>
        <v>-</v>
      </c>
      <c r="X153" s="129" t="str">
        <f>IF('3i SMNCC'!T$39="-","-",'3i SMNCC'!T$39)</f>
        <v>-</v>
      </c>
      <c r="Y153" s="129" t="str">
        <f>IF('3i SMNCC'!U$39="-","-",'3i SMNCC'!U$39)</f>
        <v>-</v>
      </c>
      <c r="Z153" s="129" t="str">
        <f>IF('3i SMNCC'!V$39="-","-",'3i SMNCC'!V$39)</f>
        <v>-</v>
      </c>
      <c r="AA153" s="28"/>
    </row>
    <row r="154" spans="1:27" s="29" customFormat="1" ht="11.25" customHeight="1" x14ac:dyDescent="0.15">
      <c r="A154" s="256"/>
      <c r="B154" s="132" t="s">
        <v>349</v>
      </c>
      <c r="C154" s="132" t="s">
        <v>389</v>
      </c>
      <c r="D154" s="134" t="s">
        <v>327</v>
      </c>
      <c r="E154" s="131"/>
      <c r="F154" s="30"/>
      <c r="G154" s="129">
        <f>IF('3g CPIH'!C$16="-","-",'3j PAAC PAP'!$G$20*('3g CPIH'!C$16/'3g CPIH'!$G$16))</f>
        <v>13.137827495107633</v>
      </c>
      <c r="H154" s="129">
        <f>IF('3g CPIH'!D$16="-","-",'3j PAAC PAP'!$G$20*('3g CPIH'!D$16/'3g CPIH'!$G$16))</f>
        <v>13.164129452054794</v>
      </c>
      <c r="I154" s="129">
        <f>IF('3g CPIH'!E$16="-","-",'3j PAAC PAP'!$G$20*('3g CPIH'!E$16/'3g CPIH'!$G$16))</f>
        <v>13.203582387475539</v>
      </c>
      <c r="J154" s="129">
        <f>IF('3g CPIH'!F$16="-","-",'3j PAAC PAP'!$G$20*('3g CPIH'!F$16/'3g CPIH'!$G$16))</f>
        <v>13.282488258317025</v>
      </c>
      <c r="K154" s="129">
        <f>IF('3g CPIH'!G$16="-","-",'3j PAAC PAP'!$G$20*('3g CPIH'!G$16/'3g CPIH'!$G$16))</f>
        <v>13.440300000000001</v>
      </c>
      <c r="L154" s="129">
        <f>IF('3g CPIH'!H$16="-","-",'3j PAAC PAP'!$G$20*('3g CPIH'!H$16/'3g CPIH'!$G$16))</f>
        <v>13.611262720156557</v>
      </c>
      <c r="M154" s="129">
        <f>IF('3g CPIH'!I$16="-","-",'3j PAAC PAP'!$G$20*('3g CPIH'!I$16/'3g CPIH'!$G$16))</f>
        <v>13.808527397260272</v>
      </c>
      <c r="N154" s="129">
        <f>IF('3g CPIH'!J$16="-","-",'3j PAAC PAP'!$G$20*('3g CPIH'!J$16/'3g CPIH'!$G$16))</f>
        <v>13.926886203522507</v>
      </c>
      <c r="O154" s="30"/>
      <c r="P154" s="129">
        <f>IF('3g CPIH'!L$16="-","-",'3j PAAC PAP'!$G$20*('3g CPIH'!L$16/'3g CPIH'!$G$16))</f>
        <v>13.926886203522507</v>
      </c>
      <c r="Q154" s="129">
        <f>IF('3g CPIH'!M$16="-","-",'3j PAAC PAP'!$G$20*('3g CPIH'!M$16/'3g CPIH'!$G$16))</f>
        <v>14.08469794520548</v>
      </c>
      <c r="R154" s="129">
        <f>IF('3g CPIH'!N$16="-","-",'3j PAAC PAP'!$G$20*('3g CPIH'!N$16/'3g CPIH'!$G$16))</f>
        <v>14.189905772994129</v>
      </c>
      <c r="S154" s="129">
        <f>IF('3g CPIH'!O$16="-","-",'3j PAAC PAP'!$G$20*('3g CPIH'!O$16/'3g CPIH'!$G$16))</f>
        <v>14.268811643835617</v>
      </c>
      <c r="T154" s="129">
        <f>IF('3g CPIH'!P$16="-","-",'3j PAAC PAP'!$G$20*('3g CPIH'!P$16/'3g CPIH'!$G$16))</f>
        <v>14.30826457925636</v>
      </c>
      <c r="U154" s="129" t="str">
        <f>IF('3g CPIH'!Q$16="-","-",'3j PAAC PAP'!$G$20*('3g CPIH'!Q$16/'3g CPIH'!$G$16))</f>
        <v>-</v>
      </c>
      <c r="V154" s="129" t="str">
        <f>IF('3g CPIH'!R$16="-","-",'3j PAAC PAP'!$G$20*('3g CPIH'!R$16/'3g CPIH'!$G$16))</f>
        <v>-</v>
      </c>
      <c r="W154" s="129" t="str">
        <f>IF('3g CPIH'!S$16="-","-",'3j PAAC PAP'!$G$20*('3g CPIH'!S$16/'3g CPIH'!$G$16))</f>
        <v>-</v>
      </c>
      <c r="X154" s="129" t="str">
        <f>IF('3g CPIH'!T$16="-","-",'3j PAAC PAP'!$G$20*('3g CPIH'!T$16/'3g CPIH'!$G$16))</f>
        <v>-</v>
      </c>
      <c r="Y154" s="129" t="str">
        <f>IF('3g CPIH'!U$16="-","-",'3j PAAC PAP'!$G$20*('3g CPIH'!U$16/'3g CPIH'!$G$16))</f>
        <v>-</v>
      </c>
      <c r="Z154" s="129" t="str">
        <f>IF('3g CPIH'!V$16="-","-",'3j PAAC PAP'!$G$20*('3g CPIH'!V$16/'3g CPIH'!$G$16))</f>
        <v>-</v>
      </c>
      <c r="AA154" s="28"/>
    </row>
    <row r="155" spans="1:27" s="29" customFormat="1" ht="11.25" x14ac:dyDescent="0.15">
      <c r="A155" s="256"/>
      <c r="B155" s="132" t="s">
        <v>349</v>
      </c>
      <c r="C155" s="132" t="s">
        <v>406</v>
      </c>
      <c r="D155" s="134" t="s">
        <v>327</v>
      </c>
      <c r="E155" s="131"/>
      <c r="F155" s="30"/>
      <c r="G155" s="129">
        <f>IF(G147="-","-",SUM(G147:G153)*'3j PAAC PAP'!$G$38)</f>
        <v>27.333315416915919</v>
      </c>
      <c r="H155" s="129">
        <f>IF(H147="-","-",SUM(H147:H153)*'3j PAAC PAP'!$G$38)</f>
        <v>25.059839190607899</v>
      </c>
      <c r="I155" s="129">
        <f>IF(I147="-","-",SUM(I147:I153)*'3j PAAC PAP'!$G$38)</f>
        <v>22.931643728168673</v>
      </c>
      <c r="J155" s="129">
        <f>IF(J147="-","-",SUM(J147:J153)*'3j PAAC PAP'!$G$38)</f>
        <v>22.100408838995353</v>
      </c>
      <c r="K155" s="129">
        <f>IF(K147="-","-",SUM(K147:K153)*'3j PAAC PAP'!$G$38)</f>
        <v>24.337147032486538</v>
      </c>
      <c r="L155" s="129">
        <f>IF(L147="-","-",SUM(L147:L153)*'3j PAAC PAP'!$G$38)</f>
        <v>24.298089351651274</v>
      </c>
      <c r="M155" s="129">
        <f>IF(M147="-","-",SUM(M147:M153)*'3j PAAC PAP'!$G$38)</f>
        <v>25.629045228066214</v>
      </c>
      <c r="N155" s="129">
        <f>IF(N147="-","-",SUM(N147:N153)*'3j PAAC PAP'!$G$38)</f>
        <v>27.884499349450387</v>
      </c>
      <c r="O155" s="30"/>
      <c r="P155" s="129">
        <f>IF(P147="-","-",SUM(P147:P153)*'3j PAAC PAP'!$G$38)</f>
        <v>27.884499349450387</v>
      </c>
      <c r="Q155" s="129">
        <f>IF(Q147="-","-",SUM(Q147:Q153)*'3j PAAC PAP'!$G$38)</f>
        <v>30.608352585926308</v>
      </c>
      <c r="R155" s="129">
        <f>IF(R147="-","-",SUM(R147:R153)*'3j PAAC PAP'!$G$38)</f>
        <v>27.758466945468371</v>
      </c>
      <c r="S155" s="129">
        <f>IF(S147="-","-",SUM(S147:S153)*'3j PAAC PAP'!$G$38)</f>
        <v>26.739129984509738</v>
      </c>
      <c r="T155" s="129">
        <f>IF(T147="-","-",SUM(T147:T153)*'3j PAAC PAP'!$G$38)</f>
        <v>23.288906360522617</v>
      </c>
      <c r="U155" s="129" t="str">
        <f>IF(U147="-","-",SUM(U147:U153)*'3j PAAC PAP'!$G$38)</f>
        <v>-</v>
      </c>
      <c r="V155" s="129" t="str">
        <f>IF(V147="-","-",SUM(V147:V153)*'3j PAAC PAP'!$G$38)</f>
        <v>-</v>
      </c>
      <c r="W155" s="129" t="str">
        <f>IF(W147="-","-",SUM(W147:W153)*'3j PAAC PAP'!$G$38)</f>
        <v>-</v>
      </c>
      <c r="X155" s="129" t="str">
        <f>IF(X147="-","-",SUM(X147:X153)*'3j PAAC PAP'!$G$38)</f>
        <v>-</v>
      </c>
      <c r="Y155" s="129" t="str">
        <f>IF(Y147="-","-",SUM(Y147:Y153)*'3j PAAC PAP'!$G$38)</f>
        <v>-</v>
      </c>
      <c r="Z155" s="129" t="str">
        <f>IF(Z147="-","-",SUM(Z147:Z153)*'3j PAAC PAP'!$G$38)</f>
        <v>-</v>
      </c>
      <c r="AA155" s="28"/>
    </row>
    <row r="156" spans="1:27" s="29" customFormat="1" ht="11.25" x14ac:dyDescent="0.15">
      <c r="A156" s="256"/>
      <c r="B156" s="132" t="s">
        <v>388</v>
      </c>
      <c r="C156" s="132" t="s">
        <v>518</v>
      </c>
      <c r="D156" s="134" t="s">
        <v>327</v>
      </c>
      <c r="E156" s="182"/>
      <c r="F156" s="30"/>
      <c r="G156" s="129">
        <f>IF(G150="-","-",SUM(G147:G155)*'3k EBIT'!$E$12)</f>
        <v>9.9864952540194967</v>
      </c>
      <c r="H156" s="129">
        <f>IF(H150="-","-",SUM(H147:H155)*'3k EBIT'!$E$12)</f>
        <v>9.1775322242068444</v>
      </c>
      <c r="I156" s="129">
        <f>IF(I150="-","-",SUM(I147:I155)*'3k EBIT'!$E$12)</f>
        <v>8.4205511974874625</v>
      </c>
      <c r="J156" s="129">
        <f>IF(J150="-","-",SUM(J147:J155)*'3k EBIT'!$E$12)</f>
        <v>8.1261178122897544</v>
      </c>
      <c r="K156" s="129">
        <f>IF(K150="-","-",SUM(K147:K155)*'3k EBIT'!$E$12)</f>
        <v>8.9255661596642462</v>
      </c>
      <c r="L156" s="129">
        <f>IF(L150="-","-",SUM(L147:L155)*'3k EBIT'!$E$12)</f>
        <v>8.9149708571372166</v>
      </c>
      <c r="M156" s="129">
        <f>IF(M150="-","-",SUM(M147:M155)*'3k EBIT'!$E$12)</f>
        <v>9.3926790426360132</v>
      </c>
      <c r="N156" s="129">
        <f>IF(N150="-","-",SUM(N147:N155)*'3k EBIT'!$E$12)</f>
        <v>10.198027081856534</v>
      </c>
      <c r="O156" s="30"/>
      <c r="P156" s="129">
        <f>IF(P150="-","-",SUM(P147:P155)*'3k EBIT'!$E$12)</f>
        <v>10.198027081856534</v>
      </c>
      <c r="Q156" s="129">
        <f>IF(Q150="-","-",SUM(Q147:Q155)*'3k EBIT'!$E$12)</f>
        <v>11.170913005054945</v>
      </c>
      <c r="R156" s="129">
        <f>IF(R150="-","-",SUM(R147:R155)*'3k EBIT'!$E$12)</f>
        <v>10.158247338935915</v>
      </c>
      <c r="S156" s="129">
        <f>IF(S150="-","-",SUM(S147:S155)*'3k EBIT'!$E$12)</f>
        <v>9.7968401088370065</v>
      </c>
      <c r="T156" s="129">
        <f>IF(T150="-","-",SUM(T147:T155)*'3k EBIT'!$E$12)</f>
        <v>8.5691502366160002</v>
      </c>
      <c r="U156" s="129" t="str">
        <f>IF(U150="-","-",SUM(U147:U155)*'3k EBIT'!$E$12)</f>
        <v>-</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15">
      <c r="A157" s="256"/>
      <c r="B157" s="132" t="s">
        <v>292</v>
      </c>
      <c r="C157" s="177" t="s">
        <v>519</v>
      </c>
      <c r="D157" s="134" t="s">
        <v>327</v>
      </c>
      <c r="E157" s="134"/>
      <c r="F157" s="30"/>
      <c r="G157" s="129">
        <f>IF(G152="-","-",SUM(G147:G150,G152:G156)*'3l HAP'!$E$13)</f>
        <v>6.0427561421418714</v>
      </c>
      <c r="H157" s="129">
        <f>IF(H152="-","-",SUM(H147:H150,H152:H156)*'3l HAP'!$E$13)</f>
        <v>5.4211434395842142</v>
      </c>
      <c r="I157" s="129">
        <f>IF(I152="-","-",SUM(I147:I150,I152:I156)*'3l HAP'!$E$13)</f>
        <v>4.8254444192961072</v>
      </c>
      <c r="J157" s="129">
        <f>IF(J152="-","-",SUM(J147:J150,J152:J156)*'3l HAP'!$E$13)</f>
        <v>4.6036554127749643</v>
      </c>
      <c r="K157" s="129">
        <f>IF(K152="-","-",SUM(K147:K150,K152:K156)*'3l HAP'!$E$13)</f>
        <v>5.2086564306486522</v>
      </c>
      <c r="L157" s="129">
        <f>IF(L152="-","-",SUM(L147:L150,L152:L156)*'3l HAP'!$E$13)</f>
        <v>5.2001405329665209</v>
      </c>
      <c r="M157" s="129">
        <f>IF(M152="-","-",SUM(M147:M150,M152:M156)*'3l HAP'!$E$13)</f>
        <v>5.5489298563381517</v>
      </c>
      <c r="N157" s="129">
        <f>IF(N152="-","-",SUM(N147:N150,N152:N156)*'3l HAP'!$E$13)</f>
        <v>6.1684596923735464</v>
      </c>
      <c r="O157" s="30"/>
      <c r="P157" s="129">
        <f>IF(P152="-","-",SUM(P147:P150,P152:P156)*'3l HAP'!$E$13)</f>
        <v>6.1684596923735464</v>
      </c>
      <c r="Q157" s="129">
        <f>IF(Q152="-","-",SUM(Q147:Q150,Q152:Q156)*'3l HAP'!$E$13)</f>
        <v>6.8324292315097637</v>
      </c>
      <c r="R157" s="129">
        <f>IF(R152="-","-",SUM(R147:R150,R152:R156)*'3l HAP'!$E$13)</f>
        <v>6.0585913145407684</v>
      </c>
      <c r="S157" s="129">
        <f>IF(S152="-","-",SUM(S147:S150,S152:S156)*'3l HAP'!$E$13)</f>
        <v>5.7722283755983748</v>
      </c>
      <c r="T157" s="129">
        <f>IF(T152="-","-",SUM(T147:T150,T152:T156)*'3l HAP'!$E$13)</f>
        <v>4.8652004193939042</v>
      </c>
      <c r="U157" s="129" t="str">
        <f>IF(U152="-","-",SUM(U147:U150,U152:U156)*'3l HAP'!$E$13)</f>
        <v>-</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IF(G147="-","-",SUM(G147:G157))</f>
        <v>531.64755240914656</v>
      </c>
      <c r="H158" s="129">
        <f t="shared" si="22"/>
        <v>488.44895572403709</v>
      </c>
      <c r="I158" s="129">
        <f t="shared" si="22"/>
        <v>448.0121664907748</v>
      </c>
      <c r="J158" s="129">
        <f t="shared" si="22"/>
        <v>432.29388992734448</v>
      </c>
      <c r="K158" s="129">
        <f t="shared" si="22"/>
        <v>474.97510237471226</v>
      </c>
      <c r="L158" s="129">
        <f t="shared" si="22"/>
        <v>474.40893920594522</v>
      </c>
      <c r="M158" s="129">
        <f t="shared" si="22"/>
        <v>499.90025422301449</v>
      </c>
      <c r="N158" s="129">
        <f t="shared" si="22"/>
        <v>542.90650545744631</v>
      </c>
      <c r="O158" s="30"/>
      <c r="P158" s="129">
        <f t="shared" ref="P158:Z158" si="23">IF(P147="-","-",SUM(P147:P157))</f>
        <v>542.90650545744631</v>
      </c>
      <c r="Q158" s="129">
        <f t="shared" si="23"/>
        <v>594.77497612002946</v>
      </c>
      <c r="R158" s="129">
        <f t="shared" si="23"/>
        <v>540.70296726437687</v>
      </c>
      <c r="S158" s="129">
        <f t="shared" si="23"/>
        <v>521.39517901918373</v>
      </c>
      <c r="T158" s="129">
        <f t="shared" si="23"/>
        <v>455.87292131978523</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t="str">
        <f>IF('3a DF'!V$41="-","-",'3a DF'!V$41)</f>
        <v>-</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f>IF('3c AA'!W207="-","-",'3c AA'!W207)</f>
        <v>10.705717509101307</v>
      </c>
      <c r="U161" s="38" t="str">
        <f>IF('3c AA'!X207="-","-",'3c AA'!X207)</f>
        <v>-</v>
      </c>
      <c r="V161" s="38" t="str">
        <f>IF('3c AA'!Y207="-","-",'3c AA'!Y207)</f>
        <v>-</v>
      </c>
      <c r="W161" s="38" t="str">
        <f>IF('3c AA'!Z207="-","-",'3c AA'!Z207)</f>
        <v>-</v>
      </c>
      <c r="X161" s="38" t="str">
        <f>IF('3c AA'!AA207="-","-",'3c AA'!AA207)</f>
        <v>-</v>
      </c>
      <c r="Y161" s="38" t="str">
        <f>IF('3c AA'!AB207="-","-",'3c AA'!AB207)</f>
        <v>-</v>
      </c>
      <c r="Z161" s="38" t="str">
        <f>IF('3c AA'!AC207="-","-",'3c AA'!AC207)</f>
        <v>-</v>
      </c>
      <c r="AA161" s="28"/>
    </row>
    <row r="162" spans="1:27" s="29" customFormat="1" ht="11.25" customHeight="1" x14ac:dyDescent="0.15">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t="str">
        <f>IF('3d PC'!U$42="-","-",'3d PC'!U$42)</f>
        <v>-</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15">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t="str">
        <f>IF('3f NC-Gas'!T56="-","-",'3f NC-Gas'!T56)</f>
        <v>-</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15">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t="str">
        <f>IF('3g CPIH'!Q$16="-","-",'3h OC '!$E$12*('3g CPIH'!Q$16/'3g CPIH'!$G$16))</f>
        <v>-</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SMNCC'!G$39="-","-",'3i SMNCC'!G$39)</f>
        <v>0</v>
      </c>
      <c r="L165" s="38">
        <f>IF('3i SMNCC'!H$39="-","-",'3i SMNCC'!H$39)</f>
        <v>-0.14839795210242812</v>
      </c>
      <c r="M165" s="38">
        <f>IF('3i SMNCC'!I$39="-","-",'3i SMNCC'!I$39)</f>
        <v>1.8996756847995959</v>
      </c>
      <c r="N165" s="38">
        <f>IF('3i SMNCC'!J$39="-","-",'3i SMNCC'!J$39)</f>
        <v>12.665313810179313</v>
      </c>
      <c r="O165" s="30"/>
      <c r="P165" s="38">
        <f>IF('3i SMNCC'!L$39="-","-",'3i SMNCC'!L$39)</f>
        <v>12.665313810179313</v>
      </c>
      <c r="Q165" s="38">
        <f>IF('3i SMNCC'!M$39="-","-",'3i SMNCC'!M$39)</f>
        <v>14.640709693750988</v>
      </c>
      <c r="R165" s="38">
        <f>IF('3i SMNCC'!N$39="-","-",'3i SMNCC'!N$39)</f>
        <v>14.927787132222536</v>
      </c>
      <c r="S165" s="38">
        <f>IF('3i SMNCC'!O$39="-","-",'3i SMNCC'!O$39)</f>
        <v>17.170757060355506</v>
      </c>
      <c r="T165" s="38">
        <f>IF('3i SMNCC'!P$39="-","-",'3i SMNCC'!P$39)</f>
        <v>11.164989866554468</v>
      </c>
      <c r="U165" s="38" t="str">
        <f>IF('3i SMNCC'!Q$39="-","-",'3i SMNCC'!Q$39)</f>
        <v>-</v>
      </c>
      <c r="V165" s="38" t="str">
        <f>IF('3i SMNCC'!R$39="-","-",'3i SMNCC'!R$39)</f>
        <v>-</v>
      </c>
      <c r="W165" s="38" t="str">
        <f>IF('3i SMNCC'!S$39="-","-",'3i SMNCC'!S$39)</f>
        <v>-</v>
      </c>
      <c r="X165" s="38" t="str">
        <f>IF('3i SMNCC'!T$39="-","-",'3i SMNCC'!T$39)</f>
        <v>-</v>
      </c>
      <c r="Y165" s="38" t="str">
        <f>IF('3i SMNCC'!U$39="-","-",'3i SMNCC'!U$39)</f>
        <v>-</v>
      </c>
      <c r="Z165" s="38" t="str">
        <f>IF('3i SMNCC'!V$39="-","-",'3i SMNCC'!V$39)</f>
        <v>-</v>
      </c>
      <c r="AA165" s="28"/>
    </row>
    <row r="166" spans="1:27" s="29" customFormat="1" ht="11.25" x14ac:dyDescent="0.15">
      <c r="A166" s="256"/>
      <c r="B166" s="135" t="s">
        <v>349</v>
      </c>
      <c r="C166" s="135" t="s">
        <v>389</v>
      </c>
      <c r="D166" s="133" t="s">
        <v>328</v>
      </c>
      <c r="E166" s="181"/>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f>IF('3g CPIH'!P$16="-","-",'3j PAAC PAP'!$G$20*('3g CPIH'!P$16/'3g CPIH'!$G$16))</f>
        <v>14.30826457925636</v>
      </c>
      <c r="U166" s="38" t="str">
        <f>IF('3g CPIH'!Q$16="-","-",'3j PAAC PAP'!$G$20*('3g CPIH'!Q$16/'3g CPIH'!$G$16))</f>
        <v>-</v>
      </c>
      <c r="V166" s="38" t="str">
        <f>IF('3g CPIH'!R$16="-","-",'3j PAAC PAP'!$G$20*('3g CPIH'!R$16/'3g CPIH'!$G$16))</f>
        <v>-</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25" x14ac:dyDescent="0.15">
      <c r="A167" s="256"/>
      <c r="B167" s="135" t="s">
        <v>349</v>
      </c>
      <c r="C167" s="135" t="s">
        <v>406</v>
      </c>
      <c r="D167" s="133" t="s">
        <v>328</v>
      </c>
      <c r="E167" s="181"/>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24.434570455356287</v>
      </c>
      <c r="M167" s="38">
        <f>IF(M159="-","-",SUM(M159:M165)*'3j PAAC PAP'!$G$38)</f>
        <v>25.93514647814915</v>
      </c>
      <c r="N167" s="38">
        <f>IF(N159="-","-",SUM(N159:N165)*'3j PAAC PAP'!$G$38)</f>
        <v>28.19060059982834</v>
      </c>
      <c r="O167" s="30"/>
      <c r="P167" s="38">
        <f>IF(P159="-","-",SUM(P159:P165)*'3j PAAC PAP'!$G$38)</f>
        <v>28.19060059982834</v>
      </c>
      <c r="Q167" s="38">
        <f>IF(Q159="-","-",SUM(Q159:Q165)*'3j PAAC PAP'!$G$38)</f>
        <v>30.785615455904143</v>
      </c>
      <c r="R167" s="38">
        <f>IF(R159="-","-",SUM(R159:R165)*'3j PAAC PAP'!$G$38)</f>
        <v>27.935729813626949</v>
      </c>
      <c r="S167" s="38">
        <f>IF(S159="-","-",SUM(S159:S165)*'3j PAAC PAP'!$G$38)</f>
        <v>27.479393802673705</v>
      </c>
      <c r="T167" s="38">
        <f>IF(T159="-","-",SUM(T159:T165)*'3j PAAC PAP'!$G$38)</f>
        <v>24.02917016777101</v>
      </c>
      <c r="U167" s="38" t="str">
        <f>IF(U159="-","-",SUM(U159:U165)*'3j PAAC PAP'!$G$38)</f>
        <v>-</v>
      </c>
      <c r="V167" s="38" t="str">
        <f>IF(V159="-","-",SUM(V159:V165)*'3j PAAC PAP'!$G$38)</f>
        <v>-</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25" x14ac:dyDescent="0.15">
      <c r="A168" s="256"/>
      <c r="B168" s="135" t="s">
        <v>388</v>
      </c>
      <c r="C168" s="135" t="s">
        <v>518</v>
      </c>
      <c r="D168" s="133" t="s">
        <v>328</v>
      </c>
      <c r="E168" s="181"/>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8.9635650282950792</v>
      </c>
      <c r="M168" s="38">
        <f>IF(M162="-","-",SUM(M159:M167)*'3k EBIT'!$E$12)</f>
        <v>9.5016665591080081</v>
      </c>
      <c r="N168" s="38">
        <f>IF(N162="-","-",SUM(N159:N167)*'3k EBIT'!$E$12)</f>
        <v>10.30701459843357</v>
      </c>
      <c r="O168" s="30"/>
      <c r="P168" s="38">
        <f>IF(P162="-","-",SUM(P159:P167)*'3k EBIT'!$E$12)</f>
        <v>10.30701459843357</v>
      </c>
      <c r="Q168" s="38">
        <f>IF(Q162="-","-",SUM(Q159:Q167)*'3k EBIT'!$E$12)</f>
        <v>11.234027546260993</v>
      </c>
      <c r="R168" s="38">
        <f>IF(R162="-","-",SUM(R159:R167)*'3k EBIT'!$E$12)</f>
        <v>10.221361879494214</v>
      </c>
      <c r="S168" s="38">
        <f>IF(S162="-","-",SUM(S159:S167)*'3k EBIT'!$E$12)</f>
        <v>10.060411443661373</v>
      </c>
      <c r="T168" s="38">
        <f>IF(T162="-","-",SUM(T159:T167)*'3k EBIT'!$E$12)</f>
        <v>8.8327215675538717</v>
      </c>
      <c r="U168" s="38" t="str">
        <f>IF(U162="-","-",SUM(U159:U167)*'3k EBIT'!$E$12)</f>
        <v>-</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15">
      <c r="A169" s="256"/>
      <c r="B169" s="135" t="s">
        <v>292</v>
      </c>
      <c r="C169" s="136" t="s">
        <v>519</v>
      </c>
      <c r="D169" s="133" t="s">
        <v>328</v>
      </c>
      <c r="E169" s="127"/>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5.2028502200657876</v>
      </c>
      <c r="M169" s="38">
        <f>IF(M164="-","-",SUM(M159:M162,M164:M168)*'3l HAP'!$E$13)</f>
        <v>5.5550071709692821</v>
      </c>
      <c r="N169" s="38">
        <f>IF(N164="-","-",SUM(N159:N162,N164:N168)*'3l HAP'!$E$13)</f>
        <v>6.1745370070105334</v>
      </c>
      <c r="O169" s="30"/>
      <c r="P169" s="38">
        <f>IF(P164="-","-",SUM(P159:P162,P164:P168)*'3l HAP'!$E$13)</f>
        <v>6.1745370070105334</v>
      </c>
      <c r="Q169" s="38">
        <f>IF(Q164="-","-",SUM(Q159:Q162,Q164:Q168)*'3l HAP'!$E$13)</f>
        <v>6.8359485971869063</v>
      </c>
      <c r="R169" s="38">
        <f>IF(R164="-","-",SUM(R159:R162,R164:R168)*'3l HAP'!$E$13)</f>
        <v>6.0621106801817932</v>
      </c>
      <c r="S169" s="38">
        <f>IF(S164="-","-",SUM(S159:S162,S164:S168)*'3l HAP'!$E$13)</f>
        <v>5.7869255260732775</v>
      </c>
      <c r="T169" s="38">
        <f>IF(T164="-","-",SUM(T159:T162,T164:T168)*'3l HAP'!$E$13)</f>
        <v>4.8798975696520888</v>
      </c>
      <c r="U169" s="38" t="str">
        <f>IF(U164="-","-",SUM(U159:U162,U164:U168)*'3l HAP'!$E$13)</f>
        <v>-</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476.96923579230338</v>
      </c>
      <c r="M170" s="38">
        <f t="shared" si="24"/>
        <v>505.64251424577373</v>
      </c>
      <c r="N170" s="38">
        <f t="shared" si="24"/>
        <v>548.64876548574</v>
      </c>
      <c r="O170" s="30"/>
      <c r="P170" s="38">
        <f t="shared" ref="P170:Z170" si="25">IF(P159="-","-",SUM(P159:P169))</f>
        <v>548.64876548574</v>
      </c>
      <c r="Q170" s="38">
        <f t="shared" si="25"/>
        <v>598.10031207183454</v>
      </c>
      <c r="R170" s="38">
        <f t="shared" si="25"/>
        <v>544.02830318205395</v>
      </c>
      <c r="S170" s="38">
        <f t="shared" si="25"/>
        <v>535.28204595679438</v>
      </c>
      <c r="T170" s="38">
        <f t="shared" si="25"/>
        <v>469.75978805262685</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t="str">
        <f>IF('3a DF'!V$41="-","-",'3a DF'!V$41)</f>
        <v>-</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AA'!J208="-","-",'3c AA'!J208)</f>
        <v>-</v>
      </c>
      <c r="H173" s="129" t="str">
        <f>IF('3c AA'!K208="-","-",'3c AA'!K208)</f>
        <v>-</v>
      </c>
      <c r="I173" s="129" t="str">
        <f>IF('3c AA'!L208="-","-",'3c AA'!L208)</f>
        <v>-</v>
      </c>
      <c r="J173" s="129" t="str">
        <f>IF('3c AA'!M208="-","-",'3c AA'!M208)</f>
        <v>-</v>
      </c>
      <c r="K173" s="129" t="str">
        <f>IF('3c AA'!N208="-","-",'3c AA'!N208)</f>
        <v>-</v>
      </c>
      <c r="L173" s="129" t="str">
        <f>IF('3c AA'!O208="-","-",'3c AA'!O208)</f>
        <v>-</v>
      </c>
      <c r="M173" s="129" t="str">
        <f>IF('3c AA'!P208="-","-",'3c AA'!P208)</f>
        <v>-</v>
      </c>
      <c r="N173" s="129" t="str">
        <f>IF('3c AA'!Q208="-","-",'3c AA'!Q208)</f>
        <v>-</v>
      </c>
      <c r="O173" s="30"/>
      <c r="P173" s="129" t="str">
        <f>IF('3c AA'!S208="-","-",'3c AA'!S208)</f>
        <v>-</v>
      </c>
      <c r="Q173" s="129" t="str">
        <f>IF('3c AA'!T208="-","-",'3c AA'!T208)</f>
        <v>-</v>
      </c>
      <c r="R173" s="129" t="str">
        <f>IF('3c AA'!U208="-","-",'3c AA'!U208)</f>
        <v>-</v>
      </c>
      <c r="S173" s="129" t="str">
        <f>IF('3c AA'!V208="-","-",'3c AA'!V208)</f>
        <v>-</v>
      </c>
      <c r="T173" s="129">
        <f>IF('3c AA'!W208="-","-",'3c AA'!W208)</f>
        <v>10.705717509101307</v>
      </c>
      <c r="U173" s="129" t="str">
        <f>IF('3c AA'!X208="-","-",'3c AA'!X208)</f>
        <v>-</v>
      </c>
      <c r="V173" s="129" t="str">
        <f>IF('3c AA'!Y208="-","-",'3c AA'!Y208)</f>
        <v>-</v>
      </c>
      <c r="W173" s="129" t="str">
        <f>IF('3c AA'!Z208="-","-",'3c AA'!Z208)</f>
        <v>-</v>
      </c>
      <c r="X173" s="129" t="str">
        <f>IF('3c AA'!AA208="-","-",'3c AA'!AA208)</f>
        <v>-</v>
      </c>
      <c r="Y173" s="129" t="str">
        <f>IF('3c AA'!AB208="-","-",'3c AA'!AB208)</f>
        <v>-</v>
      </c>
      <c r="Z173" s="129" t="str">
        <f>IF('3c AA'!AC208="-","-",'3c AA'!AC208)</f>
        <v>-</v>
      </c>
      <c r="AA173" s="28"/>
    </row>
    <row r="174" spans="1:27" s="29" customFormat="1" ht="11.25" customHeight="1" x14ac:dyDescent="0.15">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t="str">
        <f>IF('3d PC'!U$42="-","-",'3d PC'!U$42)</f>
        <v>-</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15">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t="str">
        <f>IF('3f NC-Gas'!T57="-","-",'3f NC-Gas'!T57)</f>
        <v>-</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15">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t="str">
        <f>IF('3g CPIH'!Q$16="-","-",'3h OC '!$E$12*('3g CPIH'!Q$16/'3g CPIH'!$G$16))</f>
        <v>-</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SMNCC'!G$39="-","-",'3i SMNCC'!G$39)</f>
        <v>0</v>
      </c>
      <c r="L177" s="129">
        <f>IF('3i SMNCC'!H$39="-","-",'3i SMNCC'!H$39)</f>
        <v>-0.14839795210242812</v>
      </c>
      <c r="M177" s="129">
        <f>IF('3i SMNCC'!I$39="-","-",'3i SMNCC'!I$39)</f>
        <v>1.8996756847995959</v>
      </c>
      <c r="N177" s="129">
        <f>IF('3i SMNCC'!J$39="-","-",'3i SMNCC'!J$39)</f>
        <v>12.665313810179313</v>
      </c>
      <c r="O177" s="30"/>
      <c r="P177" s="129">
        <f>IF('3i SMNCC'!L$39="-","-",'3i SMNCC'!L$39)</f>
        <v>12.665313810179313</v>
      </c>
      <c r="Q177" s="129">
        <f>IF('3i SMNCC'!M$39="-","-",'3i SMNCC'!M$39)</f>
        <v>14.640709693750988</v>
      </c>
      <c r="R177" s="129">
        <f>IF('3i SMNCC'!N$39="-","-",'3i SMNCC'!N$39)</f>
        <v>14.927787132222536</v>
      </c>
      <c r="S177" s="129">
        <f>IF('3i SMNCC'!O$39="-","-",'3i SMNCC'!O$39)</f>
        <v>17.170757060355506</v>
      </c>
      <c r="T177" s="129">
        <f>IF('3i SMNCC'!P$39="-","-",'3i SMNCC'!P$39)</f>
        <v>11.164989866554468</v>
      </c>
      <c r="U177" s="129" t="str">
        <f>IF('3i SMNCC'!Q$39="-","-",'3i SMNCC'!Q$39)</f>
        <v>-</v>
      </c>
      <c r="V177" s="129" t="str">
        <f>IF('3i SMNCC'!R$39="-","-",'3i SMNCC'!R$39)</f>
        <v>-</v>
      </c>
      <c r="W177" s="129" t="str">
        <f>IF('3i SMNCC'!S$39="-","-",'3i SMNCC'!S$39)</f>
        <v>-</v>
      </c>
      <c r="X177" s="129" t="str">
        <f>IF('3i SMNCC'!T$39="-","-",'3i SMNCC'!T$39)</f>
        <v>-</v>
      </c>
      <c r="Y177" s="129" t="str">
        <f>IF('3i SMNCC'!U$39="-","-",'3i SMNCC'!U$39)</f>
        <v>-</v>
      </c>
      <c r="Z177" s="129" t="str">
        <f>IF('3i SMNCC'!V$39="-","-",'3i SMNCC'!V$39)</f>
        <v>-</v>
      </c>
      <c r="AA177" s="28"/>
    </row>
    <row r="178" spans="1:27" s="29" customFormat="1" ht="12.4" customHeight="1" x14ac:dyDescent="0.15">
      <c r="A178" s="256"/>
      <c r="B178" s="132" t="s">
        <v>349</v>
      </c>
      <c r="C178" s="178" t="s">
        <v>389</v>
      </c>
      <c r="D178" s="134" t="s">
        <v>329</v>
      </c>
      <c r="E178" s="131"/>
      <c r="F178" s="30"/>
      <c r="G178" s="129">
        <f>IF('3g CPIH'!C$16="-","-",'3j PAAC PAP'!$G$20*('3g CPIH'!C$16/'3g CPIH'!$G$16))</f>
        <v>13.137827495107633</v>
      </c>
      <c r="H178" s="129">
        <f>IF('3g CPIH'!D$16="-","-",'3j PAAC PAP'!$G$20*('3g CPIH'!D$16/'3g CPIH'!$G$16))</f>
        <v>13.164129452054794</v>
      </c>
      <c r="I178" s="129">
        <f>IF('3g CPIH'!E$16="-","-",'3j PAAC PAP'!$G$20*('3g CPIH'!E$16/'3g CPIH'!$G$16))</f>
        <v>13.203582387475539</v>
      </c>
      <c r="J178" s="129">
        <f>IF('3g CPIH'!F$16="-","-",'3j PAAC PAP'!$G$20*('3g CPIH'!F$16/'3g CPIH'!$G$16))</f>
        <v>13.282488258317025</v>
      </c>
      <c r="K178" s="129">
        <f>IF('3g CPIH'!G$16="-","-",'3j PAAC PAP'!$G$20*('3g CPIH'!G$16/'3g CPIH'!$G$16))</f>
        <v>13.440300000000001</v>
      </c>
      <c r="L178" s="129">
        <f>IF('3g CPIH'!H$16="-","-",'3j PAAC PAP'!$G$20*('3g CPIH'!H$16/'3g CPIH'!$G$16))</f>
        <v>13.611262720156557</v>
      </c>
      <c r="M178" s="129">
        <f>IF('3g CPIH'!I$16="-","-",'3j PAAC PAP'!$G$20*('3g CPIH'!I$16/'3g CPIH'!$G$16))</f>
        <v>13.808527397260272</v>
      </c>
      <c r="N178" s="129">
        <f>IF('3g CPIH'!J$16="-","-",'3j PAAC PAP'!$G$20*('3g CPIH'!J$16/'3g CPIH'!$G$16))</f>
        <v>13.926886203522507</v>
      </c>
      <c r="O178" s="30"/>
      <c r="P178" s="129">
        <f>IF('3g CPIH'!L$16="-","-",'3j PAAC PAP'!$G$20*('3g CPIH'!L$16/'3g CPIH'!$G$16))</f>
        <v>13.926886203522507</v>
      </c>
      <c r="Q178" s="129">
        <f>IF('3g CPIH'!M$16="-","-",'3j PAAC PAP'!$G$20*('3g CPIH'!M$16/'3g CPIH'!$G$16))</f>
        <v>14.08469794520548</v>
      </c>
      <c r="R178" s="129">
        <f>IF('3g CPIH'!N$16="-","-",'3j PAAC PAP'!$G$20*('3g CPIH'!N$16/'3g CPIH'!$G$16))</f>
        <v>14.189905772994129</v>
      </c>
      <c r="S178" s="129">
        <f>IF('3g CPIH'!O$16="-","-",'3j PAAC PAP'!$G$20*('3g CPIH'!O$16/'3g CPIH'!$G$16))</f>
        <v>14.268811643835617</v>
      </c>
      <c r="T178" s="129">
        <f>IF('3g CPIH'!P$16="-","-",'3j PAAC PAP'!$G$20*('3g CPIH'!P$16/'3g CPIH'!$G$16))</f>
        <v>14.30826457925636</v>
      </c>
      <c r="U178" s="129" t="str">
        <f>IF('3g CPIH'!Q$16="-","-",'3j PAAC PAP'!$G$20*('3g CPIH'!Q$16/'3g CPIH'!$G$16))</f>
        <v>-</v>
      </c>
      <c r="V178" s="129" t="str">
        <f>IF('3g CPIH'!R$16="-","-",'3j PAAC PAP'!$G$20*('3g CPIH'!R$16/'3g CPIH'!$G$16))</f>
        <v>-</v>
      </c>
      <c r="W178" s="129" t="str">
        <f>IF('3g CPIH'!S$16="-","-",'3j PAAC PAP'!$G$20*('3g CPIH'!S$16/'3g CPIH'!$G$16))</f>
        <v>-</v>
      </c>
      <c r="X178" s="129" t="str">
        <f>IF('3g CPIH'!T$16="-","-",'3j PAAC PAP'!$G$20*('3g CPIH'!T$16/'3g CPIH'!$G$16))</f>
        <v>-</v>
      </c>
      <c r="Y178" s="129" t="str">
        <f>IF('3g CPIH'!U$16="-","-",'3j PAAC PAP'!$G$20*('3g CPIH'!U$16/'3g CPIH'!$G$16))</f>
        <v>-</v>
      </c>
      <c r="Z178" s="129" t="str">
        <f>IF('3g CPIH'!V$16="-","-",'3j PAAC PAP'!$G$20*('3g CPIH'!V$16/'3g CPIH'!$G$16))</f>
        <v>-</v>
      </c>
      <c r="AA178" s="28"/>
    </row>
    <row r="179" spans="1:27" s="29" customFormat="1" ht="11.25" customHeight="1" x14ac:dyDescent="0.15">
      <c r="A179" s="256"/>
      <c r="B179" s="132" t="s">
        <v>349</v>
      </c>
      <c r="C179" s="132" t="s">
        <v>406</v>
      </c>
      <c r="D179" s="134" t="s">
        <v>329</v>
      </c>
      <c r="E179" s="131"/>
      <c r="F179" s="30"/>
      <c r="G179" s="129">
        <f>IF(G171="-","-",SUM(G171:G177)*'3j PAAC PAP'!$G$38)</f>
        <v>27.076825132880259</v>
      </c>
      <c r="H179" s="129">
        <f>IF(H171="-","-",SUM(H171:H177)*'3j PAAC PAP'!$G$38)</f>
        <v>24.803348906300673</v>
      </c>
      <c r="I179" s="129">
        <f>IF(I171="-","-",SUM(I171:I177)*'3j PAAC PAP'!$G$38)</f>
        <v>23.356012897703909</v>
      </c>
      <c r="J179" s="129">
        <f>IF(J171="-","-",SUM(J171:J177)*'3j PAAC PAP'!$G$38)</f>
        <v>22.524778007743059</v>
      </c>
      <c r="K179" s="129">
        <f>IF(K171="-","-",SUM(K171:K177)*'3j PAAC PAP'!$G$38)</f>
        <v>24.473733929812823</v>
      </c>
      <c r="L179" s="129">
        <f>IF(L171="-","-",SUM(L171:L177)*'3j PAAC PAP'!$G$38)</f>
        <v>24.434676249031867</v>
      </c>
      <c r="M179" s="129">
        <f>IF(M171="-","-",SUM(M171:M177)*'3j PAAC PAP'!$G$38)</f>
        <v>25.936002831520568</v>
      </c>
      <c r="N179" s="129">
        <f>IF(N171="-","-",SUM(N171:N177)*'3j PAAC PAP'!$G$38)</f>
        <v>28.191456953067682</v>
      </c>
      <c r="O179" s="30"/>
      <c r="P179" s="129">
        <f>IF(P171="-","-",SUM(P171:P177)*'3j PAAC PAP'!$G$38)</f>
        <v>28.191456953067682</v>
      </c>
      <c r="Q179" s="129">
        <f>IF(Q171="-","-",SUM(Q171:Q177)*'3j PAAC PAP'!$G$38)</f>
        <v>30.785886726696962</v>
      </c>
      <c r="R179" s="129">
        <f>IF(R171="-","-",SUM(R171:R177)*'3j PAAC PAP'!$G$38)</f>
        <v>27.936001085234246</v>
      </c>
      <c r="S179" s="129">
        <f>IF(S171="-","-",SUM(S171:S177)*'3j PAAC PAP'!$G$38)</f>
        <v>27.480904881544202</v>
      </c>
      <c r="T179" s="129">
        <f>IF(T171="-","-",SUM(T171:T177)*'3j PAAC PAP'!$G$38)</f>
        <v>24.030681251528392</v>
      </c>
      <c r="U179" s="129" t="str">
        <f>IF(U171="-","-",SUM(U171:U177)*'3j PAAC PAP'!$G$38)</f>
        <v>-</v>
      </c>
      <c r="V179" s="129" t="str">
        <f>IF(V171="-","-",SUM(V171:V177)*'3j PAAC PAP'!$G$38)</f>
        <v>-</v>
      </c>
      <c r="W179" s="129" t="str">
        <f>IF(W171="-","-",SUM(W171:W177)*'3j PAAC PAP'!$G$38)</f>
        <v>-</v>
      </c>
      <c r="X179" s="129" t="str">
        <f>IF(X171="-","-",SUM(X171:X177)*'3j PAAC PAP'!$G$38)</f>
        <v>-</v>
      </c>
      <c r="Y179" s="129" t="str">
        <f>IF(Y171="-","-",SUM(Y171:Y177)*'3j PAAC PAP'!$G$38)</f>
        <v>-</v>
      </c>
      <c r="Z179" s="129" t="str">
        <f>IF(Z171="-","-",SUM(Z171:Z177)*'3j PAAC PAP'!$G$38)</f>
        <v>-</v>
      </c>
      <c r="AA179" s="28"/>
    </row>
    <row r="180" spans="1:27" x14ac:dyDescent="0.2">
      <c r="A180" s="256"/>
      <c r="B180" s="132" t="s">
        <v>388</v>
      </c>
      <c r="C180" s="178" t="s">
        <v>518</v>
      </c>
      <c r="D180" s="134" t="s">
        <v>329</v>
      </c>
      <c r="E180" s="131"/>
      <c r="F180" s="30"/>
      <c r="G180" s="129">
        <f>IF(G174="-","-",SUM(G171:G179)*'3k EBIT'!$E$12)</f>
        <v>9.8951717489744535</v>
      </c>
      <c r="H180" s="129">
        <f>IF(H174="-","-",SUM(H171:H179)*'3k EBIT'!$E$12)</f>
        <v>9.0862087190651106</v>
      </c>
      <c r="I180" s="129">
        <f>IF(I174="-","-",SUM(I171:I179)*'3k EBIT'!$E$12)</f>
        <v>8.5716480709644483</v>
      </c>
      <c r="J180" s="129">
        <f>IF(J174="-","-",SUM(J171:J179)*'3k EBIT'!$E$12)</f>
        <v>8.2772146854863387</v>
      </c>
      <c r="K180" s="129">
        <f>IF(K174="-","-",SUM(K171:K179)*'3k EBIT'!$E$12)</f>
        <v>8.9741979986984681</v>
      </c>
      <c r="L180" s="129">
        <f>IF(L174="-","-",SUM(L171:L179)*'3k EBIT'!$E$12)</f>
        <v>8.9636026961907742</v>
      </c>
      <c r="M180" s="129">
        <f>IF(M174="-","-",SUM(M171:M179)*'3k EBIT'!$E$12)</f>
        <v>9.5019714641913673</v>
      </c>
      <c r="N180" s="129">
        <f>IF(N174="-","-",SUM(N171:N179)*'3k EBIT'!$E$12)</f>
        <v>10.307319503469905</v>
      </c>
      <c r="O180" s="30"/>
      <c r="P180" s="129">
        <f>IF(P174="-","-",SUM(P171:P179)*'3k EBIT'!$E$12)</f>
        <v>10.307319503469905</v>
      </c>
      <c r="Q180" s="129">
        <f>IF(Q174="-","-",SUM(Q171:Q179)*'3k EBIT'!$E$12)</f>
        <v>11.234124132374225</v>
      </c>
      <c r="R180" s="129">
        <f>IF(R174="-","-",SUM(R171:R179)*'3k EBIT'!$E$12)</f>
        <v>10.221458465897442</v>
      </c>
      <c r="S180" s="129">
        <f>IF(S174="-","-",SUM(S171:S179)*'3k EBIT'!$E$12)</f>
        <v>10.060949464114554</v>
      </c>
      <c r="T180" s="129">
        <f>IF(T174="-","-",SUM(T171:T179)*'3k EBIT'!$E$12)</f>
        <v>8.8332595897470316</v>
      </c>
      <c r="U180" s="129" t="str">
        <f>IF(U174="-","-",SUM(U171:U179)*'3k EBIT'!$E$12)</f>
        <v>-</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2">
      <c r="A181" s="256"/>
      <c r="B181" s="132" t="s">
        <v>292</v>
      </c>
      <c r="C181" s="176" t="s">
        <v>519</v>
      </c>
      <c r="D181" s="134" t="s">
        <v>329</v>
      </c>
      <c r="E181" s="130"/>
      <c r="F181" s="30"/>
      <c r="G181" s="129">
        <f>IF(G176="-","-",SUM(G171:G174,G176:G180)*'3l HAP'!$E$13)</f>
        <v>6.0376638004559409</v>
      </c>
      <c r="H181" s="129">
        <f>IF(H176="-","-",SUM(H171:H174,H176:H180)*'3l HAP'!$E$13)</f>
        <v>5.4160510978928924</v>
      </c>
      <c r="I181" s="129">
        <f>IF(I176="-","-",SUM(I171:I174,I176:I180)*'3l HAP'!$E$13)</f>
        <v>4.8338698176318493</v>
      </c>
      <c r="J181" s="129">
        <f>IF(J176="-","-",SUM(J171:J174,J176:J180)*'3l HAP'!$E$13)</f>
        <v>4.6120808110950708</v>
      </c>
      <c r="K181" s="129">
        <f>IF(K176="-","-",SUM(K171:K174,K176:K180)*'3l HAP'!$E$13)</f>
        <v>5.2113682181677063</v>
      </c>
      <c r="L181" s="129">
        <f>IF(L176="-","-",SUM(L171:L174,L176:L180)*'3l HAP'!$E$13)</f>
        <v>5.2028523204866532</v>
      </c>
      <c r="M181" s="129">
        <f>IF(M176="-","-",SUM(M171:M174,M176:M180)*'3l HAP'!$E$13)</f>
        <v>5.5550241729543188</v>
      </c>
      <c r="N181" s="129">
        <f>IF(N176="-","-",SUM(N171:N174,N176:N180)*'3l HAP'!$E$13)</f>
        <v>6.1745540089929483</v>
      </c>
      <c r="O181" s="30"/>
      <c r="P181" s="129">
        <f>IF(P176="-","-",SUM(P171:P174,P176:P180)*'3l HAP'!$E$13)</f>
        <v>6.1745540089929483</v>
      </c>
      <c r="Q181" s="129">
        <f>IF(Q176="-","-",SUM(Q171:Q174,Q176:Q180)*'3l HAP'!$E$13)</f>
        <v>6.8359539829798681</v>
      </c>
      <c r="R181" s="129">
        <f>IF(R176="-","-",SUM(R171:R174,R176:R180)*'3l HAP'!$E$13)</f>
        <v>6.0621160659909252</v>
      </c>
      <c r="S181" s="129">
        <f>IF(S176="-","-",SUM(S171:S174,S176:S180)*'3l HAP'!$E$13)</f>
        <v>5.7869555269364747</v>
      </c>
      <c r="T181" s="129">
        <f>IF(T176="-","-",SUM(T171:T174,T176:T180)*'3l HAP'!$E$13)</f>
        <v>4.8799275706123115</v>
      </c>
      <c r="U181" s="129" t="str">
        <f>IF(U176="-","-",SUM(U171:U174,U176:U180)*'3l HAP'!$E$13)</f>
        <v>-</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2">
      <c r="A182" s="256"/>
      <c r="B182" s="132" t="s">
        <v>44</v>
      </c>
      <c r="C182" s="178" t="str">
        <f>B182&amp;"_"&amp;D182</f>
        <v>Total_Northern Scotland</v>
      </c>
      <c r="D182" s="134" t="s">
        <v>329</v>
      </c>
      <c r="E182" s="131"/>
      <c r="F182" s="30"/>
      <c r="G182" s="129">
        <f t="shared" ref="G182:N182" si="26">IF(G171="-","-",SUM(G171:G181))</f>
        <v>526.83596178726873</v>
      </c>
      <c r="H182" s="129">
        <f t="shared" si="26"/>
        <v>483.6373650970649</v>
      </c>
      <c r="I182" s="129">
        <f t="shared" si="26"/>
        <v>455.97305562942904</v>
      </c>
      <c r="J182" s="129">
        <f t="shared" si="26"/>
        <v>440.25477905122511</v>
      </c>
      <c r="K182" s="129">
        <f t="shared" si="26"/>
        <v>477.53738358047974</v>
      </c>
      <c r="L182" s="129">
        <f t="shared" si="26"/>
        <v>476.97122041273144</v>
      </c>
      <c r="M182" s="129">
        <f t="shared" si="26"/>
        <v>505.65857887709649</v>
      </c>
      <c r="N182" s="129">
        <f t="shared" si="26"/>
        <v>548.66483011458513</v>
      </c>
      <c r="O182" s="30"/>
      <c r="P182" s="129">
        <f t="shared" ref="P182:Z182" si="27">IF(P171="-","-",SUM(P171:P181))</f>
        <v>548.66483011458513</v>
      </c>
      <c r="Q182" s="129">
        <f t="shared" si="27"/>
        <v>598.10540093517147</v>
      </c>
      <c r="R182" s="129">
        <f t="shared" si="27"/>
        <v>544.03339206066994</v>
      </c>
      <c r="S182" s="129">
        <f t="shared" si="27"/>
        <v>535.31039281191806</v>
      </c>
      <c r="T182" s="129">
        <f t="shared" si="27"/>
        <v>469.78813499942544</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-0.14839795210242812</v>
      </c>
      <c r="M189" s="38">
        <f t="shared" si="31"/>
        <v>1.8996756847995966</v>
      </c>
      <c r="N189" s="38">
        <f t="shared" si="31"/>
        <v>12.665313810179315</v>
      </c>
      <c r="O189" s="30"/>
      <c r="P189" s="38">
        <f t="shared" ref="P189:Z189" si="35">IF(P21="-","-",AVERAGE(P21,P33,P45,P57,P69,P81,P93,P105,P117,P129,P141,P153,P165,P177))</f>
        <v>12.665313810179315</v>
      </c>
      <c r="Q189" s="38">
        <f t="shared" si="35"/>
        <v>14.640709693750987</v>
      </c>
      <c r="R189" s="38">
        <f t="shared" si="35"/>
        <v>14.927787132222536</v>
      </c>
      <c r="S189" s="38">
        <f t="shared" si="35"/>
        <v>17.170757060355502</v>
      </c>
      <c r="T189" s="38">
        <f t="shared" si="35"/>
        <v>11.164989866554466</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f t="shared" si="36"/>
        <v>14.30826457925636</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24.783110709845111</v>
      </c>
      <c r="M191" s="38">
        <f t="shared" si="31"/>
        <v>26.257112357472725</v>
      </c>
      <c r="N191" s="38">
        <f t="shared" si="31"/>
        <v>28.512566478977231</v>
      </c>
      <c r="O191" s="30"/>
      <c r="P191" s="38">
        <f t="shared" ref="P191:Z191" si="37">IF(P23="-","-",AVERAGE(P23,P35,P47,P59,P71,P83,P95,P107,P119,P131,P143,P155,P167,P179))</f>
        <v>28.512566478977231</v>
      </c>
      <c r="Q191" s="38">
        <f t="shared" si="37"/>
        <v>31.210435994598072</v>
      </c>
      <c r="R191" s="38">
        <f t="shared" si="37"/>
        <v>28.360550353398107</v>
      </c>
      <c r="S191" s="38">
        <f t="shared" si="37"/>
        <v>27.364641566341572</v>
      </c>
      <c r="T191" s="38">
        <f t="shared" si="37"/>
        <v>23.91441793790225</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9.0876629753533233</v>
      </c>
      <c r="M192" s="38">
        <f t="shared" si="31"/>
        <v>9.6163026854442819</v>
      </c>
      <c r="N192" s="38">
        <f t="shared" si="31"/>
        <v>10.421650724707646</v>
      </c>
      <c r="O192" s="30"/>
      <c r="P192" s="38">
        <f t="shared" ref="P192:Z192" si="38">IF(P24="-","-",AVERAGE(P24,P36,P48,P60,P72,P84,P96,P108,P120,P132,P144,P156,P168,P180))</f>
        <v>10.421650724707646</v>
      </c>
      <c r="Q192" s="38">
        <f t="shared" si="38"/>
        <v>11.385285129972273</v>
      </c>
      <c r="R192" s="38">
        <f t="shared" si="38"/>
        <v>10.372619463589043</v>
      </c>
      <c r="S192" s="38">
        <f t="shared" si="38"/>
        <v>10.019553847542252</v>
      </c>
      <c r="T192" s="38">
        <f t="shared" si="38"/>
        <v>8.7918639737360404</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5.2097701159746377</v>
      </c>
      <c r="M193" s="38">
        <f t="shared" si="31"/>
        <v>5.5613994609341484</v>
      </c>
      <c r="N193" s="38">
        <f t="shared" si="31"/>
        <v>6.1809292969719314</v>
      </c>
      <c r="O193" s="30"/>
      <c r="P193" s="38">
        <f t="shared" ref="P193:Z193" si="39">IF(P25="-","-",AVERAGE(P25,P37,P49,P61,P73,P85,P97,P109,P121,P133,P145,P157,P169,P181))</f>
        <v>6.1809292969719314</v>
      </c>
      <c r="Q193" s="38">
        <f t="shared" si="39"/>
        <v>6.8443829569770429</v>
      </c>
      <c r="R193" s="38">
        <f t="shared" si="39"/>
        <v>6.0705450399933136</v>
      </c>
      <c r="S193" s="38">
        <f t="shared" si="39"/>
        <v>5.7846472425163586</v>
      </c>
      <c r="T193" s="38">
        <f t="shared" si="39"/>
        <v>4.8776192862234939</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483.50762388817441</v>
      </c>
      <c r="M194" s="38">
        <f t="shared" si="31"/>
        <v>511.68238437708271</v>
      </c>
      <c r="N194" s="38">
        <f t="shared" si="31"/>
        <v>554.68863561377214</v>
      </c>
      <c r="O194" s="30"/>
      <c r="P194" s="38">
        <f t="shared" ref="P194:Z194" si="40">IF(P26="-","-",AVERAGE(P26,P38,P50,P62,P74,P86,P98,P110,P122,P134,P146,P158,P170,P182))</f>
        <v>554.68863561377214</v>
      </c>
      <c r="Q194" s="38">
        <f t="shared" si="40"/>
        <v>606.06966860183309</v>
      </c>
      <c r="R194" s="38">
        <f t="shared" si="40"/>
        <v>551.99765973226056</v>
      </c>
      <c r="S194" s="38">
        <f t="shared" si="40"/>
        <v>533.12936876572223</v>
      </c>
      <c r="T194" s="38">
        <f t="shared" si="40"/>
        <v>467.60711098280353</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483</v>
      </c>
      <c r="D6" s="75"/>
      <c r="E6" s="75"/>
      <c r="F6" s="75"/>
      <c r="G6" s="75"/>
      <c r="I6" s="76"/>
      <c r="J6" s="76"/>
      <c r="K6" s="76"/>
      <c r="L6" s="76"/>
      <c r="M6" s="76"/>
      <c r="N6" s="76"/>
      <c r="O6" s="76"/>
      <c r="P6" s="76"/>
      <c r="Q6" s="76"/>
    </row>
    <row r="7" spans="1:27" ht="14.65" customHeight="1" x14ac:dyDescent="0.2">
      <c r="B7" s="79" t="s">
        <v>470</v>
      </c>
      <c r="C7" s="81" t="s">
        <v>517</v>
      </c>
      <c r="D7" s="75"/>
      <c r="E7" s="75"/>
      <c r="F7" s="75"/>
      <c r="G7" s="75"/>
      <c r="I7" s="76"/>
      <c r="J7" s="76"/>
      <c r="K7" s="76"/>
      <c r="L7" s="76"/>
      <c r="M7" s="76"/>
      <c r="N7" s="76"/>
      <c r="O7" s="76"/>
      <c r="P7" s="76"/>
      <c r="Q7" s="76"/>
    </row>
    <row r="8" spans="1:27" ht="12.4" customHeight="1" x14ac:dyDescent="0.2">
      <c r="B8" s="80" t="s">
        <v>345</v>
      </c>
      <c r="C8" s="82" t="s">
        <v>591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t="str">
        <f>IF('3a DF'!V27="-","-",'3a DF'!V27)</f>
        <v>-</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15">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t="str">
        <f>IF('3b CM'!U27="-","-",'3b CM'!U27)</f>
        <v>-</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15">
      <c r="A17" s="256"/>
      <c r="B17" s="135" t="s">
        <v>600</v>
      </c>
      <c r="C17" s="135" t="s">
        <v>601</v>
      </c>
      <c r="D17" s="127" t="s">
        <v>315</v>
      </c>
      <c r="E17" s="128"/>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f>IF('3c AA'!W139="-","-",'3c AA'!W139)</f>
        <v>6.589438471117524</v>
      </c>
      <c r="U17" s="38" t="str">
        <f>IF('3c AA'!X139="-","-",'3c AA'!X139)</f>
        <v>-</v>
      </c>
      <c r="V17" s="38" t="str">
        <f>IF('3c AA'!Y139="-","-",'3c AA'!Y139)</f>
        <v>-</v>
      </c>
      <c r="W17" s="38" t="str">
        <f>IF('3c AA'!Z139="-","-",'3c AA'!Z139)</f>
        <v>-</v>
      </c>
      <c r="X17" s="38" t="str">
        <f>IF('3c AA'!AA139="-","-",'3c AA'!AA139)</f>
        <v>-</v>
      </c>
      <c r="Y17" s="38" t="str">
        <f>IF('3c AA'!AB139="-","-",'3c AA'!AB139)</f>
        <v>-</v>
      </c>
      <c r="Z17" s="38" t="str">
        <f>IF('3c AA'!AC139="-","-",'3c AA'!AC139)</f>
        <v>-</v>
      </c>
      <c r="AA17" s="28"/>
    </row>
    <row r="18" spans="1:27" s="29" customFormat="1" ht="11.25" customHeight="1" x14ac:dyDescent="0.15">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t="str">
        <f>IF('3d PC'!U28="-","-",'3d PC'!U28)</f>
        <v>-</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15">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t="str">
        <f>IF('3e NC-Elec'!V56="-","-",'3e NC-Elec'!V56)</f>
        <v>-</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15">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t="str">
        <f>IF('3g CPIH'!Q$16="-","-",'3h OC '!$E$10*('3g CPIH'!Q$16/'3g CPIH'!$G$16))</f>
        <v>-</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f>IF('3i SMNCC'!P$38="-","-",'3i SMNCC'!P$38)</f>
        <v>16.855736391237045</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15">
      <c r="A22" s="256"/>
      <c r="B22" s="135" t="s">
        <v>349</v>
      </c>
      <c r="C22" s="135" t="s">
        <v>389</v>
      </c>
      <c r="D22" s="127" t="s">
        <v>315</v>
      </c>
      <c r="E22" s="128"/>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f>IF('3g CPIH'!P$16="-","-",'3j PAAC PAP'!$G$16*('3g CPIH'!P$16/'3g CPIH'!$G$16))</f>
        <v>3.6441612524461835</v>
      </c>
      <c r="U22" s="38" t="str">
        <f>IF('3g CPIH'!Q$16="-","-",'3j PAAC PAP'!$G$16*('3g CPIH'!Q$16/'3g CPIH'!$G$16))</f>
        <v>-</v>
      </c>
      <c r="V22" s="38" t="str">
        <f>IF('3g CPIH'!R$16="-","-",'3j PAAC PAP'!$G$16*('3g CPIH'!R$16/'3g CPIH'!$G$16))</f>
        <v>-</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25" x14ac:dyDescent="0.15">
      <c r="A23" s="256"/>
      <c r="B23" s="135" t="s">
        <v>349</v>
      </c>
      <c r="C23" s="135" t="s">
        <v>406</v>
      </c>
      <c r="D23" s="127" t="s">
        <v>315</v>
      </c>
      <c r="E23" s="128"/>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2.7350969343729412</v>
      </c>
      <c r="M23" s="38">
        <f>IF(M15="-","-",SUM(M15:M21)*'3j PAAC PAP'!$G$34)</f>
        <v>2.9921479923362821</v>
      </c>
      <c r="N23" s="38">
        <f>IF(N15="-","-",SUM(N15:N21)*'3j PAAC PAP'!$G$34)</f>
        <v>3.1513478169563691</v>
      </c>
      <c r="O23" s="30"/>
      <c r="P23" s="38">
        <f>IF(P15="-","-",SUM(P15:P21)*'3j PAAC PAP'!$G$34)</f>
        <v>3.1513478169563691</v>
      </c>
      <c r="Q23" s="38">
        <f>IF(Q15="-","-",SUM(Q15:Q21)*'3j PAAC PAP'!$G$34)</f>
        <v>3.5385887378969194</v>
      </c>
      <c r="R23" s="38">
        <f>IF(R15="-","-",SUM(R15:R21)*'3j PAAC PAP'!$G$34)</f>
        <v>3.4012125970581204</v>
      </c>
      <c r="S23" s="38">
        <f>IF(S15="-","-",SUM(S15:S21)*'3j PAAC PAP'!$G$34)</f>
        <v>3.4062661739911255</v>
      </c>
      <c r="T23" s="38">
        <f>IF(T15="-","-",SUM(T15:T21)*'3j PAAC PAP'!$G$34)</f>
        <v>3.2745624064629899</v>
      </c>
      <c r="U23" s="38" t="str">
        <f>IF(U15="-","-",SUM(U15:U21)*'3j PAAC PAP'!$G$34)</f>
        <v>-</v>
      </c>
      <c r="V23" s="38" t="str">
        <f>IF(V15="-","-",SUM(V15:V21)*'3j PAAC PAP'!$G$34)</f>
        <v>-</v>
      </c>
      <c r="W23" s="38" t="str">
        <f>IF(W15="-","-",SUM(W15:W21)*'3j PAAC PAP'!$G$34)</f>
        <v>-</v>
      </c>
      <c r="X23" s="38" t="str">
        <f>IF(X15="-","-",SUM(X15:X21)*'3j PAAC PAP'!$G$34)</f>
        <v>-</v>
      </c>
      <c r="Y23" s="38" t="str">
        <f>IF(Y15="-","-",SUM(Y15:Y21)*'3j PAAC PAP'!$G$34)</f>
        <v>-</v>
      </c>
      <c r="Z23" s="38" t="str">
        <f>IF(Z15="-","-",SUM(Z15:Z21)*'3j PAAC PAP'!$G$34)</f>
        <v>-</v>
      </c>
      <c r="AA23" s="28"/>
    </row>
    <row r="24" spans="1:27" s="29" customFormat="1" ht="11.25" x14ac:dyDescent="0.15">
      <c r="A24" s="256"/>
      <c r="B24" s="135" t="s">
        <v>388</v>
      </c>
      <c r="C24" s="135" t="s">
        <v>518</v>
      </c>
      <c r="D24" s="127" t="s">
        <v>315</v>
      </c>
      <c r="E24" s="128"/>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11.188514247302804</v>
      </c>
      <c r="M24" s="38">
        <f>IF(M15="-","-",SUM(M15:M23)*'3k EBIT'!$E$10)</f>
        <v>12.234700921375913</v>
      </c>
      <c r="N24" s="38">
        <f>IF(N15="-","-",SUM(N15:N23)*'3k EBIT'!$E$10)</f>
        <v>12.882618502323377</v>
      </c>
      <c r="O24" s="30"/>
      <c r="P24" s="38">
        <f>IF(P15="-","-",SUM(P15:P23)*'3k EBIT'!$E$10)</f>
        <v>12.882618502323377</v>
      </c>
      <c r="Q24" s="38">
        <f>IF(Q15="-","-",SUM(Q15:Q23)*'3k EBIT'!$E$10)</f>
        <v>14.457984830344602</v>
      </c>
      <c r="R24" s="38">
        <f>IF(R15="-","-",SUM(R15:R23)*'3k EBIT'!$E$10)</f>
        <v>13.899908897640238</v>
      </c>
      <c r="S24" s="38">
        <f>IF(S15="-","-",SUM(S15:S23)*'3k EBIT'!$E$10)</f>
        <v>13.920846835076693</v>
      </c>
      <c r="T24" s="38">
        <f>IF(T15="-","-",SUM(T15:T23)*'3k EBIT'!$E$10)</f>
        <v>13.385511386080493</v>
      </c>
      <c r="U24" s="38" t="str">
        <f>IF(U15="-","-",SUM(U15:U23)*'3k EBIT'!$E$10)</f>
        <v>-</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15">
      <c r="A25" s="256"/>
      <c r="B25" s="135" t="s">
        <v>292</v>
      </c>
      <c r="C25" s="179" t="s">
        <v>519</v>
      </c>
      <c r="D25" s="127" t="s">
        <v>315</v>
      </c>
      <c r="E25" s="127"/>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6.6604183360292133</v>
      </c>
      <c r="M25" s="38">
        <f>IF(M15="-","-",SUM(M15:M18,M20:M24)*'3l HAP'!$E$11)</f>
        <v>7.4526680758386794</v>
      </c>
      <c r="N25" s="38">
        <f>IF(N15="-","-",SUM(N15:N18,N20:N24)*'3l HAP'!$E$11)</f>
        <v>7.9597960948045126</v>
      </c>
      <c r="O25" s="30"/>
      <c r="P25" s="38">
        <f>IF(P15="-","-",SUM(P15:P18,P20:P24)*'3l HAP'!$E$11)</f>
        <v>7.9597960948045126</v>
      </c>
      <c r="Q25" s="38">
        <f>IF(Q15="-","-",SUM(Q15:Q18,Q20:Q24)*'3l HAP'!$E$11)</f>
        <v>9.0146024442042414</v>
      </c>
      <c r="R25" s="38">
        <f>IF(R15="-","-",SUM(R15:R18,R20:R24)*'3l HAP'!$E$11)</f>
        <v>8.5736962248483213</v>
      </c>
      <c r="S25" s="38">
        <f>IF(S15="-","-",SUM(S15:S18,S20:S24)*'3l HAP'!$E$11)</f>
        <v>8.5588232974465406</v>
      </c>
      <c r="T25" s="38">
        <f>IF(T15="-","-",SUM(T15:T18,T20:T24)*'3l HAP'!$E$11)</f>
        <v>8.101258429434786</v>
      </c>
      <c r="U25" s="38" t="str">
        <f>IF(U15="-","-",SUM(U15:U18,U20:U24)*'3l HAP'!$E$11)</f>
        <v>-</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15">
      <c r="A26" s="256"/>
      <c r="B26" s="135" t="s">
        <v>44</v>
      </c>
      <c r="C26" s="135" t="str">
        <f>B26&amp;"_"&amp;D26</f>
        <v>Total_Eastern</v>
      </c>
      <c r="D26" s="127" t="s">
        <v>315</v>
      </c>
      <c r="E26" s="128"/>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595.52934601284483</v>
      </c>
      <c r="M26" s="38">
        <f t="shared" si="0"/>
        <v>651.38402953913487</v>
      </c>
      <c r="N26" s="38">
        <f t="shared" si="0"/>
        <v>685.99206878565406</v>
      </c>
      <c r="O26" s="30"/>
      <c r="P26" s="38">
        <f t="shared" ref="P26:Z26" si="1">IF(P15="-","-",SUM(P15:P25))</f>
        <v>685.99206878565406</v>
      </c>
      <c r="Q26" s="38">
        <f t="shared" si="1"/>
        <v>769.96085815149024</v>
      </c>
      <c r="R26" s="38">
        <f t="shared" si="1"/>
        <v>740.14754655372758</v>
      </c>
      <c r="S26" s="38">
        <f t="shared" si="1"/>
        <v>741.23466987832524</v>
      </c>
      <c r="T26" s="38">
        <f t="shared" si="1"/>
        <v>712.60156670112519</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t="str">
        <f>IF('3a DF'!V28="-","-",'3a DF'!V28)</f>
        <v>-</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15">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t="str">
        <f>IF('3b CM'!U28="-","-",'3b CM'!U28)</f>
        <v>-</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15">
      <c r="A29" s="256"/>
      <c r="B29" s="132" t="s">
        <v>600</v>
      </c>
      <c r="C29" s="132" t="s">
        <v>601</v>
      </c>
      <c r="D29" s="130" t="s">
        <v>317</v>
      </c>
      <c r="E29" s="131"/>
      <c r="F29" s="30"/>
      <c r="G29" s="129" t="str">
        <f>IF('3c AA'!J140="-","-",'3c AA'!J140)</f>
        <v>-</v>
      </c>
      <c r="H29" s="129" t="str">
        <f>IF('3c AA'!K140="-","-",'3c AA'!K140)</f>
        <v>-</v>
      </c>
      <c r="I29" s="129" t="str">
        <f>IF('3c AA'!L140="-","-",'3c AA'!L140)</f>
        <v>-</v>
      </c>
      <c r="J29" s="129" t="str">
        <f>IF('3c AA'!M140="-","-",'3c AA'!M140)</f>
        <v>-</v>
      </c>
      <c r="K29" s="129" t="str">
        <f>IF('3c AA'!N140="-","-",'3c AA'!N140)</f>
        <v>-</v>
      </c>
      <c r="L29" s="129" t="str">
        <f>IF('3c AA'!O140="-","-",'3c AA'!O140)</f>
        <v>-</v>
      </c>
      <c r="M29" s="129" t="str">
        <f>IF('3c AA'!P140="-","-",'3c AA'!P140)</f>
        <v>-</v>
      </c>
      <c r="N29" s="129" t="str">
        <f>IF('3c AA'!Q140="-","-",'3c AA'!Q140)</f>
        <v>-</v>
      </c>
      <c r="O29" s="30"/>
      <c r="P29" s="129" t="str">
        <f>IF('3c AA'!S140="-","-",'3c AA'!S140)</f>
        <v>-</v>
      </c>
      <c r="Q29" s="129" t="str">
        <f>IF('3c AA'!T140="-","-",'3c AA'!T140)</f>
        <v>-</v>
      </c>
      <c r="R29" s="129" t="str">
        <f>IF('3c AA'!U140="-","-",'3c AA'!U140)</f>
        <v>-</v>
      </c>
      <c r="S29" s="129" t="str">
        <f>IF('3c AA'!V140="-","-",'3c AA'!V140)</f>
        <v>-</v>
      </c>
      <c r="T29" s="129">
        <f>IF('3c AA'!W140="-","-",'3c AA'!W140)</f>
        <v>6.5144851219082414</v>
      </c>
      <c r="U29" s="129" t="str">
        <f>IF('3c AA'!X140="-","-",'3c AA'!X140)</f>
        <v>-</v>
      </c>
      <c r="V29" s="129" t="str">
        <f>IF('3c AA'!Y140="-","-",'3c AA'!Y140)</f>
        <v>-</v>
      </c>
      <c r="W29" s="129" t="str">
        <f>IF('3c AA'!Z140="-","-",'3c AA'!Z140)</f>
        <v>-</v>
      </c>
      <c r="X29" s="129" t="str">
        <f>IF('3c AA'!AA140="-","-",'3c AA'!AA140)</f>
        <v>-</v>
      </c>
      <c r="Y29" s="129" t="str">
        <f>IF('3c AA'!AB140="-","-",'3c AA'!AB140)</f>
        <v>-</v>
      </c>
      <c r="Z29" s="129" t="str">
        <f>IF('3c AA'!AC140="-","-",'3c AA'!AC140)</f>
        <v>-</v>
      </c>
      <c r="AA29" s="28"/>
    </row>
    <row r="30" spans="1:27" s="29" customFormat="1" ht="12.4" customHeight="1" x14ac:dyDescent="0.15">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t="str">
        <f>IF('3d PC'!U29="-","-",'3d PC'!U29)</f>
        <v>-</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15">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t="str">
        <f>IF('3e NC-Elec'!V57="-","-",'3e NC-Elec'!V57)</f>
        <v>-</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15">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t="str">
        <f>IF('3g CPIH'!Q$16="-","-",'3h OC '!$E$10*('3g CPIH'!Q$16/'3g CPIH'!$G$16))</f>
        <v>-</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f>IF('3i SMNCC'!P$38="-","-",'3i SMNCC'!P$38)</f>
        <v>16.855736391237045</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15">
      <c r="A34" s="256"/>
      <c r="B34" s="132" t="s">
        <v>349</v>
      </c>
      <c r="C34" s="132" t="s">
        <v>389</v>
      </c>
      <c r="D34" s="130" t="s">
        <v>317</v>
      </c>
      <c r="E34" s="131"/>
      <c r="F34" s="30"/>
      <c r="G34" s="129">
        <f>IF('3g CPIH'!C$16="-","-",'3j PAAC PAP'!$G$16*('3g CPIH'!C$16/'3g CPIH'!$G$16))</f>
        <v>3.3460635029354204</v>
      </c>
      <c r="H34" s="129">
        <f>IF('3g CPIH'!D$16="-","-",'3j PAAC PAP'!$G$16*('3g CPIH'!D$16/'3g CPIH'!$G$16))</f>
        <v>3.3527623287671227</v>
      </c>
      <c r="I34" s="129">
        <f>IF('3g CPIH'!E$16="-","-",'3j PAAC PAP'!$G$16*('3g CPIH'!E$16/'3g CPIH'!$G$16))</f>
        <v>3.3628105675146771</v>
      </c>
      <c r="J34" s="129">
        <f>IF('3g CPIH'!F$16="-","-",'3j PAAC PAP'!$G$16*('3g CPIH'!F$16/'3g CPIH'!$G$16))</f>
        <v>3.3829070450097847</v>
      </c>
      <c r="K34" s="129">
        <f>IF('3g CPIH'!G$16="-","-",'3j PAAC PAP'!$G$16*('3g CPIH'!G$16/'3g CPIH'!$G$16))</f>
        <v>3.4230999999999998</v>
      </c>
      <c r="L34" s="129">
        <f>IF('3g CPIH'!H$16="-","-",'3j PAAC PAP'!$G$16*('3g CPIH'!H$16/'3g CPIH'!$G$16))</f>
        <v>3.4666423679060667</v>
      </c>
      <c r="M34" s="129">
        <f>IF('3g CPIH'!I$16="-","-",'3j PAAC PAP'!$G$16*('3g CPIH'!I$16/'3g CPIH'!$G$16))</f>
        <v>3.516883561643835</v>
      </c>
      <c r="N34" s="129">
        <f>IF('3g CPIH'!J$16="-","-",'3j PAAC PAP'!$G$16*('3g CPIH'!J$16/'3g CPIH'!$G$16))</f>
        <v>3.547028277886497</v>
      </c>
      <c r="O34" s="30"/>
      <c r="P34" s="129">
        <f>IF('3g CPIH'!L$16="-","-",'3j PAAC PAP'!$G$16*('3g CPIH'!L$16/'3g CPIH'!$G$16))</f>
        <v>3.547028277886497</v>
      </c>
      <c r="Q34" s="129">
        <f>IF('3g CPIH'!M$16="-","-",'3j PAAC PAP'!$G$16*('3g CPIH'!M$16/'3g CPIH'!$G$16))</f>
        <v>3.5872212328767121</v>
      </c>
      <c r="R34" s="129">
        <f>IF('3g CPIH'!N$16="-","-",'3j PAAC PAP'!$G$16*('3g CPIH'!N$16/'3g CPIH'!$G$16))</f>
        <v>3.6140165362035224</v>
      </c>
      <c r="S34" s="129">
        <f>IF('3g CPIH'!O$16="-","-",'3j PAAC PAP'!$G$16*('3g CPIH'!O$16/'3g CPIH'!$G$16))</f>
        <v>3.6341130136986299</v>
      </c>
      <c r="T34" s="129">
        <f>IF('3g CPIH'!P$16="-","-",'3j PAAC PAP'!$G$16*('3g CPIH'!P$16/'3g CPIH'!$G$16))</f>
        <v>3.6441612524461835</v>
      </c>
      <c r="U34" s="129" t="str">
        <f>IF('3g CPIH'!Q$16="-","-",'3j PAAC PAP'!$G$16*('3g CPIH'!Q$16/'3g CPIH'!$G$16))</f>
        <v>-</v>
      </c>
      <c r="V34" s="129" t="str">
        <f>IF('3g CPIH'!R$16="-","-",'3j PAAC PAP'!$G$16*('3g CPIH'!R$16/'3g CPIH'!$G$16))</f>
        <v>-</v>
      </c>
      <c r="W34" s="129" t="str">
        <f>IF('3g CPIH'!S$16="-","-",'3j PAAC PAP'!$G$16*('3g CPIH'!S$16/'3g CPIH'!$G$16))</f>
        <v>-</v>
      </c>
      <c r="X34" s="129" t="str">
        <f>IF('3g CPIH'!T$16="-","-",'3j PAAC PAP'!$G$16*('3g CPIH'!T$16/'3g CPIH'!$G$16))</f>
        <v>-</v>
      </c>
      <c r="Y34" s="129" t="str">
        <f>IF('3g CPIH'!U$16="-","-",'3j PAAC PAP'!$G$16*('3g CPIH'!U$16/'3g CPIH'!$G$16))</f>
        <v>-</v>
      </c>
      <c r="Z34" s="129" t="str">
        <f>IF('3g CPIH'!V$16="-","-",'3j PAAC PAP'!$G$16*('3g CPIH'!V$16/'3g CPIH'!$G$16))</f>
        <v>-</v>
      </c>
      <c r="AA34" s="28"/>
    </row>
    <row r="35" spans="1:27" s="29" customFormat="1" ht="11.25" x14ac:dyDescent="0.15">
      <c r="A35" s="256"/>
      <c r="B35" s="132" t="s">
        <v>349</v>
      </c>
      <c r="C35" s="132" t="s">
        <v>406</v>
      </c>
      <c r="D35" s="130" t="s">
        <v>317</v>
      </c>
      <c r="E35" s="131"/>
      <c r="F35" s="30"/>
      <c r="G35" s="129">
        <f>IF(G27="-","-",SUM(G27:G33)*'3j PAAC PAP'!$G$34)</f>
        <v>2.5552017932169235</v>
      </c>
      <c r="H35" s="129">
        <f>IF(H27="-","-",SUM(H27:H33)*'3j PAAC PAP'!$G$34)</f>
        <v>2.4326372232421507</v>
      </c>
      <c r="I35" s="129">
        <f>IF(I27="-","-",SUM(I27:I33)*'3j PAAC PAP'!$G$34)</f>
        <v>2.5193841537251154</v>
      </c>
      <c r="J35" s="129">
        <f>IF(J27="-","-",SUM(J27:J33)*'3j PAAC PAP'!$G$34)</f>
        <v>2.4652972404574802</v>
      </c>
      <c r="K35" s="129">
        <f>IF(K27="-","-",SUM(K27:K33)*'3j PAAC PAP'!$G$34)</f>
        <v>2.7043315414610016</v>
      </c>
      <c r="L35" s="129">
        <f>IF(L27="-","-",SUM(L27:L33)*'3j PAAC PAP'!$G$34)</f>
        <v>2.6671505444719656</v>
      </c>
      <c r="M35" s="129">
        <f>IF(M27="-","-",SUM(M27:M33)*'3j PAAC PAP'!$G$34)</f>
        <v>2.9559121939800579</v>
      </c>
      <c r="N35" s="129">
        <f>IF(N27="-","-",SUM(N27:N33)*'3j PAAC PAP'!$G$34)</f>
        <v>3.1138810536083819</v>
      </c>
      <c r="O35" s="30"/>
      <c r="P35" s="129">
        <f>IF(P27="-","-",SUM(P27:P33)*'3j PAAC PAP'!$G$34)</f>
        <v>3.1138810536083819</v>
      </c>
      <c r="Q35" s="129">
        <f>IF(Q27="-","-",SUM(Q27:Q33)*'3j PAAC PAP'!$G$34)</f>
        <v>3.4693514520379587</v>
      </c>
      <c r="R35" s="129">
        <f>IF(R27="-","-",SUM(R27:R33)*'3j PAAC PAP'!$G$34)</f>
        <v>3.3353360162338395</v>
      </c>
      <c r="S35" s="129">
        <f>IF(S27="-","-",SUM(S27:S33)*'3j PAAC PAP'!$G$34)</f>
        <v>3.3284273923222689</v>
      </c>
      <c r="T35" s="129">
        <f>IF(T27="-","-",SUM(T27:T33)*'3j PAAC PAP'!$G$34)</f>
        <v>3.1992654620235204</v>
      </c>
      <c r="U35" s="129" t="str">
        <f>IF(U27="-","-",SUM(U27:U33)*'3j PAAC PAP'!$G$34)</f>
        <v>-</v>
      </c>
      <c r="V35" s="129" t="str">
        <f>IF(V27="-","-",SUM(V27:V33)*'3j PAAC PAP'!$G$34)</f>
        <v>-</v>
      </c>
      <c r="W35" s="129" t="str">
        <f>IF(W27="-","-",SUM(W27:W33)*'3j PAAC PAP'!$G$34)</f>
        <v>-</v>
      </c>
      <c r="X35" s="129" t="str">
        <f>IF(X27="-","-",SUM(X27:X33)*'3j PAAC PAP'!$G$34)</f>
        <v>-</v>
      </c>
      <c r="Y35" s="129" t="str">
        <f>IF(Y27="-","-",SUM(Y27:Y33)*'3j PAAC PAP'!$G$34)</f>
        <v>-</v>
      </c>
      <c r="Z35" s="129" t="str">
        <f>IF(Z27="-","-",SUM(Z27:Z33)*'3j PAAC PAP'!$G$34)</f>
        <v>-</v>
      </c>
      <c r="AA35" s="28"/>
    </row>
    <row r="36" spans="1:27" s="29" customFormat="1" ht="11.25" x14ac:dyDescent="0.15">
      <c r="A36" s="256"/>
      <c r="B36" s="132" t="s">
        <v>388</v>
      </c>
      <c r="C36" s="132" t="s">
        <v>518</v>
      </c>
      <c r="D36" s="130" t="s">
        <v>317</v>
      </c>
      <c r="E36" s="131"/>
      <c r="F36" s="30"/>
      <c r="G36" s="129">
        <f>IF(G27="-","-",SUM(G27:G35)*'3k EBIT'!$E$10)</f>
        <v>10.454694438187634</v>
      </c>
      <c r="H36" s="129">
        <f>IF(H27="-","-",SUM(H27:H35)*'3k EBIT'!$E$10)</f>
        <v>9.9564556594246874</v>
      </c>
      <c r="I36" s="129">
        <f>IF(I27="-","-",SUM(I27:I35)*'3k EBIT'!$E$10)</f>
        <v>10.309378142042968</v>
      </c>
      <c r="J36" s="129">
        <f>IF(J27="-","-",SUM(J27:J35)*'3k EBIT'!$E$10)</f>
        <v>10.089840722895222</v>
      </c>
      <c r="K36" s="129">
        <f>IF(K27="-","-",SUM(K27:K35)*'3k EBIT'!$E$10)</f>
        <v>11.062573564846517</v>
      </c>
      <c r="L36" s="129">
        <f>IF(L27="-","-",SUM(L27:L35)*'3k EBIT'!$E$10)</f>
        <v>10.91223259517897</v>
      </c>
      <c r="M36" s="129">
        <f>IF(M27="-","-",SUM(M27:M35)*'3k EBIT'!$E$10)</f>
        <v>12.087359962563029</v>
      </c>
      <c r="N36" s="129">
        <f>IF(N27="-","-",SUM(N27:N35)*'3k EBIT'!$E$10)</f>
        <v>12.730272229142408</v>
      </c>
      <c r="O36" s="30"/>
      <c r="P36" s="129">
        <f>IF(P27="-","-",SUM(P27:P35)*'3k EBIT'!$E$10)</f>
        <v>12.730272229142408</v>
      </c>
      <c r="Q36" s="129">
        <f>IF(Q27="-","-",SUM(Q27:Q35)*'3k EBIT'!$E$10)</f>
        <v>14.176454174285283</v>
      </c>
      <c r="R36" s="129">
        <f>IF(R27="-","-",SUM(R27:R35)*'3k EBIT'!$E$10)</f>
        <v>13.632043443523738</v>
      </c>
      <c r="S36" s="129">
        <f>IF(S27="-","-",SUM(S27:S35)*'3k EBIT'!$E$10)</f>
        <v>13.604341024685295</v>
      </c>
      <c r="T36" s="129">
        <f>IF(T27="-","-",SUM(T27:T35)*'3k EBIT'!$E$10)</f>
        <v>13.079341120965134</v>
      </c>
      <c r="U36" s="129" t="str">
        <f>IF(U27="-","-",SUM(U27:U35)*'3k EBIT'!$E$10)</f>
        <v>-</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15">
      <c r="A37" s="256"/>
      <c r="B37" s="132" t="s">
        <v>292</v>
      </c>
      <c r="C37" s="177" t="s">
        <v>519</v>
      </c>
      <c r="D37" s="130" t="s">
        <v>317</v>
      </c>
      <c r="E37" s="130"/>
      <c r="F37" s="30"/>
      <c r="G37" s="129">
        <f>IF(G27="-","-",SUM(G27:G30,G32:G36)*'3l HAP'!$E$11)</f>
        <v>6.426666396730198</v>
      </c>
      <c r="H37" s="129">
        <f>IF(H27="-","-",SUM(H27:H30,H32:H36)*'3l HAP'!$E$11)</f>
        <v>6.0281407952379062</v>
      </c>
      <c r="I37" s="129">
        <f>IF(I27="-","-",SUM(I27:I30,I32:I36)*'3l HAP'!$E$11)</f>
        <v>6.0678860781482227</v>
      </c>
      <c r="J37" s="129">
        <f>IF(J27="-","-",SUM(J27:J30,J32:J36)*'3l HAP'!$E$11)</f>
        <v>5.9096914740613062</v>
      </c>
      <c r="K37" s="129">
        <f>IF(K27="-","-",SUM(K27:K30,K32:K36)*'3l HAP'!$E$11)</f>
        <v>6.7146040652036767</v>
      </c>
      <c r="L37" s="129">
        <f>IF(L27="-","-",SUM(L27:L30,L32:L36)*'3l HAP'!$E$11)</f>
        <v>6.5812596976897373</v>
      </c>
      <c r="M37" s="129">
        <f>IF(M27="-","-",SUM(M27:M30,M32:M36)*'3l HAP'!$E$11)</f>
        <v>7.4021315653298263</v>
      </c>
      <c r="N37" s="129">
        <f>IF(N27="-","-",SUM(N27:N30,N32:N36)*'3l HAP'!$E$11)</f>
        <v>7.9053132292450696</v>
      </c>
      <c r="O37" s="30"/>
      <c r="P37" s="129">
        <f>IF(P27="-","-",SUM(P27:P30,P32:P36)*'3l HAP'!$E$11)</f>
        <v>7.9053132292450696</v>
      </c>
      <c r="Q37" s="129">
        <f>IF(Q27="-","-",SUM(Q27:Q30,Q32:Q36)*'3l HAP'!$E$11)</f>
        <v>8.9142744741389031</v>
      </c>
      <c r="R37" s="129">
        <f>IF(R27="-","-",SUM(R27:R30,R32:R36)*'3l HAP'!$E$11)</f>
        <v>8.4823685433255971</v>
      </c>
      <c r="S37" s="129">
        <f>IF(S27="-","-",SUM(S27:S30,S32:S36)*'3l HAP'!$E$11)</f>
        <v>8.4814508140036953</v>
      </c>
      <c r="T37" s="129">
        <f>IF(T27="-","-",SUM(T27:T30,T32:T36)*'3l HAP'!$E$11)</f>
        <v>8.031183224276452</v>
      </c>
      <c r="U37" s="129" t="str">
        <f>IF(U27="-","-",SUM(U27:U30,U32:U36)*'3l HAP'!$E$11)</f>
        <v>-</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15">
      <c r="A38" s="256"/>
      <c r="B38" s="132" t="s">
        <v>44</v>
      </c>
      <c r="C38" s="132" t="str">
        <f>B38&amp;"_"&amp;D38</f>
        <v>Total_East Midlands</v>
      </c>
      <c r="D38" s="130" t="s">
        <v>317</v>
      </c>
      <c r="E38" s="131"/>
      <c r="F38" s="30"/>
      <c r="G38" s="129">
        <f t="shared" ref="G38:N38" si="2">IF(G27="-","-",SUM(G27:G37))</f>
        <v>556.67351480990919</v>
      </c>
      <c r="H38" s="129">
        <f t="shared" si="2"/>
        <v>530.05190642082789</v>
      </c>
      <c r="I38" s="129">
        <f t="shared" si="2"/>
        <v>548.66651153756879</v>
      </c>
      <c r="J38" s="129">
        <f t="shared" si="2"/>
        <v>536.95372069836208</v>
      </c>
      <c r="K38" s="129">
        <f t="shared" si="2"/>
        <v>588.95507750853619</v>
      </c>
      <c r="L38" s="129">
        <f t="shared" si="2"/>
        <v>580.90905379529374</v>
      </c>
      <c r="M38" s="129">
        <f t="shared" si="2"/>
        <v>643.57870892581877</v>
      </c>
      <c r="N38" s="129">
        <f t="shared" si="2"/>
        <v>677.91936432778073</v>
      </c>
      <c r="O38" s="30"/>
      <c r="P38" s="129">
        <f t="shared" ref="P38:Z38" si="3">IF(P27="-","-",SUM(P27:P37))</f>
        <v>677.91936432778073</v>
      </c>
      <c r="Q38" s="129">
        <f t="shared" si="3"/>
        <v>755.04313335129916</v>
      </c>
      <c r="R38" s="129">
        <f t="shared" si="3"/>
        <v>725.95804289988826</v>
      </c>
      <c r="S38" s="129">
        <f t="shared" si="3"/>
        <v>724.49910372867737</v>
      </c>
      <c r="T38" s="129">
        <f t="shared" si="3"/>
        <v>696.4172736722312</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t="str">
        <f>IF('3a DF'!V29="-","-",'3a DF'!V29)</f>
        <v>-</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15">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t="str">
        <f>IF('3b CM'!U29="-","-",'3b CM'!U29)</f>
        <v>-</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15">
      <c r="A41" s="256"/>
      <c r="B41" s="135" t="s">
        <v>600</v>
      </c>
      <c r="C41" s="135" t="s">
        <v>601</v>
      </c>
      <c r="D41" s="127" t="s">
        <v>318</v>
      </c>
      <c r="E41" s="128"/>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f>IF('3c AA'!W141="-","-",'3c AA'!W141)</f>
        <v>6.6425540505401202</v>
      </c>
      <c r="U41" s="38" t="str">
        <f>IF('3c AA'!X141="-","-",'3c AA'!X141)</f>
        <v>-</v>
      </c>
      <c r="V41" s="38" t="str">
        <f>IF('3c AA'!Y141="-","-",'3c AA'!Y141)</f>
        <v>-</v>
      </c>
      <c r="W41" s="38" t="str">
        <f>IF('3c AA'!Z141="-","-",'3c AA'!Z141)</f>
        <v>-</v>
      </c>
      <c r="X41" s="38" t="str">
        <f>IF('3c AA'!AA141="-","-",'3c AA'!AA141)</f>
        <v>-</v>
      </c>
      <c r="Y41" s="38" t="str">
        <f>IF('3c AA'!AB141="-","-",'3c AA'!AB141)</f>
        <v>-</v>
      </c>
      <c r="Z41" s="38" t="str">
        <f>IF('3c AA'!AC141="-","-",'3c AA'!AC141)</f>
        <v>-</v>
      </c>
      <c r="AA41" s="28"/>
    </row>
    <row r="42" spans="1:27" s="29" customFormat="1" ht="11.25" customHeight="1" x14ac:dyDescent="0.15">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t="str">
        <f>IF('3d PC'!U30="-","-",'3d PC'!U30)</f>
        <v>-</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15">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t="str">
        <f>IF('3e NC-Elec'!V58="-","-",'3e NC-Elec'!V58)</f>
        <v>-</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15">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t="str">
        <f>IF('3g CPIH'!Q$16="-","-",'3h OC '!$E$10*('3g CPIH'!Q$16/'3g CPIH'!$G$16))</f>
        <v>-</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f>IF('3i SMNCC'!P$38="-","-",'3i SMNCC'!P$38)</f>
        <v>16.855736391237045</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15">
      <c r="A46" s="256"/>
      <c r="B46" s="135" t="s">
        <v>349</v>
      </c>
      <c r="C46" s="135" t="s">
        <v>389</v>
      </c>
      <c r="D46" s="127" t="s">
        <v>318</v>
      </c>
      <c r="E46" s="128"/>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f>IF('3g CPIH'!P$16="-","-",'3j PAAC PAP'!$G$16*('3g CPIH'!P$16/'3g CPIH'!$G$16))</f>
        <v>3.6441612524461835</v>
      </c>
      <c r="U46" s="38" t="str">
        <f>IF('3g CPIH'!Q$16="-","-",'3j PAAC PAP'!$G$16*('3g CPIH'!Q$16/'3g CPIH'!$G$16))</f>
        <v>-</v>
      </c>
      <c r="V46" s="38" t="str">
        <f>IF('3g CPIH'!R$16="-","-",'3j PAAC PAP'!$G$16*('3g CPIH'!R$16/'3g CPIH'!$G$16))</f>
        <v>-</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25" x14ac:dyDescent="0.15">
      <c r="A47" s="256"/>
      <c r="B47" s="135" t="s">
        <v>349</v>
      </c>
      <c r="C47" s="135" t="s">
        <v>406</v>
      </c>
      <c r="D47" s="127" t="s">
        <v>318</v>
      </c>
      <c r="E47" s="128"/>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2.6114162866626263</v>
      </c>
      <c r="M47" s="38">
        <f>IF(M39="-","-",SUM(M39:M45)*'3j PAAC PAP'!$G$34)</f>
        <v>2.9139404508099882</v>
      </c>
      <c r="N47" s="38">
        <f>IF(N39="-","-",SUM(N39:N45)*'3j PAAC PAP'!$G$34)</f>
        <v>3.0740444108371099</v>
      </c>
      <c r="O47" s="30"/>
      <c r="P47" s="38">
        <f>IF(P39="-","-",SUM(P39:P45)*'3j PAAC PAP'!$G$34)</f>
        <v>3.0740444108371099</v>
      </c>
      <c r="Q47" s="38">
        <f>IF(Q39="-","-",SUM(Q39:Q45)*'3j PAAC PAP'!$G$34)</f>
        <v>3.4658970505544739</v>
      </c>
      <c r="R47" s="38">
        <f>IF(R39="-","-",SUM(R39:R45)*'3j PAAC PAP'!$G$34)</f>
        <v>3.3287175408676801</v>
      </c>
      <c r="S47" s="38">
        <f>IF(S39="-","-",SUM(S39:S45)*'3j PAAC PAP'!$G$34)</f>
        <v>3.3571552754529357</v>
      </c>
      <c r="T47" s="38">
        <f>IF(T39="-","-",SUM(T39:T45)*'3j PAAC PAP'!$G$34)</f>
        <v>3.2251583686942396</v>
      </c>
      <c r="U47" s="38" t="str">
        <f>IF(U39="-","-",SUM(U39:U45)*'3j PAAC PAP'!$G$34)</f>
        <v>-</v>
      </c>
      <c r="V47" s="38" t="str">
        <f>IF(V39="-","-",SUM(V39:V45)*'3j PAAC PAP'!$G$34)</f>
        <v>-</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15">
      <c r="A48" s="256"/>
      <c r="B48" s="135" t="s">
        <v>388</v>
      </c>
      <c r="C48" s="135" t="s">
        <v>518</v>
      </c>
      <c r="D48" s="133" t="s">
        <v>318</v>
      </c>
      <c r="E48" s="128"/>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10.685607562562794</v>
      </c>
      <c r="M48" s="38">
        <f>IF(M39="-","-",SUM(M39:M47)*'3k EBIT'!$E$10)</f>
        <v>11.916695670281362</v>
      </c>
      <c r="N48" s="38">
        <f>IF(N39="-","-",SUM(N39:N47)*'3k EBIT'!$E$10)</f>
        <v>12.56828962056005</v>
      </c>
      <c r="O48" s="30"/>
      <c r="P48" s="38">
        <f>IF(P39="-","-",SUM(P39:P47)*'3k EBIT'!$E$10)</f>
        <v>12.56828962056005</v>
      </c>
      <c r="Q48" s="38">
        <f>IF(Q39="-","-",SUM(Q39:Q47)*'3k EBIT'!$E$10)</f>
        <v>14.162407986543048</v>
      </c>
      <c r="R48" s="38">
        <f>IF(R39="-","-",SUM(R39:R47)*'3k EBIT'!$E$10)</f>
        <v>13.60513158976126</v>
      </c>
      <c r="S48" s="38">
        <f>IF(S39="-","-",SUM(S39:S47)*'3k EBIT'!$E$10)</f>
        <v>13.721153515016693</v>
      </c>
      <c r="T48" s="38">
        <f>IF(T39="-","-",SUM(T39:T47)*'3k EBIT'!$E$10)</f>
        <v>13.184626111730653</v>
      </c>
      <c r="U48" s="38" t="str">
        <f>IF(U39="-","-",SUM(U39:U47)*'3k EBIT'!$E$10)</f>
        <v>-</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15">
      <c r="A49" s="256"/>
      <c r="B49" s="135" t="s">
        <v>292</v>
      </c>
      <c r="C49" s="179" t="s">
        <v>519</v>
      </c>
      <c r="D49" s="133" t="s">
        <v>318</v>
      </c>
      <c r="E49" s="127"/>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6.6073773995012326</v>
      </c>
      <c r="M49" s="38">
        <f>IF(M39="-","-",SUM(M39:M42,M44:M48)*'3l HAP'!$E$11)</f>
        <v>7.4786167640669667</v>
      </c>
      <c r="N49" s="38">
        <f>IF(N39="-","-",SUM(N39:N42,N44:N48)*'3l HAP'!$E$11)</f>
        <v>7.988641044298344</v>
      </c>
      <c r="O49" s="30"/>
      <c r="P49" s="38">
        <f>IF(P39="-","-",SUM(P39:P42,P44:P48)*'3l HAP'!$E$11)</f>
        <v>7.988641044298344</v>
      </c>
      <c r="Q49" s="38">
        <f>IF(Q39="-","-",SUM(Q39:Q42,Q44:Q48)*'3l HAP'!$E$11)</f>
        <v>9.0316990174241756</v>
      </c>
      <c r="R49" s="38">
        <f>IF(R39="-","-",SUM(R39:R42,R44:R48)*'3l HAP'!$E$11)</f>
        <v>8.5886356200170102</v>
      </c>
      <c r="S49" s="38">
        <f>IF(S39="-","-",SUM(S39:S42,S44:S48)*'3l HAP'!$E$11)</f>
        <v>8.5890790940010255</v>
      </c>
      <c r="T49" s="38">
        <f>IF(T39="-","-",SUM(T39:T42,T44:T48)*'3l HAP'!$E$11)</f>
        <v>8.1280292316844243</v>
      </c>
      <c r="U49" s="38" t="str">
        <f>IF(U39="-","-",SUM(U39:U42,U44:U48)*'3l HAP'!$E$11)</f>
        <v>-</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15">
      <c r="A50" s="256"/>
      <c r="B50" s="135" t="s">
        <v>44</v>
      </c>
      <c r="C50" s="135" t="str">
        <f>B50&amp;"_"&amp;D50</f>
        <v>Total_London</v>
      </c>
      <c r="D50" s="133" t="s">
        <v>318</v>
      </c>
      <c r="E50" s="128"/>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569.00754312825541</v>
      </c>
      <c r="M50" s="38">
        <f t="shared" si="4"/>
        <v>634.67286666201051</v>
      </c>
      <c r="N50" s="38">
        <f t="shared" si="4"/>
        <v>669.47729521256849</v>
      </c>
      <c r="O50" s="30"/>
      <c r="P50" s="38">
        <f t="shared" ref="P50:Z50" si="5">IF(P39="-","-",SUM(P39:P49))</f>
        <v>669.47729521256849</v>
      </c>
      <c r="Q50" s="38">
        <f t="shared" si="5"/>
        <v>754.42128516087803</v>
      </c>
      <c r="R50" s="38">
        <f t="shared" si="5"/>
        <v>724.64789720571287</v>
      </c>
      <c r="S50" s="38">
        <f t="shared" si="5"/>
        <v>730.75475527613321</v>
      </c>
      <c r="T50" s="38">
        <f t="shared" si="5"/>
        <v>702.05543269423356</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t="str">
        <f>IF('3a DF'!V30="-","-",'3a DF'!V30)</f>
        <v>-</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15">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t="str">
        <f>IF('3b CM'!U30="-","-",'3b CM'!U30)</f>
        <v>-</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15">
      <c r="A53" s="256"/>
      <c r="B53" s="132" t="s">
        <v>600</v>
      </c>
      <c r="C53" s="132" t="s">
        <v>601</v>
      </c>
      <c r="D53" s="134" t="s">
        <v>319</v>
      </c>
      <c r="E53" s="131"/>
      <c r="F53" s="30"/>
      <c r="G53" s="129" t="str">
        <f>IF('3c AA'!J142="-","-",'3c AA'!J142)</f>
        <v>-</v>
      </c>
      <c r="H53" s="129" t="str">
        <f>IF('3c AA'!K142="-","-",'3c AA'!K142)</f>
        <v>-</v>
      </c>
      <c r="I53" s="129" t="str">
        <f>IF('3c AA'!L142="-","-",'3c AA'!L142)</f>
        <v>-</v>
      </c>
      <c r="J53" s="129" t="str">
        <f>IF('3c AA'!M142="-","-",'3c AA'!M142)</f>
        <v>-</v>
      </c>
      <c r="K53" s="129" t="str">
        <f>IF('3c AA'!N142="-","-",'3c AA'!N142)</f>
        <v>-</v>
      </c>
      <c r="L53" s="129" t="str">
        <f>IF('3c AA'!O142="-","-",'3c AA'!O142)</f>
        <v>-</v>
      </c>
      <c r="M53" s="129" t="str">
        <f>IF('3c AA'!P142="-","-",'3c AA'!P142)</f>
        <v>-</v>
      </c>
      <c r="N53" s="129" t="str">
        <f>IF('3c AA'!Q142="-","-",'3c AA'!Q142)</f>
        <v>-</v>
      </c>
      <c r="O53" s="30"/>
      <c r="P53" s="129" t="str">
        <f>IF('3c AA'!S142="-","-",'3c AA'!S142)</f>
        <v>-</v>
      </c>
      <c r="Q53" s="129" t="str">
        <f>IF('3c AA'!T142="-","-",'3c AA'!T142)</f>
        <v>-</v>
      </c>
      <c r="R53" s="129" t="str">
        <f>IF('3c AA'!U142="-","-",'3c AA'!U142)</f>
        <v>-</v>
      </c>
      <c r="S53" s="129" t="str">
        <f>IF('3c AA'!V142="-","-",'3c AA'!V142)</f>
        <v>-</v>
      </c>
      <c r="T53" s="129">
        <f>IF('3c AA'!W142="-","-",'3c AA'!W142)</f>
        <v>6.6841469186482252</v>
      </c>
      <c r="U53" s="129" t="str">
        <f>IF('3c AA'!X142="-","-",'3c AA'!X142)</f>
        <v>-</v>
      </c>
      <c r="V53" s="129" t="str">
        <f>IF('3c AA'!Y142="-","-",'3c AA'!Y142)</f>
        <v>-</v>
      </c>
      <c r="W53" s="129" t="str">
        <f>IF('3c AA'!Z142="-","-",'3c AA'!Z142)</f>
        <v>-</v>
      </c>
      <c r="X53" s="129" t="str">
        <f>IF('3c AA'!AA142="-","-",'3c AA'!AA142)</f>
        <v>-</v>
      </c>
      <c r="Y53" s="129" t="str">
        <f>IF('3c AA'!AB142="-","-",'3c AA'!AB142)</f>
        <v>-</v>
      </c>
      <c r="Z53" s="129" t="str">
        <f>IF('3c AA'!AC142="-","-",'3c AA'!AC142)</f>
        <v>-</v>
      </c>
      <c r="AA53" s="28"/>
    </row>
    <row r="54" spans="1:27" s="29" customFormat="1" ht="11.25" customHeight="1" x14ac:dyDescent="0.15">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t="str">
        <f>IF('3d PC'!U31="-","-",'3d PC'!U31)</f>
        <v>-</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15">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t="str">
        <f>IF('3e NC-Elec'!V59="-","-",'3e NC-Elec'!V59)</f>
        <v>-</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15">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t="str">
        <f>IF('3g CPIH'!Q$16="-","-",'3h OC '!$E$10*('3g CPIH'!Q$16/'3g CPIH'!$G$16))</f>
        <v>-</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f>IF('3i SMNCC'!P$38="-","-",'3i SMNCC'!P$38)</f>
        <v>16.855736391237045</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15">
      <c r="A58" s="256"/>
      <c r="B58" s="132" t="s">
        <v>349</v>
      </c>
      <c r="C58" s="132" t="s">
        <v>389</v>
      </c>
      <c r="D58" s="134" t="s">
        <v>319</v>
      </c>
      <c r="E58" s="131"/>
      <c r="F58" s="30"/>
      <c r="G58" s="129">
        <f>IF('3g CPIH'!C$16="-","-",'3j PAAC PAP'!$G$16*('3g CPIH'!C$16/'3g CPIH'!$G$16))</f>
        <v>3.3460635029354204</v>
      </c>
      <c r="H58" s="129">
        <f>IF('3g CPIH'!D$16="-","-",'3j PAAC PAP'!$G$16*('3g CPIH'!D$16/'3g CPIH'!$G$16))</f>
        <v>3.3527623287671227</v>
      </c>
      <c r="I58" s="129">
        <f>IF('3g CPIH'!E$16="-","-",'3j PAAC PAP'!$G$16*('3g CPIH'!E$16/'3g CPIH'!$G$16))</f>
        <v>3.3628105675146771</v>
      </c>
      <c r="J58" s="129">
        <f>IF('3g CPIH'!F$16="-","-",'3j PAAC PAP'!$G$16*('3g CPIH'!F$16/'3g CPIH'!$G$16))</f>
        <v>3.3829070450097847</v>
      </c>
      <c r="K58" s="129">
        <f>IF('3g CPIH'!G$16="-","-",'3j PAAC PAP'!$G$16*('3g CPIH'!G$16/'3g CPIH'!$G$16))</f>
        <v>3.4230999999999998</v>
      </c>
      <c r="L58" s="129">
        <f>IF('3g CPIH'!H$16="-","-",'3j PAAC PAP'!$G$16*('3g CPIH'!H$16/'3g CPIH'!$G$16))</f>
        <v>3.4666423679060667</v>
      </c>
      <c r="M58" s="129">
        <f>IF('3g CPIH'!I$16="-","-",'3j PAAC PAP'!$G$16*('3g CPIH'!I$16/'3g CPIH'!$G$16))</f>
        <v>3.516883561643835</v>
      </c>
      <c r="N58" s="129">
        <f>IF('3g CPIH'!J$16="-","-",'3j PAAC PAP'!$G$16*('3g CPIH'!J$16/'3g CPIH'!$G$16))</f>
        <v>3.547028277886497</v>
      </c>
      <c r="O58" s="30"/>
      <c r="P58" s="129">
        <f>IF('3g CPIH'!L$16="-","-",'3j PAAC PAP'!$G$16*('3g CPIH'!L$16/'3g CPIH'!$G$16))</f>
        <v>3.547028277886497</v>
      </c>
      <c r="Q58" s="129">
        <f>IF('3g CPIH'!M$16="-","-",'3j PAAC PAP'!$G$16*('3g CPIH'!M$16/'3g CPIH'!$G$16))</f>
        <v>3.5872212328767121</v>
      </c>
      <c r="R58" s="129">
        <f>IF('3g CPIH'!N$16="-","-",'3j PAAC PAP'!$G$16*('3g CPIH'!N$16/'3g CPIH'!$G$16))</f>
        <v>3.6140165362035224</v>
      </c>
      <c r="S58" s="129">
        <f>IF('3g CPIH'!O$16="-","-",'3j PAAC PAP'!$G$16*('3g CPIH'!O$16/'3g CPIH'!$G$16))</f>
        <v>3.6341130136986299</v>
      </c>
      <c r="T58" s="129">
        <f>IF('3g CPIH'!P$16="-","-",'3j PAAC PAP'!$G$16*('3g CPIH'!P$16/'3g CPIH'!$G$16))</f>
        <v>3.6441612524461835</v>
      </c>
      <c r="U58" s="129" t="str">
        <f>IF('3g CPIH'!Q$16="-","-",'3j PAAC PAP'!$G$16*('3g CPIH'!Q$16/'3g CPIH'!$G$16))</f>
        <v>-</v>
      </c>
      <c r="V58" s="129" t="str">
        <f>IF('3g CPIH'!R$16="-","-",'3j PAAC PAP'!$G$16*('3g CPIH'!R$16/'3g CPIH'!$G$16))</f>
        <v>-</v>
      </c>
      <c r="W58" s="129" t="str">
        <f>IF('3g CPIH'!S$16="-","-",'3j PAAC PAP'!$G$16*('3g CPIH'!S$16/'3g CPIH'!$G$16))</f>
        <v>-</v>
      </c>
      <c r="X58" s="129" t="str">
        <f>IF('3g CPIH'!T$16="-","-",'3j PAAC PAP'!$G$16*('3g CPIH'!T$16/'3g CPIH'!$G$16))</f>
        <v>-</v>
      </c>
      <c r="Y58" s="129" t="str">
        <f>IF('3g CPIH'!U$16="-","-",'3j PAAC PAP'!$G$16*('3g CPIH'!U$16/'3g CPIH'!$G$16))</f>
        <v>-</v>
      </c>
      <c r="Z58" s="129" t="str">
        <f>IF('3g CPIH'!V$16="-","-",'3j PAAC PAP'!$G$16*('3g CPIH'!V$16/'3g CPIH'!$G$16))</f>
        <v>-</v>
      </c>
      <c r="AA58" s="28"/>
    </row>
    <row r="59" spans="1:27" s="29" customFormat="1" ht="11.25" x14ac:dyDescent="0.15">
      <c r="A59" s="256"/>
      <c r="B59" s="132" t="s">
        <v>349</v>
      </c>
      <c r="C59" s="132" t="s">
        <v>406</v>
      </c>
      <c r="D59" s="134" t="s">
        <v>319</v>
      </c>
      <c r="E59" s="131"/>
      <c r="F59" s="30"/>
      <c r="G59" s="129">
        <f>IF(G51="-","-",SUM(G51:G57)*'3j PAAC PAP'!$G$34)</f>
        <v>2.829974852251933</v>
      </c>
      <c r="H59" s="129">
        <f>IF(H51="-","-",SUM(H51:H57)*'3j PAAC PAP'!$G$34)</f>
        <v>2.704921204790387</v>
      </c>
      <c r="I59" s="129">
        <f>IF(I51="-","-",SUM(I51:I57)*'3j PAAC PAP'!$G$34)</f>
        <v>2.6829336169389184</v>
      </c>
      <c r="J59" s="129">
        <f>IF(J51="-","-",SUM(J51:J57)*'3j PAAC PAP'!$G$34)</f>
        <v>2.6277234604612074</v>
      </c>
      <c r="K59" s="129">
        <f>IF(K51="-","-",SUM(K51:K57)*'3j PAAC PAP'!$G$34)</f>
        <v>2.9120496254704049</v>
      </c>
      <c r="L59" s="129">
        <f>IF(L51="-","-",SUM(L51:L57)*'3j PAAC PAP'!$G$34)</f>
        <v>2.8739855393666587</v>
      </c>
      <c r="M59" s="129">
        <f>IF(M51="-","-",SUM(M51:M57)*'3j PAAC PAP'!$G$34)</f>
        <v>3.1527843690344359</v>
      </c>
      <c r="N59" s="129">
        <f>IF(N51="-","-",SUM(N51:N57)*'3j PAAC PAP'!$G$34)</f>
        <v>3.3135768818412821</v>
      </c>
      <c r="O59" s="30"/>
      <c r="P59" s="129">
        <f>IF(P51="-","-",SUM(P51:P57)*'3j PAAC PAP'!$G$34)</f>
        <v>3.3135768818412821</v>
      </c>
      <c r="Q59" s="129">
        <f>IF(Q51="-","-",SUM(Q51:Q57)*'3j PAAC PAP'!$G$34)</f>
        <v>3.7410490417926963</v>
      </c>
      <c r="R59" s="129">
        <f>IF(R51="-","-",SUM(R51:R57)*'3j PAAC PAP'!$G$34)</f>
        <v>3.6027704168750878</v>
      </c>
      <c r="S59" s="129">
        <f>IF(S51="-","-",SUM(S51:S57)*'3j PAAC PAP'!$G$34)</f>
        <v>3.6372741753837468</v>
      </c>
      <c r="T59" s="129">
        <f>IF(T51="-","-",SUM(T51:T57)*'3j PAAC PAP'!$G$34)</f>
        <v>3.5040525068035557</v>
      </c>
      <c r="U59" s="129" t="str">
        <f>IF(U51="-","-",SUM(U51:U57)*'3j PAAC PAP'!$G$34)</f>
        <v>-</v>
      </c>
      <c r="V59" s="129" t="str">
        <f>IF(V51="-","-",SUM(V51:V57)*'3j PAAC PAP'!$G$34)</f>
        <v>-</v>
      </c>
      <c r="W59" s="129" t="str">
        <f>IF(W51="-","-",SUM(W51:W57)*'3j PAAC PAP'!$G$34)</f>
        <v>-</v>
      </c>
      <c r="X59" s="129" t="str">
        <f>IF(X51="-","-",SUM(X51:X57)*'3j PAAC PAP'!$G$34)</f>
        <v>-</v>
      </c>
      <c r="Y59" s="129" t="str">
        <f>IF(Y51="-","-",SUM(Y51:Y57)*'3j PAAC PAP'!$G$34)</f>
        <v>-</v>
      </c>
      <c r="Z59" s="129" t="str">
        <f>IF(Z51="-","-",SUM(Z51:Z57)*'3j PAAC PAP'!$G$34)</f>
        <v>-</v>
      </c>
      <c r="AA59" s="28"/>
    </row>
    <row r="60" spans="1:27" s="29" customFormat="1" ht="11.25" customHeight="1" x14ac:dyDescent="0.15">
      <c r="A60" s="256"/>
      <c r="B60" s="132" t="s">
        <v>388</v>
      </c>
      <c r="C60" s="132" t="s">
        <v>518</v>
      </c>
      <c r="D60" s="134" t="s">
        <v>319</v>
      </c>
      <c r="E60" s="131"/>
      <c r="F60" s="30"/>
      <c r="G60" s="129">
        <f>IF(G51="-","-",SUM(G51:G59)*'3k EBIT'!$E$10)</f>
        <v>11.571968730757844</v>
      </c>
      <c r="H60" s="129">
        <f>IF(H51="-","-",SUM(H51:H59)*'3k EBIT'!$E$10)</f>
        <v>11.063608936863528</v>
      </c>
      <c r="I60" s="129">
        <f>IF(I51="-","-",SUM(I51:I59)*'3k EBIT'!$E$10)</f>
        <v>10.974398255201725</v>
      </c>
      <c r="J60" s="129">
        <f>IF(J51="-","-",SUM(J51:J59)*'3k EBIT'!$E$10)</f>
        <v>10.750293536889608</v>
      </c>
      <c r="K60" s="129">
        <f>IF(K51="-","-",SUM(K51:K59)*'3k EBIT'!$E$10)</f>
        <v>11.907190850764916</v>
      </c>
      <c r="L60" s="129">
        <f>IF(L51="-","-",SUM(L51:L59)*'3k EBIT'!$E$10)</f>
        <v>11.753259089593358</v>
      </c>
      <c r="M60" s="129">
        <f>IF(M51="-","-",SUM(M51:M59)*'3k EBIT'!$E$10)</f>
        <v>12.887875926111747</v>
      </c>
      <c r="N60" s="129">
        <f>IF(N51="-","-",SUM(N51:N59)*'3k EBIT'!$E$10)</f>
        <v>13.542269649856454</v>
      </c>
      <c r="O60" s="30"/>
      <c r="P60" s="129">
        <f>IF(P51="-","-",SUM(P51:P59)*'3k EBIT'!$E$10)</f>
        <v>13.542269649856454</v>
      </c>
      <c r="Q60" s="129">
        <f>IF(Q51="-","-",SUM(Q51:Q59)*'3k EBIT'!$E$10)</f>
        <v>15.281223082315597</v>
      </c>
      <c r="R60" s="129">
        <f>IF(R51="-","-",SUM(R51:R59)*'3k EBIT'!$E$10)</f>
        <v>14.719477494863241</v>
      </c>
      <c r="S60" s="129">
        <f>IF(S51="-","-",SUM(S51:S59)*'3k EBIT'!$E$10)</f>
        <v>14.86016491174852</v>
      </c>
      <c r="T60" s="129">
        <f>IF(T51="-","-",SUM(T51:T59)*'3k EBIT'!$E$10)</f>
        <v>14.318657417246538</v>
      </c>
      <c r="U60" s="129" t="str">
        <f>IF(U51="-","-",SUM(U51:U59)*'3k EBIT'!$E$10)</f>
        <v>-</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15">
      <c r="A61" s="256"/>
      <c r="B61" s="132" t="s">
        <v>292</v>
      </c>
      <c r="C61" s="177" t="s">
        <v>519</v>
      </c>
      <c r="D61" s="134" t="s">
        <v>319</v>
      </c>
      <c r="E61" s="130"/>
      <c r="F61" s="30"/>
      <c r="G61" s="129">
        <f>IF(G51="-","-",SUM(G51:G54,G56:G60)*'3l HAP'!$E$11)</f>
        <v>6.5230043861898466</v>
      </c>
      <c r="H61" s="129">
        <f>IF(H51="-","-",SUM(H51:H54,H56:H60)*'3l HAP'!$E$11)</f>
        <v>6.1163846848899919</v>
      </c>
      <c r="I61" s="129">
        <f>IF(I51="-","-",SUM(I51:I54,I56:I60)*'3l HAP'!$E$11)</f>
        <v>6.1426916841611661</v>
      </c>
      <c r="J61" s="129">
        <f>IF(J51="-","-",SUM(J51:J54,J56:J60)*'3l HAP'!$E$11)</f>
        <v>5.9811995432358209</v>
      </c>
      <c r="K61" s="129">
        <f>IF(K51="-","-",SUM(K51:K54,K56:K60)*'3l HAP'!$E$11)</f>
        <v>6.8039224866433061</v>
      </c>
      <c r="L61" s="129">
        <f>IF(L51="-","-",SUM(L51:L54,L56:L60)*'3l HAP'!$E$11)</f>
        <v>6.6674574076394206</v>
      </c>
      <c r="M61" s="129">
        <f>IF(M51="-","-",SUM(M51:M54,M56:M60)*'3l HAP'!$E$11)</f>
        <v>7.5228089084403704</v>
      </c>
      <c r="N61" s="129">
        <f>IF(N51="-","-",SUM(N51:N54,N56:N60)*'3l HAP'!$E$11)</f>
        <v>8.035040225385675</v>
      </c>
      <c r="O61" s="30"/>
      <c r="P61" s="129">
        <f>IF(P51="-","-",SUM(P51:P54,P56:P60)*'3l HAP'!$E$11)</f>
        <v>8.035040225385675</v>
      </c>
      <c r="Q61" s="129">
        <f>IF(Q51="-","-",SUM(Q51:Q54,Q56:Q60)*'3l HAP'!$E$11)</f>
        <v>9.0889447506835257</v>
      </c>
      <c r="R61" s="129">
        <f>IF(R51="-","-",SUM(R51:R54,R56:R60)*'3l HAP'!$E$11)</f>
        <v>8.642412893567716</v>
      </c>
      <c r="S61" s="129">
        <f>IF(S51="-","-",SUM(S51:S54,S56:S60)*'3l HAP'!$E$11)</f>
        <v>8.6517039238391042</v>
      </c>
      <c r="T61" s="129">
        <f>IF(T51="-","-",SUM(T51:T54,T56:T60)*'3l HAP'!$E$11)</f>
        <v>8.1866411544316069</v>
      </c>
      <c r="U61" s="129" t="str">
        <f>IF(U51="-","-",SUM(U51:U54,U56:U60)*'3l HAP'!$E$11)</f>
        <v>-</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15">
      <c r="A62" s="256"/>
      <c r="B62" s="132" t="s">
        <v>44</v>
      </c>
      <c r="C62" s="132" t="str">
        <f>B62&amp;"_"&amp;D62</f>
        <v>Total_N Wales and Mersey</v>
      </c>
      <c r="D62" s="134" t="s">
        <v>319</v>
      </c>
      <c r="E62" s="131"/>
      <c r="F62" s="30"/>
      <c r="G62" s="129">
        <f t="shared" ref="G62:N62" si="6">IF(G51="-","-",SUM(G51:G61))</f>
        <v>615.57373864554347</v>
      </c>
      <c r="H62" s="129">
        <f t="shared" si="6"/>
        <v>588.41135136976709</v>
      </c>
      <c r="I62" s="129">
        <f t="shared" si="6"/>
        <v>583.74236127361144</v>
      </c>
      <c r="J62" s="129">
        <f t="shared" si="6"/>
        <v>571.78588883031159</v>
      </c>
      <c r="K62" s="129">
        <f t="shared" si="6"/>
        <v>633.49791893245754</v>
      </c>
      <c r="L62" s="129">
        <f t="shared" si="6"/>
        <v>625.25978555926076</v>
      </c>
      <c r="M62" s="129">
        <f t="shared" si="6"/>
        <v>685.83178800017311</v>
      </c>
      <c r="N62" s="129">
        <f t="shared" si="6"/>
        <v>720.78578002479071</v>
      </c>
      <c r="O62" s="30"/>
      <c r="P62" s="129">
        <f t="shared" ref="P62:Z62" si="7">IF(P51="-","-",SUM(P51:P61))</f>
        <v>720.78578002479071</v>
      </c>
      <c r="Q62" s="129">
        <f t="shared" si="7"/>
        <v>813.36351161220171</v>
      </c>
      <c r="R62" s="129">
        <f t="shared" si="7"/>
        <v>783.35143473287746</v>
      </c>
      <c r="S62" s="129">
        <f t="shared" si="7"/>
        <v>790.7653235933592</v>
      </c>
      <c r="T62" s="129">
        <f t="shared" si="7"/>
        <v>761.79987814863694</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t="str">
        <f>IF('3a DF'!V31="-","-",'3a DF'!V31)</f>
        <v>-</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15">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t="str">
        <f>IF('3b CM'!U31="-","-",'3b CM'!U31)</f>
        <v>-</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15">
      <c r="A65" s="256"/>
      <c r="B65" s="135" t="s">
        <v>600</v>
      </c>
      <c r="C65" s="135" t="s">
        <v>601</v>
      </c>
      <c r="D65" s="133" t="s">
        <v>320</v>
      </c>
      <c r="E65" s="128"/>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f>IF('3c AA'!W143="-","-",'3c AA'!W143)</f>
        <v>6.5589913661887502</v>
      </c>
      <c r="U65" s="38" t="str">
        <f>IF('3c AA'!X143="-","-",'3c AA'!X143)</f>
        <v>-</v>
      </c>
      <c r="V65" s="38" t="str">
        <f>IF('3c AA'!Y143="-","-",'3c AA'!Y143)</f>
        <v>-</v>
      </c>
      <c r="W65" s="38" t="str">
        <f>IF('3c AA'!Z143="-","-",'3c AA'!Z143)</f>
        <v>-</v>
      </c>
      <c r="X65" s="38" t="str">
        <f>IF('3c AA'!AA143="-","-",'3c AA'!AA143)</f>
        <v>-</v>
      </c>
      <c r="Y65" s="38" t="str">
        <f>IF('3c AA'!AB143="-","-",'3c AA'!AB143)</f>
        <v>-</v>
      </c>
      <c r="Z65" s="38" t="str">
        <f>IF('3c AA'!AC143="-","-",'3c AA'!AC143)</f>
        <v>-</v>
      </c>
      <c r="AA65" s="28"/>
    </row>
    <row r="66" spans="1:27" s="29" customFormat="1" ht="11.25" customHeight="1" x14ac:dyDescent="0.15">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t="str">
        <f>IF('3d PC'!U32="-","-",'3d PC'!U32)</f>
        <v>-</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15">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t="str">
        <f>IF('3e NC-Elec'!V60="-","-",'3e NC-Elec'!V60)</f>
        <v>-</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15">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t="str">
        <f>IF('3g CPIH'!Q$16="-","-",'3h OC '!$E$10*('3g CPIH'!Q$16/'3g CPIH'!$G$16))</f>
        <v>-</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f>IF('3i SMNCC'!P$38="-","-",'3i SMNCC'!P$38)</f>
        <v>16.855736391237045</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15">
      <c r="A70" s="256"/>
      <c r="B70" s="135" t="s">
        <v>349</v>
      </c>
      <c r="C70" s="135" t="s">
        <v>389</v>
      </c>
      <c r="D70" s="133" t="s">
        <v>320</v>
      </c>
      <c r="E70" s="128"/>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f>IF('3g CPIH'!P$16="-","-",'3j PAAC PAP'!$G$16*('3g CPIH'!P$16/'3g CPIH'!$G$16))</f>
        <v>3.6441612524461835</v>
      </c>
      <c r="U70" s="38" t="str">
        <f>IF('3g CPIH'!Q$16="-","-",'3j PAAC PAP'!$G$16*('3g CPIH'!Q$16/'3g CPIH'!$G$16))</f>
        <v>-</v>
      </c>
      <c r="V70" s="38" t="str">
        <f>IF('3g CPIH'!R$16="-","-",'3j PAAC PAP'!$G$16*('3g CPIH'!R$16/'3g CPIH'!$G$16))</f>
        <v>-</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15">
      <c r="A71" s="256"/>
      <c r="B71" s="135" t="s">
        <v>349</v>
      </c>
      <c r="C71" s="135" t="s">
        <v>406</v>
      </c>
      <c r="D71" s="133" t="s">
        <v>320</v>
      </c>
      <c r="E71" s="128"/>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2.7049020158468973</v>
      </c>
      <c r="M71" s="38">
        <f>IF(M63="-","-",SUM(M63:M69)*'3j PAAC PAP'!$G$34)</f>
        <v>3.0361033362420735</v>
      </c>
      <c r="N71" s="38">
        <f>IF(N63="-","-",SUM(N63:N69)*'3j PAAC PAP'!$G$34)</f>
        <v>3.1948153944250883</v>
      </c>
      <c r="O71" s="30"/>
      <c r="P71" s="38">
        <f>IF(P63="-","-",SUM(P63:P69)*'3j PAAC PAP'!$G$34)</f>
        <v>3.1948153944250883</v>
      </c>
      <c r="Q71" s="38">
        <f>IF(Q63="-","-",SUM(Q63:Q69)*'3j PAAC PAP'!$G$34)</f>
        <v>3.5448559614735244</v>
      </c>
      <c r="R71" s="38">
        <f>IF(R63="-","-",SUM(R63:R69)*'3j PAAC PAP'!$G$34)</f>
        <v>3.409115825273684</v>
      </c>
      <c r="S71" s="38">
        <f>IF(S63="-","-",SUM(S63:S69)*'3j PAAC PAP'!$G$34)</f>
        <v>3.3844370871832998</v>
      </c>
      <c r="T71" s="38">
        <f>IF(T63="-","-",SUM(T63:T69)*'3j PAAC PAP'!$G$34)</f>
        <v>3.2528751959269155</v>
      </c>
      <c r="U71" s="38" t="str">
        <f>IF(U63="-","-",SUM(U63:U69)*'3j PAAC PAP'!$G$34)</f>
        <v>-</v>
      </c>
      <c r="V71" s="38" t="str">
        <f>IF(V63="-","-",SUM(V63:V69)*'3j PAAC PAP'!$G$34)</f>
        <v>-</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15">
      <c r="A72" s="256"/>
      <c r="B72" s="135" t="s">
        <v>388</v>
      </c>
      <c r="C72" s="135" t="s">
        <v>518</v>
      </c>
      <c r="D72" s="133" t="s">
        <v>320</v>
      </c>
      <c r="E72" s="128"/>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11.065736539932654</v>
      </c>
      <c r="M72" s="38">
        <f>IF(M63="-","-",SUM(M63:M71)*'3k EBIT'!$E$10)</f>
        <v>12.413430873793722</v>
      </c>
      <c r="N72" s="38">
        <f>IF(N63="-","-",SUM(N63:N71)*'3k EBIT'!$E$10)</f>
        <v>13.059365112914177</v>
      </c>
      <c r="O72" s="30"/>
      <c r="P72" s="38">
        <f>IF(P63="-","-",SUM(P63:P71)*'3k EBIT'!$E$10)</f>
        <v>13.059365112914177</v>
      </c>
      <c r="Q72" s="38">
        <f>IF(Q63="-","-",SUM(Q63:Q71)*'3k EBIT'!$E$10)</f>
        <v>14.483468434204902</v>
      </c>
      <c r="R72" s="38">
        <f>IF(R63="-","-",SUM(R63:R71)*'3k EBIT'!$E$10)</f>
        <v>13.93204477640716</v>
      </c>
      <c r="S72" s="38">
        <f>IF(S63="-","-",SUM(S63:S71)*'3k EBIT'!$E$10)</f>
        <v>13.832086031501845</v>
      </c>
      <c r="T72" s="38">
        <f>IF(T63="-","-",SUM(T63:T71)*'3k EBIT'!$E$10)</f>
        <v>13.297327475712386</v>
      </c>
      <c r="U72" s="38" t="str">
        <f>IF(U63="-","-",SUM(U63:U71)*'3k EBIT'!$E$10)</f>
        <v>-</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15">
      <c r="A73" s="256"/>
      <c r="B73" s="135" t="s">
        <v>292</v>
      </c>
      <c r="C73" s="179" t="s">
        <v>519</v>
      </c>
      <c r="D73" s="133" t="s">
        <v>320</v>
      </c>
      <c r="E73" s="127"/>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6.5894406963946786</v>
      </c>
      <c r="M73" s="38">
        <f>IF(M63="-","-",SUM(M63:M66,M68:M72)*'3l HAP'!$E$11)</f>
        <v>7.435574118932144</v>
      </c>
      <c r="N73" s="38">
        <f>IF(N63="-","-",SUM(N63:N66,N68:N72)*'3l HAP'!$E$11)</f>
        <v>7.9411375150340273</v>
      </c>
      <c r="O73" s="30"/>
      <c r="P73" s="38">
        <f>IF(P63="-","-",SUM(P63:P66,P68:P72)*'3l HAP'!$E$11)</f>
        <v>7.9411375150340273</v>
      </c>
      <c r="Q73" s="38">
        <f>IF(Q63="-","-",SUM(Q63:Q66,Q68:Q72)*'3l HAP'!$E$11)</f>
        <v>8.9747309612719715</v>
      </c>
      <c r="R73" s="38">
        <f>IF(R63="-","-",SUM(R63:R66,R68:R72)*'3l HAP'!$E$11)</f>
        <v>8.537686669134164</v>
      </c>
      <c r="S73" s="38">
        <f>IF(S63="-","-",SUM(S63:S66,S68:S72)*'3l HAP'!$E$11)</f>
        <v>8.5567131837623762</v>
      </c>
      <c r="T73" s="38">
        <f>IF(T63="-","-",SUM(T63:T66,T68:T72)*'3l HAP'!$E$11)</f>
        <v>8.0985736374764077</v>
      </c>
      <c r="U73" s="38" t="str">
        <f>IF(U63="-","-",SUM(U63:U66,U68:U72)*'3l HAP'!$E$11)</f>
        <v>-</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15">
      <c r="A74" s="256"/>
      <c r="B74" s="135" t="s">
        <v>44</v>
      </c>
      <c r="C74" s="135" t="str">
        <f>B74&amp;"_"&amp;D74</f>
        <v>Total_Midlands</v>
      </c>
      <c r="D74" s="133" t="s">
        <v>320</v>
      </c>
      <c r="E74" s="128"/>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588.99638644392007</v>
      </c>
      <c r="M74" s="38">
        <f t="shared" si="8"/>
        <v>660.77377129764739</v>
      </c>
      <c r="N74" s="38">
        <f t="shared" si="8"/>
        <v>695.27585955247207</v>
      </c>
      <c r="O74" s="30"/>
      <c r="P74" s="38">
        <f t="shared" ref="P74:Z74" si="9">IF(P63="-","-",SUM(P63:P73))</f>
        <v>695.27585955247207</v>
      </c>
      <c r="Q74" s="38">
        <f t="shared" si="9"/>
        <v>771.26222842299137</v>
      </c>
      <c r="R74" s="38">
        <f t="shared" si="9"/>
        <v>741.80289833975644</v>
      </c>
      <c r="S74" s="38">
        <f t="shared" si="9"/>
        <v>736.56094045348414</v>
      </c>
      <c r="T74" s="38">
        <f t="shared" si="9"/>
        <v>707.95762538582335</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t="str">
        <f>IF('3a DF'!V32="-","-",'3a DF'!V32)</f>
        <v>-</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15">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t="str">
        <f>IF('3b CM'!U32="-","-",'3b CM'!U32)</f>
        <v>-</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15">
      <c r="A77" s="256"/>
      <c r="B77" s="132" t="s">
        <v>600</v>
      </c>
      <c r="C77" s="132" t="s">
        <v>601</v>
      </c>
      <c r="D77" s="134" t="s">
        <v>321</v>
      </c>
      <c r="E77" s="131"/>
      <c r="F77" s="30"/>
      <c r="G77" s="129" t="str">
        <f>IF('3c AA'!J144="-","-",'3c AA'!J144)</f>
        <v>-</v>
      </c>
      <c r="H77" s="129" t="str">
        <f>IF('3c AA'!K144="-","-",'3c AA'!K144)</f>
        <v>-</v>
      </c>
      <c r="I77" s="129" t="str">
        <f>IF('3c AA'!L144="-","-",'3c AA'!L144)</f>
        <v>-</v>
      </c>
      <c r="J77" s="129" t="str">
        <f>IF('3c AA'!M144="-","-",'3c AA'!M144)</f>
        <v>-</v>
      </c>
      <c r="K77" s="129" t="str">
        <f>IF('3c AA'!N144="-","-",'3c AA'!N144)</f>
        <v>-</v>
      </c>
      <c r="L77" s="129" t="str">
        <f>IF('3c AA'!O144="-","-",'3c AA'!O144)</f>
        <v>-</v>
      </c>
      <c r="M77" s="129" t="str">
        <f>IF('3c AA'!P144="-","-",'3c AA'!P144)</f>
        <v>-</v>
      </c>
      <c r="N77" s="129" t="str">
        <f>IF('3c AA'!Q144="-","-",'3c AA'!Q144)</f>
        <v>-</v>
      </c>
      <c r="O77" s="30"/>
      <c r="P77" s="129" t="str">
        <f>IF('3c AA'!S144="-","-",'3c AA'!S144)</f>
        <v>-</v>
      </c>
      <c r="Q77" s="129" t="str">
        <f>IF('3c AA'!T144="-","-",'3c AA'!T144)</f>
        <v>-</v>
      </c>
      <c r="R77" s="129" t="str">
        <f>IF('3c AA'!U144="-","-",'3c AA'!U144)</f>
        <v>-</v>
      </c>
      <c r="S77" s="129" t="str">
        <f>IF('3c AA'!V144="-","-",'3c AA'!V144)</f>
        <v>-</v>
      </c>
      <c r="T77" s="129">
        <f>IF('3c AA'!W144="-","-",'3c AA'!W144)</f>
        <v>6.4764453689561785</v>
      </c>
      <c r="U77" s="129" t="str">
        <f>IF('3c AA'!X144="-","-",'3c AA'!X144)</f>
        <v>-</v>
      </c>
      <c r="V77" s="129" t="str">
        <f>IF('3c AA'!Y144="-","-",'3c AA'!Y144)</f>
        <v>-</v>
      </c>
      <c r="W77" s="129" t="str">
        <f>IF('3c AA'!Z144="-","-",'3c AA'!Z144)</f>
        <v>-</v>
      </c>
      <c r="X77" s="129" t="str">
        <f>IF('3c AA'!AA144="-","-",'3c AA'!AA144)</f>
        <v>-</v>
      </c>
      <c r="Y77" s="129" t="str">
        <f>IF('3c AA'!AB144="-","-",'3c AA'!AB144)</f>
        <v>-</v>
      </c>
      <c r="Z77" s="129" t="str">
        <f>IF('3c AA'!AC144="-","-",'3c AA'!AC144)</f>
        <v>-</v>
      </c>
      <c r="AA77" s="28"/>
    </row>
    <row r="78" spans="1:27" s="29" customFormat="1" ht="11.25" x14ac:dyDescent="0.15">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t="str">
        <f>IF('3d PC'!U33="-","-",'3d PC'!U33)</f>
        <v>-</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15">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t="str">
        <f>IF('3e NC-Elec'!V61="-","-",'3e NC-Elec'!V61)</f>
        <v>-</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15">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t="str">
        <f>IF('3g CPIH'!Q$16="-","-",'3h OC '!$E$10*('3g CPIH'!Q$16/'3g CPIH'!$G$16))</f>
        <v>-</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f>IF('3i SMNCC'!P$38="-","-",'3i SMNCC'!P$38)</f>
        <v>16.855736391237045</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15">
      <c r="A82" s="256"/>
      <c r="B82" s="132" t="s">
        <v>349</v>
      </c>
      <c r="C82" s="132" t="s">
        <v>389</v>
      </c>
      <c r="D82" s="134" t="s">
        <v>321</v>
      </c>
      <c r="E82" s="131"/>
      <c r="F82" s="30"/>
      <c r="G82" s="129">
        <f>IF('3g CPIH'!C$16="-","-",'3j PAAC PAP'!$G$16*('3g CPIH'!C$16/'3g CPIH'!$G$16))</f>
        <v>3.3460635029354204</v>
      </c>
      <c r="H82" s="129">
        <f>IF('3g CPIH'!D$16="-","-",'3j PAAC PAP'!$G$16*('3g CPIH'!D$16/'3g CPIH'!$G$16))</f>
        <v>3.3527623287671227</v>
      </c>
      <c r="I82" s="129">
        <f>IF('3g CPIH'!E$16="-","-",'3j PAAC PAP'!$G$16*('3g CPIH'!E$16/'3g CPIH'!$G$16))</f>
        <v>3.3628105675146771</v>
      </c>
      <c r="J82" s="129">
        <f>IF('3g CPIH'!F$16="-","-",'3j PAAC PAP'!$G$16*('3g CPIH'!F$16/'3g CPIH'!$G$16))</f>
        <v>3.3829070450097847</v>
      </c>
      <c r="K82" s="129">
        <f>IF('3g CPIH'!G$16="-","-",'3j PAAC PAP'!$G$16*('3g CPIH'!G$16/'3g CPIH'!$G$16))</f>
        <v>3.4230999999999998</v>
      </c>
      <c r="L82" s="129">
        <f>IF('3g CPIH'!H$16="-","-",'3j PAAC PAP'!$G$16*('3g CPIH'!H$16/'3g CPIH'!$G$16))</f>
        <v>3.4666423679060667</v>
      </c>
      <c r="M82" s="129">
        <f>IF('3g CPIH'!I$16="-","-",'3j PAAC PAP'!$G$16*('3g CPIH'!I$16/'3g CPIH'!$G$16))</f>
        <v>3.516883561643835</v>
      </c>
      <c r="N82" s="129">
        <f>IF('3g CPIH'!J$16="-","-",'3j PAAC PAP'!$G$16*('3g CPIH'!J$16/'3g CPIH'!$G$16))</f>
        <v>3.547028277886497</v>
      </c>
      <c r="O82" s="30"/>
      <c r="P82" s="129">
        <f>IF('3g CPIH'!L$16="-","-",'3j PAAC PAP'!$G$16*('3g CPIH'!L$16/'3g CPIH'!$G$16))</f>
        <v>3.547028277886497</v>
      </c>
      <c r="Q82" s="129">
        <f>IF('3g CPIH'!M$16="-","-",'3j PAAC PAP'!$G$16*('3g CPIH'!M$16/'3g CPIH'!$G$16))</f>
        <v>3.5872212328767121</v>
      </c>
      <c r="R82" s="129">
        <f>IF('3g CPIH'!N$16="-","-",'3j PAAC PAP'!$G$16*('3g CPIH'!N$16/'3g CPIH'!$G$16))</f>
        <v>3.6140165362035224</v>
      </c>
      <c r="S82" s="129">
        <f>IF('3g CPIH'!O$16="-","-",'3j PAAC PAP'!$G$16*('3g CPIH'!O$16/'3g CPIH'!$G$16))</f>
        <v>3.6341130136986299</v>
      </c>
      <c r="T82" s="129">
        <f>IF('3g CPIH'!P$16="-","-",'3j PAAC PAP'!$G$16*('3g CPIH'!P$16/'3g CPIH'!$G$16))</f>
        <v>3.6441612524461835</v>
      </c>
      <c r="U82" s="129" t="str">
        <f>IF('3g CPIH'!Q$16="-","-",'3j PAAC PAP'!$G$16*('3g CPIH'!Q$16/'3g CPIH'!$G$16))</f>
        <v>-</v>
      </c>
      <c r="V82" s="129" t="str">
        <f>IF('3g CPIH'!R$16="-","-",'3j PAAC PAP'!$G$16*('3g CPIH'!R$16/'3g CPIH'!$G$16))</f>
        <v>-</v>
      </c>
      <c r="W82" s="129" t="str">
        <f>IF('3g CPIH'!S$16="-","-",'3j PAAC PAP'!$G$16*('3g CPIH'!S$16/'3g CPIH'!$G$16))</f>
        <v>-</v>
      </c>
      <c r="X82" s="129" t="str">
        <f>IF('3g CPIH'!T$16="-","-",'3j PAAC PAP'!$G$16*('3g CPIH'!T$16/'3g CPIH'!$G$16))</f>
        <v>-</v>
      </c>
      <c r="Y82" s="129" t="str">
        <f>IF('3g CPIH'!U$16="-","-",'3j PAAC PAP'!$G$16*('3g CPIH'!U$16/'3g CPIH'!$G$16))</f>
        <v>-</v>
      </c>
      <c r="Z82" s="129" t="str">
        <f>IF('3g CPIH'!V$16="-","-",'3j PAAC PAP'!$G$16*('3g CPIH'!V$16/'3g CPIH'!$G$16))</f>
        <v>-</v>
      </c>
      <c r="AA82" s="28"/>
    </row>
    <row r="83" spans="1:27" s="29" customFormat="1" ht="11.25" customHeight="1" x14ac:dyDescent="0.15">
      <c r="A83" s="256"/>
      <c r="B83" s="132" t="s">
        <v>349</v>
      </c>
      <c r="C83" s="132" t="s">
        <v>406</v>
      </c>
      <c r="D83" s="134" t="s">
        <v>321</v>
      </c>
      <c r="E83" s="131"/>
      <c r="F83" s="30"/>
      <c r="G83" s="129">
        <f>IF(G75="-","-",SUM(G75:G81)*'3j PAAC PAP'!$G$34)</f>
        <v>2.6839418879838015</v>
      </c>
      <c r="H83" s="129">
        <f>IF(H75="-","-",SUM(H75:H81)*'3j PAAC PAP'!$G$34)</f>
        <v>2.5603068753350899</v>
      </c>
      <c r="I83" s="129">
        <f>IF(I75="-","-",SUM(I75:I81)*'3j PAAC PAP'!$G$34)</f>
        <v>2.6143452395740492</v>
      </c>
      <c r="J83" s="129">
        <f>IF(J75="-","-",SUM(J75:J81)*'3j PAAC PAP'!$G$34)</f>
        <v>2.5597752645925582</v>
      </c>
      <c r="K83" s="129">
        <f>IF(K75="-","-",SUM(K75:K81)*'3j PAAC PAP'!$G$34)</f>
        <v>2.787958203410918</v>
      </c>
      <c r="L83" s="129">
        <f>IF(L75="-","-",SUM(L75:L81)*'3j PAAC PAP'!$G$34)</f>
        <v>2.7503973702346807</v>
      </c>
      <c r="M83" s="129">
        <f>IF(M75="-","-",SUM(M75:M81)*'3j PAAC PAP'!$G$34)</f>
        <v>2.9982469115403227</v>
      </c>
      <c r="N83" s="129">
        <f>IF(N75="-","-",SUM(N75:N81)*'3j PAAC PAP'!$G$34)</f>
        <v>3.1555589818487633</v>
      </c>
      <c r="O83" s="30"/>
      <c r="P83" s="129">
        <f>IF(P75="-","-",SUM(P75:P81)*'3j PAAC PAP'!$G$34)</f>
        <v>3.1555589818487633</v>
      </c>
      <c r="Q83" s="129">
        <f>IF(Q75="-","-",SUM(Q75:Q81)*'3j PAAC PAP'!$G$34)</f>
        <v>3.5176232170972259</v>
      </c>
      <c r="R83" s="129">
        <f>IF(R75="-","-",SUM(R75:R81)*'3j PAAC PAP'!$G$34)</f>
        <v>3.3857512825424547</v>
      </c>
      <c r="S83" s="129">
        <f>IF(S75="-","-",SUM(S75:S81)*'3j PAAC PAP'!$G$34)</f>
        <v>3.397687669457973</v>
      </c>
      <c r="T83" s="129">
        <f>IF(T75="-","-",SUM(T75:T81)*'3j PAAC PAP'!$G$34)</f>
        <v>3.2710722519892834</v>
      </c>
      <c r="U83" s="129" t="str">
        <f>IF(U75="-","-",SUM(U75:U81)*'3j PAAC PAP'!$G$34)</f>
        <v>-</v>
      </c>
      <c r="V83" s="129" t="str">
        <f>IF(V75="-","-",SUM(V75:V81)*'3j PAAC PAP'!$G$34)</f>
        <v>-</v>
      </c>
      <c r="W83" s="129" t="str">
        <f>IF(W75="-","-",SUM(W75:W81)*'3j PAAC PAP'!$G$34)</f>
        <v>-</v>
      </c>
      <c r="X83" s="129" t="str">
        <f>IF(X75="-","-",SUM(X75:X81)*'3j PAAC PAP'!$G$34)</f>
        <v>-</v>
      </c>
      <c r="Y83" s="129" t="str">
        <f>IF(Y75="-","-",SUM(Y75:Y81)*'3j PAAC PAP'!$G$34)</f>
        <v>-</v>
      </c>
      <c r="Z83" s="129" t="str">
        <f>IF(Z75="-","-",SUM(Z75:Z81)*'3j PAAC PAP'!$G$34)</f>
        <v>-</v>
      </c>
      <c r="AA83" s="28"/>
    </row>
    <row r="84" spans="1:27" s="29" customFormat="1" ht="11.25" customHeight="1" x14ac:dyDescent="0.15">
      <c r="A84" s="256"/>
      <c r="B84" s="132" t="s">
        <v>388</v>
      </c>
      <c r="C84" s="132" t="s">
        <v>518</v>
      </c>
      <c r="D84" s="134" t="s">
        <v>321</v>
      </c>
      <c r="E84" s="131"/>
      <c r="F84" s="30"/>
      <c r="G84" s="129">
        <f>IF(G75="-","-",SUM(G75:G83)*'3k EBIT'!$E$10)</f>
        <v>10.978173700715182</v>
      </c>
      <c r="H84" s="129">
        <f>IF(H75="-","-",SUM(H75:H83)*'3k EBIT'!$E$10)</f>
        <v>10.475582318805982</v>
      </c>
      <c r="I84" s="129">
        <f>IF(I75="-","-",SUM(I75:I83)*'3k EBIT'!$E$10)</f>
        <v>10.695506172156897</v>
      </c>
      <c r="J84" s="129">
        <f>IF(J75="-","-",SUM(J75:J83)*'3k EBIT'!$E$10)</f>
        <v>10.474004541392073</v>
      </c>
      <c r="K84" s="129">
        <f>IF(K75="-","-",SUM(K75:K83)*'3k EBIT'!$E$10)</f>
        <v>11.40261388720649</v>
      </c>
      <c r="L84" s="129">
        <f>IF(L75="-","-",SUM(L75:L83)*'3k EBIT'!$E$10)</f>
        <v>11.250728438582971</v>
      </c>
      <c r="M84" s="129">
        <f>IF(M75="-","-",SUM(M75:M83)*'3k EBIT'!$E$10)</f>
        <v>12.259500170847707</v>
      </c>
      <c r="N84" s="129">
        <f>IF(N75="-","-",SUM(N75:N83)*'3k EBIT'!$E$10)</f>
        <v>12.899741819625918</v>
      </c>
      <c r="O84" s="30"/>
      <c r="P84" s="129">
        <f>IF(P75="-","-",SUM(P75:P83)*'3k EBIT'!$E$10)</f>
        <v>12.899741819625918</v>
      </c>
      <c r="Q84" s="129">
        <f>IF(Q75="-","-",SUM(Q75:Q83)*'3k EBIT'!$E$10)</f>
        <v>14.372735433980532</v>
      </c>
      <c r="R84" s="129">
        <f>IF(R75="-","-",SUM(R75:R83)*'3k EBIT'!$E$10)</f>
        <v>13.837040546214652</v>
      </c>
      <c r="S84" s="129">
        <f>IF(S75="-","-",SUM(S75:S83)*'3k EBIT'!$E$10)</f>
        <v>13.885965167211404</v>
      </c>
      <c r="T84" s="129">
        <f>IF(T75="-","-",SUM(T75:T83)*'3k EBIT'!$E$10)</f>
        <v>13.371319820559965</v>
      </c>
      <c r="U84" s="129" t="str">
        <f>IF(U75="-","-",SUM(U75:U83)*'3k EBIT'!$E$10)</f>
        <v>-</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15">
      <c r="A85" s="256"/>
      <c r="B85" s="132" t="s">
        <v>292</v>
      </c>
      <c r="C85" s="177" t="s">
        <v>519</v>
      </c>
      <c r="D85" s="134" t="s">
        <v>321</v>
      </c>
      <c r="E85" s="130"/>
      <c r="F85" s="30"/>
      <c r="G85" s="129">
        <f>IF(G75="-","-",SUM(G75:G78,G80:G84)*'3l HAP'!$E$11)</f>
        <v>6.4688818406817044</v>
      </c>
      <c r="H85" s="129">
        <f>IF(H75="-","-",SUM(H75:H78,H80:H84)*'3l HAP'!$E$11)</f>
        <v>6.0668753213976929</v>
      </c>
      <c r="I85" s="129">
        <f>IF(I75="-","-",SUM(I75:I78,I80:I84)*'3l HAP'!$E$11)</f>
        <v>6.1018840352923363</v>
      </c>
      <c r="J85" s="129">
        <f>IF(J75="-","-",SUM(J75:J78,J80:J84)*'3l HAP'!$E$11)</f>
        <v>5.9422712937295215</v>
      </c>
      <c r="K85" s="129">
        <f>IF(K75="-","-",SUM(K75:K78,K80:K84)*'3l HAP'!$E$11)</f>
        <v>6.7525988000773705</v>
      </c>
      <c r="L85" s="129">
        <f>IF(L75="-","-",SUM(L75:L78,L80:L84)*'3l HAP'!$E$11)</f>
        <v>6.6179121667806946</v>
      </c>
      <c r="M85" s="129">
        <f>IF(M75="-","-",SUM(M75:M78,M80:M84)*'3l HAP'!$E$11)</f>
        <v>7.3832022098512526</v>
      </c>
      <c r="N85" s="129">
        <f>IF(N75="-","-",SUM(N75:N78,N80:N84)*'3l HAP'!$E$11)</f>
        <v>7.8842805980216397</v>
      </c>
      <c r="O85" s="30"/>
      <c r="P85" s="129">
        <f>IF(P75="-","-",SUM(P75:P78,P80:P84)*'3l HAP'!$E$11)</f>
        <v>7.8842805980216397</v>
      </c>
      <c r="Q85" s="129">
        <f>IF(Q75="-","-",SUM(Q75:Q78,Q80:Q84)*'3l HAP'!$E$11)</f>
        <v>8.8776851887548212</v>
      </c>
      <c r="R85" s="129">
        <f>IF(R75="-","-",SUM(R75:R78,R80:R84)*'3l HAP'!$E$11)</f>
        <v>8.4495801478621448</v>
      </c>
      <c r="S85" s="129">
        <f>IF(S75="-","-",SUM(S75:S78,S80:S84)*'3l HAP'!$E$11)</f>
        <v>8.4327922046147155</v>
      </c>
      <c r="T85" s="129">
        <f>IF(T75="-","-",SUM(T75:T78,T80:T84)*'3l HAP'!$E$11)</f>
        <v>7.9885232845396663</v>
      </c>
      <c r="U85" s="129" t="str">
        <f>IF(U75="-","-",SUM(U75:U78,U80:U84)*'3l HAP'!$E$11)</f>
        <v>-</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15">
      <c r="A86" s="256"/>
      <c r="B86" s="132" t="s">
        <v>44</v>
      </c>
      <c r="C86" s="132" t="str">
        <f>B86&amp;"_"&amp;D86</f>
        <v>Total_Northern</v>
      </c>
      <c r="D86" s="134" t="s">
        <v>321</v>
      </c>
      <c r="E86" s="131"/>
      <c r="F86" s="30"/>
      <c r="G86" s="129">
        <f t="shared" ref="G86:N86" si="10">IF(G75="-","-",SUM(G75:G85))</f>
        <v>584.26725900665815</v>
      </c>
      <c r="H86" s="129">
        <f t="shared" si="10"/>
        <v>557.41308541829028</v>
      </c>
      <c r="I86" s="129">
        <f t="shared" si="10"/>
        <v>569.02302900117581</v>
      </c>
      <c r="J86" s="129">
        <f t="shared" si="10"/>
        <v>557.2054405084009</v>
      </c>
      <c r="K86" s="129">
        <f t="shared" si="10"/>
        <v>606.88992392264583</v>
      </c>
      <c r="L86" s="129">
        <f t="shared" si="10"/>
        <v>598.76126961109333</v>
      </c>
      <c r="M86" s="129">
        <f t="shared" si="10"/>
        <v>652.61978679043182</v>
      </c>
      <c r="N86" s="129">
        <f t="shared" si="10"/>
        <v>686.81778014306667</v>
      </c>
      <c r="O86" s="30"/>
      <c r="P86" s="129">
        <f t="shared" ref="P86:Z86" si="11">IF(P75="-","-",SUM(P75:P85))</f>
        <v>686.81778014306667</v>
      </c>
      <c r="Q86" s="129">
        <f t="shared" si="11"/>
        <v>765.33713241437795</v>
      </c>
      <c r="R86" s="129">
        <f t="shared" si="11"/>
        <v>736.71457124212782</v>
      </c>
      <c r="S86" s="129">
        <f t="shared" si="11"/>
        <v>739.27276228773928</v>
      </c>
      <c r="T86" s="129">
        <f t="shared" si="11"/>
        <v>711.74190736366859</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t="str">
        <f>IF('3a DF'!V33="-","-",'3a DF'!V33)</f>
        <v>-</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15">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t="str">
        <f>IF('3b CM'!U33="-","-",'3b CM'!U33)</f>
        <v>-</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15">
      <c r="A89" s="256"/>
      <c r="B89" s="135" t="s">
        <v>600</v>
      </c>
      <c r="C89" s="135" t="s">
        <v>601</v>
      </c>
      <c r="D89" s="133" t="s">
        <v>322</v>
      </c>
      <c r="E89" s="128"/>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f>IF('3c AA'!W145="-","-",'3c AA'!W145)</f>
        <v>6.5873529519024565</v>
      </c>
      <c r="U89" s="38" t="str">
        <f>IF('3c AA'!X145="-","-",'3c AA'!X145)</f>
        <v>-</v>
      </c>
      <c r="V89" s="38" t="str">
        <f>IF('3c AA'!Y145="-","-",'3c AA'!Y145)</f>
        <v>-</v>
      </c>
      <c r="W89" s="38" t="str">
        <f>IF('3c AA'!Z145="-","-",'3c AA'!Z145)</f>
        <v>-</v>
      </c>
      <c r="X89" s="38" t="str">
        <f>IF('3c AA'!AA145="-","-",'3c AA'!AA145)</f>
        <v>-</v>
      </c>
      <c r="Y89" s="38" t="str">
        <f>IF('3c AA'!AB145="-","-",'3c AA'!AB145)</f>
        <v>-</v>
      </c>
      <c r="Z89" s="38" t="str">
        <f>IF('3c AA'!AC145="-","-",'3c AA'!AC145)</f>
        <v>-</v>
      </c>
      <c r="AA89" s="28"/>
    </row>
    <row r="90" spans="1:27" s="29" customFormat="1" ht="11.25" x14ac:dyDescent="0.15">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t="str">
        <f>IF('3d PC'!U34="-","-",'3d PC'!U34)</f>
        <v>-</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15">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t="str">
        <f>IF('3e NC-Elec'!V62="-","-",'3e NC-Elec'!V62)</f>
        <v>-</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15">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t="str">
        <f>IF('3g CPIH'!Q$16="-","-",'3h OC '!$E$10*('3g CPIH'!Q$16/'3g CPIH'!$G$16))</f>
        <v>-</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f>IF('3i SMNCC'!P$38="-","-",'3i SMNCC'!P$38)</f>
        <v>16.855736391237045</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15">
      <c r="A94" s="256"/>
      <c r="B94" s="135" t="s">
        <v>349</v>
      </c>
      <c r="C94" s="135" t="s">
        <v>389</v>
      </c>
      <c r="D94" s="133" t="s">
        <v>322</v>
      </c>
      <c r="E94" s="128"/>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f>IF('3g CPIH'!P$16="-","-",'3j PAAC PAP'!$G$16*('3g CPIH'!P$16/'3g CPIH'!$G$16))</f>
        <v>3.6441612524461835</v>
      </c>
      <c r="U94" s="38" t="str">
        <f>IF('3g CPIH'!Q$16="-","-",'3j PAAC PAP'!$G$16*('3g CPIH'!Q$16/'3g CPIH'!$G$16))</f>
        <v>-</v>
      </c>
      <c r="V94" s="38" t="str">
        <f>IF('3g CPIH'!R$16="-","-",'3j PAAC PAP'!$G$16*('3g CPIH'!R$16/'3g CPIH'!$G$16))</f>
        <v>-</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15">
      <c r="A95" s="256"/>
      <c r="B95" s="135" t="s">
        <v>349</v>
      </c>
      <c r="C95" s="135" t="s">
        <v>406</v>
      </c>
      <c r="D95" s="133" t="s">
        <v>322</v>
      </c>
      <c r="E95" s="128"/>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2.696934626700608</v>
      </c>
      <c r="M95" s="38">
        <f>IF(M87="-","-",SUM(M87:M93)*'3j PAAC PAP'!$G$34)</f>
        <v>2.99178756033211</v>
      </c>
      <c r="N95" s="38">
        <f>IF(N87="-","-",SUM(N87:N93)*'3j PAAC PAP'!$G$34)</f>
        <v>3.1509787898997192</v>
      </c>
      <c r="O95" s="30"/>
      <c r="P95" s="38">
        <f>IF(P87="-","-",SUM(P87:P93)*'3j PAAC PAP'!$G$34)</f>
        <v>3.1509787898997192</v>
      </c>
      <c r="Q95" s="38">
        <f>IF(Q87="-","-",SUM(Q87:Q93)*'3j PAAC PAP'!$G$34)</f>
        <v>3.5386328153946973</v>
      </c>
      <c r="R95" s="38">
        <f>IF(R87="-","-",SUM(R87:R93)*'3j PAAC PAP'!$G$34)</f>
        <v>3.4028579134866845</v>
      </c>
      <c r="S95" s="38">
        <f>IF(S87="-","-",SUM(S87:S93)*'3j PAAC PAP'!$G$34)</f>
        <v>3.3574620002828421</v>
      </c>
      <c r="T95" s="38">
        <f>IF(T87="-","-",SUM(T87:T93)*'3j PAAC PAP'!$G$34)</f>
        <v>3.2277160710518209</v>
      </c>
      <c r="U95" s="38" t="str">
        <f>IF(U87="-","-",SUM(U87:U93)*'3j PAAC PAP'!$G$34)</f>
        <v>-</v>
      </c>
      <c r="V95" s="38" t="str">
        <f>IF(V87="-","-",SUM(V87:V93)*'3j PAAC PAP'!$G$34)</f>
        <v>-</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15">
      <c r="A96" s="256"/>
      <c r="B96" s="135" t="s">
        <v>388</v>
      </c>
      <c r="C96" s="135" t="s">
        <v>518</v>
      </c>
      <c r="D96" s="133" t="s">
        <v>322</v>
      </c>
      <c r="E96" s="128"/>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11.033339771838598</v>
      </c>
      <c r="M96" s="38">
        <f>IF(M87="-","-",SUM(M87:M95)*'3k EBIT'!$E$10)</f>
        <v>12.233235343149664</v>
      </c>
      <c r="N96" s="38">
        <f>IF(N87="-","-",SUM(N87:N95)*'3k EBIT'!$E$10)</f>
        <v>12.881117975142489</v>
      </c>
      <c r="O96" s="30"/>
      <c r="P96" s="38">
        <f>IF(P87="-","-",SUM(P87:P95)*'3k EBIT'!$E$10)</f>
        <v>12.881117975142489</v>
      </c>
      <c r="Q96" s="38">
        <f>IF(Q87="-","-",SUM(Q87:Q95)*'3k EBIT'!$E$10)</f>
        <v>14.458164056995574</v>
      </c>
      <c r="R96" s="38">
        <f>IF(R87="-","-",SUM(R87:R95)*'3k EBIT'!$E$10)</f>
        <v>13.906599035877351</v>
      </c>
      <c r="S96" s="38">
        <f>IF(S87="-","-",SUM(S87:S95)*'3k EBIT'!$E$10)</f>
        <v>13.722400710679</v>
      </c>
      <c r="T96" s="38">
        <f>IF(T87="-","-",SUM(T87:T95)*'3k EBIT'!$E$10)</f>
        <v>13.19502616733366</v>
      </c>
      <c r="U96" s="38" t="str">
        <f>IF(U87="-","-",SUM(U87:U95)*'3k EBIT'!$E$10)</f>
        <v>-</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15">
      <c r="A97" s="256"/>
      <c r="B97" s="135" t="s">
        <v>292</v>
      </c>
      <c r="C97" s="179" t="s">
        <v>519</v>
      </c>
      <c r="D97" s="133" t="s">
        <v>322</v>
      </c>
      <c r="E97" s="127"/>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6.6329313363414899</v>
      </c>
      <c r="M97" s="38">
        <f>IF(M87="-","-",SUM(M87:M90,M92:M96)*'3l HAP'!$E$11)</f>
        <v>7.4499122993295819</v>
      </c>
      <c r="N97" s="38">
        <f>IF(N87="-","-",SUM(N87:N90,N92:N96)*'3l HAP'!$E$11)</f>
        <v>7.9570109008164032</v>
      </c>
      <c r="O97" s="30"/>
      <c r="P97" s="38">
        <f>IF(P87="-","-",SUM(P87:P90,P92:P96)*'3l HAP'!$E$11)</f>
        <v>7.9570109008164032</v>
      </c>
      <c r="Q97" s="38">
        <f>IF(Q87="-","-",SUM(Q87:Q90,Q92:Q96)*'3l HAP'!$E$11)</f>
        <v>8.9902715714773827</v>
      </c>
      <c r="R97" s="38">
        <f>IF(R87="-","-",SUM(R87:R90,R92:R96)*'3l HAP'!$E$11)</f>
        <v>8.5516982153934702</v>
      </c>
      <c r="S97" s="38">
        <f>IF(S87="-","-",SUM(S87:S90,S92:S96)*'3l HAP'!$E$11)</f>
        <v>8.5179698218961644</v>
      </c>
      <c r="T97" s="38">
        <f>IF(T87="-","-",SUM(T87:T90,T92:T96)*'3l HAP'!$E$11)</f>
        <v>8.0647552573877626</v>
      </c>
      <c r="U97" s="38" t="str">
        <f>IF(U87="-","-",SUM(U87:U90,U92:U96)*'3l HAP'!$E$11)</f>
        <v>-</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15">
      <c r="A98" s="256"/>
      <c r="B98" s="135" t="s">
        <v>44</v>
      </c>
      <c r="C98" s="135" t="str">
        <f>B98&amp;"_"&amp;D98</f>
        <v>Total_North West</v>
      </c>
      <c r="D98" s="133" t="s">
        <v>322</v>
      </c>
      <c r="E98" s="128"/>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587.33478473057767</v>
      </c>
      <c r="M98" s="38">
        <f t="shared" si="12"/>
        <v>651.30413809836853</v>
      </c>
      <c r="N98" s="38">
        <f t="shared" si="12"/>
        <v>685.91030850950335</v>
      </c>
      <c r="O98" s="30"/>
      <c r="P98" s="38">
        <f t="shared" ref="P98:Z98" si="13">IF(P87="-","-",SUM(P87:P97))</f>
        <v>685.91030850950335</v>
      </c>
      <c r="Q98" s="38">
        <f t="shared" si="13"/>
        <v>769.94596025649719</v>
      </c>
      <c r="R98" s="38">
        <f t="shared" si="13"/>
        <v>740.47766093762721</v>
      </c>
      <c r="S98" s="38">
        <f t="shared" si="13"/>
        <v>730.7492878538784</v>
      </c>
      <c r="T98" s="38">
        <f t="shared" si="13"/>
        <v>702.53952984137061</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t="str">
        <f>IF('3a DF'!V34="-","-",'3a DF'!V34)</f>
        <v>-</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15">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t="str">
        <f>IF('3b CM'!U34="-","-",'3b CM'!U34)</f>
        <v>-</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15">
      <c r="A101" s="256"/>
      <c r="B101" s="132" t="s">
        <v>600</v>
      </c>
      <c r="C101" s="132" t="s">
        <v>601</v>
      </c>
      <c r="D101" s="134" t="s">
        <v>323</v>
      </c>
      <c r="E101" s="131"/>
      <c r="F101" s="30"/>
      <c r="G101" s="129" t="str">
        <f>IF('3c AA'!J146="-","-",'3c AA'!J146)</f>
        <v>-</v>
      </c>
      <c r="H101" s="129" t="str">
        <f>IF('3c AA'!K146="-","-",'3c AA'!K146)</f>
        <v>-</v>
      </c>
      <c r="I101" s="129" t="str">
        <f>IF('3c AA'!L146="-","-",'3c AA'!L146)</f>
        <v>-</v>
      </c>
      <c r="J101" s="129" t="str">
        <f>IF('3c AA'!M146="-","-",'3c AA'!M146)</f>
        <v>-</v>
      </c>
      <c r="K101" s="129" t="str">
        <f>IF('3c AA'!N146="-","-",'3c AA'!N146)</f>
        <v>-</v>
      </c>
      <c r="L101" s="129" t="str">
        <f>IF('3c AA'!O146="-","-",'3c AA'!O146)</f>
        <v>-</v>
      </c>
      <c r="M101" s="129" t="str">
        <f>IF('3c AA'!P146="-","-",'3c AA'!P146)</f>
        <v>-</v>
      </c>
      <c r="N101" s="129" t="str">
        <f>IF('3c AA'!Q146="-","-",'3c AA'!Q146)</f>
        <v>-</v>
      </c>
      <c r="O101" s="30"/>
      <c r="P101" s="129" t="str">
        <f>IF('3c AA'!S146="-","-",'3c AA'!S146)</f>
        <v>-</v>
      </c>
      <c r="Q101" s="129" t="str">
        <f>IF('3c AA'!T146="-","-",'3c AA'!T146)</f>
        <v>-</v>
      </c>
      <c r="R101" s="129" t="str">
        <f>IF('3c AA'!U146="-","-",'3c AA'!U146)</f>
        <v>-</v>
      </c>
      <c r="S101" s="129" t="str">
        <f>IF('3c AA'!V146="-","-",'3c AA'!V146)</f>
        <v>-</v>
      </c>
      <c r="T101" s="129">
        <f>IF('3c AA'!W146="-","-",'3c AA'!W146)</f>
        <v>6.5436735830868322</v>
      </c>
      <c r="U101" s="129" t="str">
        <f>IF('3c AA'!X146="-","-",'3c AA'!X146)</f>
        <v>-</v>
      </c>
      <c r="V101" s="129" t="str">
        <f>IF('3c AA'!Y146="-","-",'3c AA'!Y146)</f>
        <v>-</v>
      </c>
      <c r="W101" s="129" t="str">
        <f>IF('3c AA'!Z146="-","-",'3c AA'!Z146)</f>
        <v>-</v>
      </c>
      <c r="X101" s="129" t="str">
        <f>IF('3c AA'!AA146="-","-",'3c AA'!AA146)</f>
        <v>-</v>
      </c>
      <c r="Y101" s="129" t="str">
        <f>IF('3c AA'!AB146="-","-",'3c AA'!AB146)</f>
        <v>-</v>
      </c>
      <c r="Z101" s="129" t="str">
        <f>IF('3c AA'!AC146="-","-",'3c AA'!AC146)</f>
        <v>-</v>
      </c>
      <c r="AA101" s="28"/>
    </row>
    <row r="102" spans="1:27" s="29" customFormat="1" ht="11.25" x14ac:dyDescent="0.15">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t="str">
        <f>IF('3d PC'!U35="-","-",'3d PC'!U35)</f>
        <v>-</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15">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t="str">
        <f>IF('3e NC-Elec'!V63="-","-",'3e NC-Elec'!V63)</f>
        <v>-</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15">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t="str">
        <f>IF('3g CPIH'!Q$16="-","-",'3h OC '!$E$10*('3g CPIH'!Q$16/'3g CPIH'!$G$16))</f>
        <v>-</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f>IF('3i SMNCC'!P$38="-","-",'3i SMNCC'!P$38)</f>
        <v>16.855736391237045</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15">
      <c r="A106" s="256"/>
      <c r="B106" s="132" t="s">
        <v>349</v>
      </c>
      <c r="C106" s="132" t="s">
        <v>389</v>
      </c>
      <c r="D106" s="134" t="s">
        <v>323</v>
      </c>
      <c r="E106" s="131"/>
      <c r="F106" s="30"/>
      <c r="G106" s="129">
        <f>IF('3g CPIH'!C$16="-","-",'3j PAAC PAP'!$G$16*('3g CPIH'!C$16/'3g CPIH'!$G$16))</f>
        <v>3.3460635029354204</v>
      </c>
      <c r="H106" s="129">
        <f>IF('3g CPIH'!D$16="-","-",'3j PAAC PAP'!$G$16*('3g CPIH'!D$16/'3g CPIH'!$G$16))</f>
        <v>3.3527623287671227</v>
      </c>
      <c r="I106" s="129">
        <f>IF('3g CPIH'!E$16="-","-",'3j PAAC PAP'!$G$16*('3g CPIH'!E$16/'3g CPIH'!$G$16))</f>
        <v>3.3628105675146771</v>
      </c>
      <c r="J106" s="129">
        <f>IF('3g CPIH'!F$16="-","-",'3j PAAC PAP'!$G$16*('3g CPIH'!F$16/'3g CPIH'!$G$16))</f>
        <v>3.3829070450097847</v>
      </c>
      <c r="K106" s="129">
        <f>IF('3g CPIH'!G$16="-","-",'3j PAAC PAP'!$G$16*('3g CPIH'!G$16/'3g CPIH'!$G$16))</f>
        <v>3.4230999999999998</v>
      </c>
      <c r="L106" s="129">
        <f>IF('3g CPIH'!H$16="-","-",'3j PAAC PAP'!$G$16*('3g CPIH'!H$16/'3g CPIH'!$G$16))</f>
        <v>3.4666423679060667</v>
      </c>
      <c r="M106" s="129">
        <f>IF('3g CPIH'!I$16="-","-",'3j PAAC PAP'!$G$16*('3g CPIH'!I$16/'3g CPIH'!$G$16))</f>
        <v>3.516883561643835</v>
      </c>
      <c r="N106" s="129">
        <f>IF('3g CPIH'!J$16="-","-",'3j PAAC PAP'!$G$16*('3g CPIH'!J$16/'3g CPIH'!$G$16))</f>
        <v>3.547028277886497</v>
      </c>
      <c r="O106" s="30"/>
      <c r="P106" s="129">
        <f>IF('3g CPIH'!L$16="-","-",'3j PAAC PAP'!$G$16*('3g CPIH'!L$16/'3g CPIH'!$G$16))</f>
        <v>3.547028277886497</v>
      </c>
      <c r="Q106" s="129">
        <f>IF('3g CPIH'!M$16="-","-",'3j PAAC PAP'!$G$16*('3g CPIH'!M$16/'3g CPIH'!$G$16))</f>
        <v>3.5872212328767121</v>
      </c>
      <c r="R106" s="129">
        <f>IF('3g CPIH'!N$16="-","-",'3j PAAC PAP'!$G$16*('3g CPIH'!N$16/'3g CPIH'!$G$16))</f>
        <v>3.6140165362035224</v>
      </c>
      <c r="S106" s="129">
        <f>IF('3g CPIH'!O$16="-","-",'3j PAAC PAP'!$G$16*('3g CPIH'!O$16/'3g CPIH'!$G$16))</f>
        <v>3.6341130136986299</v>
      </c>
      <c r="T106" s="129">
        <f>IF('3g CPIH'!P$16="-","-",'3j PAAC PAP'!$G$16*('3g CPIH'!P$16/'3g CPIH'!$G$16))</f>
        <v>3.6441612524461835</v>
      </c>
      <c r="U106" s="129" t="str">
        <f>IF('3g CPIH'!Q$16="-","-",'3j PAAC PAP'!$G$16*('3g CPIH'!Q$16/'3g CPIH'!$G$16))</f>
        <v>-</v>
      </c>
      <c r="V106" s="129" t="str">
        <f>IF('3g CPIH'!R$16="-","-",'3j PAAC PAP'!$G$16*('3g CPIH'!R$16/'3g CPIH'!$G$16))</f>
        <v>-</v>
      </c>
      <c r="W106" s="129" t="str">
        <f>IF('3g CPIH'!S$16="-","-",'3j PAAC PAP'!$G$16*('3g CPIH'!S$16/'3g CPIH'!$G$16))</f>
        <v>-</v>
      </c>
      <c r="X106" s="129" t="str">
        <f>IF('3g CPIH'!T$16="-","-",'3j PAAC PAP'!$G$16*('3g CPIH'!T$16/'3g CPIH'!$G$16))</f>
        <v>-</v>
      </c>
      <c r="Y106" s="129" t="str">
        <f>IF('3g CPIH'!U$16="-","-",'3j PAAC PAP'!$G$16*('3g CPIH'!U$16/'3g CPIH'!$G$16))</f>
        <v>-</v>
      </c>
      <c r="Z106" s="129" t="str">
        <f>IF('3g CPIH'!V$16="-","-",'3j PAAC PAP'!$G$16*('3g CPIH'!V$16/'3g CPIH'!$G$16))</f>
        <v>-</v>
      </c>
      <c r="AA106" s="28"/>
    </row>
    <row r="107" spans="1:27" s="29" customFormat="1" ht="11.25" customHeight="1" x14ac:dyDescent="0.15">
      <c r="A107" s="256"/>
      <c r="B107" s="132" t="s">
        <v>349</v>
      </c>
      <c r="C107" s="132" t="s">
        <v>406</v>
      </c>
      <c r="D107" s="134" t="s">
        <v>323</v>
      </c>
      <c r="E107" s="131"/>
      <c r="F107" s="30"/>
      <c r="G107" s="129">
        <f>IF(G99="-","-",SUM(G99:G105)*'3j PAAC PAP'!$G$34)</f>
        <v>2.5814440913382066</v>
      </c>
      <c r="H107" s="129">
        <f>IF(H99="-","-",SUM(H99:H105)*'3j PAAC PAP'!$G$34)</f>
        <v>2.45920452248405</v>
      </c>
      <c r="I107" s="129">
        <f>IF(I99="-","-",SUM(I99:I105)*'3j PAAC PAP'!$G$34)</f>
        <v>2.5016628003384231</v>
      </c>
      <c r="J107" s="129">
        <f>IF(J99="-","-",SUM(J99:J105)*'3j PAAC PAP'!$G$34)</f>
        <v>2.4477223747057559</v>
      </c>
      <c r="K107" s="129">
        <f>IF(K99="-","-",SUM(K99:K105)*'3j PAAC PAP'!$G$34)</f>
        <v>2.7351800150542167</v>
      </c>
      <c r="L107" s="129">
        <f>IF(L99="-","-",SUM(L99:L105)*'3j PAAC PAP'!$G$34)</f>
        <v>2.6981118901769818</v>
      </c>
      <c r="M107" s="129">
        <f>IF(M99="-","-",SUM(M99:M105)*'3j PAAC PAP'!$G$34)</f>
        <v>3.0016285221316257</v>
      </c>
      <c r="N107" s="129">
        <f>IF(N99="-","-",SUM(N99:N105)*'3j PAAC PAP'!$G$34)</f>
        <v>3.1600802818289666</v>
      </c>
      <c r="O107" s="30"/>
      <c r="P107" s="129">
        <f>IF(P99="-","-",SUM(P99:P105)*'3j PAAC PAP'!$G$34)</f>
        <v>3.1600802818289666</v>
      </c>
      <c r="Q107" s="129">
        <f>IF(Q99="-","-",SUM(Q99:Q105)*'3j PAAC PAP'!$G$34)</f>
        <v>3.5225600078560366</v>
      </c>
      <c r="R107" s="129">
        <f>IF(R99="-","-",SUM(R99:R105)*'3j PAAC PAP'!$G$34)</f>
        <v>3.3946846402609951</v>
      </c>
      <c r="S107" s="129">
        <f>IF(S99="-","-",SUM(S99:S105)*'3j PAAC PAP'!$G$34)</f>
        <v>3.3537973946293222</v>
      </c>
      <c r="T107" s="129">
        <f>IF(T99="-","-",SUM(T99:T105)*'3j PAAC PAP'!$G$34)</f>
        <v>3.2275555635602475</v>
      </c>
      <c r="U107" s="129" t="str">
        <f>IF(U99="-","-",SUM(U99:U105)*'3j PAAC PAP'!$G$34)</f>
        <v>-</v>
      </c>
      <c r="V107" s="129" t="str">
        <f>IF(V99="-","-",SUM(V99:V105)*'3j PAAC PAP'!$G$34)</f>
        <v>-</v>
      </c>
      <c r="W107" s="129" t="str">
        <f>IF(W99="-","-",SUM(W99:W105)*'3j PAAC PAP'!$G$34)</f>
        <v>-</v>
      </c>
      <c r="X107" s="129" t="str">
        <f>IF(X99="-","-",SUM(X99:X105)*'3j PAAC PAP'!$G$34)</f>
        <v>-</v>
      </c>
      <c r="Y107" s="129" t="str">
        <f>IF(Y99="-","-",SUM(Y99:Y105)*'3j PAAC PAP'!$G$34)</f>
        <v>-</v>
      </c>
      <c r="Z107" s="129" t="str">
        <f>IF(Z99="-","-",SUM(Z99:Z105)*'3j PAAC PAP'!$G$34)</f>
        <v>-</v>
      </c>
      <c r="AA107" s="28"/>
    </row>
    <row r="108" spans="1:27" s="29" customFormat="1" ht="11.25" customHeight="1" x14ac:dyDescent="0.15">
      <c r="A108" s="256"/>
      <c r="B108" s="132" t="s">
        <v>388</v>
      </c>
      <c r="C108" s="132" t="s">
        <v>518</v>
      </c>
      <c r="D108" s="134" t="s">
        <v>323</v>
      </c>
      <c r="E108" s="131"/>
      <c r="F108" s="30"/>
      <c r="G108" s="129">
        <f>IF(G99="-","-",SUM(G99:G107)*'3k EBIT'!$E$10)</f>
        <v>10.561400114398548</v>
      </c>
      <c r="H108" s="129">
        <f>IF(H99="-","-",SUM(H99:H107)*'3k EBIT'!$E$10)</f>
        <v>10.064482845824399</v>
      </c>
      <c r="I108" s="129">
        <f>IF(I99="-","-",SUM(I99:I107)*'3k EBIT'!$E$10)</f>
        <v>10.237320085703534</v>
      </c>
      <c r="J108" s="129">
        <f>IF(J99="-","-",SUM(J99:J107)*'3k EBIT'!$E$10)</f>
        <v>10.018378310354725</v>
      </c>
      <c r="K108" s="129">
        <f>IF(K99="-","-",SUM(K99:K107)*'3k EBIT'!$E$10)</f>
        <v>11.188008738992679</v>
      </c>
      <c r="L108" s="129">
        <f>IF(L99="-","-",SUM(L99:L107)*'3k EBIT'!$E$10)</f>
        <v>11.038126726652704</v>
      </c>
      <c r="M108" s="129">
        <f>IF(M99="-","-",SUM(M99:M107)*'3k EBIT'!$E$10)</f>
        <v>12.273250378362283</v>
      </c>
      <c r="N108" s="129">
        <f>IF(N99="-","-",SUM(N99:N107)*'3k EBIT'!$E$10)</f>
        <v>12.918126199283153</v>
      </c>
      <c r="O108" s="30"/>
      <c r="P108" s="129">
        <f>IF(P99="-","-",SUM(P99:P107)*'3k EBIT'!$E$10)</f>
        <v>12.918126199283153</v>
      </c>
      <c r="Q108" s="129">
        <f>IF(Q99="-","-",SUM(Q99:Q107)*'3k EBIT'!$E$10)</f>
        <v>14.392809270265603</v>
      </c>
      <c r="R108" s="129">
        <f>IF(R99="-","-",SUM(R99:R107)*'3k EBIT'!$E$10)</f>
        <v>13.873365107874053</v>
      </c>
      <c r="S108" s="129">
        <f>IF(S99="-","-",SUM(S99:S107)*'3k EBIT'!$E$10)</f>
        <v>13.707499796799508</v>
      </c>
      <c r="T108" s="129">
        <f>IF(T99="-","-",SUM(T99:T107)*'3k EBIT'!$E$10)</f>
        <v>13.194373516397901</v>
      </c>
      <c r="U108" s="129" t="str">
        <f>IF(U99="-","-",SUM(U99:U107)*'3k EBIT'!$E$10)</f>
        <v>-</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15">
      <c r="A109" s="256"/>
      <c r="B109" s="132" t="s">
        <v>292</v>
      </c>
      <c r="C109" s="177" t="s">
        <v>519</v>
      </c>
      <c r="D109" s="134" t="s">
        <v>323</v>
      </c>
      <c r="E109" s="130"/>
      <c r="F109" s="30"/>
      <c r="G109" s="129">
        <f>IF(G99="-","-",SUM(G99:G102,G104:G108)*'3l HAP'!$E$11)</f>
        <v>6.4187171543561856</v>
      </c>
      <c r="H109" s="129">
        <f>IF(H99="-","-",SUM(H99:H102,H104:H108)*'3l HAP'!$E$11)</f>
        <v>6.0212483355270034</v>
      </c>
      <c r="I109" s="129">
        <f>IF(I99="-","-",SUM(I99:I102,I104:I108)*'3l HAP'!$E$11)</f>
        <v>6.0584206907371749</v>
      </c>
      <c r="J109" s="129">
        <f>IF(J99="-","-",SUM(J99:J102,J104:J108)*'3l HAP'!$E$11)</f>
        <v>5.9006561535717399</v>
      </c>
      <c r="K109" s="129">
        <f>IF(K99="-","-",SUM(K99:K102,K104:K108)*'3l HAP'!$E$11)</f>
        <v>6.7074865867447233</v>
      </c>
      <c r="L109" s="129">
        <f>IF(L99="-","-",SUM(L99:L102,L104:L108)*'3l HAP'!$E$11)</f>
        <v>6.5745419825190634</v>
      </c>
      <c r="M109" s="129">
        <f>IF(M99="-","-",SUM(M99:M102,M104:M108)*'3l HAP'!$E$11)</f>
        <v>7.4238015372552599</v>
      </c>
      <c r="N109" s="129">
        <f>IF(N99="-","-",SUM(N99:N102,N104:N108)*'3l HAP'!$E$11)</f>
        <v>7.928531075541918</v>
      </c>
      <c r="O109" s="30"/>
      <c r="P109" s="129">
        <f>IF(P99="-","-",SUM(P99:P102,P104:P108)*'3l HAP'!$E$11)</f>
        <v>7.928531075541918</v>
      </c>
      <c r="Q109" s="129">
        <f>IF(Q99="-","-",SUM(Q99:Q102,Q104:Q108)*'3l HAP'!$E$11)</f>
        <v>8.9682400038209167</v>
      </c>
      <c r="R109" s="129">
        <f>IF(R99="-","-",SUM(R99:R102,R104:R108)*'3l HAP'!$E$11)</f>
        <v>8.5525716813536867</v>
      </c>
      <c r="S109" s="129">
        <f>IF(S99="-","-",SUM(S99:S102,S104:S108)*'3l HAP'!$E$11)</f>
        <v>8.5525267668831635</v>
      </c>
      <c r="T109" s="129">
        <f>IF(T99="-","-",SUM(T99:T102,T104:T108)*'3l HAP'!$E$11)</f>
        <v>8.1087137571944918</v>
      </c>
      <c r="U109" s="129" t="str">
        <f>IF(U99="-","-",SUM(U99:U102,U104:U108)*'3l HAP'!$E$11)</f>
        <v>-</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15">
      <c r="A110" s="256"/>
      <c r="B110" s="132" t="s">
        <v>44</v>
      </c>
      <c r="C110" s="132" t="str">
        <f>B110&amp;"_"&amp;D110</f>
        <v>Total_Southern</v>
      </c>
      <c r="D110" s="134" t="s">
        <v>323</v>
      </c>
      <c r="E110" s="131"/>
      <c r="F110" s="30"/>
      <c r="G110" s="129">
        <f t="shared" ref="G110:N110" si="14">IF(G99="-","-",SUM(G99:G109))</f>
        <v>562.28165146942331</v>
      </c>
      <c r="H110" s="129">
        <f t="shared" si="14"/>
        <v>535.73065300210726</v>
      </c>
      <c r="I110" s="129">
        <f t="shared" si="14"/>
        <v>544.86451843564839</v>
      </c>
      <c r="J110" s="129">
        <f t="shared" si="14"/>
        <v>533.18350732404235</v>
      </c>
      <c r="K110" s="129">
        <f t="shared" si="14"/>
        <v>595.54980857401699</v>
      </c>
      <c r="L110" s="129">
        <f t="shared" si="14"/>
        <v>587.52834026290486</v>
      </c>
      <c r="M110" s="129">
        <f t="shared" si="14"/>
        <v>653.38408095125794</v>
      </c>
      <c r="N110" s="129">
        <f t="shared" si="14"/>
        <v>687.82962915024609</v>
      </c>
      <c r="O110" s="30"/>
      <c r="P110" s="129">
        <f t="shared" ref="P110:Z110" si="15">IF(P99="-","-",SUM(P99:P109))</f>
        <v>687.82962915024609</v>
      </c>
      <c r="Q110" s="129">
        <f t="shared" si="15"/>
        <v>766.48420449226103</v>
      </c>
      <c r="R110" s="129">
        <f t="shared" si="15"/>
        <v>738.72938102064313</v>
      </c>
      <c r="S110" s="129">
        <f t="shared" si="15"/>
        <v>729.99958649756888</v>
      </c>
      <c r="T110" s="129">
        <f t="shared" si="15"/>
        <v>702.5491383061152</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t="str">
        <f>IF('3a DF'!V35="-","-",'3a DF'!V35)</f>
        <v>-</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15">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t="str">
        <f>IF('3b CM'!U35="-","-",'3b CM'!U35)</f>
        <v>-</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15">
      <c r="A113" s="256"/>
      <c r="B113" s="135" t="s">
        <v>600</v>
      </c>
      <c r="C113" s="135" t="s">
        <v>601</v>
      </c>
      <c r="D113" s="133" t="s">
        <v>324</v>
      </c>
      <c r="E113" s="128"/>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f>IF('3c AA'!W147="-","-",'3c AA'!W147)</f>
        <v>6.5514359392354615</v>
      </c>
      <c r="U113" s="38" t="str">
        <f>IF('3c AA'!X147="-","-",'3c AA'!X147)</f>
        <v>-</v>
      </c>
      <c r="V113" s="38" t="str">
        <f>IF('3c AA'!Y147="-","-",'3c AA'!Y147)</f>
        <v>-</v>
      </c>
      <c r="W113" s="38" t="str">
        <f>IF('3c AA'!Z147="-","-",'3c AA'!Z147)</f>
        <v>-</v>
      </c>
      <c r="X113" s="38" t="str">
        <f>IF('3c AA'!AA147="-","-",'3c AA'!AA147)</f>
        <v>-</v>
      </c>
      <c r="Y113" s="38" t="str">
        <f>IF('3c AA'!AB147="-","-",'3c AA'!AB147)</f>
        <v>-</v>
      </c>
      <c r="Z113" s="38" t="str">
        <f>IF('3c AA'!AC147="-","-",'3c AA'!AC147)</f>
        <v>-</v>
      </c>
      <c r="AA113" s="28"/>
    </row>
    <row r="114" spans="1:27" s="29" customFormat="1" ht="12.4" customHeight="1" x14ac:dyDescent="0.15">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t="str">
        <f>IF('3d PC'!U36="-","-",'3d PC'!U36)</f>
        <v>-</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15">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t="str">
        <f>IF('3e NC-Elec'!V64="-","-",'3e NC-Elec'!V64)</f>
        <v>-</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15">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t="str">
        <f>IF('3g CPIH'!Q$16="-","-",'3h OC '!$E$10*('3g CPIH'!Q$16/'3g CPIH'!$G$16))</f>
        <v>-</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f>IF('3i SMNCC'!P$38="-","-",'3i SMNCC'!P$38)</f>
        <v>16.855736391237045</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15">
      <c r="A118" s="256"/>
      <c r="B118" s="135" t="s">
        <v>349</v>
      </c>
      <c r="C118" s="135" t="s">
        <v>389</v>
      </c>
      <c r="D118" s="133" t="s">
        <v>324</v>
      </c>
      <c r="E118" s="128"/>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f>IF('3g CPIH'!P$16="-","-",'3j PAAC PAP'!$G$16*('3g CPIH'!P$16/'3g CPIH'!$G$16))</f>
        <v>3.6441612524461835</v>
      </c>
      <c r="U118" s="38" t="str">
        <f>IF('3g CPIH'!Q$16="-","-",'3j PAAC PAP'!$G$16*('3g CPIH'!Q$16/'3g CPIH'!$G$16))</f>
        <v>-</v>
      </c>
      <c r="V118" s="38" t="str">
        <f>IF('3g CPIH'!R$16="-","-",'3j PAAC PAP'!$G$16*('3g CPIH'!R$16/'3g CPIH'!$G$16))</f>
        <v>-</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15">
      <c r="A119" s="256"/>
      <c r="B119" s="135" t="s">
        <v>349</v>
      </c>
      <c r="C119" s="135" t="s">
        <v>406</v>
      </c>
      <c r="D119" s="133" t="s">
        <v>324</v>
      </c>
      <c r="E119" s="128"/>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2.7914730467851498</v>
      </c>
      <c r="M119" s="38">
        <f>IF(M111="-","-",SUM(M111:M117)*'3j PAAC PAP'!$G$34)</f>
        <v>3.0507360721497743</v>
      </c>
      <c r="N119" s="38">
        <f>IF(N111="-","-",SUM(N111:N117)*'3j PAAC PAP'!$G$34)</f>
        <v>3.2092937611235159</v>
      </c>
      <c r="O119" s="30"/>
      <c r="P119" s="38">
        <f>IF(P111="-","-",SUM(P111:P117)*'3j PAAC PAP'!$G$34)</f>
        <v>3.2092937611235159</v>
      </c>
      <c r="Q119" s="38">
        <f>IF(Q111="-","-",SUM(Q111:Q117)*'3j PAAC PAP'!$G$34)</f>
        <v>3.6044720296605433</v>
      </c>
      <c r="R119" s="38">
        <f>IF(R111="-","-",SUM(R111:R117)*'3j PAAC PAP'!$G$34)</f>
        <v>3.4680091103757369</v>
      </c>
      <c r="S119" s="38">
        <f>IF(S111="-","-",SUM(S111:S117)*'3j PAAC PAP'!$G$34)</f>
        <v>3.5028497132451815</v>
      </c>
      <c r="T119" s="38">
        <f>IF(T111="-","-",SUM(T111:T117)*'3j PAAC PAP'!$G$34)</f>
        <v>3.3708563128822551</v>
      </c>
      <c r="U119" s="38" t="str">
        <f>IF(U111="-","-",SUM(U111:U117)*'3j PAAC PAP'!$G$34)</f>
        <v>-</v>
      </c>
      <c r="V119" s="38" t="str">
        <f>IF(V111="-","-",SUM(V111:V117)*'3j PAAC PAP'!$G$34)</f>
        <v>-</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15">
      <c r="A120" s="256"/>
      <c r="B120" s="135" t="s">
        <v>388</v>
      </c>
      <c r="C120" s="135" t="s">
        <v>518</v>
      </c>
      <c r="D120" s="133" t="s">
        <v>324</v>
      </c>
      <c r="E120" s="128"/>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11.417749170604306</v>
      </c>
      <c r="M120" s="38">
        <f>IF(M111="-","-",SUM(M111:M119)*'3k EBIT'!$E$10)</f>
        <v>12.472930082766608</v>
      </c>
      <c r="N120" s="38">
        <f>IF(N111="-","-",SUM(N111:N119)*'3k EBIT'!$E$10)</f>
        <v>13.118236630257867</v>
      </c>
      <c r="O120" s="30"/>
      <c r="P120" s="38">
        <f>IF(P111="-","-",SUM(P111:P119)*'3k EBIT'!$E$10)</f>
        <v>13.118236630257867</v>
      </c>
      <c r="Q120" s="38">
        <f>IF(Q111="-","-",SUM(Q111:Q119)*'3k EBIT'!$E$10)</f>
        <v>14.725877572289221</v>
      </c>
      <c r="R120" s="38">
        <f>IF(R111="-","-",SUM(R111:R119)*'3k EBIT'!$E$10)</f>
        <v>14.171514954744941</v>
      </c>
      <c r="S120" s="38">
        <f>IF(S111="-","-",SUM(S111:S119)*'3k EBIT'!$E$10)</f>
        <v>14.313572038460819</v>
      </c>
      <c r="T120" s="38">
        <f>IF(T111="-","-",SUM(T111:T119)*'3k EBIT'!$E$10)</f>
        <v>13.77705889278019</v>
      </c>
      <c r="U120" s="38" t="str">
        <f>IF(U111="-","-",SUM(U111:U119)*'3k EBIT'!$E$10)</f>
        <v>-</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15">
      <c r="A121" s="256"/>
      <c r="B121" s="135" t="s">
        <v>292</v>
      </c>
      <c r="C121" s="179" t="s">
        <v>519</v>
      </c>
      <c r="D121" s="133" t="s">
        <v>324</v>
      </c>
      <c r="E121" s="127"/>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6.6142611965899505</v>
      </c>
      <c r="M121" s="38">
        <f>IF(M111="-","-",SUM(M111:M114,M116:M120)*'3l HAP'!$E$11)</f>
        <v>7.4338286901937103</v>
      </c>
      <c r="N121" s="38">
        <f>IF(N111="-","-",SUM(N111:N114,N116:N120)*'3l HAP'!$E$11)</f>
        <v>7.9388993922161717</v>
      </c>
      <c r="O121" s="30"/>
      <c r="P121" s="38">
        <f>IF(P111="-","-",SUM(P111:P114,P116:P120)*'3l HAP'!$E$11)</f>
        <v>7.9388993922161717</v>
      </c>
      <c r="Q121" s="38">
        <f>IF(Q111="-","-",SUM(Q111:Q114,Q116:Q120)*'3l HAP'!$E$11)</f>
        <v>8.9784042271034057</v>
      </c>
      <c r="R121" s="38">
        <f>IF(R111="-","-",SUM(R111:R114,R116:R120)*'3l HAP'!$E$11)</f>
        <v>8.5413099803534571</v>
      </c>
      <c r="S121" s="38">
        <f>IF(S111="-","-",SUM(S111:S114,S116:S120)*'3l HAP'!$E$11)</f>
        <v>8.5606836531563317</v>
      </c>
      <c r="T121" s="38">
        <f>IF(T111="-","-",SUM(T111:T114,T116:T120)*'3l HAP'!$E$11)</f>
        <v>8.1031081015596946</v>
      </c>
      <c r="U121" s="38" t="str">
        <f>IF(U111="-","-",SUM(U111:U114,U116:U120)*'3l HAP'!$E$11)</f>
        <v>-</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15">
      <c r="A122" s="256"/>
      <c r="B122" s="135" t="s">
        <v>44</v>
      </c>
      <c r="C122" s="135" t="str">
        <f>B122&amp;"_"&amp;D122</f>
        <v>Total_South East</v>
      </c>
      <c r="D122" s="133" t="s">
        <v>324</v>
      </c>
      <c r="E122" s="128"/>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607.54817985316629</v>
      </c>
      <c r="M122" s="38">
        <f t="shared" si="16"/>
        <v>663.9035618897824</v>
      </c>
      <c r="N122" s="38">
        <f t="shared" si="16"/>
        <v>698.37212106263655</v>
      </c>
      <c r="O122" s="30"/>
      <c r="P122" s="38">
        <f t="shared" ref="P122:Z122" si="17">IF(P111="-","-",SUM(P111:P121))</f>
        <v>698.37212106263655</v>
      </c>
      <c r="Q122" s="38">
        <f t="shared" si="17"/>
        <v>784.02427210759276</v>
      </c>
      <c r="R122" s="38">
        <f t="shared" si="17"/>
        <v>754.41021004171455</v>
      </c>
      <c r="S122" s="38">
        <f t="shared" si="17"/>
        <v>761.9062692428779</v>
      </c>
      <c r="T122" s="38">
        <f t="shared" si="17"/>
        <v>733.21117137167312</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t="str">
        <f>IF('3a DF'!V36="-","-",'3a DF'!V36)</f>
        <v>-</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15">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t="str">
        <f>IF('3b CM'!U36="-","-",'3b CM'!U36)</f>
        <v>-</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15">
      <c r="A125" s="256"/>
      <c r="B125" s="132" t="s">
        <v>600</v>
      </c>
      <c r="C125" s="132" t="s">
        <v>601</v>
      </c>
      <c r="D125" s="134" t="s">
        <v>325</v>
      </c>
      <c r="E125" s="131"/>
      <c r="F125" s="30"/>
      <c r="G125" s="129" t="str">
        <f>IF('3c AA'!J148="-","-",'3c AA'!J148)</f>
        <v>-</v>
      </c>
      <c r="H125" s="129" t="str">
        <f>IF('3c AA'!K148="-","-",'3c AA'!K148)</f>
        <v>-</v>
      </c>
      <c r="I125" s="129" t="str">
        <f>IF('3c AA'!L148="-","-",'3c AA'!L148)</f>
        <v>-</v>
      </c>
      <c r="J125" s="129" t="str">
        <f>IF('3c AA'!M148="-","-",'3c AA'!M148)</f>
        <v>-</v>
      </c>
      <c r="K125" s="129" t="str">
        <f>IF('3c AA'!N148="-","-",'3c AA'!N148)</f>
        <v>-</v>
      </c>
      <c r="L125" s="129" t="str">
        <f>IF('3c AA'!O148="-","-",'3c AA'!O148)</f>
        <v>-</v>
      </c>
      <c r="M125" s="129" t="str">
        <f>IF('3c AA'!P148="-","-",'3c AA'!P148)</f>
        <v>-</v>
      </c>
      <c r="N125" s="129" t="str">
        <f>IF('3c AA'!Q148="-","-",'3c AA'!Q148)</f>
        <v>-</v>
      </c>
      <c r="O125" s="30"/>
      <c r="P125" s="129" t="str">
        <f>IF('3c AA'!S148="-","-",'3c AA'!S148)</f>
        <v>-</v>
      </c>
      <c r="Q125" s="129" t="str">
        <f>IF('3c AA'!T148="-","-",'3c AA'!T148)</f>
        <v>-</v>
      </c>
      <c r="R125" s="129" t="str">
        <f>IF('3c AA'!U148="-","-",'3c AA'!U148)</f>
        <v>-</v>
      </c>
      <c r="S125" s="129" t="str">
        <f>IF('3c AA'!V148="-","-",'3c AA'!V148)</f>
        <v>-</v>
      </c>
      <c r="T125" s="129">
        <f>IF('3c AA'!W148="-","-",'3c AA'!W148)</f>
        <v>6.4670012065997176</v>
      </c>
      <c r="U125" s="129" t="str">
        <f>IF('3c AA'!X148="-","-",'3c AA'!X148)</f>
        <v>-</v>
      </c>
      <c r="V125" s="129" t="str">
        <f>IF('3c AA'!Y148="-","-",'3c AA'!Y148)</f>
        <v>-</v>
      </c>
      <c r="W125" s="129" t="str">
        <f>IF('3c AA'!Z148="-","-",'3c AA'!Z148)</f>
        <v>-</v>
      </c>
      <c r="X125" s="129" t="str">
        <f>IF('3c AA'!AA148="-","-",'3c AA'!AA148)</f>
        <v>-</v>
      </c>
      <c r="Y125" s="129" t="str">
        <f>IF('3c AA'!AB148="-","-",'3c AA'!AB148)</f>
        <v>-</v>
      </c>
      <c r="Z125" s="129" t="str">
        <f>IF('3c AA'!AC148="-","-",'3c AA'!AC148)</f>
        <v>-</v>
      </c>
      <c r="AA125" s="28"/>
    </row>
    <row r="126" spans="1:27" s="29" customFormat="1" ht="11.25" customHeight="1" x14ac:dyDescent="0.15">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t="str">
        <f>IF('3d PC'!U37="-","-",'3d PC'!U37)</f>
        <v>-</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15">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t="str">
        <f>IF('3e NC-Elec'!V65="-","-",'3e NC-Elec'!V65)</f>
        <v>-</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15">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t="str">
        <f>IF('3g CPIH'!Q$16="-","-",'3h OC '!$E$10*('3g CPIH'!Q$16/'3g CPIH'!$G$16))</f>
        <v>-</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f>IF('3i SMNCC'!P$38="-","-",'3i SMNCC'!P$38)</f>
        <v>16.855736391237045</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15">
      <c r="A130" s="256"/>
      <c r="B130" s="132" t="s">
        <v>349</v>
      </c>
      <c r="C130" s="132" t="s">
        <v>389</v>
      </c>
      <c r="D130" s="134" t="s">
        <v>325</v>
      </c>
      <c r="E130" s="131"/>
      <c r="F130" s="30"/>
      <c r="G130" s="129">
        <f>IF('3g CPIH'!C$16="-","-",'3j PAAC PAP'!$G$16*('3g CPIH'!C$16/'3g CPIH'!$G$16))</f>
        <v>3.3460635029354204</v>
      </c>
      <c r="H130" s="129">
        <f>IF('3g CPIH'!D$16="-","-",'3j PAAC PAP'!$G$16*('3g CPIH'!D$16/'3g CPIH'!$G$16))</f>
        <v>3.3527623287671227</v>
      </c>
      <c r="I130" s="129">
        <f>IF('3g CPIH'!E$16="-","-",'3j PAAC PAP'!$G$16*('3g CPIH'!E$16/'3g CPIH'!$G$16))</f>
        <v>3.3628105675146771</v>
      </c>
      <c r="J130" s="129">
        <f>IF('3g CPIH'!F$16="-","-",'3j PAAC PAP'!$G$16*('3g CPIH'!F$16/'3g CPIH'!$G$16))</f>
        <v>3.3829070450097847</v>
      </c>
      <c r="K130" s="129">
        <f>IF('3g CPIH'!G$16="-","-",'3j PAAC PAP'!$G$16*('3g CPIH'!G$16/'3g CPIH'!$G$16))</f>
        <v>3.4230999999999998</v>
      </c>
      <c r="L130" s="129">
        <f>IF('3g CPIH'!H$16="-","-",'3j PAAC PAP'!$G$16*('3g CPIH'!H$16/'3g CPIH'!$G$16))</f>
        <v>3.4666423679060667</v>
      </c>
      <c r="M130" s="129">
        <f>IF('3g CPIH'!I$16="-","-",'3j PAAC PAP'!$G$16*('3g CPIH'!I$16/'3g CPIH'!$G$16))</f>
        <v>3.516883561643835</v>
      </c>
      <c r="N130" s="129">
        <f>IF('3g CPIH'!J$16="-","-",'3j PAAC PAP'!$G$16*('3g CPIH'!J$16/'3g CPIH'!$G$16))</f>
        <v>3.547028277886497</v>
      </c>
      <c r="O130" s="30"/>
      <c r="P130" s="129">
        <f>IF('3g CPIH'!L$16="-","-",'3j PAAC PAP'!$G$16*('3g CPIH'!L$16/'3g CPIH'!$G$16))</f>
        <v>3.547028277886497</v>
      </c>
      <c r="Q130" s="129">
        <f>IF('3g CPIH'!M$16="-","-",'3j PAAC PAP'!$G$16*('3g CPIH'!M$16/'3g CPIH'!$G$16))</f>
        <v>3.5872212328767121</v>
      </c>
      <c r="R130" s="129">
        <f>IF('3g CPIH'!N$16="-","-",'3j PAAC PAP'!$G$16*('3g CPIH'!N$16/'3g CPIH'!$G$16))</f>
        <v>3.6140165362035224</v>
      </c>
      <c r="S130" s="129">
        <f>IF('3g CPIH'!O$16="-","-",'3j PAAC PAP'!$G$16*('3g CPIH'!O$16/'3g CPIH'!$G$16))</f>
        <v>3.6341130136986299</v>
      </c>
      <c r="T130" s="129">
        <f>IF('3g CPIH'!P$16="-","-",'3j PAAC PAP'!$G$16*('3g CPIH'!P$16/'3g CPIH'!$G$16))</f>
        <v>3.6441612524461835</v>
      </c>
      <c r="U130" s="129" t="str">
        <f>IF('3g CPIH'!Q$16="-","-",'3j PAAC PAP'!$G$16*('3g CPIH'!Q$16/'3g CPIH'!$G$16))</f>
        <v>-</v>
      </c>
      <c r="V130" s="129" t="str">
        <f>IF('3g CPIH'!R$16="-","-",'3j PAAC PAP'!$G$16*('3g CPIH'!R$16/'3g CPIH'!$G$16))</f>
        <v>-</v>
      </c>
      <c r="W130" s="129" t="str">
        <f>IF('3g CPIH'!S$16="-","-",'3j PAAC PAP'!$G$16*('3g CPIH'!S$16/'3g CPIH'!$G$16))</f>
        <v>-</v>
      </c>
      <c r="X130" s="129" t="str">
        <f>IF('3g CPIH'!T$16="-","-",'3j PAAC PAP'!$G$16*('3g CPIH'!T$16/'3g CPIH'!$G$16))</f>
        <v>-</v>
      </c>
      <c r="Y130" s="129" t="str">
        <f>IF('3g CPIH'!U$16="-","-",'3j PAAC PAP'!$G$16*('3g CPIH'!U$16/'3g CPIH'!$G$16))</f>
        <v>-</v>
      </c>
      <c r="Z130" s="129" t="str">
        <f>IF('3g CPIH'!V$16="-","-",'3j PAAC PAP'!$G$16*('3g CPIH'!V$16/'3g CPIH'!$G$16))</f>
        <v>-</v>
      </c>
      <c r="AA130" s="28"/>
    </row>
    <row r="131" spans="1:27" s="29" customFormat="1" ht="11.25" customHeight="1" x14ac:dyDescent="0.15">
      <c r="A131" s="256"/>
      <c r="B131" s="132" t="s">
        <v>349</v>
      </c>
      <c r="C131" s="132" t="s">
        <v>406</v>
      </c>
      <c r="D131" s="134" t="s">
        <v>325</v>
      </c>
      <c r="E131" s="131"/>
      <c r="F131" s="30"/>
      <c r="G131" s="129">
        <f>IF(G123="-","-",SUM(G123:G129)*'3j PAAC PAP'!$G$34)</f>
        <v>2.6418674059119498</v>
      </c>
      <c r="H131" s="129">
        <f>IF(H123="-","-",SUM(H123:H129)*'3j PAAC PAP'!$G$34)</f>
        <v>2.5189376048237349</v>
      </c>
      <c r="I131" s="129">
        <f>IF(I123="-","-",SUM(I123:I129)*'3j PAAC PAP'!$G$34)</f>
        <v>2.637191138503777</v>
      </c>
      <c r="J131" s="129">
        <f>IF(J123="-","-",SUM(J123:J129)*'3j PAAC PAP'!$G$34)</f>
        <v>2.5829394955486467</v>
      </c>
      <c r="K131" s="129">
        <f>IF(K123="-","-",SUM(K123:K129)*'3j PAAC PAP'!$G$34)</f>
        <v>2.8284189181219324</v>
      </c>
      <c r="L131" s="129">
        <f>IF(L123="-","-",SUM(L123:L129)*'3j PAAC PAP'!$G$34)</f>
        <v>2.7911095603607974</v>
      </c>
      <c r="M131" s="129">
        <f>IF(M123="-","-",SUM(M123:M129)*'3j PAAC PAP'!$G$34)</f>
        <v>3.0991980706261226</v>
      </c>
      <c r="N131" s="129">
        <f>IF(N123="-","-",SUM(N123:N129)*'3j PAAC PAP'!$G$34)</f>
        <v>3.2563659201693302</v>
      </c>
      <c r="O131" s="30"/>
      <c r="P131" s="129">
        <f>IF(P123="-","-",SUM(P123:P129)*'3j PAAC PAP'!$G$34)</f>
        <v>3.2563659201693302</v>
      </c>
      <c r="Q131" s="129">
        <f>IF(Q123="-","-",SUM(Q123:Q129)*'3j PAAC PAP'!$G$34)</f>
        <v>3.6164528909803804</v>
      </c>
      <c r="R131" s="129">
        <f>IF(R123="-","-",SUM(R123:R129)*'3j PAAC PAP'!$G$34)</f>
        <v>3.4826755001343983</v>
      </c>
      <c r="S131" s="129">
        <f>IF(S123="-","-",SUM(S123:S129)*'3j PAAC PAP'!$G$34)</f>
        <v>3.4673642956661581</v>
      </c>
      <c r="T131" s="129">
        <f>IF(T123="-","-",SUM(T123:T129)*'3j PAAC PAP'!$G$34)</f>
        <v>3.3380413321147095</v>
      </c>
      <c r="U131" s="129" t="str">
        <f>IF(U123="-","-",SUM(U123:U129)*'3j PAAC PAP'!$G$34)</f>
        <v>-</v>
      </c>
      <c r="V131" s="129" t="str">
        <f>IF(V123="-","-",SUM(V123:V129)*'3j PAAC PAP'!$G$34)</f>
        <v>-</v>
      </c>
      <c r="W131" s="129" t="str">
        <f>IF(W123="-","-",SUM(W123:W129)*'3j PAAC PAP'!$G$34)</f>
        <v>-</v>
      </c>
      <c r="X131" s="129" t="str">
        <f>IF(X123="-","-",SUM(X123:X129)*'3j PAAC PAP'!$G$34)</f>
        <v>-</v>
      </c>
      <c r="Y131" s="129" t="str">
        <f>IF(Y123="-","-",SUM(Y123:Y129)*'3j PAAC PAP'!$G$34)</f>
        <v>-</v>
      </c>
      <c r="Z131" s="129" t="str">
        <f>IF(Z123="-","-",SUM(Z123:Z129)*'3j PAAC PAP'!$G$34)</f>
        <v>-</v>
      </c>
      <c r="AA131" s="28"/>
    </row>
    <row r="132" spans="1:27" s="29" customFormat="1" ht="11.25" x14ac:dyDescent="0.15">
      <c r="A132" s="256"/>
      <c r="B132" s="132" t="s">
        <v>388</v>
      </c>
      <c r="C132" s="132" t="s">
        <v>518</v>
      </c>
      <c r="D132" s="134" t="s">
        <v>325</v>
      </c>
      <c r="E132" s="131"/>
      <c r="F132" s="30"/>
      <c r="G132" s="129">
        <f>IF(G123="-","-",SUM(G123:G131)*'3k EBIT'!$E$10)</f>
        <v>10.807091654472442</v>
      </c>
      <c r="H132" s="129">
        <f>IF(H123="-","-",SUM(H123:H131)*'3k EBIT'!$E$10)</f>
        <v>10.307367783483468</v>
      </c>
      <c r="I132" s="129">
        <f>IF(I123="-","-",SUM(I123:I131)*'3k EBIT'!$E$10)</f>
        <v>10.788401507873163</v>
      </c>
      <c r="J132" s="129">
        <f>IF(J123="-","-",SUM(J123:J131)*'3k EBIT'!$E$10)</f>
        <v>10.568194269618301</v>
      </c>
      <c r="K132" s="129">
        <f>IF(K123="-","-",SUM(K123:K131)*'3k EBIT'!$E$10)</f>
        <v>11.567134079121935</v>
      </c>
      <c r="L132" s="129">
        <f>IF(L123="-","-",SUM(L123:L131)*'3k EBIT'!$E$10)</f>
        <v>11.416271172582762</v>
      </c>
      <c r="M132" s="129">
        <f>IF(M123="-","-",SUM(M123:M131)*'3k EBIT'!$E$10)</f>
        <v>12.669984864099089</v>
      </c>
      <c r="N132" s="129">
        <f>IF(N123="-","-",SUM(N123:N131)*'3k EBIT'!$E$10)</f>
        <v>13.309640086558741</v>
      </c>
      <c r="O132" s="30"/>
      <c r="P132" s="129">
        <f>IF(P123="-","-",SUM(P123:P131)*'3k EBIT'!$E$10)</f>
        <v>13.309640086558741</v>
      </c>
      <c r="Q132" s="129">
        <f>IF(Q123="-","-",SUM(Q123:Q131)*'3k EBIT'!$E$10)</f>
        <v>14.774593805250754</v>
      </c>
      <c r="R132" s="129">
        <f>IF(R123="-","-",SUM(R123:R131)*'3k EBIT'!$E$10)</f>
        <v>14.231151006036564</v>
      </c>
      <c r="S132" s="129">
        <f>IF(S123="-","-",SUM(S123:S131)*'3k EBIT'!$E$10)</f>
        <v>14.169282256335164</v>
      </c>
      <c r="T132" s="129">
        <f>IF(T123="-","-",SUM(T123:T131)*'3k EBIT'!$E$10)</f>
        <v>13.643627563844506</v>
      </c>
      <c r="U132" s="129" t="str">
        <f>IF(U123="-","-",SUM(U123:U131)*'3k EBIT'!$E$10)</f>
        <v>-</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15">
      <c r="A133" s="256"/>
      <c r="B133" s="132" t="s">
        <v>292</v>
      </c>
      <c r="C133" s="177" t="s">
        <v>519</v>
      </c>
      <c r="D133" s="134" t="s">
        <v>325</v>
      </c>
      <c r="E133" s="130"/>
      <c r="F133" s="30"/>
      <c r="G133" s="129">
        <f>IF(G123="-","-",SUM(G123:G126,G128:G132)*'3l HAP'!$E$11)</f>
        <v>6.4442291262029903</v>
      </c>
      <c r="H133" s="129">
        <f>IF(H123="-","-",SUM(H123:H126,H128:H132)*'3l HAP'!$E$11)</f>
        <v>6.044515884621533</v>
      </c>
      <c r="I133" s="129">
        <f>IF(I123="-","-",SUM(I123:I126,I128:I132)*'3l HAP'!$E$11)</f>
        <v>6.0858044391217749</v>
      </c>
      <c r="J133" s="129">
        <f>IF(J123="-","-",SUM(J123:J126,J128:J132)*'3l HAP'!$E$11)</f>
        <v>5.9271262239161686</v>
      </c>
      <c r="K133" s="129">
        <f>IF(K123="-","-",SUM(K123:K126,K128:K132)*'3l HAP'!$E$11)</f>
        <v>6.7345307169124755</v>
      </c>
      <c r="L133" s="129">
        <f>IF(L123="-","-",SUM(L123:L126,L128:L132)*'3l HAP'!$E$11)</f>
        <v>6.600732295592473</v>
      </c>
      <c r="M133" s="129">
        <f>IF(M123="-","-",SUM(M123:M126,M128:M132)*'3l HAP'!$E$11)</f>
        <v>7.3838829383660833</v>
      </c>
      <c r="N133" s="129">
        <f>IF(N123="-","-",SUM(N123:N126,N128:N132)*'3l HAP'!$E$11)</f>
        <v>7.8844981786871333</v>
      </c>
      <c r="O133" s="30"/>
      <c r="P133" s="129">
        <f>IF(P123="-","-",SUM(P123:P126,P128:P132)*'3l HAP'!$E$11)</f>
        <v>7.8844981786871333</v>
      </c>
      <c r="Q133" s="129">
        <f>IF(Q123="-","-",SUM(Q123:Q126,Q128:Q132)*'3l HAP'!$E$11)</f>
        <v>8.938283893654134</v>
      </c>
      <c r="R133" s="129">
        <f>IF(R123="-","-",SUM(R123:R126,R128:R132)*'3l HAP'!$E$11)</f>
        <v>8.5052681469433011</v>
      </c>
      <c r="S133" s="129">
        <f>IF(S123="-","-",SUM(S123:S126,S128:S132)*'3l HAP'!$E$11)</f>
        <v>8.5000129792062804</v>
      </c>
      <c r="T133" s="129">
        <f>IF(T123="-","-",SUM(T123:T126,T128:T132)*'3l HAP'!$E$11)</f>
        <v>8.0478592121586399</v>
      </c>
      <c r="U133" s="129" t="str">
        <f>IF(U123="-","-",SUM(U123:U126,U128:U132)*'3l HAP'!$E$11)</f>
        <v>-</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15">
      <c r="A134" s="256"/>
      <c r="B134" s="132" t="s">
        <v>44</v>
      </c>
      <c r="C134" s="132" t="str">
        <f>B134&amp;"_"&amp;D134</f>
        <v>Total_South Wales</v>
      </c>
      <c r="D134" s="134" t="s">
        <v>325</v>
      </c>
      <c r="E134" s="131"/>
      <c r="F134" s="30"/>
      <c r="G134" s="129">
        <f t="shared" ref="G134:N134" si="18">IF(G123="-","-",SUM(G123:G133))</f>
        <v>575.23829178813321</v>
      </c>
      <c r="H134" s="129">
        <f t="shared" si="18"/>
        <v>548.53733304250954</v>
      </c>
      <c r="I134" s="129">
        <f t="shared" si="18"/>
        <v>573.89617558109046</v>
      </c>
      <c r="J134" s="129">
        <f t="shared" si="18"/>
        <v>562.14764750811014</v>
      </c>
      <c r="K134" s="129">
        <f t="shared" si="18"/>
        <v>615.53080973211115</v>
      </c>
      <c r="L134" s="129">
        <f t="shared" si="18"/>
        <v>607.45686161474498</v>
      </c>
      <c r="M134" s="129">
        <f t="shared" si="18"/>
        <v>674.22491613471891</v>
      </c>
      <c r="N134" s="129">
        <f t="shared" si="18"/>
        <v>708.39158180917093</v>
      </c>
      <c r="O134" s="30"/>
      <c r="P134" s="129">
        <f t="shared" ref="P134:Z134" si="19">IF(P123="-","-",SUM(P123:P133))</f>
        <v>708.39158180917093</v>
      </c>
      <c r="Q134" s="129">
        <f t="shared" si="19"/>
        <v>786.54816297620528</v>
      </c>
      <c r="R134" s="129">
        <f t="shared" si="19"/>
        <v>757.51290645350468</v>
      </c>
      <c r="S134" s="129">
        <f t="shared" si="19"/>
        <v>754.25140264648542</v>
      </c>
      <c r="T134" s="129">
        <f t="shared" si="19"/>
        <v>726.13322386008542</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t="str">
        <f>IF('3a DF'!V37="-","-",'3a DF'!V37)</f>
        <v>-</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15">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t="str">
        <f>IF('3b CM'!U37="-","-",'3b CM'!U37)</f>
        <v>-</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15">
      <c r="A137" s="256"/>
      <c r="B137" s="135" t="s">
        <v>600</v>
      </c>
      <c r="C137" s="135" t="s">
        <v>601</v>
      </c>
      <c r="D137" s="133" t="s">
        <v>326</v>
      </c>
      <c r="E137" s="128"/>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f>IF('3c AA'!W149="-","-",'3c AA'!W149)</f>
        <v>6.4423133309405731</v>
      </c>
      <c r="U137" s="38" t="str">
        <f>IF('3c AA'!X149="-","-",'3c AA'!X149)</f>
        <v>-</v>
      </c>
      <c r="V137" s="38" t="str">
        <f>IF('3c AA'!Y149="-","-",'3c AA'!Y149)</f>
        <v>-</v>
      </c>
      <c r="W137" s="38" t="str">
        <f>IF('3c AA'!Z149="-","-",'3c AA'!Z149)</f>
        <v>-</v>
      </c>
      <c r="X137" s="38" t="str">
        <f>IF('3c AA'!AA149="-","-",'3c AA'!AA149)</f>
        <v>-</v>
      </c>
      <c r="Y137" s="38" t="str">
        <f>IF('3c AA'!AB149="-","-",'3c AA'!AB149)</f>
        <v>-</v>
      </c>
      <c r="Z137" s="38" t="str">
        <f>IF('3c AA'!AC149="-","-",'3c AA'!AC149)</f>
        <v>-</v>
      </c>
      <c r="AA137" s="28"/>
    </row>
    <row r="138" spans="1:27" s="29" customFormat="1" ht="11.25" customHeight="1" x14ac:dyDescent="0.15">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t="str">
        <f>IF('3d PC'!U38="-","-",'3d PC'!U38)</f>
        <v>-</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15">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t="str">
        <f>IF('3e NC-Elec'!V66="-","-",'3e NC-Elec'!V66)</f>
        <v>-</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15">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t="str">
        <f>IF('3g CPIH'!Q$16="-","-",'3h OC '!$E$10*('3g CPIH'!Q$16/'3g CPIH'!$G$16))</f>
        <v>-</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f>IF('3i SMNCC'!P$38="-","-",'3i SMNCC'!P$38)</f>
        <v>16.855736391237045</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15">
      <c r="A142" s="256"/>
      <c r="B142" s="135" t="s">
        <v>349</v>
      </c>
      <c r="C142" s="135" t="s">
        <v>389</v>
      </c>
      <c r="D142" s="133" t="s">
        <v>326</v>
      </c>
      <c r="E142" s="128"/>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f>IF('3g CPIH'!P$16="-","-",'3j PAAC PAP'!$G$16*('3g CPIH'!P$16/'3g CPIH'!$G$16))</f>
        <v>3.6441612524461835</v>
      </c>
      <c r="U142" s="38" t="str">
        <f>IF('3g CPIH'!Q$16="-","-",'3j PAAC PAP'!$G$16*('3g CPIH'!Q$16/'3g CPIH'!$G$16))</f>
        <v>-</v>
      </c>
      <c r="V142" s="38" t="str">
        <f>IF('3g CPIH'!R$16="-","-",'3j PAAC PAP'!$G$16*('3g CPIH'!R$16/'3g CPIH'!$G$16))</f>
        <v>-</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15">
      <c r="A143" s="256"/>
      <c r="B143" s="135" t="s">
        <v>349</v>
      </c>
      <c r="C143" s="135" t="s">
        <v>406</v>
      </c>
      <c r="D143" s="133" t="s">
        <v>326</v>
      </c>
      <c r="E143" s="128"/>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2.8610336591445185</v>
      </c>
      <c r="M143" s="38">
        <f>IF(M135="-","-",SUM(M135:M141)*'3j PAAC PAP'!$G$34)</f>
        <v>3.1604436738781927</v>
      </c>
      <c r="N143" s="38">
        <f>IF(N135="-","-",SUM(N135:N141)*'3j PAAC PAP'!$G$34)</f>
        <v>3.3171878682124962</v>
      </c>
      <c r="O143" s="30"/>
      <c r="P143" s="38">
        <f>IF(P135="-","-",SUM(P135:P141)*'3j PAAC PAP'!$G$34)</f>
        <v>3.3171878682124962</v>
      </c>
      <c r="Q143" s="38">
        <f>IF(Q135="-","-",SUM(Q135:Q141)*'3j PAAC PAP'!$G$34)</f>
        <v>3.6650495134782499</v>
      </c>
      <c r="R143" s="38">
        <f>IF(R135="-","-",SUM(R135:R141)*'3j PAAC PAP'!$G$34)</f>
        <v>3.530187758473371</v>
      </c>
      <c r="S143" s="38">
        <f>IF(S135="-","-",SUM(S135:S141)*'3j PAAC PAP'!$G$34)</f>
        <v>3.5315060630311219</v>
      </c>
      <c r="T143" s="38">
        <f>IF(T135="-","-",SUM(T135:T141)*'3j PAAC PAP'!$G$34)</f>
        <v>3.4006657823820281</v>
      </c>
      <c r="U143" s="38" t="str">
        <f>IF(U135="-","-",SUM(U135:U141)*'3j PAAC PAP'!$G$34)</f>
        <v>-</v>
      </c>
      <c r="V143" s="38" t="str">
        <f>IF(V135="-","-",SUM(V135:V141)*'3j PAAC PAP'!$G$34)</f>
        <v>-</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25" x14ac:dyDescent="0.15">
      <c r="A144" s="256"/>
      <c r="B144" s="135" t="s">
        <v>388</v>
      </c>
      <c r="C144" s="135" t="s">
        <v>518</v>
      </c>
      <c r="D144" s="133" t="s">
        <v>326</v>
      </c>
      <c r="E144" s="128"/>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11.700594527559995</v>
      </c>
      <c r="M144" s="38">
        <f>IF(M135="-","-",SUM(M135:M143)*'3k EBIT'!$E$10)</f>
        <v>12.919019970695089</v>
      </c>
      <c r="N144" s="38">
        <f>IF(N135="-","-",SUM(N135:N143)*'3k EBIT'!$E$10)</f>
        <v>13.556952538555761</v>
      </c>
      <c r="O144" s="30"/>
      <c r="P144" s="38">
        <f>IF(P135="-","-",SUM(P135:P143)*'3k EBIT'!$E$10)</f>
        <v>13.556952538555761</v>
      </c>
      <c r="Q144" s="38">
        <f>IF(Q135="-","-",SUM(Q135:Q143)*'3k EBIT'!$E$10)</f>
        <v>14.972195990899134</v>
      </c>
      <c r="R144" s="38">
        <f>IF(R135="-","-",SUM(R135:R143)*'3k EBIT'!$E$10)</f>
        <v>14.424343981397824</v>
      </c>
      <c r="S144" s="38">
        <f>IF(S135="-","-",SUM(S135:S143)*'3k EBIT'!$E$10)</f>
        <v>14.430093661967772</v>
      </c>
      <c r="T144" s="38">
        <f>IF(T135="-","-",SUM(T135:T143)*'3k EBIT'!$E$10)</f>
        <v>13.898269298429925</v>
      </c>
      <c r="U144" s="38" t="str">
        <f>IF(U135="-","-",SUM(U135:U143)*'3k EBIT'!$E$10)</f>
        <v>-</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15">
      <c r="A145" s="256"/>
      <c r="B145" s="135" t="s">
        <v>292</v>
      </c>
      <c r="C145" s="179" t="s">
        <v>519</v>
      </c>
      <c r="D145" s="133" t="s">
        <v>326</v>
      </c>
      <c r="E145" s="127"/>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6.550951033244921</v>
      </c>
      <c r="M145" s="38">
        <f>IF(M135="-","-",SUM(M135:M138,M140:M144)*'3l HAP'!$E$11)</f>
        <v>7.3736066607552244</v>
      </c>
      <c r="N145" s="38">
        <f>IF(N135="-","-",SUM(N135:N138,N140:N144)*'3l HAP'!$E$11)</f>
        <v>7.8728650249396077</v>
      </c>
      <c r="O145" s="30"/>
      <c r="P145" s="38">
        <f>IF(P135="-","-",SUM(P135:P138,P140:P144)*'3l HAP'!$E$11)</f>
        <v>7.8728650249396077</v>
      </c>
      <c r="Q145" s="38">
        <f>IF(Q135="-","-",SUM(Q135:Q138,Q140:Q144)*'3l HAP'!$E$11)</f>
        <v>8.9368773405135009</v>
      </c>
      <c r="R145" s="38">
        <f>IF(R135="-","-",SUM(R135:R138,R140:R144)*'3l HAP'!$E$11)</f>
        <v>8.5042917407202605</v>
      </c>
      <c r="S145" s="38">
        <f>IF(S135="-","-",SUM(S135:S138,S140:S144)*'3l HAP'!$E$11)</f>
        <v>8.5130185550745328</v>
      </c>
      <c r="T145" s="38">
        <f>IF(T135="-","-",SUM(T135:T138,T140:T144)*'3l HAP'!$E$11)</f>
        <v>8.0595156616572865</v>
      </c>
      <c r="U145" s="38" t="str">
        <f>IF(U135="-","-",SUM(U135:U138,U140:U144)*'3l HAP'!$E$11)</f>
        <v>-</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15">
      <c r="A146" s="256"/>
      <c r="B146" s="135" t="s">
        <v>44</v>
      </c>
      <c r="C146" s="135" t="str">
        <f>B146&amp;"_"&amp;D146</f>
        <v>Total_Southern Western</v>
      </c>
      <c r="D146" s="133" t="s">
        <v>326</v>
      </c>
      <c r="E146" s="128"/>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622.3714612753854</v>
      </c>
      <c r="M146" s="38">
        <f t="shared" si="20"/>
        <v>687.32174531665726</v>
      </c>
      <c r="N146" s="38">
        <f t="shared" si="20"/>
        <v>721.39638812089731</v>
      </c>
      <c r="O146" s="30"/>
      <c r="P146" s="38">
        <f t="shared" ref="P146:Z146" si="21">IF(P135="-","-",SUM(P135:P145))</f>
        <v>721.39638812089731</v>
      </c>
      <c r="Q146" s="38">
        <f t="shared" si="21"/>
        <v>796.94686716139688</v>
      </c>
      <c r="R146" s="38">
        <f t="shared" si="21"/>
        <v>767.67997718214622</v>
      </c>
      <c r="S146" s="38">
        <f t="shared" si="21"/>
        <v>767.99131863834407</v>
      </c>
      <c r="T146" s="38">
        <f t="shared" si="21"/>
        <v>739.54707133090119</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t="str">
        <f>IF('3a DF'!V38="-","-",'3a DF'!V38)</f>
        <v>-</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15">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t="str">
        <f>IF('3b CM'!U38="-","-",'3b CM'!U38)</f>
        <v>-</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15">
      <c r="A149" s="256"/>
      <c r="B149" s="132" t="s">
        <v>600</v>
      </c>
      <c r="C149" s="132" t="s">
        <v>601</v>
      </c>
      <c r="D149" s="134" t="s">
        <v>327</v>
      </c>
      <c r="E149" s="131"/>
      <c r="F149" s="30"/>
      <c r="G149" s="129" t="str">
        <f>IF('3c AA'!J150="-","-",'3c AA'!J150)</f>
        <v>-</v>
      </c>
      <c r="H149" s="129" t="str">
        <f>IF('3c AA'!K150="-","-",'3c AA'!K150)</f>
        <v>-</v>
      </c>
      <c r="I149" s="129" t="str">
        <f>IF('3c AA'!L150="-","-",'3c AA'!L150)</f>
        <v>-</v>
      </c>
      <c r="J149" s="129" t="str">
        <f>IF('3c AA'!M150="-","-",'3c AA'!M150)</f>
        <v>-</v>
      </c>
      <c r="K149" s="129" t="str">
        <f>IF('3c AA'!N150="-","-",'3c AA'!N150)</f>
        <v>-</v>
      </c>
      <c r="L149" s="129" t="str">
        <f>IF('3c AA'!O150="-","-",'3c AA'!O150)</f>
        <v>-</v>
      </c>
      <c r="M149" s="129" t="str">
        <f>IF('3c AA'!P150="-","-",'3c AA'!P150)</f>
        <v>-</v>
      </c>
      <c r="N149" s="129" t="str">
        <f>IF('3c AA'!Q150="-","-",'3c AA'!Q150)</f>
        <v>-</v>
      </c>
      <c r="O149" s="30"/>
      <c r="P149" s="129" t="str">
        <f>IF('3c AA'!S150="-","-",'3c AA'!S150)</f>
        <v>-</v>
      </c>
      <c r="Q149" s="129" t="str">
        <f>IF('3c AA'!T150="-","-",'3c AA'!T150)</f>
        <v>-</v>
      </c>
      <c r="R149" s="129" t="str">
        <f>IF('3c AA'!U150="-","-",'3c AA'!U150)</f>
        <v>-</v>
      </c>
      <c r="S149" s="129" t="str">
        <f>IF('3c AA'!V150="-","-",'3c AA'!V150)</f>
        <v>-</v>
      </c>
      <c r="T149" s="129">
        <f>IF('3c AA'!W150="-","-",'3c AA'!W150)</f>
        <v>6.5562763096546641</v>
      </c>
      <c r="U149" s="129" t="str">
        <f>IF('3c AA'!X150="-","-",'3c AA'!X150)</f>
        <v>-</v>
      </c>
      <c r="V149" s="129" t="str">
        <f>IF('3c AA'!Y150="-","-",'3c AA'!Y150)</f>
        <v>-</v>
      </c>
      <c r="W149" s="129" t="str">
        <f>IF('3c AA'!Z150="-","-",'3c AA'!Z150)</f>
        <v>-</v>
      </c>
      <c r="X149" s="129" t="str">
        <f>IF('3c AA'!AA150="-","-",'3c AA'!AA150)</f>
        <v>-</v>
      </c>
      <c r="Y149" s="129" t="str">
        <f>IF('3c AA'!AB150="-","-",'3c AA'!AB150)</f>
        <v>-</v>
      </c>
      <c r="Z149" s="129" t="str">
        <f>IF('3c AA'!AC150="-","-",'3c AA'!AC150)</f>
        <v>-</v>
      </c>
      <c r="AA149" s="28"/>
    </row>
    <row r="150" spans="1:27" s="29" customFormat="1" ht="11.25" customHeight="1" x14ac:dyDescent="0.15">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t="str">
        <f>IF('3d PC'!U39="-","-",'3d PC'!U39)</f>
        <v>-</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15">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t="str">
        <f>IF('3e NC-Elec'!V67="-","-",'3e NC-Elec'!V67)</f>
        <v>-</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15">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t="str">
        <f>IF('3g CPIH'!Q$16="-","-",'3h OC '!$E$10*('3g CPIH'!Q$16/'3g CPIH'!$G$16))</f>
        <v>-</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f>IF('3i SMNCC'!P$38="-","-",'3i SMNCC'!P$38)</f>
        <v>16.855736391237045</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15">
      <c r="A154" s="256"/>
      <c r="B154" s="132" t="s">
        <v>349</v>
      </c>
      <c r="C154" s="132" t="s">
        <v>389</v>
      </c>
      <c r="D154" s="134" t="s">
        <v>327</v>
      </c>
      <c r="E154" s="131"/>
      <c r="F154" s="30"/>
      <c r="G154" s="129">
        <f>IF('3g CPIH'!C$16="-","-",'3j PAAC PAP'!$G$16*('3g CPIH'!C$16/'3g CPIH'!$G$16))</f>
        <v>3.3460635029354204</v>
      </c>
      <c r="H154" s="129">
        <f>IF('3g CPIH'!D$16="-","-",'3j PAAC PAP'!$G$16*('3g CPIH'!D$16/'3g CPIH'!$G$16))</f>
        <v>3.3527623287671227</v>
      </c>
      <c r="I154" s="129">
        <f>IF('3g CPIH'!E$16="-","-",'3j PAAC PAP'!$G$16*('3g CPIH'!E$16/'3g CPIH'!$G$16))</f>
        <v>3.3628105675146771</v>
      </c>
      <c r="J154" s="129">
        <f>IF('3g CPIH'!F$16="-","-",'3j PAAC PAP'!$G$16*('3g CPIH'!F$16/'3g CPIH'!$G$16))</f>
        <v>3.3829070450097847</v>
      </c>
      <c r="K154" s="129">
        <f>IF('3g CPIH'!G$16="-","-",'3j PAAC PAP'!$G$16*('3g CPIH'!G$16/'3g CPIH'!$G$16))</f>
        <v>3.4230999999999998</v>
      </c>
      <c r="L154" s="129">
        <f>IF('3g CPIH'!H$16="-","-",'3j PAAC PAP'!$G$16*('3g CPIH'!H$16/'3g CPIH'!$G$16))</f>
        <v>3.4666423679060667</v>
      </c>
      <c r="M154" s="129">
        <f>IF('3g CPIH'!I$16="-","-",'3j PAAC PAP'!$G$16*('3g CPIH'!I$16/'3g CPIH'!$G$16))</f>
        <v>3.516883561643835</v>
      </c>
      <c r="N154" s="129">
        <f>IF('3g CPIH'!J$16="-","-",'3j PAAC PAP'!$G$16*('3g CPIH'!J$16/'3g CPIH'!$G$16))</f>
        <v>3.547028277886497</v>
      </c>
      <c r="O154" s="30"/>
      <c r="P154" s="129">
        <f>IF('3g CPIH'!L$16="-","-",'3j PAAC PAP'!$G$16*('3g CPIH'!L$16/'3g CPIH'!$G$16))</f>
        <v>3.547028277886497</v>
      </c>
      <c r="Q154" s="129">
        <f>IF('3g CPIH'!M$16="-","-",'3j PAAC PAP'!$G$16*('3g CPIH'!M$16/'3g CPIH'!$G$16))</f>
        <v>3.5872212328767121</v>
      </c>
      <c r="R154" s="129">
        <f>IF('3g CPIH'!N$16="-","-",'3j PAAC PAP'!$G$16*('3g CPIH'!N$16/'3g CPIH'!$G$16))</f>
        <v>3.6140165362035224</v>
      </c>
      <c r="S154" s="129">
        <f>IF('3g CPIH'!O$16="-","-",'3j PAAC PAP'!$G$16*('3g CPIH'!O$16/'3g CPIH'!$G$16))</f>
        <v>3.6341130136986299</v>
      </c>
      <c r="T154" s="129">
        <f>IF('3g CPIH'!P$16="-","-",'3j PAAC PAP'!$G$16*('3g CPIH'!P$16/'3g CPIH'!$G$16))</f>
        <v>3.6441612524461835</v>
      </c>
      <c r="U154" s="129" t="str">
        <f>IF('3g CPIH'!Q$16="-","-",'3j PAAC PAP'!$G$16*('3g CPIH'!Q$16/'3g CPIH'!$G$16))</f>
        <v>-</v>
      </c>
      <c r="V154" s="129" t="str">
        <f>IF('3g CPIH'!R$16="-","-",'3j PAAC PAP'!$G$16*('3g CPIH'!R$16/'3g CPIH'!$G$16))</f>
        <v>-</v>
      </c>
      <c r="W154" s="129" t="str">
        <f>IF('3g CPIH'!S$16="-","-",'3j PAAC PAP'!$G$16*('3g CPIH'!S$16/'3g CPIH'!$G$16))</f>
        <v>-</v>
      </c>
      <c r="X154" s="129" t="str">
        <f>IF('3g CPIH'!T$16="-","-",'3j PAAC PAP'!$G$16*('3g CPIH'!T$16/'3g CPIH'!$G$16))</f>
        <v>-</v>
      </c>
      <c r="Y154" s="129" t="str">
        <f>IF('3g CPIH'!U$16="-","-",'3j PAAC PAP'!$G$16*('3g CPIH'!U$16/'3g CPIH'!$G$16))</f>
        <v>-</v>
      </c>
      <c r="Z154" s="129" t="str">
        <f>IF('3g CPIH'!V$16="-","-",'3j PAAC PAP'!$G$16*('3g CPIH'!V$16/'3g CPIH'!$G$16))</f>
        <v>-</v>
      </c>
      <c r="AA154" s="28"/>
    </row>
    <row r="155" spans="1:27" s="29" customFormat="1" ht="11.25" x14ac:dyDescent="0.15">
      <c r="A155" s="256"/>
      <c r="B155" s="132" t="s">
        <v>349</v>
      </c>
      <c r="C155" s="132" t="s">
        <v>406</v>
      </c>
      <c r="D155" s="134" t="s">
        <v>327</v>
      </c>
      <c r="E155" s="131"/>
      <c r="F155" s="30"/>
      <c r="G155" s="129">
        <f>IF(G147="-","-",SUM(G147:G153)*'3j PAAC PAP'!$G$34)</f>
        <v>2.645246439554096</v>
      </c>
      <c r="H155" s="129">
        <f>IF(H147="-","-",SUM(H147:H153)*'3j PAAC PAP'!$G$34)</f>
        <v>2.5200561598048172</v>
      </c>
      <c r="I155" s="129">
        <f>IF(I147="-","-",SUM(I147:I153)*'3j PAAC PAP'!$G$34)</f>
        <v>2.542524983150158</v>
      </c>
      <c r="J155" s="129">
        <f>IF(J147="-","-",SUM(J147:J153)*'3j PAAC PAP'!$G$34)</f>
        <v>2.4872533723069252</v>
      </c>
      <c r="K155" s="129">
        <f>IF(K147="-","-",SUM(K147:K153)*'3j PAAC PAP'!$G$34)</f>
        <v>2.7371433073672398</v>
      </c>
      <c r="L155" s="129">
        <f>IF(L147="-","-",SUM(L147:L153)*'3j PAAC PAP'!$G$34)</f>
        <v>2.6990335730781596</v>
      </c>
      <c r="M155" s="129">
        <f>IF(M147="-","-",SUM(M147:M153)*'3j PAAC PAP'!$G$34)</f>
        <v>2.9852007808747074</v>
      </c>
      <c r="N155" s="129">
        <f>IF(N147="-","-",SUM(N147:N153)*'3j PAAC PAP'!$G$34)</f>
        <v>3.143859394991622</v>
      </c>
      <c r="O155" s="30"/>
      <c r="P155" s="129">
        <f>IF(P147="-","-",SUM(P147:P153)*'3j PAAC PAP'!$G$34)</f>
        <v>3.143859394991622</v>
      </c>
      <c r="Q155" s="129">
        <f>IF(Q147="-","-",SUM(Q147:Q153)*'3j PAAC PAP'!$G$34)</f>
        <v>3.5064652210415104</v>
      </c>
      <c r="R155" s="129">
        <f>IF(R147="-","-",SUM(R147:R153)*'3j PAAC PAP'!$G$34)</f>
        <v>3.3714400224680183</v>
      </c>
      <c r="S155" s="129">
        <f>IF(S147="-","-",SUM(S147:S153)*'3j PAAC PAP'!$G$34)</f>
        <v>3.3920453964744461</v>
      </c>
      <c r="T155" s="129">
        <f>IF(T147="-","-",SUM(T147:T153)*'3j PAAC PAP'!$G$34)</f>
        <v>3.2612337941824507</v>
      </c>
      <c r="U155" s="129" t="str">
        <f>IF(U147="-","-",SUM(U147:U153)*'3j PAAC PAP'!$G$34)</f>
        <v>-</v>
      </c>
      <c r="V155" s="129" t="str">
        <f>IF(V147="-","-",SUM(V147:V153)*'3j PAAC PAP'!$G$34)</f>
        <v>-</v>
      </c>
      <c r="W155" s="129" t="str">
        <f>IF(W147="-","-",SUM(W147:W153)*'3j PAAC PAP'!$G$34)</f>
        <v>-</v>
      </c>
      <c r="X155" s="129" t="str">
        <f>IF(X147="-","-",SUM(X147:X153)*'3j PAAC PAP'!$G$34)</f>
        <v>-</v>
      </c>
      <c r="Y155" s="129" t="str">
        <f>IF(Y147="-","-",SUM(Y147:Y153)*'3j PAAC PAP'!$G$34)</f>
        <v>-</v>
      </c>
      <c r="Z155" s="129" t="str">
        <f>IF(Z147="-","-",SUM(Z147:Z153)*'3j PAAC PAP'!$G$34)</f>
        <v>-</v>
      </c>
      <c r="AA155" s="28"/>
    </row>
    <row r="156" spans="1:27" s="29" customFormat="1" ht="11.25" x14ac:dyDescent="0.15">
      <c r="A156" s="256"/>
      <c r="B156" s="132" t="s">
        <v>388</v>
      </c>
      <c r="C156" s="132" t="s">
        <v>518</v>
      </c>
      <c r="D156" s="134" t="s">
        <v>327</v>
      </c>
      <c r="E156" s="182"/>
      <c r="F156" s="30"/>
      <c r="G156" s="129">
        <f>IF(G147="-","-",SUM(G147:G155)*'3k EBIT'!$E$10)</f>
        <v>10.820831383670635</v>
      </c>
      <c r="H156" s="129">
        <f>IF(H147="-","-",SUM(H147:H155)*'3k EBIT'!$E$10)</f>
        <v>10.311916019506237</v>
      </c>
      <c r="I156" s="129">
        <f>IF(I147="-","-",SUM(I147:I155)*'3k EBIT'!$E$10)</f>
        <v>10.403472715638184</v>
      </c>
      <c r="J156" s="129">
        <f>IF(J147="-","-",SUM(J147:J155)*'3k EBIT'!$E$10)</f>
        <v>10.179118113356347</v>
      </c>
      <c r="K156" s="129">
        <f>IF(K147="-","-",SUM(K147:K155)*'3k EBIT'!$E$10)</f>
        <v>11.195991821605816</v>
      </c>
      <c r="L156" s="129">
        <f>IF(L147="-","-",SUM(L147:L155)*'3k EBIT'!$E$10)</f>
        <v>11.04187444709882</v>
      </c>
      <c r="M156" s="129">
        <f>IF(M147="-","-",SUM(M147:M155)*'3k EBIT'!$E$10)</f>
        <v>12.206452370377768</v>
      </c>
      <c r="N156" s="129">
        <f>IF(N147="-","-",SUM(N147:N155)*'3k EBIT'!$E$10)</f>
        <v>12.852169296777124</v>
      </c>
      <c r="O156" s="30"/>
      <c r="P156" s="129">
        <f>IF(P147="-","-",SUM(P147:P155)*'3k EBIT'!$E$10)</f>
        <v>12.852169296777124</v>
      </c>
      <c r="Q156" s="129">
        <f>IF(Q147="-","-",SUM(Q147:Q155)*'3k EBIT'!$E$10)</f>
        <v>14.327365112037642</v>
      </c>
      <c r="R156" s="129">
        <f>IF(R147="-","-",SUM(R147:R155)*'3k EBIT'!$E$10)</f>
        <v>13.778848513008747</v>
      </c>
      <c r="S156" s="129">
        <f>IF(S147="-","-",SUM(S147:S155)*'3k EBIT'!$E$10)</f>
        <v>13.863022719439062</v>
      </c>
      <c r="T156" s="129">
        <f>IF(T147="-","-",SUM(T147:T155)*'3k EBIT'!$E$10)</f>
        <v>13.33131496701022</v>
      </c>
      <c r="U156" s="129" t="str">
        <f>IF(U147="-","-",SUM(U147:U155)*'3k EBIT'!$E$10)</f>
        <v>-</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15">
      <c r="A157" s="256"/>
      <c r="B157" s="132" t="s">
        <v>292</v>
      </c>
      <c r="C157" s="177" t="s">
        <v>519</v>
      </c>
      <c r="D157" s="134" t="s">
        <v>327</v>
      </c>
      <c r="E157" s="134"/>
      <c r="F157" s="30"/>
      <c r="G157" s="129">
        <f>IF(G147="-","-",SUM(G147:G150,G152:G156)*'3l HAP'!$E$11)</f>
        <v>6.51344625510505</v>
      </c>
      <c r="H157" s="129">
        <f>IF(H147="-","-",SUM(H147:H150,H152:H156)*'3l HAP'!$E$11)</f>
        <v>6.106382329344143</v>
      </c>
      <c r="I157" s="129">
        <f>IF(I147="-","-",SUM(I147:I150,I152:I156)*'3l HAP'!$E$11)</f>
        <v>6.135679612326677</v>
      </c>
      <c r="J157" s="129">
        <f>IF(J147="-","-",SUM(J147:J150,J152:J156)*'3l HAP'!$E$11)</f>
        <v>5.9740070359679711</v>
      </c>
      <c r="K157" s="129">
        <f>IF(K147="-","-",SUM(K147:K150,K152:K156)*'3l HAP'!$E$11)</f>
        <v>6.7947215775231928</v>
      </c>
      <c r="L157" s="129">
        <f>IF(L147="-","-",SUM(L147:L150,L152:L156)*'3l HAP'!$E$11)</f>
        <v>6.6580941512985392</v>
      </c>
      <c r="M157" s="129">
        <f>IF(M147="-","-",SUM(M147:M150,M152:M156)*'3l HAP'!$E$11)</f>
        <v>7.430940077394979</v>
      </c>
      <c r="N157" s="129">
        <f>IF(N147="-","-",SUM(N147:N150,N152:N156)*'3l HAP'!$E$11)</f>
        <v>7.9363327798002912</v>
      </c>
      <c r="O157" s="30"/>
      <c r="P157" s="129">
        <f>IF(P147="-","-",SUM(P147:P150,P152:P156)*'3l HAP'!$E$11)</f>
        <v>7.9363327798002912</v>
      </c>
      <c r="Q157" s="129">
        <f>IF(Q147="-","-",SUM(Q147:Q150,Q152:Q156)*'3l HAP'!$E$11)</f>
        <v>8.9637255432266532</v>
      </c>
      <c r="R157" s="129">
        <f>IF(R147="-","-",SUM(R147:R150,R152:R156)*'3l HAP'!$E$11)</f>
        <v>8.5274011111998398</v>
      </c>
      <c r="S157" s="129">
        <f>IF(S147="-","-",SUM(S147:S150,S152:S156)*'3l HAP'!$E$11)</f>
        <v>8.5494909016605991</v>
      </c>
      <c r="T157" s="129">
        <f>IF(T147="-","-",SUM(T147:T150,T152:T156)*'3l HAP'!$E$11)</f>
        <v>8.0924489112327951</v>
      </c>
      <c r="U157" s="129" t="str">
        <f>IF(U147="-","-",SUM(U147:U150,U152:U156)*'3l HAP'!$E$11)</f>
        <v>-</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IF(G147="-","-",SUM(G147:G157))</f>
        <v>576.03065226034914</v>
      </c>
      <c r="H158" s="129">
        <f t="shared" si="22"/>
        <v>548.83858023165897</v>
      </c>
      <c r="I158" s="129">
        <f t="shared" si="22"/>
        <v>553.68664900486408</v>
      </c>
      <c r="J158" s="129">
        <f t="shared" si="22"/>
        <v>541.71684434368342</v>
      </c>
      <c r="K158" s="129">
        <f t="shared" si="22"/>
        <v>596.05720563404316</v>
      </c>
      <c r="L158" s="129">
        <f t="shared" si="22"/>
        <v>587.80914079474292</v>
      </c>
      <c r="M158" s="129">
        <f t="shared" si="22"/>
        <v>649.87553631279593</v>
      </c>
      <c r="N158" s="129">
        <f t="shared" si="22"/>
        <v>684.3660163670113</v>
      </c>
      <c r="O158" s="30"/>
      <c r="P158" s="129">
        <f t="shared" ref="P158:Z158" si="23">IF(P147="-","-",SUM(P147:P157))</f>
        <v>684.3660163670113</v>
      </c>
      <c r="Q158" s="129">
        <f t="shared" si="23"/>
        <v>763.03526207397783</v>
      </c>
      <c r="R158" s="129">
        <f t="shared" si="23"/>
        <v>733.72965488075272</v>
      </c>
      <c r="S158" s="129">
        <f t="shared" si="23"/>
        <v>738.18196423236895</v>
      </c>
      <c r="T158" s="129">
        <f t="shared" si="23"/>
        <v>709.74031525217026</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t="str">
        <f>IF('3a DF'!V39="-","-",'3a DF'!V39)</f>
        <v>-</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15">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t="str">
        <f>IF('3b CM'!U39="-","-",'3b CM'!U39)</f>
        <v>-</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15">
      <c r="A161" s="256"/>
      <c r="B161" s="135" t="s">
        <v>600</v>
      </c>
      <c r="C161" s="135" t="s">
        <v>601</v>
      </c>
      <c r="D161" s="133" t="s">
        <v>328</v>
      </c>
      <c r="E161" s="181"/>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f>IF('3c AA'!W151="-","-",'3c AA'!W151)</f>
        <v>6.5542135821073106</v>
      </c>
      <c r="U161" s="38" t="str">
        <f>IF('3c AA'!X151="-","-",'3c AA'!X151)</f>
        <v>-</v>
      </c>
      <c r="V161" s="38" t="str">
        <f>IF('3c AA'!Y151="-","-",'3c AA'!Y151)</f>
        <v>-</v>
      </c>
      <c r="W161" s="38" t="str">
        <f>IF('3c AA'!Z151="-","-",'3c AA'!Z151)</f>
        <v>-</v>
      </c>
      <c r="X161" s="38" t="str">
        <f>IF('3c AA'!AA151="-","-",'3c AA'!AA151)</f>
        <v>-</v>
      </c>
      <c r="Y161" s="38" t="str">
        <f>IF('3c AA'!AB151="-","-",'3c AA'!AB151)</f>
        <v>-</v>
      </c>
      <c r="Z161" s="38" t="str">
        <f>IF('3c AA'!AC151="-","-",'3c AA'!AC151)</f>
        <v>-</v>
      </c>
      <c r="AA161" s="28"/>
    </row>
    <row r="162" spans="1:27" s="29" customFormat="1" ht="11.25" customHeight="1" x14ac:dyDescent="0.15">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t="str">
        <f>IF('3d PC'!U40="-","-",'3d PC'!U40)</f>
        <v>-</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15">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t="str">
        <f>IF('3e NC-Elec'!V68="-","-",'3e NC-Elec'!V68)</f>
        <v>-</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15">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t="str">
        <f>IF('3g CPIH'!Q$16="-","-",'3h OC '!$E$10*('3g CPIH'!Q$16/'3g CPIH'!$G$16))</f>
        <v>-</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f>IF('3i SMNCC'!P$38="-","-",'3i SMNCC'!P$38)</f>
        <v>16.855736391237045</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15">
      <c r="A166" s="256"/>
      <c r="B166" s="135" t="s">
        <v>349</v>
      </c>
      <c r="C166" s="135" t="s">
        <v>389</v>
      </c>
      <c r="D166" s="133" t="s">
        <v>328</v>
      </c>
      <c r="E166" s="181"/>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f>IF('3g CPIH'!P$16="-","-",'3j PAAC PAP'!$G$16*('3g CPIH'!P$16/'3g CPIH'!$G$16))</f>
        <v>3.6441612524461835</v>
      </c>
      <c r="U166" s="38" t="str">
        <f>IF('3g CPIH'!Q$16="-","-",'3j PAAC PAP'!$G$16*('3g CPIH'!Q$16/'3g CPIH'!$G$16))</f>
        <v>-</v>
      </c>
      <c r="V166" s="38" t="str">
        <f>IF('3g CPIH'!R$16="-","-",'3j PAAC PAP'!$G$16*('3g CPIH'!R$16/'3g CPIH'!$G$16))</f>
        <v>-</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25" x14ac:dyDescent="0.15">
      <c r="A167" s="256"/>
      <c r="B167" s="135" t="s">
        <v>349</v>
      </c>
      <c r="C167" s="135" t="s">
        <v>406</v>
      </c>
      <c r="D167" s="133" t="s">
        <v>328</v>
      </c>
      <c r="E167" s="181"/>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2.7411385278493117</v>
      </c>
      <c r="M167" s="38">
        <f>IF(M159="-","-",SUM(M159:M165)*'3j PAAC PAP'!$G$34)</f>
        <v>3.0310243044310208</v>
      </c>
      <c r="N167" s="38">
        <f>IF(N159="-","-",SUM(N159:N165)*'3j PAAC PAP'!$G$34)</f>
        <v>3.1896173210156853</v>
      </c>
      <c r="O167" s="30"/>
      <c r="P167" s="38">
        <f>IF(P159="-","-",SUM(P159:P165)*'3j PAAC PAP'!$G$34)</f>
        <v>3.1896173210156853</v>
      </c>
      <c r="Q167" s="38">
        <f>IF(Q159="-","-",SUM(Q159:Q165)*'3j PAAC PAP'!$G$34)</f>
        <v>3.5567759492950102</v>
      </c>
      <c r="R167" s="38">
        <f>IF(R159="-","-",SUM(R159:R165)*'3j PAAC PAP'!$G$34)</f>
        <v>3.42307493312323</v>
      </c>
      <c r="S167" s="38">
        <f>IF(S159="-","-",SUM(S159:S165)*'3j PAAC PAP'!$G$34)</f>
        <v>3.4264250142002717</v>
      </c>
      <c r="T167" s="38">
        <f>IF(T159="-","-",SUM(T159:T165)*'3j PAAC PAP'!$G$34)</f>
        <v>3.2982252974430741</v>
      </c>
      <c r="U167" s="38" t="str">
        <f>IF(U159="-","-",SUM(U159:U165)*'3j PAAC PAP'!$G$34)</f>
        <v>-</v>
      </c>
      <c r="V167" s="38" t="str">
        <f>IF(V159="-","-",SUM(V159:V165)*'3j PAAC PAP'!$G$34)</f>
        <v>-</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25" x14ac:dyDescent="0.15">
      <c r="A168" s="256"/>
      <c r="B168" s="135" t="s">
        <v>388</v>
      </c>
      <c r="C168" s="135" t="s">
        <v>518</v>
      </c>
      <c r="D168" s="133" t="s">
        <v>328</v>
      </c>
      <c r="E168" s="181"/>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11.213080400553109</v>
      </c>
      <c r="M168" s="38">
        <f>IF(M159="-","-",SUM(M159:M167)*'3k EBIT'!$E$10)</f>
        <v>12.392778661041991</v>
      </c>
      <c r="N168" s="38">
        <f>IF(N159="-","-",SUM(N159:N167)*'3k EBIT'!$E$10)</f>
        <v>13.038228856646496</v>
      </c>
      <c r="O168" s="30"/>
      <c r="P168" s="38">
        <f>IF(P159="-","-",SUM(P159:P167)*'3k EBIT'!$E$10)</f>
        <v>13.038228856646496</v>
      </c>
      <c r="Q168" s="38">
        <f>IF(Q159="-","-",SUM(Q159:Q167)*'3k EBIT'!$E$10)</f>
        <v>14.531937145102059</v>
      </c>
      <c r="R168" s="38">
        <f>IF(R159="-","-",SUM(R159:R167)*'3k EBIT'!$E$10)</f>
        <v>13.988804898386675</v>
      </c>
      <c r="S168" s="38">
        <f>IF(S159="-","-",SUM(S159:S167)*'3k EBIT'!$E$10)</f>
        <v>14.002816130075299</v>
      </c>
      <c r="T168" s="38">
        <f>IF(T159="-","-",SUM(T159:T167)*'3k EBIT'!$E$10)</f>
        <v>13.481728751322882</v>
      </c>
      <c r="U168" s="38" t="str">
        <f>IF(U159="-","-",SUM(U159:U167)*'3k EBIT'!$E$10)</f>
        <v>-</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15">
      <c r="A169" s="256"/>
      <c r="B169" s="135" t="s">
        <v>292</v>
      </c>
      <c r="C169" s="136" t="s">
        <v>519</v>
      </c>
      <c r="D169" s="133" t="s">
        <v>328</v>
      </c>
      <c r="E169" s="127"/>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6.6379434796610806</v>
      </c>
      <c r="M169" s="38">
        <f>IF(M159="-","-",SUM(M159:M162,M164:M168)*'3l HAP'!$E$11)</f>
        <v>7.4352133797317359</v>
      </c>
      <c r="N169" s="38">
        <f>IF(N159="-","-",SUM(N159:N162,N164:N168)*'3l HAP'!$E$11)</f>
        <v>7.9403980856998366</v>
      </c>
      <c r="O169" s="30"/>
      <c r="P169" s="38">
        <f>IF(P159="-","-",SUM(P159:P162,P164:P168)*'3l HAP'!$E$11)</f>
        <v>7.9403980856998366</v>
      </c>
      <c r="Q169" s="38">
        <f>IF(Q159="-","-",SUM(Q159:Q162,Q164:Q168)*'3l HAP'!$E$11)</f>
        <v>8.9701896382578976</v>
      </c>
      <c r="R169" s="38">
        <f>IF(R159="-","-",SUM(R159:R162,R164:R168)*'3l HAP'!$E$11)</f>
        <v>8.533710749924607</v>
      </c>
      <c r="S169" s="38">
        <f>IF(S159="-","-",SUM(S159:S162,S164:S168)*'3l HAP'!$E$11)</f>
        <v>8.5125748195822197</v>
      </c>
      <c r="T169" s="38">
        <f>IF(T159="-","-",SUM(T159:T162,T164:T168)*'3l HAP'!$E$11)</f>
        <v>8.0604961640467163</v>
      </c>
      <c r="U169" s="38" t="str">
        <f>IF(U159="-","-",SUM(U159:U162,U164:U168)*'3l HAP'!$E$11)</f>
        <v>-</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596.79982605664475</v>
      </c>
      <c r="M170" s="38">
        <f t="shared" si="24"/>
        <v>659.68645244153743</v>
      </c>
      <c r="N170" s="38">
        <f t="shared" si="24"/>
        <v>694.16268604222739</v>
      </c>
      <c r="O170" s="30"/>
      <c r="P170" s="38">
        <f t="shared" ref="P170:Z170" si="25">IF(P159="-","-",SUM(P159:P169))</f>
        <v>694.16268604222739</v>
      </c>
      <c r="Q170" s="38">
        <f t="shared" si="25"/>
        <v>773.80867083034775</v>
      </c>
      <c r="R170" s="38">
        <f t="shared" si="25"/>
        <v>744.78629602763158</v>
      </c>
      <c r="S170" s="38">
        <f t="shared" si="25"/>
        <v>745.50259303946029</v>
      </c>
      <c r="T170" s="38">
        <f t="shared" si="25"/>
        <v>717.62487419887236</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t="str">
        <f>IF('3a DF'!V40="-","-",'3a DF'!V40)</f>
        <v>-</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15">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t="str">
        <f>IF('3b CM'!U40="-","-",'3b CM'!U40)</f>
        <v>-</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15">
      <c r="A173" s="256"/>
      <c r="B173" s="132" t="s">
        <v>600</v>
      </c>
      <c r="C173" s="178" t="s">
        <v>601</v>
      </c>
      <c r="D173" s="134" t="s">
        <v>329</v>
      </c>
      <c r="E173" s="131"/>
      <c r="F173" s="30"/>
      <c r="G173" s="129" t="str">
        <f>IF('3c AA'!J152="-","-",'3c AA'!J152)</f>
        <v>-</v>
      </c>
      <c r="H173" s="129" t="str">
        <f>IF('3c AA'!K152="-","-",'3c AA'!K152)</f>
        <v>-</v>
      </c>
      <c r="I173" s="129" t="str">
        <f>IF('3c AA'!L152="-","-",'3c AA'!L152)</f>
        <v>-</v>
      </c>
      <c r="J173" s="129" t="str">
        <f>IF('3c AA'!M152="-","-",'3c AA'!M152)</f>
        <v>-</v>
      </c>
      <c r="K173" s="129" t="str">
        <f>IF('3c AA'!N152="-","-",'3c AA'!N152)</f>
        <v>-</v>
      </c>
      <c r="L173" s="129" t="str">
        <f>IF('3c AA'!O152="-","-",'3c AA'!O152)</f>
        <v>-</v>
      </c>
      <c r="M173" s="129" t="str">
        <f>IF('3c AA'!P152="-","-",'3c AA'!P152)</f>
        <v>-</v>
      </c>
      <c r="N173" s="129" t="str">
        <f>IF('3c AA'!Q152="-","-",'3c AA'!Q152)</f>
        <v>-</v>
      </c>
      <c r="O173" s="30"/>
      <c r="P173" s="129" t="str">
        <f>IF('3c AA'!S152="-","-",'3c AA'!S152)</f>
        <v>-</v>
      </c>
      <c r="Q173" s="129" t="str">
        <f>IF('3c AA'!T152="-","-",'3c AA'!T152)</f>
        <v>-</v>
      </c>
      <c r="R173" s="129" t="str">
        <f>IF('3c AA'!U152="-","-",'3c AA'!U152)</f>
        <v>-</v>
      </c>
      <c r="S173" s="129" t="str">
        <f>IF('3c AA'!V152="-","-",'3c AA'!V152)</f>
        <v>-</v>
      </c>
      <c r="T173" s="129">
        <f>IF('3c AA'!W152="-","-",'3c AA'!W152)</f>
        <v>6.4988829015144267</v>
      </c>
      <c r="U173" s="129" t="str">
        <f>IF('3c AA'!X152="-","-",'3c AA'!X152)</f>
        <v>-</v>
      </c>
      <c r="V173" s="129" t="str">
        <f>IF('3c AA'!Y152="-","-",'3c AA'!Y152)</f>
        <v>-</v>
      </c>
      <c r="W173" s="129" t="str">
        <f>IF('3c AA'!Z152="-","-",'3c AA'!Z152)</f>
        <v>-</v>
      </c>
      <c r="X173" s="129" t="str">
        <f>IF('3c AA'!AA152="-","-",'3c AA'!AA152)</f>
        <v>-</v>
      </c>
      <c r="Y173" s="129" t="str">
        <f>IF('3c AA'!AB152="-","-",'3c AA'!AB152)</f>
        <v>-</v>
      </c>
      <c r="Z173" s="129" t="str">
        <f>IF('3c AA'!AC152="-","-",'3c AA'!AC152)</f>
        <v>-</v>
      </c>
      <c r="AA173" s="28"/>
    </row>
    <row r="174" spans="1:27" s="29" customFormat="1" ht="11.25" customHeight="1" x14ac:dyDescent="0.15">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t="str">
        <f>IF('3d PC'!U41="-","-",'3d PC'!U41)</f>
        <v>-</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15">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t="str">
        <f>IF('3e NC-Elec'!V69="-","-",'3e NC-Elec'!V69)</f>
        <v>-</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15">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t="str">
        <f>IF('3g CPIH'!Q$16="-","-",'3h OC '!$E$10*('3g CPIH'!Q$16/'3g CPIH'!$G$16))</f>
        <v>-</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f>IF('3i SMNCC'!P$38="-","-",'3i SMNCC'!P$38)</f>
        <v>16.855736391237045</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15">
      <c r="A178" s="256"/>
      <c r="B178" s="132" t="s">
        <v>349</v>
      </c>
      <c r="C178" s="178" t="s">
        <v>389</v>
      </c>
      <c r="D178" s="134" t="s">
        <v>329</v>
      </c>
      <c r="E178" s="131"/>
      <c r="F178" s="30"/>
      <c r="G178" s="129">
        <f>IF('3g CPIH'!C$16="-","-",'3j PAAC PAP'!$G$16*('3g CPIH'!C$16/'3g CPIH'!$G$16))</f>
        <v>3.3460635029354204</v>
      </c>
      <c r="H178" s="129">
        <f>IF('3g CPIH'!D$16="-","-",'3j PAAC PAP'!$G$16*('3g CPIH'!D$16/'3g CPIH'!$G$16))</f>
        <v>3.3527623287671227</v>
      </c>
      <c r="I178" s="129">
        <f>IF('3g CPIH'!E$16="-","-",'3j PAAC PAP'!$G$16*('3g CPIH'!E$16/'3g CPIH'!$G$16))</f>
        <v>3.3628105675146771</v>
      </c>
      <c r="J178" s="129">
        <f>IF('3g CPIH'!F$16="-","-",'3j PAAC PAP'!$G$16*('3g CPIH'!F$16/'3g CPIH'!$G$16))</f>
        <v>3.3829070450097847</v>
      </c>
      <c r="K178" s="129">
        <f>IF('3g CPIH'!G$16="-","-",'3j PAAC PAP'!$G$16*('3g CPIH'!G$16/'3g CPIH'!$G$16))</f>
        <v>3.4230999999999998</v>
      </c>
      <c r="L178" s="129">
        <f>IF('3g CPIH'!H$16="-","-",'3j PAAC PAP'!$G$16*('3g CPIH'!H$16/'3g CPIH'!$G$16))</f>
        <v>3.4666423679060667</v>
      </c>
      <c r="M178" s="129">
        <f>IF('3g CPIH'!I$16="-","-",'3j PAAC PAP'!$G$16*('3g CPIH'!I$16/'3g CPIH'!$G$16))</f>
        <v>3.516883561643835</v>
      </c>
      <c r="N178" s="129">
        <f>IF('3g CPIH'!J$16="-","-",'3j PAAC PAP'!$G$16*('3g CPIH'!J$16/'3g CPIH'!$G$16))</f>
        <v>3.547028277886497</v>
      </c>
      <c r="O178" s="30"/>
      <c r="P178" s="129">
        <f>IF('3g CPIH'!L$16="-","-",'3j PAAC PAP'!$G$16*('3g CPIH'!L$16/'3g CPIH'!$G$16))</f>
        <v>3.547028277886497</v>
      </c>
      <c r="Q178" s="129">
        <f>IF('3g CPIH'!M$16="-","-",'3j PAAC PAP'!$G$16*('3g CPIH'!M$16/'3g CPIH'!$G$16))</f>
        <v>3.5872212328767121</v>
      </c>
      <c r="R178" s="129">
        <f>IF('3g CPIH'!N$16="-","-",'3j PAAC PAP'!$G$16*('3g CPIH'!N$16/'3g CPIH'!$G$16))</f>
        <v>3.6140165362035224</v>
      </c>
      <c r="S178" s="129">
        <f>IF('3g CPIH'!O$16="-","-",'3j PAAC PAP'!$G$16*('3g CPIH'!O$16/'3g CPIH'!$G$16))</f>
        <v>3.6341130136986299</v>
      </c>
      <c r="T178" s="129">
        <f>IF('3g CPIH'!P$16="-","-",'3j PAAC PAP'!$G$16*('3g CPIH'!P$16/'3g CPIH'!$G$16))</f>
        <v>3.6441612524461835</v>
      </c>
      <c r="U178" s="129" t="str">
        <f>IF('3g CPIH'!Q$16="-","-",'3j PAAC PAP'!$G$16*('3g CPIH'!Q$16/'3g CPIH'!$G$16))</f>
        <v>-</v>
      </c>
      <c r="V178" s="129" t="str">
        <f>IF('3g CPIH'!R$16="-","-",'3j PAAC PAP'!$G$16*('3g CPIH'!R$16/'3g CPIH'!$G$16))</f>
        <v>-</v>
      </c>
      <c r="W178" s="129" t="str">
        <f>IF('3g CPIH'!S$16="-","-",'3j PAAC PAP'!$G$16*('3g CPIH'!S$16/'3g CPIH'!$G$16))</f>
        <v>-</v>
      </c>
      <c r="X178" s="129" t="str">
        <f>IF('3g CPIH'!T$16="-","-",'3j PAAC PAP'!$G$16*('3g CPIH'!T$16/'3g CPIH'!$G$16))</f>
        <v>-</v>
      </c>
      <c r="Y178" s="129" t="str">
        <f>IF('3g CPIH'!U$16="-","-",'3j PAAC PAP'!$G$16*('3g CPIH'!U$16/'3g CPIH'!$G$16))</f>
        <v>-</v>
      </c>
      <c r="Z178" s="129" t="str">
        <f>IF('3g CPIH'!V$16="-","-",'3j PAAC PAP'!$G$16*('3g CPIH'!V$16/'3g CPIH'!$G$16))</f>
        <v>-</v>
      </c>
      <c r="AA178" s="28"/>
    </row>
    <row r="179" spans="1:27" s="29" customFormat="1" ht="11.25" customHeight="1" x14ac:dyDescent="0.15">
      <c r="A179" s="256"/>
      <c r="B179" s="132" t="s">
        <v>349</v>
      </c>
      <c r="C179" s="132" t="s">
        <v>406</v>
      </c>
      <c r="D179" s="134" t="s">
        <v>329</v>
      </c>
      <c r="E179" s="131"/>
      <c r="F179" s="30"/>
      <c r="G179" s="129">
        <f>IF(G171="-","-",SUM(G171:G177)*'3j PAAC PAP'!$G$34)</f>
        <v>2.8144852062511876</v>
      </c>
      <c r="H179" s="129">
        <f>IF(H171="-","-",SUM(H171:H177)*'3j PAAC PAP'!$G$34)</f>
        <v>2.6897563730939367</v>
      </c>
      <c r="I179" s="129">
        <f>IF(I171="-","-",SUM(I171:I177)*'3j PAAC PAP'!$G$34)</f>
        <v>2.8293496081298044</v>
      </c>
      <c r="J179" s="129">
        <f>IF(J171="-","-",SUM(J171:J177)*'3j PAAC PAP'!$G$34)</f>
        <v>2.774286880395517</v>
      </c>
      <c r="K179" s="129">
        <f>IF(K171="-","-",SUM(K171:K177)*'3j PAAC PAP'!$G$34)</f>
        <v>3.0392560888555415</v>
      </c>
      <c r="L179" s="129">
        <f>IF(L171="-","-",SUM(L171:L177)*'3j PAAC PAP'!$G$34)</f>
        <v>3.0013190496998901</v>
      </c>
      <c r="M179" s="129">
        <f>IF(M171="-","-",SUM(M171:M177)*'3j PAAC PAP'!$G$34)</f>
        <v>3.1928131460033655</v>
      </c>
      <c r="N179" s="129">
        <f>IF(N171="-","-",SUM(N171:N177)*'3j PAAC PAP'!$G$34)</f>
        <v>3.3505455814207692</v>
      </c>
      <c r="O179" s="30"/>
      <c r="P179" s="129">
        <f>IF(P171="-","-",SUM(P171:P177)*'3j PAAC PAP'!$G$34)</f>
        <v>3.3505455814207692</v>
      </c>
      <c r="Q179" s="129">
        <f>IF(Q171="-","-",SUM(Q171:Q177)*'3j PAAC PAP'!$G$34)</f>
        <v>3.6731073333188147</v>
      </c>
      <c r="R179" s="129">
        <f>IF(R171="-","-",SUM(R171:R177)*'3j PAAC PAP'!$G$34)</f>
        <v>3.5357827995495308</v>
      </c>
      <c r="S179" s="129">
        <f>IF(S171="-","-",SUM(S171:S177)*'3j PAAC PAP'!$G$34)</f>
        <v>3.5695834190381572</v>
      </c>
      <c r="T179" s="129">
        <f>IF(T171="-","-",SUM(T171:T177)*'3j PAAC PAP'!$G$34)</f>
        <v>3.4580281078203527</v>
      </c>
      <c r="U179" s="129" t="str">
        <f>IF(U171="-","-",SUM(U171:U177)*'3j PAAC PAP'!$G$34)</f>
        <v>-</v>
      </c>
      <c r="V179" s="129" t="str">
        <f>IF(V171="-","-",SUM(V171:V177)*'3j PAAC PAP'!$G$34)</f>
        <v>-</v>
      </c>
      <c r="W179" s="129" t="str">
        <f>IF(W171="-","-",SUM(W171:W177)*'3j PAAC PAP'!$G$34)</f>
        <v>-</v>
      </c>
      <c r="X179" s="129" t="str">
        <f>IF(X171="-","-",SUM(X171:X177)*'3j PAAC PAP'!$G$34)</f>
        <v>-</v>
      </c>
      <c r="Y179" s="129" t="str">
        <f>IF(Y171="-","-",SUM(Y171:Y177)*'3j PAAC PAP'!$G$34)</f>
        <v>-</v>
      </c>
      <c r="Z179" s="129" t="str">
        <f>IF(Z171="-","-",SUM(Z171:Z177)*'3j PAAC PAP'!$G$34)</f>
        <v>-</v>
      </c>
      <c r="AA179" s="28"/>
    </row>
    <row r="180" spans="1:27" x14ac:dyDescent="0.2">
      <c r="A180" s="256"/>
      <c r="B180" s="132" t="s">
        <v>388</v>
      </c>
      <c r="C180" s="178" t="s">
        <v>518</v>
      </c>
      <c r="D180" s="134" t="s">
        <v>329</v>
      </c>
      <c r="E180" s="131"/>
      <c r="F180" s="30"/>
      <c r="G180" s="129">
        <f>IF(G171="-","-",SUM(G171:G179)*'3k EBIT'!$E$10)</f>
        <v>11.508985178664256</v>
      </c>
      <c r="H180" s="129">
        <f>IF(H171="-","-",SUM(H171:H179)*'3k EBIT'!$E$10)</f>
        <v>11.001946135331593</v>
      </c>
      <c r="I180" s="129">
        <f>IF(I171="-","-",SUM(I171:I179)*'3k EBIT'!$E$10)</f>
        <v>11.569750738277296</v>
      </c>
      <c r="J180" s="129">
        <f>IF(J171="-","-",SUM(J171:J179)*'3k EBIT'!$E$10)</f>
        <v>11.346245490472191</v>
      </c>
      <c r="K180" s="129">
        <f>IF(K171="-","-",SUM(K171:K179)*'3k EBIT'!$E$10)</f>
        <v>12.424434105573527</v>
      </c>
      <c r="L180" s="129">
        <f>IF(L171="-","-",SUM(L171:L179)*'3k EBIT'!$E$10)</f>
        <v>12.271018939040301</v>
      </c>
      <c r="M180" s="129">
        <f>IF(M171="-","-",SUM(M171:M179)*'3k EBIT'!$E$10)</f>
        <v>13.05063978523053</v>
      </c>
      <c r="N180" s="129">
        <f>IF(N171="-","-",SUM(N171:N179)*'3k EBIT'!$E$10)</f>
        <v>13.692590710498173</v>
      </c>
      <c r="O180" s="30"/>
      <c r="P180" s="129">
        <f>IF(P171="-","-",SUM(P171:P179)*'3k EBIT'!$E$10)</f>
        <v>13.692590710498173</v>
      </c>
      <c r="Q180" s="129">
        <f>IF(Q171="-","-",SUM(Q171:Q179)*'3k EBIT'!$E$10)</f>
        <v>15.004960465675675</v>
      </c>
      <c r="R180" s="129">
        <f>IF(R171="-","-",SUM(R171:R179)*'3k EBIT'!$E$10)</f>
        <v>14.447094376149849</v>
      </c>
      <c r="S180" s="129">
        <f>IF(S171="-","-",SUM(S171:S179)*'3k EBIT'!$E$10)</f>
        <v>14.584922709419198</v>
      </c>
      <c r="T180" s="129">
        <f>IF(T171="-","-",SUM(T171:T179)*'3k EBIT'!$E$10)</f>
        <v>14.131514332711546</v>
      </c>
      <c r="U180" s="129" t="str">
        <f>IF(U171="-","-",SUM(U171:U179)*'3k EBIT'!$E$10)</f>
        <v>-</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2">
      <c r="A181" s="256"/>
      <c r="B181" s="132" t="s">
        <v>292</v>
      </c>
      <c r="C181" s="176" t="s">
        <v>519</v>
      </c>
      <c r="D181" s="134" t="s">
        <v>329</v>
      </c>
      <c r="E181" s="130"/>
      <c r="F181" s="30"/>
      <c r="G181" s="129">
        <f>IF(G171="-","-",SUM(G171:G174,G176:G180)*'3l HAP'!$E$11)</f>
        <v>6.5118364216795799</v>
      </c>
      <c r="H181" s="129">
        <f>IF(H171="-","-",SUM(H171:H174,H176:H180)*'3l HAP'!$E$11)</f>
        <v>6.1062733130080904</v>
      </c>
      <c r="I181" s="129">
        <f>IF(I171="-","-",SUM(I171:I174,I176:I180)*'3l HAP'!$E$11)</f>
        <v>6.1452152571002454</v>
      </c>
      <c r="J181" s="129">
        <f>IF(J171="-","-",SUM(J171:J174,J176:J180)*'3l HAP'!$E$11)</f>
        <v>5.9841558345436328</v>
      </c>
      <c r="K181" s="129">
        <f>IF(K171="-","-",SUM(K171:K174,K176:K180)*'3l HAP'!$E$11)</f>
        <v>6.8025239724096274</v>
      </c>
      <c r="L181" s="129">
        <f>IF(L171="-","-",SUM(L171:L174,L176:L180)*'3l HAP'!$E$11)</f>
        <v>6.6665035446863579</v>
      </c>
      <c r="M181" s="129">
        <f>IF(M171="-","-",SUM(M171:M174,M176:M180)*'3l HAP'!$E$11)</f>
        <v>7.4090500547340739</v>
      </c>
      <c r="N181" s="129">
        <f>IF(N171="-","-",SUM(N171:N174,N176:N180)*'3l HAP'!$E$11)</f>
        <v>7.911472327075086</v>
      </c>
      <c r="O181" s="30"/>
      <c r="P181" s="129">
        <f>IF(P171="-","-",SUM(P171:P174,P176:P180)*'3l HAP'!$E$11)</f>
        <v>7.911472327075086</v>
      </c>
      <c r="Q181" s="129">
        <f>IF(Q171="-","-",SUM(Q171:Q174,Q176:Q180)*'3l HAP'!$E$11)</f>
        <v>8.8759624789429843</v>
      </c>
      <c r="R181" s="129">
        <f>IF(R171="-","-",SUM(R171:R174,R176:R180)*'3l HAP'!$E$11)</f>
        <v>8.4280855534272767</v>
      </c>
      <c r="S181" s="129">
        <f>IF(S171="-","-",SUM(S171:S174,S176:S180)*'3l HAP'!$E$11)</f>
        <v>8.388632071944718</v>
      </c>
      <c r="T181" s="129">
        <f>IF(T171="-","-",SUM(T171:T174,T176:T180)*'3l HAP'!$E$11)</f>
        <v>7.9847151292793423</v>
      </c>
      <c r="U181" s="129" t="str">
        <f>IF(U171="-","-",SUM(U171:U174,U176:U180)*'3l HAP'!$E$11)</f>
        <v>-</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2">
      <c r="A182" s="256"/>
      <c r="B182" s="132" t="s">
        <v>44</v>
      </c>
      <c r="C182" s="178" t="str">
        <f>B182&amp;"_"&amp;D182</f>
        <v>Total_Northern Scotland</v>
      </c>
      <c r="D182" s="134" t="s">
        <v>329</v>
      </c>
      <c r="E182" s="131"/>
      <c r="F182" s="30"/>
      <c r="G182" s="129">
        <f t="shared" ref="G182:N182" si="26">IF(G171="-","-",SUM(G171:G181))</f>
        <v>612.24764825587135</v>
      </c>
      <c r="H182" s="129">
        <f t="shared" si="26"/>
        <v>585.15583073146615</v>
      </c>
      <c r="I182" s="129">
        <f t="shared" si="26"/>
        <v>615.07921311832763</v>
      </c>
      <c r="J182" s="129">
        <f t="shared" si="26"/>
        <v>603.15472445968078</v>
      </c>
      <c r="K182" s="129">
        <f t="shared" si="26"/>
        <v>660.71983837401399</v>
      </c>
      <c r="L182" s="129">
        <f t="shared" si="26"/>
        <v>652.50933883235859</v>
      </c>
      <c r="M182" s="129">
        <f t="shared" si="26"/>
        <v>694.28454450903359</v>
      </c>
      <c r="N182" s="129">
        <f t="shared" si="26"/>
        <v>728.57384362917662</v>
      </c>
      <c r="O182" s="30"/>
      <c r="P182" s="129">
        <f t="shared" ref="P182:Z182" si="27">IF(P171="-","-",SUM(P171:P181))</f>
        <v>728.57384362917662</v>
      </c>
      <c r="Q182" s="129">
        <f t="shared" si="27"/>
        <v>798.61039762841017</v>
      </c>
      <c r="R182" s="129">
        <f t="shared" si="27"/>
        <v>768.80115969774363</v>
      </c>
      <c r="S182" s="129">
        <f t="shared" si="27"/>
        <v>776.01582602357769</v>
      </c>
      <c r="T182" s="129">
        <f t="shared" si="27"/>
        <v>751.74832016374364</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f t="shared" si="35"/>
        <v>16.855736391237038</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2.7587930446250843</v>
      </c>
      <c r="M191" s="38">
        <f t="shared" si="31"/>
        <v>3.0401405274550055</v>
      </c>
      <c r="N191" s="38">
        <f t="shared" si="31"/>
        <v>3.1986538184413642</v>
      </c>
      <c r="O191" s="30"/>
      <c r="P191" s="38">
        <f t="shared" ref="P191:Z191" si="37">IF(P23="-","-",AVERAGE(P23,P35,P47,P59,P71,P83,P95,P107,P119,P131,P143,P155,P167,P179))</f>
        <v>3.1986538184413642</v>
      </c>
      <c r="Q191" s="38">
        <f t="shared" si="37"/>
        <v>3.5686343729912893</v>
      </c>
      <c r="R191" s="38">
        <f t="shared" si="37"/>
        <v>3.4336868826230598</v>
      </c>
      <c r="S191" s="38">
        <f t="shared" si="37"/>
        <v>3.4365915050256319</v>
      </c>
      <c r="T191" s="38">
        <f t="shared" si="37"/>
        <v>3.3078077466669602</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11.284866687791723</v>
      </c>
      <c r="M192" s="38">
        <f t="shared" si="31"/>
        <v>12.429846784335467</v>
      </c>
      <c r="N192" s="38">
        <f t="shared" si="31"/>
        <v>13.074972802010155</v>
      </c>
      <c r="O192" s="30"/>
      <c r="P192" s="38">
        <f t="shared" ref="P192:Z192" si="38">IF(P24="-","-",AVERAGE(P24,P36,P48,P60,P72,P84,P96,P108,P120,P132,P144,P156,P168,P180))</f>
        <v>13.074972802010155</v>
      </c>
      <c r="Q192" s="38">
        <f t="shared" si="38"/>
        <v>14.580155525727832</v>
      </c>
      <c r="R192" s="38">
        <f t="shared" si="38"/>
        <v>14.031954901563305</v>
      </c>
      <c r="S192" s="38">
        <f t="shared" si="38"/>
        <v>14.044154822029734</v>
      </c>
      <c r="T192" s="38">
        <f t="shared" si="38"/>
        <v>13.520692630151858</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6.6185589088549177</v>
      </c>
      <c r="M193" s="38">
        <f t="shared" si="31"/>
        <v>7.429659805729993</v>
      </c>
      <c r="N193" s="38">
        <f t="shared" si="31"/>
        <v>7.9345868908261243</v>
      </c>
      <c r="O193" s="30"/>
      <c r="P193" s="38">
        <f t="shared" ref="P193:Z193" si="39">IF(P25="-","-",AVERAGE(P25,P37,P49,P61,P73,P85,P97,P109,P121,P133,P145,P157,P169,P181))</f>
        <v>7.9345868908261243</v>
      </c>
      <c r="Q193" s="38">
        <f t="shared" si="39"/>
        <v>8.965992252391036</v>
      </c>
      <c r="R193" s="38">
        <f t="shared" si="39"/>
        <v>8.5299083770050608</v>
      </c>
      <c r="S193" s="38">
        <f t="shared" si="39"/>
        <v>8.5261051490765336</v>
      </c>
      <c r="T193" s="38">
        <f t="shared" si="39"/>
        <v>8.0754157968828615</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600.5586655693711</v>
      </c>
      <c r="M194" s="38">
        <f t="shared" si="31"/>
        <v>661.6318519192406</v>
      </c>
      <c r="N194" s="38">
        <f t="shared" si="31"/>
        <v>696.0907659098001</v>
      </c>
      <c r="O194" s="30"/>
      <c r="P194" s="38">
        <f t="shared" ref="P194:Z194" si="40">IF(P26="-","-",AVERAGE(P26,P38,P50,P62,P74,P86,P98,P110,P122,P134,P146,P158,P170,P182))</f>
        <v>696.0907659098001</v>
      </c>
      <c r="Q194" s="38">
        <f t="shared" si="40"/>
        <v>776.34228190285194</v>
      </c>
      <c r="R194" s="38">
        <f t="shared" si="40"/>
        <v>747.05354551541825</v>
      </c>
      <c r="S194" s="38">
        <f t="shared" si="40"/>
        <v>747.69184309944853</v>
      </c>
      <c r="T194" s="38">
        <f t="shared" si="40"/>
        <v>719.69052344933232</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483</v>
      </c>
      <c r="D6" s="75"/>
      <c r="E6" s="75"/>
      <c r="F6" s="75"/>
      <c r="G6" s="75"/>
      <c r="I6" s="76"/>
      <c r="J6" s="76"/>
      <c r="K6" s="76"/>
      <c r="L6" s="76"/>
      <c r="M6" s="76"/>
      <c r="N6" s="76"/>
      <c r="O6" s="76"/>
      <c r="P6" s="76"/>
      <c r="Q6" s="76"/>
    </row>
    <row r="7" spans="1:27" ht="14.65" customHeight="1" x14ac:dyDescent="0.2">
      <c r="B7" s="79" t="s">
        <v>470</v>
      </c>
      <c r="C7" s="81" t="s">
        <v>517</v>
      </c>
      <c r="D7" s="75"/>
      <c r="E7" s="75"/>
      <c r="F7" s="75"/>
      <c r="G7" s="75"/>
      <c r="I7" s="76"/>
      <c r="J7" s="76"/>
      <c r="K7" s="76"/>
      <c r="L7" s="76"/>
      <c r="M7" s="76"/>
      <c r="N7" s="76"/>
      <c r="O7" s="76"/>
      <c r="P7" s="76"/>
      <c r="Q7" s="76"/>
    </row>
    <row r="8" spans="1:27" ht="12.4" customHeight="1" x14ac:dyDescent="0.2">
      <c r="B8" s="80" t="s">
        <v>345</v>
      </c>
      <c r="C8" s="82" t="s">
        <v>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t="str">
        <f>IF('3a DF'!V27="-","-",'3a DF'!V27)</f>
        <v>-</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15">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t="str">
        <f>IF('3b CM'!U27="-","-",'3b CM'!U27)</f>
        <v>-</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15">
      <c r="A17" s="256"/>
      <c r="B17" s="135" t="s">
        <v>600</v>
      </c>
      <c r="C17" s="135" t="s">
        <v>601</v>
      </c>
      <c r="D17" s="127" t="s">
        <v>315</v>
      </c>
      <c r="E17" s="128"/>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f>IF('3c AA'!W111="-","-",'3c AA'!W111)</f>
        <v>6.589438471117524</v>
      </c>
      <c r="U17" s="38" t="str">
        <f>IF('3c AA'!X111="-","-",'3c AA'!X111)</f>
        <v>-</v>
      </c>
      <c r="V17" s="38" t="str">
        <f>IF('3c AA'!Y111="-","-",'3c AA'!Y111)</f>
        <v>-</v>
      </c>
      <c r="W17" s="38" t="str">
        <f>IF('3c AA'!Z111="-","-",'3c AA'!Z111)</f>
        <v>-</v>
      </c>
      <c r="X17" s="38" t="str">
        <f>IF('3c AA'!AA111="-","-",'3c AA'!AA111)</f>
        <v>-</v>
      </c>
      <c r="Y17" s="38" t="str">
        <f>IF('3c AA'!AB111="-","-",'3c AA'!AB111)</f>
        <v>-</v>
      </c>
      <c r="Z17" s="38" t="str">
        <f>IF('3c AA'!AC111="-","-",'3c AA'!AC111)</f>
        <v>-</v>
      </c>
      <c r="AA17" s="28"/>
    </row>
    <row r="18" spans="1:27" s="29" customFormat="1" ht="11.25" customHeight="1" x14ac:dyDescent="0.15">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t="str">
        <f>IF('3d PC'!U28="-","-",'3d PC'!U28)</f>
        <v>-</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15">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t="str">
        <f>IF('3e NC-Elec'!V56="-","-",'3e NC-Elec'!V56)</f>
        <v>-</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15">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t="str">
        <f>IF('3g CPIH'!Q$16="-","-",'3h OC '!$E$10*('3g CPIH'!Q$16/'3g CPIH'!$G$16))</f>
        <v>-</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f>IF('3i SMNCC'!P$38="-","-",'3i SMNCC'!P$38)</f>
        <v>16.855736391237045</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15">
      <c r="A22" s="256"/>
      <c r="B22" s="135" t="s">
        <v>349</v>
      </c>
      <c r="C22" s="135" t="s">
        <v>389</v>
      </c>
      <c r="D22" s="127" t="s">
        <v>315</v>
      </c>
      <c r="E22" s="128"/>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f>IF('3g CPIH'!P$16="-","-",'3j PAAC PAP'!$G$14*('3g CPIH'!P$16/'3g CPIH'!$G$16))</f>
        <v>14.633493542074362</v>
      </c>
      <c r="U22" s="38" t="str">
        <f>IF('3g CPIH'!Q$16="-","-",'3j PAAC PAP'!$G$14*('3g CPIH'!Q$16/'3g CPIH'!$G$16))</f>
        <v>-</v>
      </c>
      <c r="V22" s="38" t="str">
        <f>IF('3g CPIH'!R$16="-","-",'3j PAAC PAP'!$G$14*('3g CPIH'!R$16/'3g CPIH'!$G$16))</f>
        <v>-</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25" x14ac:dyDescent="0.15">
      <c r="A23" s="256"/>
      <c r="B23" s="135" t="s">
        <v>349</v>
      </c>
      <c r="C23" s="135" t="s">
        <v>406</v>
      </c>
      <c r="D23" s="127" t="s">
        <v>315</v>
      </c>
      <c r="E23" s="128"/>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33.090901146663349</v>
      </c>
      <c r="M23" s="38">
        <f>IF(M15="-","-",SUM(M15:M21)*'3j PAAC PAP'!$G$32)</f>
        <v>36.200864468917686</v>
      </c>
      <c r="N23" s="38">
        <f>IF(N15="-","-",SUM(N15:N21)*'3j PAAC PAP'!$G$32)</f>
        <v>38.126962806736643</v>
      </c>
      <c r="O23" s="30"/>
      <c r="P23" s="38">
        <f>IF(P15="-","-",SUM(P15:P21)*'3j PAAC PAP'!$G$32)</f>
        <v>38.126962806736643</v>
      </c>
      <c r="Q23" s="38">
        <f>IF(Q15="-","-",SUM(Q15:Q21)*'3j PAAC PAP'!$G$32)</f>
        <v>42.812043936310737</v>
      </c>
      <c r="R23" s="38">
        <f>IF(R15="-","-",SUM(R15:R21)*'3j PAAC PAP'!$G$32)</f>
        <v>41.149982076902084</v>
      </c>
      <c r="S23" s="38">
        <f>IF(S15="-","-",SUM(S15:S21)*'3j PAAC PAP'!$G$32)</f>
        <v>41.211123388796935</v>
      </c>
      <c r="T23" s="38">
        <f>IF(T15="-","-",SUM(T15:T21)*'3j PAAC PAP'!$G$32)</f>
        <v>39.617689424118879</v>
      </c>
      <c r="U23" s="38" t="str">
        <f>IF(U15="-","-",SUM(U15:U21)*'3j PAAC PAP'!$G$32)</f>
        <v>-</v>
      </c>
      <c r="V23" s="38" t="str">
        <f>IF(V15="-","-",SUM(V15:V21)*'3j PAAC PAP'!$G$32)</f>
        <v>-</v>
      </c>
      <c r="W23" s="38" t="str">
        <f>IF(W15="-","-",SUM(W15:W21)*'3j PAAC PAP'!$G$32)</f>
        <v>-</v>
      </c>
      <c r="X23" s="38" t="str">
        <f>IF(X15="-","-",SUM(X15:X21)*'3j PAAC PAP'!$G$32)</f>
        <v>-</v>
      </c>
      <c r="Y23" s="38" t="str">
        <f>IF(Y15="-","-",SUM(Y15:Y21)*'3j PAAC PAP'!$G$32)</f>
        <v>-</v>
      </c>
      <c r="Z23" s="38" t="str">
        <f>IF(Z15="-","-",SUM(Z15:Z21)*'3j PAAC PAP'!$G$32)</f>
        <v>-</v>
      </c>
      <c r="AA23" s="28"/>
    </row>
    <row r="24" spans="1:27" s="29" customFormat="1" ht="11.25" x14ac:dyDescent="0.15">
      <c r="A24" s="256"/>
      <c r="B24" s="135" t="s">
        <v>388</v>
      </c>
      <c r="C24" s="135" t="s">
        <v>518</v>
      </c>
      <c r="D24" s="127" t="s">
        <v>315</v>
      </c>
      <c r="E24" s="128"/>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11.978918658468441</v>
      </c>
      <c r="M24" s="38">
        <f>IF(M15="-","-",SUM(M15:M23)*'3k EBIT'!$E$10)</f>
        <v>13.083294931409409</v>
      </c>
      <c r="N24" s="38">
        <f>IF(N15="-","-",SUM(N15:N23)*'3k EBIT'!$E$10)</f>
        <v>13.767194439240352</v>
      </c>
      <c r="O24" s="30"/>
      <c r="P24" s="38">
        <f>IF(P15="-","-",SUM(P15:P23)*'3k EBIT'!$E$10)</f>
        <v>13.767194439240352</v>
      </c>
      <c r="Q24" s="38">
        <f>IF(Q15="-","-",SUM(Q15:Q23)*'3k EBIT'!$E$10)</f>
        <v>15.428148851728849</v>
      </c>
      <c r="R24" s="38">
        <f>IF(R15="-","-",SUM(R15:R23)*'3k EBIT'!$E$10)</f>
        <v>14.842107816231533</v>
      </c>
      <c r="S24" s="38">
        <f>IF(S15="-","-",SUM(S15:S23)*'3k EBIT'!$E$10)</f>
        <v>14.865305818571956</v>
      </c>
      <c r="T24" s="38">
        <f>IF(T15="-","-",SUM(T15:T23)*'3k EBIT'!$E$10)</f>
        <v>14.302246457943971</v>
      </c>
      <c r="U24" s="38" t="str">
        <f>IF(U15="-","-",SUM(U15:U23)*'3k EBIT'!$E$10)</f>
        <v>-</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15">
      <c r="A25" s="256"/>
      <c r="B25" s="135" t="s">
        <v>292</v>
      </c>
      <c r="C25" s="179" t="s">
        <v>519</v>
      </c>
      <c r="D25" s="127" t="s">
        <v>315</v>
      </c>
      <c r="E25" s="127"/>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7.2694870836031393</v>
      </c>
      <c r="M25" s="38">
        <f>IF(M15="-","-",SUM(M15:M18,M20:M24)*'3l HAP'!$E$11)</f>
        <v>8.1065764847348518</v>
      </c>
      <c r="N25" s="38">
        <f>IF(N15="-","-",SUM(N15:N18,N20:N24)*'3l HAP'!$E$11)</f>
        <v>8.6414314075901739</v>
      </c>
      <c r="O25" s="30"/>
      <c r="P25" s="38">
        <f>IF(P15="-","-",SUM(P15:P18,P20:P24)*'3l HAP'!$E$11)</f>
        <v>8.6414314075901739</v>
      </c>
      <c r="Q25" s="38">
        <f>IF(Q15="-","-",SUM(Q15:Q18,Q20:Q24)*'3l HAP'!$E$11)</f>
        <v>9.76219010578418</v>
      </c>
      <c r="R25" s="38">
        <f>IF(R15="-","-",SUM(R15:R18,R20:R24)*'3l HAP'!$E$11)</f>
        <v>9.2997345758560161</v>
      </c>
      <c r="S25" s="38">
        <f>IF(S15="-","-",SUM(S15:S18,S20:S24)*'3l HAP'!$E$11)</f>
        <v>9.286603206169568</v>
      </c>
      <c r="T25" s="38">
        <f>IF(T15="-","-",SUM(T15:T18,T20:T24)*'3l HAP'!$E$11)</f>
        <v>8.8076748843398835</v>
      </c>
      <c r="U25" s="38" t="str">
        <f>IF(U15="-","-",SUM(U15:U18,U20:U24)*'3l HAP'!$E$11)</f>
        <v>-</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15">
      <c r="A26" s="256"/>
      <c r="B26" s="135" t="s">
        <v>44</v>
      </c>
      <c r="C26" s="135" t="str">
        <f>B26&amp;"_"&amp;D26</f>
        <v>Total_Eastern</v>
      </c>
      <c r="D26" s="127" t="s">
        <v>315</v>
      </c>
      <c r="E26" s="128"/>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637.73862974395308</v>
      </c>
      <c r="M26" s="38">
        <f t="shared" si="0"/>
        <v>696.70076213327616</v>
      </c>
      <c r="N26" s="38">
        <f t="shared" si="0"/>
        <v>733.2303131268983</v>
      </c>
      <c r="O26" s="30"/>
      <c r="P26" s="38">
        <f>IF(P15="-","-",SUM(P15:P25))</f>
        <v>733.2303131268983</v>
      </c>
      <c r="Q26" s="38">
        <f t="shared" ref="Q26:Z26" si="1">IF(Q15="-","-",SUM(Q15:Q25))</f>
        <v>821.76968900547104</v>
      </c>
      <c r="R26" s="38">
        <f t="shared" si="1"/>
        <v>790.46298118966774</v>
      </c>
      <c r="S26" s="38">
        <f t="shared" si="1"/>
        <v>791.67079680726727</v>
      </c>
      <c r="T26" s="38">
        <f t="shared" si="1"/>
        <v>761.55717753517786</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t="str">
        <f>IF('3a DF'!V28="-","-",'3a DF'!V28)</f>
        <v>-</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15">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t="str">
        <f>IF('3b CM'!U28="-","-",'3b CM'!U28)</f>
        <v>-</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15">
      <c r="A29" s="256"/>
      <c r="B29" s="132" t="s">
        <v>600</v>
      </c>
      <c r="C29" s="132" t="s">
        <v>601</v>
      </c>
      <c r="D29" s="130" t="s">
        <v>317</v>
      </c>
      <c r="E29" s="131"/>
      <c r="F29" s="30"/>
      <c r="G29" s="129" t="str">
        <f>IF('3c AA'!J112="-","-",'3c AA'!J112)</f>
        <v>-</v>
      </c>
      <c r="H29" s="129" t="str">
        <f>IF('3c AA'!K112="-","-",'3c AA'!K112)</f>
        <v>-</v>
      </c>
      <c r="I29" s="129" t="str">
        <f>IF('3c AA'!L112="-","-",'3c AA'!L112)</f>
        <v>-</v>
      </c>
      <c r="J29" s="129" t="str">
        <f>IF('3c AA'!M112="-","-",'3c AA'!M112)</f>
        <v>-</v>
      </c>
      <c r="K29" s="129" t="str">
        <f>IF('3c AA'!N112="-","-",'3c AA'!N112)</f>
        <v>-</v>
      </c>
      <c r="L29" s="129" t="str">
        <f>IF('3c AA'!O112="-","-",'3c AA'!O112)</f>
        <v>-</v>
      </c>
      <c r="M29" s="129" t="str">
        <f>IF('3c AA'!P112="-","-",'3c AA'!P112)</f>
        <v>-</v>
      </c>
      <c r="N29" s="129" t="str">
        <f>IF('3c AA'!Q112="-","-",'3c AA'!Q112)</f>
        <v>-</v>
      </c>
      <c r="O29" s="30"/>
      <c r="P29" s="129" t="str">
        <f>IF('3c AA'!S112="-","-",'3c AA'!S112)</f>
        <v>-</v>
      </c>
      <c r="Q29" s="129" t="str">
        <f>IF('3c AA'!T112="-","-",'3c AA'!T112)</f>
        <v>-</v>
      </c>
      <c r="R29" s="129" t="str">
        <f>IF('3c AA'!U112="-","-",'3c AA'!U112)</f>
        <v>-</v>
      </c>
      <c r="S29" s="129" t="str">
        <f>IF('3c AA'!V112="-","-",'3c AA'!V112)</f>
        <v>-</v>
      </c>
      <c r="T29" s="129">
        <f>IF('3c AA'!W112="-","-",'3c AA'!W112)</f>
        <v>6.5144851219082414</v>
      </c>
      <c r="U29" s="129" t="str">
        <f>IF('3c AA'!X112="-","-",'3c AA'!X112)</f>
        <v>-</v>
      </c>
      <c r="V29" s="129" t="str">
        <f>IF('3c AA'!Y112="-","-",'3c AA'!Y112)</f>
        <v>-</v>
      </c>
      <c r="W29" s="129" t="str">
        <f>IF('3c AA'!Z112="-","-",'3c AA'!Z112)</f>
        <v>-</v>
      </c>
      <c r="X29" s="129" t="str">
        <f>IF('3c AA'!AA112="-","-",'3c AA'!AA112)</f>
        <v>-</v>
      </c>
      <c r="Y29" s="129" t="str">
        <f>IF('3c AA'!AB112="-","-",'3c AA'!AB112)</f>
        <v>-</v>
      </c>
      <c r="Z29" s="129" t="str">
        <f>IF('3c AA'!AC112="-","-",'3c AA'!AC112)</f>
        <v>-</v>
      </c>
      <c r="AA29" s="28"/>
    </row>
    <row r="30" spans="1:27" s="29" customFormat="1" ht="12.4" customHeight="1" x14ac:dyDescent="0.15">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t="str">
        <f>IF('3d PC'!U29="-","-",'3d PC'!U29)</f>
        <v>-</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15">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t="str">
        <f>IF('3e NC-Elec'!V57="-","-",'3e NC-Elec'!V57)</f>
        <v>-</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15">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t="str">
        <f>IF('3g CPIH'!Q$16="-","-",'3h OC '!$E$10*('3g CPIH'!Q$16/'3g CPIH'!$G$16))</f>
        <v>-</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f>IF('3i SMNCC'!P$38="-","-",'3i SMNCC'!P$38)</f>
        <v>16.855736391237045</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15">
      <c r="A34" s="256"/>
      <c r="B34" s="132" t="s">
        <v>349</v>
      </c>
      <c r="C34" s="132" t="s">
        <v>389</v>
      </c>
      <c r="D34" s="130" t="s">
        <v>317</v>
      </c>
      <c r="E34" s="131"/>
      <c r="F34" s="30"/>
      <c r="G34" s="129">
        <f>IF('3g CPIH'!C$16="-","-",'3j PAAC PAP'!$G$14*('3g CPIH'!C$16/'3g CPIH'!$G$16))</f>
        <v>13.436452250489236</v>
      </c>
      <c r="H34" s="129">
        <f>IF('3g CPIH'!D$16="-","-",'3j PAAC PAP'!$G$14*('3g CPIH'!D$16/'3g CPIH'!$G$16))</f>
        <v>13.463352054794518</v>
      </c>
      <c r="I34" s="129">
        <f>IF('3g CPIH'!E$16="-","-",'3j PAAC PAP'!$G$14*('3g CPIH'!E$16/'3g CPIH'!$G$16))</f>
        <v>13.503701761252445</v>
      </c>
      <c r="J34" s="129">
        <f>IF('3g CPIH'!F$16="-","-",'3j PAAC PAP'!$G$14*('3g CPIH'!F$16/'3g CPIH'!$G$16))</f>
        <v>13.584401174168297</v>
      </c>
      <c r="K34" s="129">
        <f>IF('3g CPIH'!G$16="-","-",'3j PAAC PAP'!$G$14*('3g CPIH'!G$16/'3g CPIH'!$G$16))</f>
        <v>13.745799999999999</v>
      </c>
      <c r="L34" s="129">
        <f>IF('3g CPIH'!H$16="-","-",'3j PAAC PAP'!$G$14*('3g CPIH'!H$16/'3g CPIH'!$G$16))</f>
        <v>13.920648727984345</v>
      </c>
      <c r="M34" s="129">
        <f>IF('3g CPIH'!I$16="-","-",'3j PAAC PAP'!$G$14*('3g CPIH'!I$16/'3g CPIH'!$G$16))</f>
        <v>14.122397260273971</v>
      </c>
      <c r="N34" s="129">
        <f>IF('3g CPIH'!J$16="-","-",'3j PAAC PAP'!$G$14*('3g CPIH'!J$16/'3g CPIH'!$G$16))</f>
        <v>14.24344637964775</v>
      </c>
      <c r="O34" s="30"/>
      <c r="P34" s="129">
        <f>IF('3g CPIH'!L$16="-","-",'3j PAAC PAP'!$G$14*('3g CPIH'!L$16/'3g CPIH'!$G$16))</f>
        <v>14.24344637964775</v>
      </c>
      <c r="Q34" s="129">
        <f>IF('3g CPIH'!M$16="-","-",'3j PAAC PAP'!$G$14*('3g CPIH'!M$16/'3g CPIH'!$G$16))</f>
        <v>14.40484520547945</v>
      </c>
      <c r="R34" s="129">
        <f>IF('3g CPIH'!N$16="-","-",'3j PAAC PAP'!$G$14*('3g CPIH'!N$16/'3g CPIH'!$G$16))</f>
        <v>14.512444422700586</v>
      </c>
      <c r="S34" s="129">
        <f>IF('3g CPIH'!O$16="-","-",'3j PAAC PAP'!$G$14*('3g CPIH'!O$16/'3g CPIH'!$G$16))</f>
        <v>14.593143835616438</v>
      </c>
      <c r="T34" s="129">
        <f>IF('3g CPIH'!P$16="-","-",'3j PAAC PAP'!$G$14*('3g CPIH'!P$16/'3g CPIH'!$G$16))</f>
        <v>14.633493542074362</v>
      </c>
      <c r="U34" s="129" t="str">
        <f>IF('3g CPIH'!Q$16="-","-",'3j PAAC PAP'!$G$14*('3g CPIH'!Q$16/'3g CPIH'!$G$16))</f>
        <v>-</v>
      </c>
      <c r="V34" s="129" t="str">
        <f>IF('3g CPIH'!R$16="-","-",'3j PAAC PAP'!$G$14*('3g CPIH'!R$16/'3g CPIH'!$G$16))</f>
        <v>-</v>
      </c>
      <c r="W34" s="129" t="str">
        <f>IF('3g CPIH'!S$16="-","-",'3j PAAC PAP'!$G$14*('3g CPIH'!S$16/'3g CPIH'!$G$16))</f>
        <v>-</v>
      </c>
      <c r="X34" s="129" t="str">
        <f>IF('3g CPIH'!T$16="-","-",'3j PAAC PAP'!$G$14*('3g CPIH'!T$16/'3g CPIH'!$G$16))</f>
        <v>-</v>
      </c>
      <c r="Y34" s="129" t="str">
        <f>IF('3g CPIH'!U$16="-","-",'3j PAAC PAP'!$G$14*('3g CPIH'!U$16/'3g CPIH'!$G$16))</f>
        <v>-</v>
      </c>
      <c r="Z34" s="129" t="str">
        <f>IF('3g CPIH'!V$16="-","-",'3j PAAC PAP'!$G$14*('3g CPIH'!V$16/'3g CPIH'!$G$16))</f>
        <v>-</v>
      </c>
      <c r="AA34" s="28"/>
    </row>
    <row r="35" spans="1:27" s="29" customFormat="1" ht="11.25" x14ac:dyDescent="0.15">
      <c r="A35" s="256"/>
      <c r="B35" s="132" t="s">
        <v>349</v>
      </c>
      <c r="C35" s="132" t="s">
        <v>406</v>
      </c>
      <c r="D35" s="130" t="s">
        <v>317</v>
      </c>
      <c r="E35" s="131"/>
      <c r="F35" s="30"/>
      <c r="G35" s="129">
        <f>IF(G27="-","-",SUM(G27:G33)*'3j PAAC PAP'!$G$32)</f>
        <v>30.914418018059493</v>
      </c>
      <c r="H35" s="129">
        <f>IF(H27="-","-",SUM(H27:H33)*'3j PAAC PAP'!$G$32)</f>
        <v>29.431555740621285</v>
      </c>
      <c r="I35" s="129">
        <f>IF(I27="-","-",SUM(I27:I33)*'3j PAAC PAP'!$G$32)</f>
        <v>30.481073973526758</v>
      </c>
      <c r="J35" s="129">
        <f>IF(J27="-","-",SUM(J27:J33)*'3j PAAC PAP'!$G$32)</f>
        <v>29.826696910039683</v>
      </c>
      <c r="K35" s="129">
        <f>IF(K27="-","-",SUM(K27:K33)*'3j PAAC PAP'!$G$32)</f>
        <v>32.718682318587092</v>
      </c>
      <c r="L35" s="129">
        <f>IF(L27="-","-",SUM(L27:L33)*'3j PAAC PAP'!$G$32)</f>
        <v>32.26884352843809</v>
      </c>
      <c r="M35" s="129">
        <f>IF(M27="-","-",SUM(M27:M33)*'3j PAAC PAP'!$G$32)</f>
        <v>35.762461278775852</v>
      </c>
      <c r="N35" s="129">
        <f>IF(N27="-","-",SUM(N27:N33)*'3j PAAC PAP'!$G$32)</f>
        <v>37.673666637722469</v>
      </c>
      <c r="O35" s="30"/>
      <c r="P35" s="129">
        <f>IF(P27="-","-",SUM(P27:P33)*'3j PAAC PAP'!$G$32)</f>
        <v>37.673666637722469</v>
      </c>
      <c r="Q35" s="129">
        <f>IF(Q27="-","-",SUM(Q27:Q33)*'3j PAAC PAP'!$G$32)</f>
        <v>41.974368257167974</v>
      </c>
      <c r="R35" s="129">
        <f>IF(R27="-","-",SUM(R27:R33)*'3j PAAC PAP'!$G$32)</f>
        <v>40.352966294192271</v>
      </c>
      <c r="S35" s="129">
        <f>IF(S27="-","-",SUM(S27:S33)*'3j PAAC PAP'!$G$32)</f>
        <v>40.269381472007652</v>
      </c>
      <c r="T35" s="129">
        <f>IF(T27="-","-",SUM(T27:T33)*'3j PAAC PAP'!$G$32)</f>
        <v>38.706700232555349</v>
      </c>
      <c r="U35" s="129" t="str">
        <f>IF(U27="-","-",SUM(U27:U33)*'3j PAAC PAP'!$G$32)</f>
        <v>-</v>
      </c>
      <c r="V35" s="129" t="str">
        <f>IF(V27="-","-",SUM(V27:V33)*'3j PAAC PAP'!$G$32)</f>
        <v>-</v>
      </c>
      <c r="W35" s="129" t="str">
        <f>IF(W27="-","-",SUM(W27:W33)*'3j PAAC PAP'!$G$32)</f>
        <v>-</v>
      </c>
      <c r="X35" s="129" t="str">
        <f>IF(X27="-","-",SUM(X27:X33)*'3j PAAC PAP'!$G$32)</f>
        <v>-</v>
      </c>
      <c r="Y35" s="129" t="str">
        <f>IF(Y27="-","-",SUM(Y27:Y33)*'3j PAAC PAP'!$G$32)</f>
        <v>-</v>
      </c>
      <c r="Z35" s="129" t="str">
        <f>IF(Z27="-","-",SUM(Z27:Z33)*'3j PAAC PAP'!$G$32)</f>
        <v>-</v>
      </c>
      <c r="AA35" s="28"/>
    </row>
    <row r="36" spans="1:27" s="29" customFormat="1" ht="11.25" x14ac:dyDescent="0.15">
      <c r="A36" s="256"/>
      <c r="B36" s="132" t="s">
        <v>388</v>
      </c>
      <c r="C36" s="132" t="s">
        <v>518</v>
      </c>
      <c r="D36" s="130" t="s">
        <v>317</v>
      </c>
      <c r="E36" s="131"/>
      <c r="F36" s="30"/>
      <c r="G36" s="129">
        <f>IF(G27="-","-",SUM(G27:G35)*'3k EBIT'!$E$10)</f>
        <v>11.199386387293004</v>
      </c>
      <c r="H36" s="129">
        <f>IF(H27="-","-",SUM(H27:H35)*'3k EBIT'!$E$10)</f>
        <v>10.675192615082986</v>
      </c>
      <c r="I36" s="129">
        <f>IF(I27="-","-",SUM(I27:I35)*'3k EBIT'!$E$10)</f>
        <v>11.047348931113202</v>
      </c>
      <c r="J36" s="129">
        <f>IF(J27="-","-",SUM(J27:J35)*'3k EBIT'!$E$10)</f>
        <v>10.817358849989231</v>
      </c>
      <c r="K36" s="129">
        <f>IF(K27="-","-",SUM(K27:K35)*'3k EBIT'!$E$10)</f>
        <v>11.843821564297896</v>
      </c>
      <c r="L36" s="129">
        <f>IF(L27="-","-",SUM(L27:L35)*'3k EBIT'!$E$10)</f>
        <v>11.688031380074422</v>
      </c>
      <c r="M36" s="129">
        <f>IF(M27="-","-",SUM(M27:M35)*'3k EBIT'!$E$10)</f>
        <v>12.928164794552423</v>
      </c>
      <c r="N36" s="129">
        <f>IF(N27="-","-",SUM(N27:N35)*'3k EBIT'!$E$10)</f>
        <v>13.606794382130442</v>
      </c>
      <c r="O36" s="30"/>
      <c r="P36" s="129">
        <f>IF(P27="-","-",SUM(P27:P35)*'3k EBIT'!$E$10)</f>
        <v>13.606794382130442</v>
      </c>
      <c r="Q36" s="129">
        <f>IF(Q27="-","-",SUM(Q27:Q35)*'3k EBIT'!$E$10)</f>
        <v>15.131735080868411</v>
      </c>
      <c r="R36" s="129">
        <f>IF(R27="-","-",SUM(R27:R35)*'3k EBIT'!$E$10)</f>
        <v>14.560081658052912</v>
      </c>
      <c r="S36" s="129">
        <f>IF(S27="-","-",SUM(S27:S35)*'3k EBIT'!$E$10)</f>
        <v>14.532067932259546</v>
      </c>
      <c r="T36" s="129">
        <f>IF(T27="-","-",SUM(T27:T35)*'3k EBIT'!$E$10)</f>
        <v>13.979890505386312</v>
      </c>
      <c r="U36" s="129" t="str">
        <f>IF(U27="-","-",SUM(U27:U35)*'3k EBIT'!$E$10)</f>
        <v>-</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15">
      <c r="A37" s="256"/>
      <c r="B37" s="132" t="s">
        <v>292</v>
      </c>
      <c r="C37" s="177" t="s">
        <v>519</v>
      </c>
      <c r="D37" s="130" t="s">
        <v>317</v>
      </c>
      <c r="E37" s="130"/>
      <c r="F37" s="30"/>
      <c r="G37" s="129">
        <f>IF(G27="-","-",SUM(G27:G30,G32:G36)*'3l HAP'!$E$11)</f>
        <v>7.0005100979579051</v>
      </c>
      <c r="H37" s="129">
        <f>IF(H27="-","-",SUM(H27:H30,H32:H36)*'3l HAP'!$E$11)</f>
        <v>6.5819841331974143</v>
      </c>
      <c r="I37" s="129">
        <f>IF(I27="-","-",SUM(I27:I30,I32:I36)*'3l HAP'!$E$11)</f>
        <v>6.6365505970902303</v>
      </c>
      <c r="J37" s="129">
        <f>IF(J27="-","-",SUM(J27:J30,J32:J36)*'3l HAP'!$E$11)</f>
        <v>6.4703013950674517</v>
      </c>
      <c r="K37" s="129">
        <f>IF(K27="-","-",SUM(K27:K30,K32:K36)*'3l HAP'!$E$11)</f>
        <v>7.3166170775915473</v>
      </c>
      <c r="L37" s="129">
        <f>IF(L27="-","-",SUM(L27:L30,L32:L36)*'3l HAP'!$E$11)</f>
        <v>7.1790736617955471</v>
      </c>
      <c r="M37" s="129">
        <f>IF(M27="-","-",SUM(M27:M30,M32:M36)*'3l HAP'!$E$11)</f>
        <v>8.0500378000871233</v>
      </c>
      <c r="N37" s="129">
        <f>IF(N27="-","-",SUM(N27:N30,N32:N36)*'3l HAP'!$E$11)</f>
        <v>8.5807424682518683</v>
      </c>
      <c r="O37" s="30"/>
      <c r="P37" s="129">
        <f>IF(P27="-","-",SUM(P27:P30,P32:P36)*'3l HAP'!$E$11)</f>
        <v>8.5807424682518683</v>
      </c>
      <c r="Q37" s="129">
        <f>IF(Q27="-","-",SUM(Q27:Q30,Q32:Q36)*'3l HAP'!$E$11)</f>
        <v>9.6503935255189734</v>
      </c>
      <c r="R37" s="129">
        <f>IF(R27="-","-",SUM(R27:R30,R32:R36)*'3l HAP'!$E$11)</f>
        <v>9.1974949584103118</v>
      </c>
      <c r="S37" s="129">
        <f>IF(S27="-","-",SUM(S27:S30,S32:S36)*'3l HAP'!$E$11)</f>
        <v>9.1963373426018631</v>
      </c>
      <c r="T37" s="129">
        <f>IF(T27="-","-",SUM(T27:T30,T32:T36)*'3l HAP'!$E$11)</f>
        <v>8.7251273343415647</v>
      </c>
      <c r="U37" s="129" t="str">
        <f>IF(U27="-","-",SUM(U27:U30,U32:U36)*'3l HAP'!$E$11)</f>
        <v>-</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15">
      <c r="A38" s="256"/>
      <c r="B38" s="132" t="s">
        <v>44</v>
      </c>
      <c r="C38" s="132" t="str">
        <f>B38&amp;"_"&amp;D38</f>
        <v>Total_East Midlands</v>
      </c>
      <c r="D38" s="130" t="s">
        <v>317</v>
      </c>
      <c r="E38" s="131"/>
      <c r="F38" s="30"/>
      <c r="G38" s="129">
        <f t="shared" ref="G38:N38" si="2">IF(G27="-","-",SUM(G27:G37))</f>
        <v>596.44165543263853</v>
      </c>
      <c r="H38" s="129">
        <f t="shared" si="2"/>
        <v>568.43399495785229</v>
      </c>
      <c r="I38" s="129">
        <f t="shared" si="2"/>
        <v>588.07572785912055</v>
      </c>
      <c r="J38" s="129">
        <f t="shared" si="2"/>
        <v>575.80474254520277</v>
      </c>
      <c r="K38" s="129">
        <f t="shared" si="2"/>
        <v>630.67538929750151</v>
      </c>
      <c r="L38" s="129">
        <f t="shared" si="2"/>
        <v>622.33836588833958</v>
      </c>
      <c r="M38" s="129">
        <f t="shared" si="2"/>
        <v>688.47948277599141</v>
      </c>
      <c r="N38" s="129">
        <f t="shared" si="2"/>
        <v>724.72751940565092</v>
      </c>
      <c r="O38" s="30"/>
      <c r="P38" s="129">
        <f t="shared" ref="P38:Z38" si="3">IF(P27="-","-",SUM(P27:P37))</f>
        <v>724.72751940565092</v>
      </c>
      <c r="Q38" s="129">
        <f t="shared" si="3"/>
        <v>806.05717408699525</v>
      </c>
      <c r="R38" s="129">
        <f t="shared" si="3"/>
        <v>775.5172656939576</v>
      </c>
      <c r="S38" s="129">
        <f t="shared" si="3"/>
        <v>774.04170206645301</v>
      </c>
      <c r="T38" s="129">
        <f t="shared" si="3"/>
        <v>744.50853422687737</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t="str">
        <f>IF('3a DF'!V29="-","-",'3a DF'!V29)</f>
        <v>-</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15">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t="str">
        <f>IF('3b CM'!U29="-","-",'3b CM'!U29)</f>
        <v>-</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15">
      <c r="A41" s="256"/>
      <c r="B41" s="135" t="s">
        <v>600</v>
      </c>
      <c r="C41" s="135" t="s">
        <v>601</v>
      </c>
      <c r="D41" s="127" t="s">
        <v>318</v>
      </c>
      <c r="E41" s="128"/>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f>IF('3c AA'!W113="-","-",'3c AA'!W113)</f>
        <v>6.6425540505401202</v>
      </c>
      <c r="U41" s="38" t="str">
        <f>IF('3c AA'!X113="-","-",'3c AA'!X113)</f>
        <v>-</v>
      </c>
      <c r="V41" s="38" t="str">
        <f>IF('3c AA'!Y113="-","-",'3c AA'!Y113)</f>
        <v>-</v>
      </c>
      <c r="W41" s="38" t="str">
        <f>IF('3c AA'!Z113="-","-",'3c AA'!Z113)</f>
        <v>-</v>
      </c>
      <c r="X41" s="38" t="str">
        <f>IF('3c AA'!AA113="-","-",'3c AA'!AA113)</f>
        <v>-</v>
      </c>
      <c r="Y41" s="38" t="str">
        <f>IF('3c AA'!AB113="-","-",'3c AA'!AB113)</f>
        <v>-</v>
      </c>
      <c r="Z41" s="38" t="str">
        <f>IF('3c AA'!AC113="-","-",'3c AA'!AC113)</f>
        <v>-</v>
      </c>
      <c r="AA41" s="28"/>
    </row>
    <row r="42" spans="1:27" s="29" customFormat="1" ht="11.25" customHeight="1" x14ac:dyDescent="0.15">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t="str">
        <f>IF('3d PC'!U30="-","-",'3d PC'!U30)</f>
        <v>-</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15">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t="str">
        <f>IF('3e NC-Elec'!V58="-","-",'3e NC-Elec'!V58)</f>
        <v>-</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15">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t="str">
        <f>IF('3g CPIH'!Q$16="-","-",'3h OC '!$E$10*('3g CPIH'!Q$16/'3g CPIH'!$G$16))</f>
        <v>-</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f>IF('3i SMNCC'!P$38="-","-",'3i SMNCC'!P$38)</f>
        <v>16.855736391237045</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15">
      <c r="A46" s="256"/>
      <c r="B46" s="135" t="s">
        <v>349</v>
      </c>
      <c r="C46" s="135" t="s">
        <v>389</v>
      </c>
      <c r="D46" s="127" t="s">
        <v>318</v>
      </c>
      <c r="E46" s="128"/>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f>IF('3g CPIH'!P$16="-","-",'3j PAAC PAP'!$G$14*('3g CPIH'!P$16/'3g CPIH'!$G$16))</f>
        <v>14.633493542074362</v>
      </c>
      <c r="U46" s="38" t="str">
        <f>IF('3g CPIH'!Q$16="-","-",'3j PAAC PAP'!$G$14*('3g CPIH'!Q$16/'3g CPIH'!$G$16))</f>
        <v>-</v>
      </c>
      <c r="V46" s="38" t="str">
        <f>IF('3g CPIH'!R$16="-","-",'3j PAAC PAP'!$G$14*('3g CPIH'!R$16/'3g CPIH'!$G$16))</f>
        <v>-</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25" x14ac:dyDescent="0.15">
      <c r="A47" s="256"/>
      <c r="B47" s="135" t="s">
        <v>349</v>
      </c>
      <c r="C47" s="135" t="s">
        <v>406</v>
      </c>
      <c r="D47" s="127" t="s">
        <v>318</v>
      </c>
      <c r="E47" s="128"/>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31.594535867720996</v>
      </c>
      <c r="M47" s="38">
        <f>IF(M39="-","-",SUM(M39:M45)*'3j PAAC PAP'!$G$32)</f>
        <v>35.254661066381431</v>
      </c>
      <c r="N47" s="38">
        <f>IF(N39="-","-",SUM(N39:N45)*'3j PAAC PAP'!$G$32)</f>
        <v>37.191698195802751</v>
      </c>
      <c r="O47" s="30"/>
      <c r="P47" s="38">
        <f>IF(P39="-","-",SUM(P39:P45)*'3j PAAC PAP'!$G$32)</f>
        <v>37.191698195802751</v>
      </c>
      <c r="Q47" s="38">
        <f>IF(Q39="-","-",SUM(Q39:Q45)*'3j PAAC PAP'!$G$32)</f>
        <v>41.932574762913966</v>
      </c>
      <c r="R47" s="38">
        <f>IF(R39="-","-",SUM(R39:R45)*'3j PAAC PAP'!$G$32)</f>
        <v>40.272891869285857</v>
      </c>
      <c r="S47" s="38">
        <f>IF(S39="-","-",SUM(S39:S45)*'3j PAAC PAP'!$G$32)</f>
        <v>40.616949241501622</v>
      </c>
      <c r="T47" s="38">
        <f>IF(T39="-","-",SUM(T39:T45)*'3j PAAC PAP'!$G$32)</f>
        <v>39.01996869637928</v>
      </c>
      <c r="U47" s="38" t="str">
        <f>IF(U39="-","-",SUM(U39:U45)*'3j PAAC PAP'!$G$32)</f>
        <v>-</v>
      </c>
      <c r="V47" s="38" t="str">
        <f>IF(V39="-","-",SUM(V39:V45)*'3j PAAC PAP'!$G$32)</f>
        <v>-</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15">
      <c r="A48" s="256"/>
      <c r="B48" s="135" t="s">
        <v>388</v>
      </c>
      <c r="C48" s="135" t="s">
        <v>518</v>
      </c>
      <c r="D48" s="133" t="s">
        <v>318</v>
      </c>
      <c r="E48" s="128"/>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11.449425817790729</v>
      </c>
      <c r="M48" s="38">
        <f>IF(M39="-","-",SUM(M39:M47)*'3k EBIT'!$E$10)</f>
        <v>12.74847833647882</v>
      </c>
      <c r="N48" s="38">
        <f>IF(N39="-","-",SUM(N39:N47)*'3k EBIT'!$E$10)</f>
        <v>13.436248564862174</v>
      </c>
      <c r="O48" s="30"/>
      <c r="P48" s="38">
        <f>IF(P39="-","-",SUM(P39:P47)*'3k EBIT'!$E$10)</f>
        <v>13.436248564862174</v>
      </c>
      <c r="Q48" s="38">
        <f>IF(Q39="-","-",SUM(Q39:Q47)*'3k EBIT'!$E$10)</f>
        <v>15.116946341577398</v>
      </c>
      <c r="R48" s="38">
        <f>IF(R39="-","-",SUM(R39:R47)*'3k EBIT'!$E$10)</f>
        <v>14.531747109459738</v>
      </c>
      <c r="S48" s="38">
        <f>IF(S39="-","-",SUM(S39:S47)*'3k EBIT'!$E$10)</f>
        <v>14.655055713510027</v>
      </c>
      <c r="T48" s="38">
        <f>IF(T39="-","-",SUM(T39:T47)*'3k EBIT'!$E$10)</f>
        <v>14.090741385942774</v>
      </c>
      <c r="U48" s="38" t="str">
        <f>IF(U39="-","-",SUM(U39:U47)*'3k EBIT'!$E$10)</f>
        <v>-</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15">
      <c r="A49" s="256"/>
      <c r="B49" s="135" t="s">
        <v>292</v>
      </c>
      <c r="C49" s="179" t="s">
        <v>519</v>
      </c>
      <c r="D49" s="133" t="s">
        <v>318</v>
      </c>
      <c r="E49" s="127"/>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7.1959594234802067</v>
      </c>
      <c r="M49" s="38">
        <f>IF(M39="-","-",SUM(M39:M42,M44:M48)*'3l HAP'!$E$11)</f>
        <v>8.1195707106769905</v>
      </c>
      <c r="N49" s="38">
        <f>IF(N39="-","-",SUM(N39:N42,N44:N48)*'3l HAP'!$E$11)</f>
        <v>8.6574716576954387</v>
      </c>
      <c r="O49" s="30"/>
      <c r="P49" s="38">
        <f>IF(P39="-","-",SUM(P39:P42,P44:P48)*'3l HAP'!$E$11)</f>
        <v>8.6574716576954387</v>
      </c>
      <c r="Q49" s="38">
        <f>IF(Q39="-","-",SUM(Q39:Q42,Q44:Q48)*'3l HAP'!$E$11)</f>
        <v>9.7672458744497668</v>
      </c>
      <c r="R49" s="38">
        <f>IF(R39="-","-",SUM(R39:R42,R44:R48)*'3l HAP'!$E$11)</f>
        <v>9.3026657368694892</v>
      </c>
      <c r="S49" s="38">
        <f>IF(S39="-","-",SUM(S39:S42,S44:S48)*'3l HAP'!$E$11)</f>
        <v>9.3087241698097838</v>
      </c>
      <c r="T49" s="38">
        <f>IF(T39="-","-",SUM(T39:T42,T44:T48)*'3l HAP'!$E$11)</f>
        <v>8.826262297474246</v>
      </c>
      <c r="U49" s="38" t="str">
        <f>IF(U39="-","-",SUM(U39:U42,U44:U48)*'3l HAP'!$E$11)</f>
        <v>-</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15">
      <c r="A50" s="256"/>
      <c r="B50" s="135" t="s">
        <v>44</v>
      </c>
      <c r="C50" s="135" t="str">
        <f>B50&amp;"_"&amp;D50</f>
        <v>Total_London</v>
      </c>
      <c r="D50" s="133" t="s">
        <v>318</v>
      </c>
      <c r="E50" s="128"/>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609.79706934859894</v>
      </c>
      <c r="M50" s="38">
        <f t="shared" si="4"/>
        <v>679.09183758901963</v>
      </c>
      <c r="N50" s="38">
        <f t="shared" si="4"/>
        <v>715.82815665699445</v>
      </c>
      <c r="O50" s="30"/>
      <c r="P50" s="38">
        <f t="shared" ref="P50:Z50" si="5">IF(P39="-","-",SUM(P39:P49))</f>
        <v>715.82815665699445</v>
      </c>
      <c r="Q50" s="38">
        <f t="shared" si="5"/>
        <v>805.39567205790024</v>
      </c>
      <c r="R50" s="38">
        <f t="shared" si="5"/>
        <v>774.13114505717897</v>
      </c>
      <c r="S50" s="38">
        <f t="shared" si="5"/>
        <v>780.62712733840181</v>
      </c>
      <c r="T50" s="38">
        <f t="shared" si="5"/>
        <v>750.44392365154874</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t="str">
        <f>IF('3a DF'!V30="-","-",'3a DF'!V30)</f>
        <v>-</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15">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t="str">
        <f>IF('3b CM'!U30="-","-",'3b CM'!U30)</f>
        <v>-</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15">
      <c r="A53" s="256"/>
      <c r="B53" s="132" t="s">
        <v>600</v>
      </c>
      <c r="C53" s="132" t="s">
        <v>601</v>
      </c>
      <c r="D53" s="134" t="s">
        <v>319</v>
      </c>
      <c r="E53" s="131"/>
      <c r="F53" s="30"/>
      <c r="G53" s="129" t="str">
        <f>IF('3c AA'!J114="-","-",'3c AA'!J114)</f>
        <v>-</v>
      </c>
      <c r="H53" s="129" t="str">
        <f>IF('3c AA'!K114="-","-",'3c AA'!K114)</f>
        <v>-</v>
      </c>
      <c r="I53" s="129" t="str">
        <f>IF('3c AA'!L114="-","-",'3c AA'!L114)</f>
        <v>-</v>
      </c>
      <c r="J53" s="129" t="str">
        <f>IF('3c AA'!M114="-","-",'3c AA'!M114)</f>
        <v>-</v>
      </c>
      <c r="K53" s="129" t="str">
        <f>IF('3c AA'!N114="-","-",'3c AA'!N114)</f>
        <v>-</v>
      </c>
      <c r="L53" s="129" t="str">
        <f>IF('3c AA'!O114="-","-",'3c AA'!O114)</f>
        <v>-</v>
      </c>
      <c r="M53" s="129" t="str">
        <f>IF('3c AA'!P114="-","-",'3c AA'!P114)</f>
        <v>-</v>
      </c>
      <c r="N53" s="129" t="str">
        <f>IF('3c AA'!Q114="-","-",'3c AA'!Q114)</f>
        <v>-</v>
      </c>
      <c r="O53" s="30"/>
      <c r="P53" s="129" t="str">
        <f>IF('3c AA'!S114="-","-",'3c AA'!S114)</f>
        <v>-</v>
      </c>
      <c r="Q53" s="129" t="str">
        <f>IF('3c AA'!T114="-","-",'3c AA'!T114)</f>
        <v>-</v>
      </c>
      <c r="R53" s="129" t="str">
        <f>IF('3c AA'!U114="-","-",'3c AA'!U114)</f>
        <v>-</v>
      </c>
      <c r="S53" s="129" t="str">
        <f>IF('3c AA'!V114="-","-",'3c AA'!V114)</f>
        <v>-</v>
      </c>
      <c r="T53" s="129">
        <f>IF('3c AA'!W114="-","-",'3c AA'!W114)</f>
        <v>6.6841469186482252</v>
      </c>
      <c r="U53" s="129" t="str">
        <f>IF('3c AA'!X114="-","-",'3c AA'!X114)</f>
        <v>-</v>
      </c>
      <c r="V53" s="129" t="str">
        <f>IF('3c AA'!Y114="-","-",'3c AA'!Y114)</f>
        <v>-</v>
      </c>
      <c r="W53" s="129" t="str">
        <f>IF('3c AA'!Z114="-","-",'3c AA'!Z114)</f>
        <v>-</v>
      </c>
      <c r="X53" s="129" t="str">
        <f>IF('3c AA'!AA114="-","-",'3c AA'!AA114)</f>
        <v>-</v>
      </c>
      <c r="Y53" s="129" t="str">
        <f>IF('3c AA'!AB114="-","-",'3c AA'!AB114)</f>
        <v>-</v>
      </c>
      <c r="Z53" s="129" t="str">
        <f>IF('3c AA'!AC114="-","-",'3c AA'!AC114)</f>
        <v>-</v>
      </c>
      <c r="AA53" s="28"/>
    </row>
    <row r="54" spans="1:27" s="29" customFormat="1" ht="11.25" customHeight="1" x14ac:dyDescent="0.15">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t="str">
        <f>IF('3d PC'!U31="-","-",'3d PC'!U31)</f>
        <v>-</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15">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t="str">
        <f>IF('3e NC-Elec'!V59="-","-",'3e NC-Elec'!V59)</f>
        <v>-</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15">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t="str">
        <f>IF('3g CPIH'!Q$16="-","-",'3h OC '!$E$10*('3g CPIH'!Q$16/'3g CPIH'!$G$16))</f>
        <v>-</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f>IF('3i SMNCC'!P$38="-","-",'3i SMNCC'!P$38)</f>
        <v>16.855736391237045</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15">
      <c r="A58" s="256"/>
      <c r="B58" s="132" t="s">
        <v>349</v>
      </c>
      <c r="C58" s="132" t="s">
        <v>389</v>
      </c>
      <c r="D58" s="134" t="s">
        <v>319</v>
      </c>
      <c r="E58" s="131"/>
      <c r="F58" s="30"/>
      <c r="G58" s="129">
        <f>IF('3g CPIH'!C$16="-","-",'3j PAAC PAP'!$G$14*('3g CPIH'!C$16/'3g CPIH'!$G$16))</f>
        <v>13.436452250489236</v>
      </c>
      <c r="H58" s="129">
        <f>IF('3g CPIH'!D$16="-","-",'3j PAAC PAP'!$G$14*('3g CPIH'!D$16/'3g CPIH'!$G$16))</f>
        <v>13.463352054794518</v>
      </c>
      <c r="I58" s="129">
        <f>IF('3g CPIH'!E$16="-","-",'3j PAAC PAP'!$G$14*('3g CPIH'!E$16/'3g CPIH'!$G$16))</f>
        <v>13.503701761252445</v>
      </c>
      <c r="J58" s="129">
        <f>IF('3g CPIH'!F$16="-","-",'3j PAAC PAP'!$G$14*('3g CPIH'!F$16/'3g CPIH'!$G$16))</f>
        <v>13.584401174168297</v>
      </c>
      <c r="K58" s="129">
        <f>IF('3g CPIH'!G$16="-","-",'3j PAAC PAP'!$G$14*('3g CPIH'!G$16/'3g CPIH'!$G$16))</f>
        <v>13.745799999999999</v>
      </c>
      <c r="L58" s="129">
        <f>IF('3g CPIH'!H$16="-","-",'3j PAAC PAP'!$G$14*('3g CPIH'!H$16/'3g CPIH'!$G$16))</f>
        <v>13.920648727984345</v>
      </c>
      <c r="M58" s="129">
        <f>IF('3g CPIH'!I$16="-","-",'3j PAAC PAP'!$G$14*('3g CPIH'!I$16/'3g CPIH'!$G$16))</f>
        <v>14.122397260273971</v>
      </c>
      <c r="N58" s="129">
        <f>IF('3g CPIH'!J$16="-","-",'3j PAAC PAP'!$G$14*('3g CPIH'!J$16/'3g CPIH'!$G$16))</f>
        <v>14.24344637964775</v>
      </c>
      <c r="O58" s="30"/>
      <c r="P58" s="129">
        <f>IF('3g CPIH'!L$16="-","-",'3j PAAC PAP'!$G$14*('3g CPIH'!L$16/'3g CPIH'!$G$16))</f>
        <v>14.24344637964775</v>
      </c>
      <c r="Q58" s="129">
        <f>IF('3g CPIH'!M$16="-","-",'3j PAAC PAP'!$G$14*('3g CPIH'!M$16/'3g CPIH'!$G$16))</f>
        <v>14.40484520547945</v>
      </c>
      <c r="R58" s="129">
        <f>IF('3g CPIH'!N$16="-","-",'3j PAAC PAP'!$G$14*('3g CPIH'!N$16/'3g CPIH'!$G$16))</f>
        <v>14.512444422700586</v>
      </c>
      <c r="S58" s="129">
        <f>IF('3g CPIH'!O$16="-","-",'3j PAAC PAP'!$G$14*('3g CPIH'!O$16/'3g CPIH'!$G$16))</f>
        <v>14.593143835616438</v>
      </c>
      <c r="T58" s="129">
        <f>IF('3g CPIH'!P$16="-","-",'3j PAAC PAP'!$G$14*('3g CPIH'!P$16/'3g CPIH'!$G$16))</f>
        <v>14.633493542074362</v>
      </c>
      <c r="U58" s="129" t="str">
        <f>IF('3g CPIH'!Q$16="-","-",'3j PAAC PAP'!$G$14*('3g CPIH'!Q$16/'3g CPIH'!$G$16))</f>
        <v>-</v>
      </c>
      <c r="V58" s="129" t="str">
        <f>IF('3g CPIH'!R$16="-","-",'3j PAAC PAP'!$G$14*('3g CPIH'!R$16/'3g CPIH'!$G$16))</f>
        <v>-</v>
      </c>
      <c r="W58" s="129" t="str">
        <f>IF('3g CPIH'!S$16="-","-",'3j PAAC PAP'!$G$14*('3g CPIH'!S$16/'3g CPIH'!$G$16))</f>
        <v>-</v>
      </c>
      <c r="X58" s="129" t="str">
        <f>IF('3g CPIH'!T$16="-","-",'3j PAAC PAP'!$G$14*('3g CPIH'!T$16/'3g CPIH'!$G$16))</f>
        <v>-</v>
      </c>
      <c r="Y58" s="129" t="str">
        <f>IF('3g CPIH'!U$16="-","-",'3j PAAC PAP'!$G$14*('3g CPIH'!U$16/'3g CPIH'!$G$16))</f>
        <v>-</v>
      </c>
      <c r="Z58" s="129" t="str">
        <f>IF('3g CPIH'!V$16="-","-",'3j PAAC PAP'!$G$14*('3g CPIH'!V$16/'3g CPIH'!$G$16))</f>
        <v>-</v>
      </c>
      <c r="AA58" s="28"/>
    </row>
    <row r="59" spans="1:27" s="29" customFormat="1" ht="11.25" x14ac:dyDescent="0.15">
      <c r="A59" s="256"/>
      <c r="B59" s="132" t="s">
        <v>349</v>
      </c>
      <c r="C59" s="132" t="s">
        <v>406</v>
      </c>
      <c r="D59" s="134" t="s">
        <v>319</v>
      </c>
      <c r="E59" s="131"/>
      <c r="F59" s="30"/>
      <c r="G59" s="129">
        <f>IF(G51="-","-",SUM(G51:G57)*'3j PAAC PAP'!$G$32)</f>
        <v>34.238793114249042</v>
      </c>
      <c r="H59" s="129">
        <f>IF(H51="-","-",SUM(H51:H57)*'3j PAAC PAP'!$G$32)</f>
        <v>32.725816431713866</v>
      </c>
      <c r="I59" s="129">
        <f>IF(I51="-","-",SUM(I51:I57)*'3j PAAC PAP'!$G$32)</f>
        <v>32.459796940081723</v>
      </c>
      <c r="J59" s="129">
        <f>IF(J51="-","-",SUM(J51:J57)*'3j PAAC PAP'!$G$32)</f>
        <v>31.791830182729989</v>
      </c>
      <c r="K59" s="129">
        <f>IF(K51="-","-",SUM(K51:K57)*'3j PAAC PAP'!$G$32)</f>
        <v>35.231784687262497</v>
      </c>
      <c r="L59" s="129">
        <f>IF(L51="-","-",SUM(L51:L57)*'3j PAAC PAP'!$G$32)</f>
        <v>34.771261736624943</v>
      </c>
      <c r="M59" s="129">
        <f>IF(M51="-","-",SUM(M51:M57)*'3j PAAC PAP'!$G$32)</f>
        <v>38.144343105844122</v>
      </c>
      <c r="N59" s="129">
        <f>IF(N51="-","-",SUM(N51:N57)*'3j PAAC PAP'!$G$32)</f>
        <v>40.089710774370573</v>
      </c>
      <c r="O59" s="30"/>
      <c r="P59" s="129">
        <f>IF(P51="-","-",SUM(P51:P57)*'3j PAAC PAP'!$G$32)</f>
        <v>40.089710774370573</v>
      </c>
      <c r="Q59" s="129">
        <f>IF(Q51="-","-",SUM(Q51:Q57)*'3j PAAC PAP'!$G$32)</f>
        <v>45.261534416206487</v>
      </c>
      <c r="R59" s="129">
        <f>IF(R51="-","-",SUM(R51:R57)*'3j PAAC PAP'!$G$32)</f>
        <v>43.58855374398977</v>
      </c>
      <c r="S59" s="129">
        <f>IF(S51="-","-",SUM(S51:S57)*'3j PAAC PAP'!$G$32)</f>
        <v>44.006001640497381</v>
      </c>
      <c r="T59" s="129">
        <f>IF(T51="-","-",SUM(T51:T57)*'3j PAAC PAP'!$G$32)</f>
        <v>42.394203166308621</v>
      </c>
      <c r="U59" s="129" t="str">
        <f>IF(U51="-","-",SUM(U51:U57)*'3j PAAC PAP'!$G$32)</f>
        <v>-</v>
      </c>
      <c r="V59" s="129" t="str">
        <f>IF(V51="-","-",SUM(V51:V57)*'3j PAAC PAP'!$G$32)</f>
        <v>-</v>
      </c>
      <c r="W59" s="129" t="str">
        <f>IF(W51="-","-",SUM(W51:W57)*'3j PAAC PAP'!$G$32)</f>
        <v>-</v>
      </c>
      <c r="X59" s="129" t="str">
        <f>IF(X51="-","-",SUM(X51:X57)*'3j PAAC PAP'!$G$32)</f>
        <v>-</v>
      </c>
      <c r="Y59" s="129" t="str">
        <f>IF(Y51="-","-",SUM(Y51:Y57)*'3j PAAC PAP'!$G$32)</f>
        <v>-</v>
      </c>
      <c r="Z59" s="129" t="str">
        <f>IF(Z51="-","-",SUM(Z51:Z57)*'3j PAAC PAP'!$G$32)</f>
        <v>-</v>
      </c>
      <c r="AA59" s="28"/>
    </row>
    <row r="60" spans="1:27" s="29" customFormat="1" ht="11.25" customHeight="1" x14ac:dyDescent="0.15">
      <c r="A60" s="256"/>
      <c r="B60" s="132" t="s">
        <v>388</v>
      </c>
      <c r="C60" s="132" t="s">
        <v>518</v>
      </c>
      <c r="D60" s="134" t="s">
        <v>319</v>
      </c>
      <c r="E60" s="131"/>
      <c r="F60" s="30"/>
      <c r="G60" s="129">
        <f>IF(G51="-","-",SUM(G51:G59)*'3k EBIT'!$E$10)</f>
        <v>12.375725372118824</v>
      </c>
      <c r="H60" s="129">
        <f>IF(H51="-","-",SUM(H51:H59)*'3k EBIT'!$E$10)</f>
        <v>11.84087553743228</v>
      </c>
      <c r="I60" s="129">
        <f>IF(I51="-","-",SUM(I51:I59)*'3k EBIT'!$E$10)</f>
        <v>11.747525324684668</v>
      </c>
      <c r="J60" s="129">
        <f>IF(J51="-","-",SUM(J51:J59)*'3k EBIT'!$E$10)</f>
        <v>11.51272649418005</v>
      </c>
      <c r="K60" s="129">
        <f>IF(K51="-","-",SUM(K51:K59)*'3k EBIT'!$E$10)</f>
        <v>12.733089533041705</v>
      </c>
      <c r="L60" s="129">
        <f>IF(L51="-","-",SUM(L51:L59)*'3k EBIT'!$E$10)</f>
        <v>12.573518730163853</v>
      </c>
      <c r="M60" s="129">
        <f>IF(M51="-","-",SUM(M51:M59)*'3k EBIT'!$E$10)</f>
        <v>13.771000025041344</v>
      </c>
      <c r="N60" s="129">
        <f>IF(N51="-","-",SUM(N51:N59)*'3k EBIT'!$E$10)</f>
        <v>14.461718036881873</v>
      </c>
      <c r="O60" s="30"/>
      <c r="P60" s="129">
        <f>IF(P51="-","-",SUM(P51:P59)*'3k EBIT'!$E$10)</f>
        <v>14.461718036881873</v>
      </c>
      <c r="Q60" s="129">
        <f>IF(Q51="-","-",SUM(Q51:Q59)*'3k EBIT'!$E$10)</f>
        <v>16.294907584148611</v>
      </c>
      <c r="R60" s="129">
        <f>IF(R51="-","-",SUM(R51:R59)*'3k EBIT'!$E$10)</f>
        <v>15.705002897648475</v>
      </c>
      <c r="S60" s="129">
        <f>IF(S51="-","-",SUM(S51:S59)*'3k EBIT'!$E$10)</f>
        <v>15.854280934251744</v>
      </c>
      <c r="T60" s="129">
        <f>IF(T51="-","-",SUM(T51:T59)*'3k EBIT'!$E$10)</f>
        <v>15.284723243005351</v>
      </c>
      <c r="U60" s="129" t="str">
        <f>IF(U51="-","-",SUM(U51:U59)*'3k EBIT'!$E$10)</f>
        <v>-</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15">
      <c r="A61" s="256"/>
      <c r="B61" s="132" t="s">
        <v>292</v>
      </c>
      <c r="C61" s="177" t="s">
        <v>519</v>
      </c>
      <c r="D61" s="134" t="s">
        <v>319</v>
      </c>
      <c r="E61" s="130"/>
      <c r="F61" s="30"/>
      <c r="G61" s="129">
        <f>IF(G51="-","-",SUM(G51:G54,G56:G60)*'3l HAP'!$E$11)</f>
        <v>7.1423620770028489</v>
      </c>
      <c r="H61" s="129">
        <f>IF(H51="-","-",SUM(H51:H54,H56:H60)*'3l HAP'!$E$11)</f>
        <v>6.7153297163850727</v>
      </c>
      <c r="I61" s="129">
        <f>IF(I51="-","-",SUM(I51:I54,I56:I60)*'3l HAP'!$E$11)</f>
        <v>6.738446881467115</v>
      </c>
      <c r="J61" s="129">
        <f>IF(J51="-","-",SUM(J51:J54,J56:J60)*'3l HAP'!$E$11)</f>
        <v>6.5687140862292575</v>
      </c>
      <c r="K61" s="129">
        <f>IF(K51="-","-",SUM(K51:K54,K56:K60)*'3l HAP'!$E$11)</f>
        <v>7.4403423609902193</v>
      </c>
      <c r="L61" s="129">
        <f>IF(L51="-","-",SUM(L51:L54,L56:L60)*'3l HAP'!$E$11)</f>
        <v>7.2995319569589778</v>
      </c>
      <c r="M61" s="129">
        <f>IF(M51="-","-",SUM(M51:M54,M56:M60)*'3l HAP'!$E$11)</f>
        <v>8.2033254659000701</v>
      </c>
      <c r="N61" s="129">
        <f>IF(N51="-","-",SUM(N51:N54,N56:N60)*'3l HAP'!$E$11)</f>
        <v>8.7435475029685215</v>
      </c>
      <c r="O61" s="30"/>
      <c r="P61" s="129">
        <f>IF(P51="-","-",SUM(P51:P54,P56:P60)*'3l HAP'!$E$11)</f>
        <v>8.7435475029685215</v>
      </c>
      <c r="Q61" s="129">
        <f>IF(Q51="-","-",SUM(Q51:Q54,Q56:Q60)*'3l HAP'!$E$11)</f>
        <v>9.8700683644245313</v>
      </c>
      <c r="R61" s="129">
        <f>IF(R51="-","-",SUM(R51:R54,R56:R60)*'3l HAP'!$E$11)</f>
        <v>9.4018377073683848</v>
      </c>
      <c r="S61" s="129">
        <f>IF(S51="-","-",SUM(S51:S54,S56:S60)*'3l HAP'!$E$11)</f>
        <v>9.4177484856050011</v>
      </c>
      <c r="T61" s="129">
        <f>IF(T51="-","-",SUM(T51:T54,T56:T60)*'3l HAP'!$E$11)</f>
        <v>8.9310708340448013</v>
      </c>
      <c r="U61" s="129" t="str">
        <f>IF(U51="-","-",SUM(U51:U54,U56:U60)*'3l HAP'!$E$11)</f>
        <v>-</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15">
      <c r="A62" s="256"/>
      <c r="B62" s="132" t="s">
        <v>44</v>
      </c>
      <c r="C62" s="132" t="str">
        <f>B62&amp;"_"&amp;D62</f>
        <v>Total_N Wales and Mersey</v>
      </c>
      <c r="D62" s="134" t="s">
        <v>319</v>
      </c>
      <c r="E62" s="131"/>
      <c r="F62" s="30"/>
      <c r="G62" s="129">
        <f t="shared" ref="G62:N62" si="6">IF(G51="-","-",SUM(G51:G61))</f>
        <v>658.49605998726838</v>
      </c>
      <c r="H62" s="129">
        <f t="shared" si="6"/>
        <v>629.91904795478183</v>
      </c>
      <c r="I62" s="129">
        <f t="shared" si="6"/>
        <v>625.02899805728089</v>
      </c>
      <c r="J62" s="129">
        <f t="shared" si="6"/>
        <v>612.50143718202287</v>
      </c>
      <c r="K62" s="129">
        <f t="shared" si="6"/>
        <v>677.60267255087342</v>
      </c>
      <c r="L62" s="129">
        <f t="shared" si="6"/>
        <v>669.06340230648743</v>
      </c>
      <c r="M62" s="129">
        <f t="shared" si="6"/>
        <v>732.99250109200216</v>
      </c>
      <c r="N62" s="129">
        <f t="shared" si="6"/>
        <v>769.88628768368937</v>
      </c>
      <c r="O62" s="30"/>
      <c r="P62" s="129">
        <f t="shared" ref="P62:Z62" si="7">IF(P51="-","-",SUM(P51:P61))</f>
        <v>769.88628768368937</v>
      </c>
      <c r="Q62" s="129">
        <f t="shared" si="7"/>
        <v>867.49642907479233</v>
      </c>
      <c r="R62" s="129">
        <f t="shared" si="7"/>
        <v>835.98059616307523</v>
      </c>
      <c r="S62" s="129">
        <f t="shared" si="7"/>
        <v>843.85324246465973</v>
      </c>
      <c r="T62" s="129">
        <f t="shared" si="7"/>
        <v>813.38985660314222</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t="str">
        <f>IF('3a DF'!V31="-","-",'3a DF'!V31)</f>
        <v>-</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15">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t="str">
        <f>IF('3b CM'!U31="-","-",'3b CM'!U31)</f>
        <v>-</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15">
      <c r="A65" s="256"/>
      <c r="B65" s="135" t="s">
        <v>600</v>
      </c>
      <c r="C65" s="135" t="s">
        <v>601</v>
      </c>
      <c r="D65" s="133" t="s">
        <v>320</v>
      </c>
      <c r="E65" s="128"/>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f>IF('3c AA'!W115="-","-",'3c AA'!W115)</f>
        <v>6.5589913661887502</v>
      </c>
      <c r="U65" s="38" t="str">
        <f>IF('3c AA'!X115="-","-",'3c AA'!X115)</f>
        <v>-</v>
      </c>
      <c r="V65" s="38" t="str">
        <f>IF('3c AA'!Y115="-","-",'3c AA'!Y115)</f>
        <v>-</v>
      </c>
      <c r="W65" s="38" t="str">
        <f>IF('3c AA'!Z115="-","-",'3c AA'!Z115)</f>
        <v>-</v>
      </c>
      <c r="X65" s="38" t="str">
        <f>IF('3c AA'!AA115="-","-",'3c AA'!AA115)</f>
        <v>-</v>
      </c>
      <c r="Y65" s="38" t="str">
        <f>IF('3c AA'!AB115="-","-",'3c AA'!AB115)</f>
        <v>-</v>
      </c>
      <c r="Z65" s="38" t="str">
        <f>IF('3c AA'!AC115="-","-",'3c AA'!AC115)</f>
        <v>-</v>
      </c>
      <c r="AA65" s="28"/>
    </row>
    <row r="66" spans="1:27" s="29" customFormat="1" ht="11.25" customHeight="1" x14ac:dyDescent="0.15">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t="str">
        <f>IF('3d PC'!U32="-","-",'3d PC'!U32)</f>
        <v>-</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15">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t="str">
        <f>IF('3e NC-Elec'!V60="-","-",'3e NC-Elec'!V60)</f>
        <v>-</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15">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t="str">
        <f>IF('3g CPIH'!Q$16="-","-",'3h OC '!$E$10*('3g CPIH'!Q$16/'3g CPIH'!$G$16))</f>
        <v>-</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f>IF('3i SMNCC'!P$38="-","-",'3i SMNCC'!P$38)</f>
        <v>16.855736391237045</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15">
      <c r="A70" s="256"/>
      <c r="B70" s="135" t="s">
        <v>349</v>
      </c>
      <c r="C70" s="135" t="s">
        <v>389</v>
      </c>
      <c r="D70" s="133" t="s">
        <v>320</v>
      </c>
      <c r="E70" s="128"/>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f>IF('3g CPIH'!P$16="-","-",'3j PAAC PAP'!$G$14*('3g CPIH'!P$16/'3g CPIH'!$G$16))</f>
        <v>14.633493542074362</v>
      </c>
      <c r="U70" s="38" t="str">
        <f>IF('3g CPIH'!Q$16="-","-",'3j PAAC PAP'!$G$14*('3g CPIH'!Q$16/'3g CPIH'!$G$16))</f>
        <v>-</v>
      </c>
      <c r="V70" s="38" t="str">
        <f>IF('3g CPIH'!R$16="-","-",'3j PAAC PAP'!$G$14*('3g CPIH'!R$16/'3g CPIH'!$G$16))</f>
        <v>-</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15">
      <c r="A71" s="256"/>
      <c r="B71" s="135" t="s">
        <v>349</v>
      </c>
      <c r="C71" s="135" t="s">
        <v>406</v>
      </c>
      <c r="D71" s="133" t="s">
        <v>320</v>
      </c>
      <c r="E71" s="128"/>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32.725584271959619</v>
      </c>
      <c r="M71" s="38">
        <f>IF(M63="-","-",SUM(M63:M69)*'3j PAAC PAP'!$G$32)</f>
        <v>36.732663514784996</v>
      </c>
      <c r="N71" s="38">
        <f>IF(N63="-","-",SUM(N63:N69)*'3j PAAC PAP'!$G$32)</f>
        <v>38.652860551356099</v>
      </c>
      <c r="O71" s="30"/>
      <c r="P71" s="38">
        <f>IF(P63="-","-",SUM(P63:P69)*'3j PAAC PAP'!$G$32)</f>
        <v>38.652860551356099</v>
      </c>
      <c r="Q71" s="38">
        <f>IF(Q63="-","-",SUM(Q63:Q69)*'3j PAAC PAP'!$G$32)</f>
        <v>42.887868698947543</v>
      </c>
      <c r="R71" s="38">
        <f>IF(R63="-","-",SUM(R63:R69)*'3j PAAC PAP'!$G$32)</f>
        <v>41.245600239583659</v>
      </c>
      <c r="S71" s="38">
        <f>IF(S63="-","-",SUM(S63:S69)*'3j PAAC PAP'!$G$32)</f>
        <v>40.947021541216422</v>
      </c>
      <c r="T71" s="38">
        <f>IF(T63="-","-",SUM(T63:T69)*'3j PAAC PAP'!$G$32)</f>
        <v>39.355304083776034</v>
      </c>
      <c r="U71" s="38" t="str">
        <f>IF(U63="-","-",SUM(U63:U69)*'3j PAAC PAP'!$G$32)</f>
        <v>-</v>
      </c>
      <c r="V71" s="38" t="str">
        <f>IF(V63="-","-",SUM(V63:V69)*'3j PAAC PAP'!$G$32)</f>
        <v>-</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15">
      <c r="A72" s="256"/>
      <c r="B72" s="135" t="s">
        <v>388</v>
      </c>
      <c r="C72" s="135" t="s">
        <v>518</v>
      </c>
      <c r="D72" s="133" t="s">
        <v>320</v>
      </c>
      <c r="E72" s="128"/>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11.849650309051043</v>
      </c>
      <c r="M72" s="38">
        <f>IF(M63="-","-",SUM(M63:M71)*'3k EBIT'!$E$10)</f>
        <v>13.271473440646812</v>
      </c>
      <c r="N72" s="38">
        <f>IF(N63="-","-",SUM(N63:N71)*'3k EBIT'!$E$10)</f>
        <v>13.953284757308529</v>
      </c>
      <c r="O72" s="30"/>
      <c r="P72" s="38">
        <f>IF(P63="-","-",SUM(P63:P71)*'3k EBIT'!$E$10)</f>
        <v>13.953284757308529</v>
      </c>
      <c r="Q72" s="38">
        <f>IF(Q63="-","-",SUM(Q63:Q71)*'3k EBIT'!$E$10)</f>
        <v>15.454979646005667</v>
      </c>
      <c r="R72" s="38">
        <f>IF(R63="-","-",SUM(R63:R71)*'3k EBIT'!$E$10)</f>
        <v>14.875942557849189</v>
      </c>
      <c r="S72" s="38">
        <f>IF(S63="-","-",SUM(S63:S71)*'3k EBIT'!$E$10)</f>
        <v>14.771852676166459</v>
      </c>
      <c r="T72" s="38">
        <f>IF(T63="-","-",SUM(T63:T71)*'3k EBIT'!$E$10)</f>
        <v>14.209400706197766</v>
      </c>
      <c r="U72" s="38" t="str">
        <f>IF(U63="-","-",SUM(U63:U71)*'3k EBIT'!$E$10)</f>
        <v>-</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15">
      <c r="A73" s="256"/>
      <c r="B73" s="135" t="s">
        <v>292</v>
      </c>
      <c r="C73" s="179" t="s">
        <v>519</v>
      </c>
      <c r="D73" s="133" t="s">
        <v>320</v>
      </c>
      <c r="E73" s="127"/>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7.1935078939179951</v>
      </c>
      <c r="M73" s="38">
        <f>IF(M63="-","-",SUM(M63:M66,M68:M72)*'3l HAP'!$E$11)</f>
        <v>8.0967633837891295</v>
      </c>
      <c r="N73" s="38">
        <f>IF(N63="-","-",SUM(N63:N66,N68:N72)*'3l HAP'!$E$11)</f>
        <v>8.6299728891181182</v>
      </c>
      <c r="O73" s="30"/>
      <c r="P73" s="38">
        <f>IF(P63="-","-",SUM(P63:P66,P68:P72)*'3l HAP'!$E$11)</f>
        <v>8.6299728891181182</v>
      </c>
      <c r="Q73" s="38">
        <f>IF(Q63="-","-",SUM(Q63:Q66,Q68:Q72)*'3l HAP'!$E$11)</f>
        <v>9.7233567389961788</v>
      </c>
      <c r="R73" s="38">
        <f>IF(R63="-","-",SUM(R63:R66,R68:R72)*'3l HAP'!$E$11)</f>
        <v>9.2650341275483719</v>
      </c>
      <c r="S73" s="38">
        <f>IF(S63="-","-",SUM(S63:S66,S68:S72)*'3l HAP'!$E$11)</f>
        <v>9.2808772764621068</v>
      </c>
      <c r="T73" s="38">
        <f>IF(T63="-","-",SUM(T63:T66,T68:T72)*'3l HAP'!$E$11)</f>
        <v>8.8013977770433893</v>
      </c>
      <c r="U73" s="38" t="str">
        <f>IF(U63="-","-",SUM(U63:U66,U68:U72)*'3l HAP'!$E$11)</f>
        <v>-</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15">
      <c r="A74" s="256"/>
      <c r="B74" s="135" t="s">
        <v>44</v>
      </c>
      <c r="C74" s="135" t="str">
        <f>B74&amp;"_"&amp;D74</f>
        <v>Total_Midlands</v>
      </c>
      <c r="D74" s="133" t="s">
        <v>320</v>
      </c>
      <c r="E74" s="128"/>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630.8590560267528</v>
      </c>
      <c r="M74" s="38">
        <f t="shared" si="8"/>
        <v>706.59507700653069</v>
      </c>
      <c r="N74" s="38">
        <f t="shared" si="8"/>
        <v>743.01307782964273</v>
      </c>
      <c r="O74" s="30"/>
      <c r="P74" s="38">
        <f t="shared" ref="P74:Z74" si="9">IF(P63="-","-",SUM(P63:P73))</f>
        <v>743.01307782964273</v>
      </c>
      <c r="Q74" s="38">
        <f t="shared" si="9"/>
        <v>823.14300212259297</v>
      </c>
      <c r="R74" s="38">
        <f t="shared" si="9"/>
        <v>792.20905588041967</v>
      </c>
      <c r="S74" s="38">
        <f t="shared" si="9"/>
        <v>786.7464864667993</v>
      </c>
      <c r="T74" s="38">
        <f t="shared" si="9"/>
        <v>756.66428393335298</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t="str">
        <f>IF('3a DF'!V32="-","-",'3a DF'!V32)</f>
        <v>-</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15">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t="str">
        <f>IF('3b CM'!U32="-","-",'3b CM'!U32)</f>
        <v>-</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15">
      <c r="A77" s="256"/>
      <c r="B77" s="132" t="s">
        <v>600</v>
      </c>
      <c r="C77" s="132" t="s">
        <v>601</v>
      </c>
      <c r="D77" s="134" t="s">
        <v>321</v>
      </c>
      <c r="E77" s="131"/>
      <c r="F77" s="30"/>
      <c r="G77" s="129" t="str">
        <f>IF('3c AA'!J116="-","-",'3c AA'!J116)</f>
        <v>-</v>
      </c>
      <c r="H77" s="129" t="str">
        <f>IF('3c AA'!K116="-","-",'3c AA'!K116)</f>
        <v>-</v>
      </c>
      <c r="I77" s="129" t="str">
        <f>IF('3c AA'!L116="-","-",'3c AA'!L116)</f>
        <v>-</v>
      </c>
      <c r="J77" s="129" t="str">
        <f>IF('3c AA'!M116="-","-",'3c AA'!M116)</f>
        <v>-</v>
      </c>
      <c r="K77" s="129" t="str">
        <f>IF('3c AA'!N116="-","-",'3c AA'!N116)</f>
        <v>-</v>
      </c>
      <c r="L77" s="129" t="str">
        <f>IF('3c AA'!O116="-","-",'3c AA'!O116)</f>
        <v>-</v>
      </c>
      <c r="M77" s="129" t="str">
        <f>IF('3c AA'!P116="-","-",'3c AA'!P116)</f>
        <v>-</v>
      </c>
      <c r="N77" s="129" t="str">
        <f>IF('3c AA'!Q116="-","-",'3c AA'!Q116)</f>
        <v>-</v>
      </c>
      <c r="O77" s="30"/>
      <c r="P77" s="129" t="str">
        <f>IF('3c AA'!S116="-","-",'3c AA'!S116)</f>
        <v>-</v>
      </c>
      <c r="Q77" s="129" t="str">
        <f>IF('3c AA'!T116="-","-",'3c AA'!T116)</f>
        <v>-</v>
      </c>
      <c r="R77" s="129" t="str">
        <f>IF('3c AA'!U116="-","-",'3c AA'!U116)</f>
        <v>-</v>
      </c>
      <c r="S77" s="129" t="str">
        <f>IF('3c AA'!V116="-","-",'3c AA'!V116)</f>
        <v>-</v>
      </c>
      <c r="T77" s="129">
        <f>IF('3c AA'!W116="-","-",'3c AA'!W116)</f>
        <v>6.4764453689561785</v>
      </c>
      <c r="U77" s="129" t="str">
        <f>IF('3c AA'!X116="-","-",'3c AA'!X116)</f>
        <v>-</v>
      </c>
      <c r="V77" s="129" t="str">
        <f>IF('3c AA'!Y116="-","-",'3c AA'!Y116)</f>
        <v>-</v>
      </c>
      <c r="W77" s="129" t="str">
        <f>IF('3c AA'!Z116="-","-",'3c AA'!Z116)</f>
        <v>-</v>
      </c>
      <c r="X77" s="129" t="str">
        <f>IF('3c AA'!AA116="-","-",'3c AA'!AA116)</f>
        <v>-</v>
      </c>
      <c r="Y77" s="129" t="str">
        <f>IF('3c AA'!AB116="-","-",'3c AA'!AB116)</f>
        <v>-</v>
      </c>
      <c r="Z77" s="129" t="str">
        <f>IF('3c AA'!AC116="-","-",'3c AA'!AC116)</f>
        <v>-</v>
      </c>
      <c r="AA77" s="28"/>
    </row>
    <row r="78" spans="1:27" s="29" customFormat="1" ht="11.25" x14ac:dyDescent="0.15">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t="str">
        <f>IF('3d PC'!U33="-","-",'3d PC'!U33)</f>
        <v>-</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15">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t="str">
        <f>IF('3e NC-Elec'!V61="-","-",'3e NC-Elec'!V61)</f>
        <v>-</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15">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t="str">
        <f>IF('3g CPIH'!Q$16="-","-",'3h OC '!$E$10*('3g CPIH'!Q$16/'3g CPIH'!$G$16))</f>
        <v>-</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f>IF('3i SMNCC'!P$38="-","-",'3i SMNCC'!P$38)</f>
        <v>16.855736391237045</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15">
      <c r="A82" s="256"/>
      <c r="B82" s="132" t="s">
        <v>349</v>
      </c>
      <c r="C82" s="132" t="s">
        <v>389</v>
      </c>
      <c r="D82" s="134" t="s">
        <v>321</v>
      </c>
      <c r="E82" s="131"/>
      <c r="F82" s="30"/>
      <c r="G82" s="129">
        <f>IF('3g CPIH'!C$16="-","-",'3j PAAC PAP'!$G$14*('3g CPIH'!C$16/'3g CPIH'!$G$16))</f>
        <v>13.436452250489236</v>
      </c>
      <c r="H82" s="129">
        <f>IF('3g CPIH'!D$16="-","-",'3j PAAC PAP'!$G$14*('3g CPIH'!D$16/'3g CPIH'!$G$16))</f>
        <v>13.463352054794518</v>
      </c>
      <c r="I82" s="129">
        <f>IF('3g CPIH'!E$16="-","-",'3j PAAC PAP'!$G$14*('3g CPIH'!E$16/'3g CPIH'!$G$16))</f>
        <v>13.503701761252445</v>
      </c>
      <c r="J82" s="129">
        <f>IF('3g CPIH'!F$16="-","-",'3j PAAC PAP'!$G$14*('3g CPIH'!F$16/'3g CPIH'!$G$16))</f>
        <v>13.584401174168297</v>
      </c>
      <c r="K82" s="129">
        <f>IF('3g CPIH'!G$16="-","-",'3j PAAC PAP'!$G$14*('3g CPIH'!G$16/'3g CPIH'!$G$16))</f>
        <v>13.745799999999999</v>
      </c>
      <c r="L82" s="129">
        <f>IF('3g CPIH'!H$16="-","-",'3j PAAC PAP'!$G$14*('3g CPIH'!H$16/'3g CPIH'!$G$16))</f>
        <v>13.920648727984345</v>
      </c>
      <c r="M82" s="129">
        <f>IF('3g CPIH'!I$16="-","-",'3j PAAC PAP'!$G$14*('3g CPIH'!I$16/'3g CPIH'!$G$16))</f>
        <v>14.122397260273971</v>
      </c>
      <c r="N82" s="129">
        <f>IF('3g CPIH'!J$16="-","-",'3j PAAC PAP'!$G$14*('3g CPIH'!J$16/'3g CPIH'!$G$16))</f>
        <v>14.24344637964775</v>
      </c>
      <c r="O82" s="30"/>
      <c r="P82" s="129">
        <f>IF('3g CPIH'!L$16="-","-",'3j PAAC PAP'!$G$14*('3g CPIH'!L$16/'3g CPIH'!$G$16))</f>
        <v>14.24344637964775</v>
      </c>
      <c r="Q82" s="129">
        <f>IF('3g CPIH'!M$16="-","-",'3j PAAC PAP'!$G$14*('3g CPIH'!M$16/'3g CPIH'!$G$16))</f>
        <v>14.40484520547945</v>
      </c>
      <c r="R82" s="129">
        <f>IF('3g CPIH'!N$16="-","-",'3j PAAC PAP'!$G$14*('3g CPIH'!N$16/'3g CPIH'!$G$16))</f>
        <v>14.512444422700586</v>
      </c>
      <c r="S82" s="129">
        <f>IF('3g CPIH'!O$16="-","-",'3j PAAC PAP'!$G$14*('3g CPIH'!O$16/'3g CPIH'!$G$16))</f>
        <v>14.593143835616438</v>
      </c>
      <c r="T82" s="129">
        <f>IF('3g CPIH'!P$16="-","-",'3j PAAC PAP'!$G$14*('3g CPIH'!P$16/'3g CPIH'!$G$16))</f>
        <v>14.633493542074362</v>
      </c>
      <c r="U82" s="129" t="str">
        <f>IF('3g CPIH'!Q$16="-","-",'3j PAAC PAP'!$G$14*('3g CPIH'!Q$16/'3g CPIH'!$G$16))</f>
        <v>-</v>
      </c>
      <c r="V82" s="129" t="str">
        <f>IF('3g CPIH'!R$16="-","-",'3j PAAC PAP'!$G$14*('3g CPIH'!R$16/'3g CPIH'!$G$16))</f>
        <v>-</v>
      </c>
      <c r="W82" s="129" t="str">
        <f>IF('3g CPIH'!S$16="-","-",'3j PAAC PAP'!$G$14*('3g CPIH'!S$16/'3g CPIH'!$G$16))</f>
        <v>-</v>
      </c>
      <c r="X82" s="129" t="str">
        <f>IF('3g CPIH'!T$16="-","-",'3j PAAC PAP'!$G$14*('3g CPIH'!T$16/'3g CPIH'!$G$16))</f>
        <v>-</v>
      </c>
      <c r="Y82" s="129" t="str">
        <f>IF('3g CPIH'!U$16="-","-",'3j PAAC PAP'!$G$14*('3g CPIH'!U$16/'3g CPIH'!$G$16))</f>
        <v>-</v>
      </c>
      <c r="Z82" s="129" t="str">
        <f>IF('3g CPIH'!V$16="-","-",'3j PAAC PAP'!$G$14*('3g CPIH'!V$16/'3g CPIH'!$G$16))</f>
        <v>-</v>
      </c>
      <c r="AA82" s="28"/>
    </row>
    <row r="83" spans="1:27" s="29" customFormat="1" ht="11.25" customHeight="1" x14ac:dyDescent="0.15">
      <c r="A83" s="256"/>
      <c r="B83" s="132" t="s">
        <v>349</v>
      </c>
      <c r="C83" s="132" t="s">
        <v>406</v>
      </c>
      <c r="D83" s="134" t="s">
        <v>321</v>
      </c>
      <c r="E83" s="131"/>
      <c r="F83" s="30"/>
      <c r="G83" s="129">
        <f>IF(G75="-","-",SUM(G75:G81)*'3j PAAC PAP'!$G$32)</f>
        <v>32.471995629296707</v>
      </c>
      <c r="H83" s="129">
        <f>IF(H75="-","-",SUM(H75:H81)*'3j PAAC PAP'!$G$32)</f>
        <v>30.976182471667993</v>
      </c>
      <c r="I83" s="129">
        <f>IF(I75="-","-",SUM(I75:I81)*'3j PAAC PAP'!$G$32)</f>
        <v>31.62997215885828</v>
      </c>
      <c r="J83" s="129">
        <f>IF(J75="-","-",SUM(J75:J81)*'3j PAAC PAP'!$G$32)</f>
        <v>30.96975071478635</v>
      </c>
      <c r="K83" s="129">
        <f>IF(K75="-","-",SUM(K75:K81)*'3j PAAC PAP'!$G$32)</f>
        <v>33.730449605162093</v>
      </c>
      <c r="L83" s="129">
        <f>IF(L75="-","-",SUM(L75:L81)*'3j PAAC PAP'!$G$32)</f>
        <v>33.276015320950464</v>
      </c>
      <c r="M83" s="129">
        <f>IF(M75="-","-",SUM(M75:M81)*'3j PAAC PAP'!$G$32)</f>
        <v>36.274652980741919</v>
      </c>
      <c r="N83" s="129">
        <f>IF(N75="-","-",SUM(N75:N81)*'3j PAAC PAP'!$G$32)</f>
        <v>38.177912094644952</v>
      </c>
      <c r="O83" s="30"/>
      <c r="P83" s="129">
        <f>IF(P75="-","-",SUM(P75:P81)*'3j PAAC PAP'!$G$32)</f>
        <v>38.177912094644952</v>
      </c>
      <c r="Q83" s="129">
        <f>IF(Q75="-","-",SUM(Q75:Q81)*'3j PAAC PAP'!$G$32)</f>
        <v>42.558390046551978</v>
      </c>
      <c r="R83" s="129">
        <f>IF(R75="-","-",SUM(R75:R81)*'3j PAAC PAP'!$G$32)</f>
        <v>40.962921492757687</v>
      </c>
      <c r="S83" s="129">
        <f>IF(S75="-","-",SUM(S75:S81)*'3j PAAC PAP'!$G$32)</f>
        <v>41.107335313893529</v>
      </c>
      <c r="T83" s="129">
        <f>IF(T75="-","-",SUM(T75:T81)*'3j PAAC PAP'!$G$32)</f>
        <v>39.575463367987346</v>
      </c>
      <c r="U83" s="129" t="str">
        <f>IF(U75="-","-",SUM(U75:U81)*'3j PAAC PAP'!$G$32)</f>
        <v>-</v>
      </c>
      <c r="V83" s="129" t="str">
        <f>IF(V75="-","-",SUM(V75:V81)*'3j PAAC PAP'!$G$32)</f>
        <v>-</v>
      </c>
      <c r="W83" s="129" t="str">
        <f>IF(W75="-","-",SUM(W75:W81)*'3j PAAC PAP'!$G$32)</f>
        <v>-</v>
      </c>
      <c r="X83" s="129" t="str">
        <f>IF(X75="-","-",SUM(X75:X81)*'3j PAAC PAP'!$G$32)</f>
        <v>-</v>
      </c>
      <c r="Y83" s="129" t="str">
        <f>IF(Y75="-","-",SUM(Y75:Y81)*'3j PAAC PAP'!$G$32)</f>
        <v>-</v>
      </c>
      <c r="Z83" s="129" t="str">
        <f>IF(Z75="-","-",SUM(Z75:Z81)*'3j PAAC PAP'!$G$32)</f>
        <v>-</v>
      </c>
      <c r="AA83" s="28"/>
    </row>
    <row r="84" spans="1:27" s="29" customFormat="1" ht="11.25" customHeight="1" x14ac:dyDescent="0.15">
      <c r="A84" s="256"/>
      <c r="B84" s="132" t="s">
        <v>388</v>
      </c>
      <c r="C84" s="132" t="s">
        <v>518</v>
      </c>
      <c r="D84" s="134" t="s">
        <v>321</v>
      </c>
      <c r="E84" s="131"/>
      <c r="F84" s="30"/>
      <c r="G84" s="129">
        <f>IF(G75="-","-",SUM(G75:G83)*'3k EBIT'!$E$10)</f>
        <v>11.750539374839551</v>
      </c>
      <c r="H84" s="129">
        <f>IF(H75="-","-",SUM(H75:H83)*'3k EBIT'!$E$10)</f>
        <v>11.221762899169457</v>
      </c>
      <c r="I84" s="129">
        <f>IF(I75="-","-",SUM(I75:I83)*'3k EBIT'!$E$10)</f>
        <v>11.45388961496991</v>
      </c>
      <c r="J84" s="129">
        <f>IF(J75="-","-",SUM(J75:J83)*'3k EBIT'!$E$10)</f>
        <v>11.221831484204968</v>
      </c>
      <c r="K84" s="129">
        <f>IF(K75="-","-",SUM(K75:K83)*'3k EBIT'!$E$10)</f>
        <v>12.201838114275608</v>
      </c>
      <c r="L84" s="129">
        <f>IF(L75="-","-",SUM(L75:L83)*'3k EBIT'!$E$10)</f>
        <v>12.044421802234432</v>
      </c>
      <c r="M84" s="129">
        <f>IF(M75="-","-",SUM(M75:M83)*'3k EBIT'!$E$10)</f>
        <v>13.109405192911073</v>
      </c>
      <c r="N84" s="129">
        <f>IF(N75="-","-",SUM(N75:N83)*'3k EBIT'!$E$10)</f>
        <v>13.785222980509465</v>
      </c>
      <c r="O84" s="30"/>
      <c r="P84" s="129">
        <f>IF(P75="-","-",SUM(P75:P83)*'3k EBIT'!$E$10)</f>
        <v>13.785222980509465</v>
      </c>
      <c r="Q84" s="129">
        <f>IF(Q75="-","-",SUM(Q75:Q83)*'3k EBIT'!$E$10)</f>
        <v>15.338392747034781</v>
      </c>
      <c r="R84" s="129">
        <f>IF(R75="-","-",SUM(R75:R83)*'3k EBIT'!$E$10)</f>
        <v>14.775915930151777</v>
      </c>
      <c r="S84" s="129">
        <f>IF(S75="-","-",SUM(S75:S83)*'3k EBIT'!$E$10)</f>
        <v>14.828580131747735</v>
      </c>
      <c r="T84" s="129">
        <f>IF(T75="-","-",SUM(T75:T83)*'3k EBIT'!$E$10)</f>
        <v>14.287304655480133</v>
      </c>
      <c r="U84" s="129" t="str">
        <f>IF(U75="-","-",SUM(U75:U83)*'3k EBIT'!$E$10)</f>
        <v>-</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15">
      <c r="A85" s="256"/>
      <c r="B85" s="132" t="s">
        <v>292</v>
      </c>
      <c r="C85" s="177" t="s">
        <v>519</v>
      </c>
      <c r="D85" s="134" t="s">
        <v>321</v>
      </c>
      <c r="E85" s="130"/>
      <c r="F85" s="30"/>
      <c r="G85" s="129">
        <f>IF(G75="-","-",SUM(G75:G78,G80:G84)*'3l HAP'!$E$11)</f>
        <v>7.0640503229960583</v>
      </c>
      <c r="H85" s="129">
        <f>IF(H75="-","-",SUM(H75:H78,H80:H84)*'3l HAP'!$E$11)</f>
        <v>6.6418661300594719</v>
      </c>
      <c r="I85" s="129">
        <f>IF(I75="-","-",SUM(I75:I78,I80:I84)*'3l HAP'!$E$11)</f>
        <v>6.686278108971317</v>
      </c>
      <c r="J85" s="129">
        <f>IF(J75="-","-",SUM(J75:J78,J80:J84)*'3l HAP'!$E$11)</f>
        <v>6.5185307541105439</v>
      </c>
      <c r="K85" s="129">
        <f>IF(K75="-","-",SUM(K75:K78,K80:K84)*'3l HAP'!$E$11)</f>
        <v>7.3684639092989288</v>
      </c>
      <c r="L85" s="129">
        <f>IF(L75="-","-",SUM(L75:L78,L80:L84)*'3l HAP'!$E$11)</f>
        <v>7.2295153108522516</v>
      </c>
      <c r="M85" s="129">
        <f>IF(M75="-","-",SUM(M75:M78,M80:M84)*'3l HAP'!$E$11)</f>
        <v>8.0381208566001057</v>
      </c>
      <c r="N85" s="129">
        <f>IF(N75="-","-",SUM(N75:N78,N80:N84)*'3l HAP'!$E$11)</f>
        <v>8.5666134570504706</v>
      </c>
      <c r="O85" s="30"/>
      <c r="P85" s="129">
        <f>IF(P75="-","-",SUM(P75:P78,P80:P84)*'3l HAP'!$E$11)</f>
        <v>8.5666134570504706</v>
      </c>
      <c r="Q85" s="129">
        <f>IF(Q75="-","-",SUM(Q75:Q78,Q80:Q84)*'3l HAP'!$E$11)</f>
        <v>9.6218000772081691</v>
      </c>
      <c r="R85" s="129">
        <f>IF(R75="-","-",SUM(R75:R78,R80:R84)*'3l HAP'!$E$11)</f>
        <v>9.1730574540923335</v>
      </c>
      <c r="S85" s="129">
        <f>IF(S75="-","-",SUM(S75:S78,S80:S84)*'3l HAP'!$E$11)</f>
        <v>9.1591511517363688</v>
      </c>
      <c r="T85" s="129">
        <f>IF(T75="-","-",SUM(T75:T78,T80:T84)*'3l HAP'!$E$11)</f>
        <v>8.694361622889506</v>
      </c>
      <c r="U85" s="129" t="str">
        <f>IF(U75="-","-",SUM(U75:U78,U80:U84)*'3l HAP'!$E$11)</f>
        <v>-</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15">
      <c r="A86" s="256"/>
      <c r="B86" s="132" t="s">
        <v>44</v>
      </c>
      <c r="C86" s="132" t="str">
        <f>B86&amp;"_"&amp;D86</f>
        <v>Total_Northern</v>
      </c>
      <c r="D86" s="134" t="s">
        <v>321</v>
      </c>
      <c r="E86" s="131"/>
      <c r="F86" s="30"/>
      <c r="G86" s="129">
        <f t="shared" ref="G86:N86" si="10">IF(G75="-","-",SUM(G75:G85))</f>
        <v>625.51323565196367</v>
      </c>
      <c r="H86" s="129">
        <f t="shared" si="10"/>
        <v>597.26072212967597</v>
      </c>
      <c r="I86" s="129">
        <f t="shared" si="10"/>
        <v>609.52232463068992</v>
      </c>
      <c r="J86" s="129">
        <f t="shared" si="10"/>
        <v>597.14099649094703</v>
      </c>
      <c r="K86" s="129">
        <f t="shared" si="10"/>
        <v>649.57020466068775</v>
      </c>
      <c r="L86" s="129">
        <f t="shared" si="10"/>
        <v>641.14619042961033</v>
      </c>
      <c r="M86" s="129">
        <f t="shared" si="10"/>
        <v>698.00653022707581</v>
      </c>
      <c r="N86" s="129">
        <f t="shared" si="10"/>
        <v>734.10436537753651</v>
      </c>
      <c r="O86" s="30"/>
      <c r="P86" s="129">
        <f t="shared" ref="P86:Z86" si="11">IF(P75="-","-",SUM(P75:P85))</f>
        <v>734.10436537753651</v>
      </c>
      <c r="Q86" s="129">
        <f t="shared" si="11"/>
        <v>816.90529541794285</v>
      </c>
      <c r="R86" s="129">
        <f t="shared" si="11"/>
        <v>786.85252202900756</v>
      </c>
      <c r="S86" s="129">
        <f t="shared" si="11"/>
        <v>789.61041466575045</v>
      </c>
      <c r="T86" s="129">
        <f t="shared" si="11"/>
        <v>760.65745394256487</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t="str">
        <f>IF('3a DF'!V33="-","-",'3a DF'!V33)</f>
        <v>-</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15">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t="str">
        <f>IF('3b CM'!U33="-","-",'3b CM'!U33)</f>
        <v>-</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15">
      <c r="A89" s="256"/>
      <c r="B89" s="135" t="s">
        <v>600</v>
      </c>
      <c r="C89" s="135" t="s">
        <v>601</v>
      </c>
      <c r="D89" s="133" t="s">
        <v>322</v>
      </c>
      <c r="E89" s="128"/>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f>IF('3c AA'!W117="-","-",'3c AA'!W117)</f>
        <v>6.5873529519024565</v>
      </c>
      <c r="U89" s="38" t="str">
        <f>IF('3c AA'!X117="-","-",'3c AA'!X117)</f>
        <v>-</v>
      </c>
      <c r="V89" s="38" t="str">
        <f>IF('3c AA'!Y117="-","-",'3c AA'!Y117)</f>
        <v>-</v>
      </c>
      <c r="W89" s="38" t="str">
        <f>IF('3c AA'!Z117="-","-",'3c AA'!Z117)</f>
        <v>-</v>
      </c>
      <c r="X89" s="38" t="str">
        <f>IF('3c AA'!AA117="-","-",'3c AA'!AA117)</f>
        <v>-</v>
      </c>
      <c r="Y89" s="38" t="str">
        <f>IF('3c AA'!AB117="-","-",'3c AA'!AB117)</f>
        <v>-</v>
      </c>
      <c r="Z89" s="38" t="str">
        <f>IF('3c AA'!AC117="-","-",'3c AA'!AC117)</f>
        <v>-</v>
      </c>
      <c r="AA89" s="28"/>
    </row>
    <row r="90" spans="1:27" s="29" customFormat="1" ht="11.25" x14ac:dyDescent="0.15">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t="str">
        <f>IF('3d PC'!U34="-","-",'3d PC'!U34)</f>
        <v>-</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15">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t="str">
        <f>IF('3e NC-Elec'!V62="-","-",'3e NC-Elec'!V62)</f>
        <v>-</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15">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t="str">
        <f>IF('3g CPIH'!Q$16="-","-",'3h OC '!$E$10*('3g CPIH'!Q$16/'3g CPIH'!$G$16))</f>
        <v>-</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f>IF('3i SMNCC'!P$38="-","-",'3i SMNCC'!P$38)</f>
        <v>16.855736391237045</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15">
      <c r="A94" s="256"/>
      <c r="B94" s="135" t="s">
        <v>349</v>
      </c>
      <c r="C94" s="135" t="s">
        <v>389</v>
      </c>
      <c r="D94" s="133" t="s">
        <v>322</v>
      </c>
      <c r="E94" s="128"/>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f>IF('3g CPIH'!P$16="-","-",'3j PAAC PAP'!$G$14*('3g CPIH'!P$16/'3g CPIH'!$G$16))</f>
        <v>14.633493542074362</v>
      </c>
      <c r="U94" s="38" t="str">
        <f>IF('3g CPIH'!Q$16="-","-",'3j PAAC PAP'!$G$14*('3g CPIH'!Q$16/'3g CPIH'!$G$16))</f>
        <v>-</v>
      </c>
      <c r="V94" s="38" t="str">
        <f>IF('3g CPIH'!R$16="-","-",'3j PAAC PAP'!$G$14*('3g CPIH'!R$16/'3g CPIH'!$G$16))</f>
        <v>-</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15">
      <c r="A95" s="256"/>
      <c r="B95" s="135" t="s">
        <v>349</v>
      </c>
      <c r="C95" s="135" t="s">
        <v>406</v>
      </c>
      <c r="D95" s="133" t="s">
        <v>322</v>
      </c>
      <c r="E95" s="128"/>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32.629189850495614</v>
      </c>
      <c r="M95" s="38">
        <f>IF(M87="-","-",SUM(M87:M93)*'3j PAAC PAP'!$G$32)</f>
        <v>36.196503738710923</v>
      </c>
      <c r="N95" s="38">
        <f>IF(N87="-","-",SUM(N87:N93)*'3j PAAC PAP'!$G$32)</f>
        <v>38.122498088247667</v>
      </c>
      <c r="O95" s="30"/>
      <c r="P95" s="38">
        <f>IF(P87="-","-",SUM(P87:P93)*'3j PAAC PAP'!$G$32)</f>
        <v>38.122498088247667</v>
      </c>
      <c r="Q95" s="38">
        <f>IF(Q87="-","-",SUM(Q87:Q93)*'3j PAAC PAP'!$G$32)</f>
        <v>42.812577213250009</v>
      </c>
      <c r="R95" s="38">
        <f>IF(R87="-","-",SUM(R87:R93)*'3j PAAC PAP'!$G$32)</f>
        <v>41.169888136759916</v>
      </c>
      <c r="S95" s="38">
        <f>IF(S87="-","-",SUM(S87:S93)*'3j PAAC PAP'!$G$32)</f>
        <v>40.620660188963157</v>
      </c>
      <c r="T95" s="38">
        <f>IF(T87="-","-",SUM(T87:T93)*'3j PAAC PAP'!$G$32)</f>
        <v>39.050913367777817</v>
      </c>
      <c r="U95" s="38" t="str">
        <f>IF(U87="-","-",SUM(U87:U93)*'3j PAAC PAP'!$G$32)</f>
        <v>-</v>
      </c>
      <c r="V95" s="38" t="str">
        <f>IF(V87="-","-",SUM(V87:V93)*'3j PAAC PAP'!$G$32)</f>
        <v>-</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15">
      <c r="A96" s="256"/>
      <c r="B96" s="135" t="s">
        <v>388</v>
      </c>
      <c r="C96" s="135" t="s">
        <v>518</v>
      </c>
      <c r="D96" s="133" t="s">
        <v>322</v>
      </c>
      <c r="E96" s="128"/>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11.815540886195057</v>
      </c>
      <c r="M96" s="38">
        <f>IF(M87="-","-",SUM(M87:M95)*'3k EBIT'!$E$10)</f>
        <v>13.081751875407575</v>
      </c>
      <c r="N96" s="38">
        <f>IF(N87="-","-",SUM(N87:N95)*'3k EBIT'!$E$10)</f>
        <v>13.765614586707803</v>
      </c>
      <c r="O96" s="30"/>
      <c r="P96" s="38">
        <f>IF(P87="-","-",SUM(P87:P95)*'3k EBIT'!$E$10)</f>
        <v>13.765614586707803</v>
      </c>
      <c r="Q96" s="38">
        <f>IF(Q87="-","-",SUM(Q87:Q95)*'3k EBIT'!$E$10)</f>
        <v>15.428337553194606</v>
      </c>
      <c r="R96" s="38">
        <f>IF(R87="-","-",SUM(R87:R95)*'3k EBIT'!$E$10)</f>
        <v>14.849151628547382</v>
      </c>
      <c r="S96" s="38">
        <f>IF(S87="-","-",SUM(S87:S95)*'3k EBIT'!$E$10)</f>
        <v>14.656368842156263</v>
      </c>
      <c r="T96" s="38">
        <f>IF(T87="-","-",SUM(T87:T95)*'3k EBIT'!$E$10)</f>
        <v>14.101691240362166</v>
      </c>
      <c r="U96" s="38" t="str">
        <f>IF(U87="-","-",SUM(U87:U95)*'3k EBIT'!$E$10)</f>
        <v>-</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15">
      <c r="A97" s="256"/>
      <c r="B97" s="135" t="s">
        <v>292</v>
      </c>
      <c r="C97" s="179" t="s">
        <v>519</v>
      </c>
      <c r="D97" s="133" t="s">
        <v>322</v>
      </c>
      <c r="E97" s="127"/>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7.2356787987062718</v>
      </c>
      <c r="M97" s="38">
        <f>IF(M87="-","-",SUM(M87:M90,M92:M96)*'3l HAP'!$E$11)</f>
        <v>8.1037610055076588</v>
      </c>
      <c r="N97" s="38">
        <f>IF(N87="-","-",SUM(N87:N90,N92:N96)*'3l HAP'!$E$11)</f>
        <v>8.6385850871813297</v>
      </c>
      <c r="O97" s="30"/>
      <c r="P97" s="38">
        <f>IF(P87="-","-",SUM(P87:P90,P92:P96)*'3l HAP'!$E$11)</f>
        <v>8.6385850871813297</v>
      </c>
      <c r="Q97" s="38">
        <f>IF(Q87="-","-",SUM(Q87:Q90,Q92:Q96)*'3l HAP'!$E$11)</f>
        <v>9.7378665341471091</v>
      </c>
      <c r="R97" s="38">
        <f>IF(R87="-","-",SUM(R87:R90,R92:R96)*'3l HAP'!$E$11)</f>
        <v>9.2780091000878997</v>
      </c>
      <c r="S97" s="38">
        <f>IF(S87="-","-",SUM(S87:S90,S92:S96)*'3l HAP'!$E$11)</f>
        <v>9.2376657042532884</v>
      </c>
      <c r="T97" s="38">
        <f>IF(T87="-","-",SUM(T87:T90,T92:T96)*'3l HAP'!$E$11)</f>
        <v>8.7634119863957824</v>
      </c>
      <c r="U97" s="38" t="str">
        <f>IF(U87="-","-",SUM(U87:U90,U92:U96)*'3l HAP'!$E$11)</f>
        <v>-</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15">
      <c r="A98" s="256"/>
      <c r="B98" s="135" t="s">
        <v>44</v>
      </c>
      <c r="C98" s="135" t="str">
        <f>B98&amp;"_"&amp;D98</f>
        <v>Total_North West</v>
      </c>
      <c r="D98" s="133" t="s">
        <v>322</v>
      </c>
      <c r="E98" s="128"/>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629.10599489117249</v>
      </c>
      <c r="M98" s="38">
        <f t="shared" si="12"/>
        <v>696.61673321381352</v>
      </c>
      <c r="N98" s="38">
        <f t="shared" si="12"/>
        <v>733.14431670754277</v>
      </c>
      <c r="O98" s="30"/>
      <c r="P98" s="38">
        <f t="shared" ref="P98:Z98" si="13">IF(P87="-","-",SUM(P87:P97))</f>
        <v>733.14431670754277</v>
      </c>
      <c r="Q98" s="38">
        <f t="shared" si="13"/>
        <v>821.75529708582405</v>
      </c>
      <c r="R98" s="38">
        <f t="shared" si="13"/>
        <v>790.81198252476202</v>
      </c>
      <c r="S98" s="38">
        <f t="shared" si="13"/>
        <v>780.62518087831086</v>
      </c>
      <c r="T98" s="38">
        <f t="shared" si="13"/>
        <v>750.95738122976115</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t="str">
        <f>IF('3a DF'!V34="-","-",'3a DF'!V34)</f>
        <v>-</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15">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t="str">
        <f>IF('3b CM'!U34="-","-",'3b CM'!U34)</f>
        <v>-</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15">
      <c r="A101" s="256"/>
      <c r="B101" s="132" t="s">
        <v>600</v>
      </c>
      <c r="C101" s="132" t="s">
        <v>601</v>
      </c>
      <c r="D101" s="134" t="s">
        <v>323</v>
      </c>
      <c r="E101" s="131"/>
      <c r="F101" s="30"/>
      <c r="G101" s="129" t="str">
        <f>IF('3c AA'!J118="-","-",'3c AA'!J118)</f>
        <v>-</v>
      </c>
      <c r="H101" s="129" t="str">
        <f>IF('3c AA'!K118="-","-",'3c AA'!K118)</f>
        <v>-</v>
      </c>
      <c r="I101" s="129" t="str">
        <f>IF('3c AA'!L118="-","-",'3c AA'!L118)</f>
        <v>-</v>
      </c>
      <c r="J101" s="129" t="str">
        <f>IF('3c AA'!M118="-","-",'3c AA'!M118)</f>
        <v>-</v>
      </c>
      <c r="K101" s="129" t="str">
        <f>IF('3c AA'!N118="-","-",'3c AA'!N118)</f>
        <v>-</v>
      </c>
      <c r="L101" s="129" t="str">
        <f>IF('3c AA'!O118="-","-",'3c AA'!O118)</f>
        <v>-</v>
      </c>
      <c r="M101" s="129" t="str">
        <f>IF('3c AA'!P118="-","-",'3c AA'!P118)</f>
        <v>-</v>
      </c>
      <c r="N101" s="129" t="str">
        <f>IF('3c AA'!Q118="-","-",'3c AA'!Q118)</f>
        <v>-</v>
      </c>
      <c r="O101" s="30"/>
      <c r="P101" s="129" t="str">
        <f>IF('3c AA'!S118="-","-",'3c AA'!S118)</f>
        <v>-</v>
      </c>
      <c r="Q101" s="129" t="str">
        <f>IF('3c AA'!T118="-","-",'3c AA'!T118)</f>
        <v>-</v>
      </c>
      <c r="R101" s="129" t="str">
        <f>IF('3c AA'!U118="-","-",'3c AA'!U118)</f>
        <v>-</v>
      </c>
      <c r="S101" s="129" t="str">
        <f>IF('3c AA'!V118="-","-",'3c AA'!V118)</f>
        <v>-</v>
      </c>
      <c r="T101" s="129">
        <f>IF('3c AA'!W118="-","-",'3c AA'!W118)</f>
        <v>6.5436735830868322</v>
      </c>
      <c r="U101" s="129" t="str">
        <f>IF('3c AA'!X118="-","-",'3c AA'!X118)</f>
        <v>-</v>
      </c>
      <c r="V101" s="129" t="str">
        <f>IF('3c AA'!Y118="-","-",'3c AA'!Y118)</f>
        <v>-</v>
      </c>
      <c r="W101" s="129" t="str">
        <f>IF('3c AA'!Z118="-","-",'3c AA'!Z118)</f>
        <v>-</v>
      </c>
      <c r="X101" s="129" t="str">
        <f>IF('3c AA'!AA118="-","-",'3c AA'!AA118)</f>
        <v>-</v>
      </c>
      <c r="Y101" s="129" t="str">
        <f>IF('3c AA'!AB118="-","-",'3c AA'!AB118)</f>
        <v>-</v>
      </c>
      <c r="Z101" s="129" t="str">
        <f>IF('3c AA'!AC118="-","-",'3c AA'!AC118)</f>
        <v>-</v>
      </c>
      <c r="AA101" s="28"/>
    </row>
    <row r="102" spans="1:27" s="29" customFormat="1" ht="11.25" x14ac:dyDescent="0.15">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t="str">
        <f>IF('3d PC'!U35="-","-",'3d PC'!U35)</f>
        <v>-</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15">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t="str">
        <f>IF('3e NC-Elec'!V63="-","-",'3e NC-Elec'!V63)</f>
        <v>-</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15">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t="str">
        <f>IF('3g CPIH'!Q$16="-","-",'3h OC '!$E$10*('3g CPIH'!Q$16/'3g CPIH'!$G$16))</f>
        <v>-</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f>IF('3i SMNCC'!P$38="-","-",'3i SMNCC'!P$38)</f>
        <v>16.855736391237045</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15">
      <c r="A106" s="256"/>
      <c r="B106" s="132" t="s">
        <v>349</v>
      </c>
      <c r="C106" s="132" t="s">
        <v>389</v>
      </c>
      <c r="D106" s="134" t="s">
        <v>323</v>
      </c>
      <c r="E106" s="131"/>
      <c r="F106" s="30"/>
      <c r="G106" s="129">
        <f>IF('3g CPIH'!C$16="-","-",'3j PAAC PAP'!$G$14*('3g CPIH'!C$16/'3g CPIH'!$G$16))</f>
        <v>13.436452250489236</v>
      </c>
      <c r="H106" s="129">
        <f>IF('3g CPIH'!D$16="-","-",'3j PAAC PAP'!$G$14*('3g CPIH'!D$16/'3g CPIH'!$G$16))</f>
        <v>13.463352054794518</v>
      </c>
      <c r="I106" s="129">
        <f>IF('3g CPIH'!E$16="-","-",'3j PAAC PAP'!$G$14*('3g CPIH'!E$16/'3g CPIH'!$G$16))</f>
        <v>13.503701761252445</v>
      </c>
      <c r="J106" s="129">
        <f>IF('3g CPIH'!F$16="-","-",'3j PAAC PAP'!$G$14*('3g CPIH'!F$16/'3g CPIH'!$G$16))</f>
        <v>13.584401174168297</v>
      </c>
      <c r="K106" s="129">
        <f>IF('3g CPIH'!G$16="-","-",'3j PAAC PAP'!$G$14*('3g CPIH'!G$16/'3g CPIH'!$G$16))</f>
        <v>13.745799999999999</v>
      </c>
      <c r="L106" s="129">
        <f>IF('3g CPIH'!H$16="-","-",'3j PAAC PAP'!$G$14*('3g CPIH'!H$16/'3g CPIH'!$G$16))</f>
        <v>13.920648727984345</v>
      </c>
      <c r="M106" s="129">
        <f>IF('3g CPIH'!I$16="-","-",'3j PAAC PAP'!$G$14*('3g CPIH'!I$16/'3g CPIH'!$G$16))</f>
        <v>14.122397260273971</v>
      </c>
      <c r="N106" s="129">
        <f>IF('3g CPIH'!J$16="-","-",'3j PAAC PAP'!$G$14*('3g CPIH'!J$16/'3g CPIH'!$G$16))</f>
        <v>14.24344637964775</v>
      </c>
      <c r="O106" s="30"/>
      <c r="P106" s="129">
        <f>IF('3g CPIH'!L$16="-","-",'3j PAAC PAP'!$G$14*('3g CPIH'!L$16/'3g CPIH'!$G$16))</f>
        <v>14.24344637964775</v>
      </c>
      <c r="Q106" s="129">
        <f>IF('3g CPIH'!M$16="-","-",'3j PAAC PAP'!$G$14*('3g CPIH'!M$16/'3g CPIH'!$G$16))</f>
        <v>14.40484520547945</v>
      </c>
      <c r="R106" s="129">
        <f>IF('3g CPIH'!N$16="-","-",'3j PAAC PAP'!$G$14*('3g CPIH'!N$16/'3g CPIH'!$G$16))</f>
        <v>14.512444422700586</v>
      </c>
      <c r="S106" s="129">
        <f>IF('3g CPIH'!O$16="-","-",'3j PAAC PAP'!$G$14*('3g CPIH'!O$16/'3g CPIH'!$G$16))</f>
        <v>14.593143835616438</v>
      </c>
      <c r="T106" s="129">
        <f>IF('3g CPIH'!P$16="-","-",'3j PAAC PAP'!$G$14*('3g CPIH'!P$16/'3g CPIH'!$G$16))</f>
        <v>14.633493542074362</v>
      </c>
      <c r="U106" s="129" t="str">
        <f>IF('3g CPIH'!Q$16="-","-",'3j PAAC PAP'!$G$14*('3g CPIH'!Q$16/'3g CPIH'!$G$16))</f>
        <v>-</v>
      </c>
      <c r="V106" s="129" t="str">
        <f>IF('3g CPIH'!R$16="-","-",'3j PAAC PAP'!$G$14*('3g CPIH'!R$16/'3g CPIH'!$G$16))</f>
        <v>-</v>
      </c>
      <c r="W106" s="129" t="str">
        <f>IF('3g CPIH'!S$16="-","-",'3j PAAC PAP'!$G$14*('3g CPIH'!S$16/'3g CPIH'!$G$16))</f>
        <v>-</v>
      </c>
      <c r="X106" s="129" t="str">
        <f>IF('3g CPIH'!T$16="-","-",'3j PAAC PAP'!$G$14*('3g CPIH'!T$16/'3g CPIH'!$G$16))</f>
        <v>-</v>
      </c>
      <c r="Y106" s="129" t="str">
        <f>IF('3g CPIH'!U$16="-","-",'3j PAAC PAP'!$G$14*('3g CPIH'!U$16/'3g CPIH'!$G$16))</f>
        <v>-</v>
      </c>
      <c r="Z106" s="129" t="str">
        <f>IF('3g CPIH'!V$16="-","-",'3j PAAC PAP'!$G$14*('3g CPIH'!V$16/'3g CPIH'!$G$16))</f>
        <v>-</v>
      </c>
      <c r="AA106" s="28"/>
    </row>
    <row r="107" spans="1:27" s="29" customFormat="1" ht="11.25" customHeight="1" x14ac:dyDescent="0.15">
      <c r="A107" s="256"/>
      <c r="B107" s="132" t="s">
        <v>349</v>
      </c>
      <c r="C107" s="132" t="s">
        <v>406</v>
      </c>
      <c r="D107" s="134" t="s">
        <v>323</v>
      </c>
      <c r="E107" s="131"/>
      <c r="F107" s="30"/>
      <c r="G107" s="129">
        <f>IF(G99="-","-",SUM(G99:G105)*'3j PAAC PAP'!$G$32)</f>
        <v>31.231913636616692</v>
      </c>
      <c r="H107" s="129">
        <f>IF(H99="-","-",SUM(H99:H105)*'3j PAAC PAP'!$G$32)</f>
        <v>29.752983424554202</v>
      </c>
      <c r="I107" s="129">
        <f>IF(I99="-","-",SUM(I99:I105)*'3j PAAC PAP'!$G$32)</f>
        <v>30.266670035686595</v>
      </c>
      <c r="J107" s="129">
        <f>IF(J99="-","-",SUM(J99:J105)*'3j PAAC PAP'!$G$32)</f>
        <v>29.61406527057294</v>
      </c>
      <c r="K107" s="129">
        <f>IF(K99="-","-",SUM(K99:K105)*'3j PAAC PAP'!$G$32)</f>
        <v>33.091906308336682</v>
      </c>
      <c r="L107" s="129">
        <f>IF(L99="-","-",SUM(L99:L105)*'3j PAAC PAP'!$G$32)</f>
        <v>32.643433115087326</v>
      </c>
      <c r="M107" s="129">
        <f>IF(M99="-","-",SUM(M99:M105)*'3j PAAC PAP'!$G$32)</f>
        <v>36.315565805580789</v>
      </c>
      <c r="N107" s="129">
        <f>IF(N99="-","-",SUM(N99:N105)*'3j PAAC PAP'!$G$32)</f>
        <v>38.23261358943261</v>
      </c>
      <c r="O107" s="30"/>
      <c r="P107" s="129">
        <f>IF(P99="-","-",SUM(P99:P105)*'3j PAAC PAP'!$G$32)</f>
        <v>38.23261358943261</v>
      </c>
      <c r="Q107" s="129">
        <f>IF(Q99="-","-",SUM(Q99:Q105)*'3j PAAC PAP'!$G$32)</f>
        <v>42.61811840678979</v>
      </c>
      <c r="R107" s="129">
        <f>IF(R99="-","-",SUM(R99:R105)*'3j PAAC PAP'!$G$32)</f>
        <v>41.071002801853872</v>
      </c>
      <c r="S107" s="129">
        <f>IF(S99="-","-",SUM(S99:S105)*'3j PAAC PAP'!$G$32)</f>
        <v>40.576323514127921</v>
      </c>
      <c r="T107" s="129">
        <f>IF(T99="-","-",SUM(T99:T105)*'3j PAAC PAP'!$G$32)</f>
        <v>39.048971448473161</v>
      </c>
      <c r="U107" s="129" t="str">
        <f>IF(U99="-","-",SUM(U99:U105)*'3j PAAC PAP'!$G$32)</f>
        <v>-</v>
      </c>
      <c r="V107" s="129" t="str">
        <f>IF(V99="-","-",SUM(V99:V105)*'3j PAAC PAP'!$G$32)</f>
        <v>-</v>
      </c>
      <c r="W107" s="129" t="str">
        <f>IF(W99="-","-",SUM(W99:W105)*'3j PAAC PAP'!$G$32)</f>
        <v>-</v>
      </c>
      <c r="X107" s="129" t="str">
        <f>IF(X99="-","-",SUM(X99:X105)*'3j PAAC PAP'!$G$32)</f>
        <v>-</v>
      </c>
      <c r="Y107" s="129" t="str">
        <f>IF(Y99="-","-",SUM(Y99:Y105)*'3j PAAC PAP'!$G$32)</f>
        <v>-</v>
      </c>
      <c r="Z107" s="129" t="str">
        <f>IF(Z99="-","-",SUM(Z99:Z105)*'3j PAAC PAP'!$G$32)</f>
        <v>-</v>
      </c>
      <c r="AA107" s="28"/>
    </row>
    <row r="108" spans="1:27" s="29" customFormat="1" ht="11.25" customHeight="1" x14ac:dyDescent="0.15">
      <c r="A108" s="256"/>
      <c r="B108" s="132" t="s">
        <v>388</v>
      </c>
      <c r="C108" s="132" t="s">
        <v>518</v>
      </c>
      <c r="D108" s="134" t="s">
        <v>323</v>
      </c>
      <c r="E108" s="131"/>
      <c r="F108" s="30"/>
      <c r="G108" s="129">
        <f>IF(G99="-","-",SUM(G99:G107)*'3k EBIT'!$E$10)</f>
        <v>11.311733057814125</v>
      </c>
      <c r="H108" s="129">
        <f>IF(H99="-","-",SUM(H99:H107)*'3k EBIT'!$E$10)</f>
        <v>10.788930657413395</v>
      </c>
      <c r="I108" s="129">
        <f>IF(I99="-","-",SUM(I99:I107)*'3k EBIT'!$E$10)</f>
        <v>10.971481526478073</v>
      </c>
      <c r="J108" s="129">
        <f>IF(J99="-","-",SUM(J99:J107)*'3k EBIT'!$E$10)</f>
        <v>10.742118577855422</v>
      </c>
      <c r="K108" s="129">
        <f>IF(K99="-","-",SUM(K99:K107)*'3k EBIT'!$E$10)</f>
        <v>11.975887867440974</v>
      </c>
      <c r="L108" s="129">
        <f>IF(L99="-","-",SUM(L99:L107)*'3k EBIT'!$E$10)</f>
        <v>11.820580903318765</v>
      </c>
      <c r="M108" s="129">
        <f>IF(M99="-","-",SUM(M99:M107)*'3k EBIT'!$E$10)</f>
        <v>13.123882304983196</v>
      </c>
      <c r="N108" s="129">
        <f>IF(N99="-","-",SUM(N99:N107)*'3k EBIT'!$E$10)</f>
        <v>13.804579250179732</v>
      </c>
      <c r="O108" s="30"/>
      <c r="P108" s="129">
        <f>IF(P99="-","-",SUM(P99:P107)*'3k EBIT'!$E$10)</f>
        <v>13.804579250179732</v>
      </c>
      <c r="Q108" s="129">
        <f>IF(Q99="-","-",SUM(Q99:Q107)*'3k EBIT'!$E$10)</f>
        <v>15.359527786437523</v>
      </c>
      <c r="R108" s="129">
        <f>IF(R99="-","-",SUM(R99:R107)*'3k EBIT'!$E$10)</f>
        <v>14.81416078933346</v>
      </c>
      <c r="S108" s="129">
        <f>IF(S99="-","-",SUM(S99:S107)*'3k EBIT'!$E$10)</f>
        <v>14.640680191640859</v>
      </c>
      <c r="T108" s="129">
        <f>IF(T99="-","-",SUM(T99:T107)*'3k EBIT'!$E$10)</f>
        <v>14.101004087042412</v>
      </c>
      <c r="U108" s="129" t="str">
        <f>IF(U99="-","-",SUM(U99:U107)*'3k EBIT'!$E$10)</f>
        <v>-</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15">
      <c r="A109" s="256"/>
      <c r="B109" s="132" t="s">
        <v>292</v>
      </c>
      <c r="C109" s="177" t="s">
        <v>519</v>
      </c>
      <c r="D109" s="134" t="s">
        <v>323</v>
      </c>
      <c r="E109" s="130"/>
      <c r="F109" s="30"/>
      <c r="G109" s="129">
        <f>IF(G99="-","-",SUM(G99:G102,G104:G108)*'3l HAP'!$E$11)</f>
        <v>6.9969076852460921</v>
      </c>
      <c r="H109" s="129">
        <f>IF(H99="-","-",SUM(H99:H102,H104:H108)*'3l HAP'!$E$11)</f>
        <v>6.5794923370204543</v>
      </c>
      <c r="I109" s="129">
        <f>IF(I99="-","-",SUM(I99:I102,I104:I108)*'3l HAP'!$E$11)</f>
        <v>6.6241498072918032</v>
      </c>
      <c r="J109" s="129">
        <f>IF(J99="-","-",SUM(J99:J102,J104:J108)*'3l HAP'!$E$11)</f>
        <v>6.4583549367116193</v>
      </c>
      <c r="K109" s="129">
        <f>IF(K99="-","-",SUM(K99:K102,K104:K108)*'3l HAP'!$E$11)</f>
        <v>7.3146094054242834</v>
      </c>
      <c r="L109" s="129">
        <f>IF(L99="-","-",SUM(L99:L102,L104:L108)*'3l HAP'!$E$11)</f>
        <v>7.17748444929145</v>
      </c>
      <c r="M109" s="129">
        <f>IF(M99="-","-",SUM(M99:M102,M104:M108)*'3l HAP'!$E$11)</f>
        <v>8.0792803211215407</v>
      </c>
      <c r="N109" s="129">
        <f>IF(N99="-","-",SUM(N99:N102,N104:N108)*'3l HAP'!$E$11)</f>
        <v>8.6116128522446047</v>
      </c>
      <c r="O109" s="30"/>
      <c r="P109" s="129">
        <f>IF(P99="-","-",SUM(P99:P102,P104:P108)*'3l HAP'!$E$11)</f>
        <v>8.6116128522446047</v>
      </c>
      <c r="Q109" s="129">
        <f>IF(Q99="-","-",SUM(Q99:Q102,Q104:Q108)*'3l HAP'!$E$11)</f>
        <v>9.7131726327178551</v>
      </c>
      <c r="R109" s="129">
        <f>IF(R99="-","-",SUM(R99:R102,R104:R108)*'3l HAP'!$E$11)</f>
        <v>9.2775287278160175</v>
      </c>
      <c r="S109" s="129">
        <f>IF(S99="-","-",SUM(S99:S102,S104:S108)*'3l HAP'!$E$11)</f>
        <v>9.2716156362233129</v>
      </c>
      <c r="T109" s="129">
        <f>IF(T99="-","-",SUM(T99:T102,T104:T108)*'3l HAP'!$E$11)</f>
        <v>8.8073438994027526</v>
      </c>
      <c r="U109" s="129" t="str">
        <f>IF(U99="-","-",SUM(U99:U102,U104:U108)*'3l HAP'!$E$11)</f>
        <v>-</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15">
      <c r="A110" s="256"/>
      <c r="B110" s="132" t="s">
        <v>44</v>
      </c>
      <c r="C110" s="132" t="str">
        <f>B110&amp;"_"&amp;D110</f>
        <v>Total_Southern</v>
      </c>
      <c r="D110" s="134" t="s">
        <v>323</v>
      </c>
      <c r="E110" s="131"/>
      <c r="F110" s="30"/>
      <c r="G110" s="129">
        <f t="shared" ref="G110:N110" si="14">IF(G99="-","-",SUM(G99:G109))</f>
        <v>602.35103323656108</v>
      </c>
      <c r="H110" s="129">
        <f t="shared" si="14"/>
        <v>574.41771344328743</v>
      </c>
      <c r="I110" s="129">
        <f t="shared" si="14"/>
        <v>584.07030742206359</v>
      </c>
      <c r="J110" s="129">
        <f t="shared" si="14"/>
        <v>571.83278339970866</v>
      </c>
      <c r="K110" s="129">
        <f t="shared" si="14"/>
        <v>637.62423681442738</v>
      </c>
      <c r="L110" s="129">
        <f t="shared" si="14"/>
        <v>629.31306449133206</v>
      </c>
      <c r="M110" s="129">
        <f t="shared" si="14"/>
        <v>698.80964264382453</v>
      </c>
      <c r="N110" s="129">
        <f t="shared" si="14"/>
        <v>735.16811538721004</v>
      </c>
      <c r="O110" s="30"/>
      <c r="P110" s="129">
        <f t="shared" ref="P110:Z110" si="15">IF(P99="-","-",SUM(P99:P109))</f>
        <v>735.16811538721004</v>
      </c>
      <c r="Q110" s="129">
        <f t="shared" si="15"/>
        <v>818.10903800886638</v>
      </c>
      <c r="R110" s="129">
        <f t="shared" si="15"/>
        <v>788.96987979665482</v>
      </c>
      <c r="S110" s="129">
        <f t="shared" si="15"/>
        <v>779.83341270316669</v>
      </c>
      <c r="T110" s="129">
        <f t="shared" si="15"/>
        <v>750.96514719350898</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t="str">
        <f>IF('3a DF'!V35="-","-",'3a DF'!V35)</f>
        <v>-</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15">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t="str">
        <f>IF('3b CM'!U35="-","-",'3b CM'!U35)</f>
        <v>-</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15">
      <c r="A113" s="256"/>
      <c r="B113" s="135" t="s">
        <v>600</v>
      </c>
      <c r="C113" s="135" t="s">
        <v>601</v>
      </c>
      <c r="D113" s="133" t="s">
        <v>324</v>
      </c>
      <c r="E113" s="128"/>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f>IF('3c AA'!W119="-","-",'3c AA'!W119)</f>
        <v>6.5514359392354615</v>
      </c>
      <c r="U113" s="38" t="str">
        <f>IF('3c AA'!X119="-","-",'3c AA'!X119)</f>
        <v>-</v>
      </c>
      <c r="V113" s="38" t="str">
        <f>IF('3c AA'!Y119="-","-",'3c AA'!Y119)</f>
        <v>-</v>
      </c>
      <c r="W113" s="38" t="str">
        <f>IF('3c AA'!Z119="-","-",'3c AA'!Z119)</f>
        <v>-</v>
      </c>
      <c r="X113" s="38" t="str">
        <f>IF('3c AA'!AA119="-","-",'3c AA'!AA119)</f>
        <v>-</v>
      </c>
      <c r="Y113" s="38" t="str">
        <f>IF('3c AA'!AB119="-","-",'3c AA'!AB119)</f>
        <v>-</v>
      </c>
      <c r="Z113" s="38" t="str">
        <f>IF('3c AA'!AC119="-","-",'3c AA'!AC119)</f>
        <v>-</v>
      </c>
      <c r="AA113" s="28"/>
    </row>
    <row r="114" spans="1:27" s="29" customFormat="1" ht="12.4" customHeight="1" x14ac:dyDescent="0.15">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t="str">
        <f>IF('3d PC'!U36="-","-",'3d PC'!U36)</f>
        <v>-</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15">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t="str">
        <f>IF('3e NC-Elec'!V64="-","-",'3e NC-Elec'!V64)</f>
        <v>-</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15">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t="str">
        <f>IF('3g CPIH'!Q$16="-","-",'3h OC '!$E$10*('3g CPIH'!Q$16/'3g CPIH'!$G$16))</f>
        <v>-</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f>IF('3i SMNCC'!P$38="-","-",'3i SMNCC'!P$38)</f>
        <v>16.855736391237045</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15">
      <c r="A118" s="256"/>
      <c r="B118" s="135" t="s">
        <v>349</v>
      </c>
      <c r="C118" s="135" t="s">
        <v>389</v>
      </c>
      <c r="D118" s="133" t="s">
        <v>324</v>
      </c>
      <c r="E118" s="128"/>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f>IF('3g CPIH'!P$16="-","-",'3j PAAC PAP'!$G$14*('3g CPIH'!P$16/'3g CPIH'!$G$16))</f>
        <v>14.633493542074362</v>
      </c>
      <c r="U118" s="38" t="str">
        <f>IF('3g CPIH'!Q$16="-","-",'3j PAAC PAP'!$G$14*('3g CPIH'!Q$16/'3g CPIH'!$G$16))</f>
        <v>-</v>
      </c>
      <c r="V118" s="38" t="str">
        <f>IF('3g CPIH'!R$16="-","-",'3j PAAC PAP'!$G$14*('3g CPIH'!R$16/'3g CPIH'!$G$16))</f>
        <v>-</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15">
      <c r="A119" s="256"/>
      <c r="B119" s="135" t="s">
        <v>349</v>
      </c>
      <c r="C119" s="135" t="s">
        <v>406</v>
      </c>
      <c r="D119" s="133" t="s">
        <v>324</v>
      </c>
      <c r="E119" s="128"/>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33.772974362943437</v>
      </c>
      <c r="M119" s="38">
        <f>IF(M111="-","-",SUM(M111:M117)*'3j PAAC PAP'!$G$32)</f>
        <v>36.909699440401276</v>
      </c>
      <c r="N119" s="38">
        <f>IF(N111="-","-",SUM(N111:N117)*'3j PAAC PAP'!$G$32)</f>
        <v>38.82802882241873</v>
      </c>
      <c r="O119" s="30"/>
      <c r="P119" s="38">
        <f>IF(P111="-","-",SUM(P111:P117)*'3j PAAC PAP'!$G$32)</f>
        <v>38.82802882241873</v>
      </c>
      <c r="Q119" s="38">
        <f>IF(Q111="-","-",SUM(Q111:Q117)*'3j PAAC PAP'!$G$32)</f>
        <v>43.609140912132069</v>
      </c>
      <c r="R119" s="38">
        <f>IF(R111="-","-",SUM(R111:R117)*'3j PAAC PAP'!$G$32)</f>
        <v>41.958127774173974</v>
      </c>
      <c r="S119" s="38">
        <f>IF(S111="-","-",SUM(S111:S117)*'3j PAAC PAP'!$G$32)</f>
        <v>42.379651022931249</v>
      </c>
      <c r="T119" s="38">
        <f>IF(T111="-","-",SUM(T111:T117)*'3j PAAC PAP'!$G$32)</f>
        <v>40.78271290036232</v>
      </c>
      <c r="U119" s="38" t="str">
        <f>IF(U111="-","-",SUM(U111:U117)*'3j PAAC PAP'!$G$32)</f>
        <v>-</v>
      </c>
      <c r="V119" s="38" t="str">
        <f>IF(V111="-","-",SUM(V111:V117)*'3j PAAC PAP'!$G$32)</f>
        <v>-</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15">
      <c r="A120" s="256"/>
      <c r="B120" s="135" t="s">
        <v>388</v>
      </c>
      <c r="C120" s="135" t="s">
        <v>518</v>
      </c>
      <c r="D120" s="133" t="s">
        <v>324</v>
      </c>
      <c r="E120" s="128"/>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12.220272083277655</v>
      </c>
      <c r="M120" s="38">
        <f>IF(M111="-","-",SUM(M111:M119)*'3k EBIT'!$E$10)</f>
        <v>13.334118074597971</v>
      </c>
      <c r="N120" s="38">
        <f>IF(N111="-","-",SUM(N111:N119)*'3k EBIT'!$E$10)</f>
        <v>14.015268516719942</v>
      </c>
      <c r="O120" s="30"/>
      <c r="P120" s="38">
        <f>IF(P111="-","-",SUM(P111:P119)*'3k EBIT'!$E$10)</f>
        <v>14.015268516719942</v>
      </c>
      <c r="Q120" s="38">
        <f>IF(Q111="-","-",SUM(Q111:Q119)*'3k EBIT'!$E$10)</f>
        <v>15.7102037403063</v>
      </c>
      <c r="R120" s="38">
        <f>IF(R111="-","-",SUM(R111:R119)*'3k EBIT'!$E$10)</f>
        <v>15.128072324331059</v>
      </c>
      <c r="S120" s="38">
        <f>IF(S111="-","-",SUM(S111:S119)*'3k EBIT'!$E$10)</f>
        <v>15.278792435185721</v>
      </c>
      <c r="T120" s="38">
        <f>IF(T111="-","-",SUM(T111:T119)*'3k EBIT'!$E$10)</f>
        <v>14.714493118952021</v>
      </c>
      <c r="U120" s="38" t="str">
        <f>IF(U111="-","-",SUM(U111:U119)*'3k EBIT'!$E$10)</f>
        <v>-</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15">
      <c r="A121" s="256"/>
      <c r="B121" s="135" t="s">
        <v>292</v>
      </c>
      <c r="C121" s="179" t="s">
        <v>519</v>
      </c>
      <c r="D121" s="133" t="s">
        <v>324</v>
      </c>
      <c r="E121" s="127"/>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7.2326682024421816</v>
      </c>
      <c r="M121" s="38">
        <f>IF(M111="-","-",SUM(M111:M114,M116:M120)*'3l HAP'!$E$11)</f>
        <v>8.0974417523183266</v>
      </c>
      <c r="N121" s="38">
        <f>IF(N111="-","-",SUM(N111:N114,N116:N120)*'3l HAP'!$E$11)</f>
        <v>8.6301329935261712</v>
      </c>
      <c r="O121" s="30"/>
      <c r="P121" s="38">
        <f>IF(P111="-","-",SUM(P111:P114,P116:P120)*'3l HAP'!$E$11)</f>
        <v>8.6301329935261712</v>
      </c>
      <c r="Q121" s="38">
        <f>IF(Q111="-","-",SUM(Q111:Q114,Q116:Q120)*'3l HAP'!$E$11)</f>
        <v>9.7369049362204869</v>
      </c>
      <c r="R121" s="38">
        <f>IF(R111="-","-",SUM(R111:R114,R116:R120)*'3l HAP'!$E$11)</f>
        <v>9.2784126468444388</v>
      </c>
      <c r="S121" s="38">
        <f>IF(S111="-","-",SUM(S111:S114,S116:S120)*'3l HAP'!$E$11)</f>
        <v>9.3044618632235938</v>
      </c>
      <c r="T121" s="38">
        <f>IF(T111="-","-",SUM(T111:T114,T116:T120)*'3l HAP'!$E$11)</f>
        <v>8.8254748824148166</v>
      </c>
      <c r="U121" s="38" t="str">
        <f>IF(U111="-","-",SUM(U111:U114,U116:U120)*'3l HAP'!$E$11)</f>
        <v>-</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15">
      <c r="A122" s="256"/>
      <c r="B122" s="135" t="s">
        <v>44</v>
      </c>
      <c r="C122" s="135" t="str">
        <f>B122&amp;"_"&amp;D122</f>
        <v>Total_South East</v>
      </c>
      <c r="D122" s="133" t="s">
        <v>324</v>
      </c>
      <c r="E122" s="128"/>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650.40461744792833</v>
      </c>
      <c r="M122" s="38">
        <f t="shared" si="16"/>
        <v>709.89284001061992</v>
      </c>
      <c r="N122" s="38">
        <f t="shared" si="16"/>
        <v>746.27553971346504</v>
      </c>
      <c r="O122" s="30"/>
      <c r="P122" s="38">
        <f t="shared" ref="P122:Z122" si="17">IF(P111="-","-",SUM(P111:P121))</f>
        <v>746.27553971346504</v>
      </c>
      <c r="Q122" s="38">
        <f t="shared" si="17"/>
        <v>836.58939183980124</v>
      </c>
      <c r="R122" s="38">
        <f t="shared" si="17"/>
        <v>805.49241662808686</v>
      </c>
      <c r="S122" s="38">
        <f t="shared" si="17"/>
        <v>813.45109998127396</v>
      </c>
      <c r="T122" s="38">
        <f t="shared" si="17"/>
        <v>783.27216125580833</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t="str">
        <f>IF('3a DF'!V36="-","-",'3a DF'!V36)</f>
        <v>-</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15">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t="str">
        <f>IF('3b CM'!U36="-","-",'3b CM'!U36)</f>
        <v>-</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15">
      <c r="A125" s="256"/>
      <c r="B125" s="132" t="s">
        <v>600</v>
      </c>
      <c r="C125" s="132" t="s">
        <v>601</v>
      </c>
      <c r="D125" s="134" t="s">
        <v>325</v>
      </c>
      <c r="E125" s="131"/>
      <c r="F125" s="30"/>
      <c r="G125" s="129" t="str">
        <f>IF('3c AA'!J120="-","-",'3c AA'!J120)</f>
        <v>-</v>
      </c>
      <c r="H125" s="129" t="str">
        <f>IF('3c AA'!K120="-","-",'3c AA'!K120)</f>
        <v>-</v>
      </c>
      <c r="I125" s="129" t="str">
        <f>IF('3c AA'!L120="-","-",'3c AA'!L120)</f>
        <v>-</v>
      </c>
      <c r="J125" s="129" t="str">
        <f>IF('3c AA'!M120="-","-",'3c AA'!M120)</f>
        <v>-</v>
      </c>
      <c r="K125" s="129" t="str">
        <f>IF('3c AA'!N120="-","-",'3c AA'!N120)</f>
        <v>-</v>
      </c>
      <c r="L125" s="129" t="str">
        <f>IF('3c AA'!O120="-","-",'3c AA'!O120)</f>
        <v>-</v>
      </c>
      <c r="M125" s="129" t="str">
        <f>IF('3c AA'!P120="-","-",'3c AA'!P120)</f>
        <v>-</v>
      </c>
      <c r="N125" s="129" t="str">
        <f>IF('3c AA'!Q120="-","-",'3c AA'!Q120)</f>
        <v>-</v>
      </c>
      <c r="O125" s="30"/>
      <c r="P125" s="129" t="str">
        <f>IF('3c AA'!S120="-","-",'3c AA'!S120)</f>
        <v>-</v>
      </c>
      <c r="Q125" s="129" t="str">
        <f>IF('3c AA'!T120="-","-",'3c AA'!T120)</f>
        <v>-</v>
      </c>
      <c r="R125" s="129" t="str">
        <f>IF('3c AA'!U120="-","-",'3c AA'!U120)</f>
        <v>-</v>
      </c>
      <c r="S125" s="129" t="str">
        <f>IF('3c AA'!V120="-","-",'3c AA'!V120)</f>
        <v>-</v>
      </c>
      <c r="T125" s="129">
        <f>IF('3c AA'!W120="-","-",'3c AA'!W120)</f>
        <v>6.4670012065997176</v>
      </c>
      <c r="U125" s="129" t="str">
        <f>IF('3c AA'!X120="-","-",'3c AA'!X120)</f>
        <v>-</v>
      </c>
      <c r="V125" s="129" t="str">
        <f>IF('3c AA'!Y120="-","-",'3c AA'!Y120)</f>
        <v>-</v>
      </c>
      <c r="W125" s="129" t="str">
        <f>IF('3c AA'!Z120="-","-",'3c AA'!Z120)</f>
        <v>-</v>
      </c>
      <c r="X125" s="129" t="str">
        <f>IF('3c AA'!AA120="-","-",'3c AA'!AA120)</f>
        <v>-</v>
      </c>
      <c r="Y125" s="129" t="str">
        <f>IF('3c AA'!AB120="-","-",'3c AA'!AB120)</f>
        <v>-</v>
      </c>
      <c r="Z125" s="129" t="str">
        <f>IF('3c AA'!AC120="-","-",'3c AA'!AC120)</f>
        <v>-</v>
      </c>
      <c r="AA125" s="28"/>
    </row>
    <row r="126" spans="1:27" s="29" customFormat="1" ht="11.25" customHeight="1" x14ac:dyDescent="0.15">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t="str">
        <f>IF('3d PC'!U37="-","-",'3d PC'!U37)</f>
        <v>-</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15">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t="str">
        <f>IF('3e NC-Elec'!V65="-","-",'3e NC-Elec'!V65)</f>
        <v>-</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15">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t="str">
        <f>IF('3g CPIH'!Q$16="-","-",'3h OC '!$E$10*('3g CPIH'!Q$16/'3g CPIH'!$G$16))</f>
        <v>-</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f>IF('3i SMNCC'!P$38="-","-",'3i SMNCC'!P$38)</f>
        <v>16.855736391237045</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15">
      <c r="A130" s="256"/>
      <c r="B130" s="132" t="s">
        <v>349</v>
      </c>
      <c r="C130" s="132" t="s">
        <v>389</v>
      </c>
      <c r="D130" s="134" t="s">
        <v>325</v>
      </c>
      <c r="E130" s="131"/>
      <c r="F130" s="30"/>
      <c r="G130" s="129">
        <f>IF('3g CPIH'!C$16="-","-",'3j PAAC PAP'!$G$14*('3g CPIH'!C$16/'3g CPIH'!$G$16))</f>
        <v>13.436452250489236</v>
      </c>
      <c r="H130" s="129">
        <f>IF('3g CPIH'!D$16="-","-",'3j PAAC PAP'!$G$14*('3g CPIH'!D$16/'3g CPIH'!$G$16))</f>
        <v>13.463352054794518</v>
      </c>
      <c r="I130" s="129">
        <f>IF('3g CPIH'!E$16="-","-",'3j PAAC PAP'!$G$14*('3g CPIH'!E$16/'3g CPIH'!$G$16))</f>
        <v>13.503701761252445</v>
      </c>
      <c r="J130" s="129">
        <f>IF('3g CPIH'!F$16="-","-",'3j PAAC PAP'!$G$14*('3g CPIH'!F$16/'3g CPIH'!$G$16))</f>
        <v>13.584401174168297</v>
      </c>
      <c r="K130" s="129">
        <f>IF('3g CPIH'!G$16="-","-",'3j PAAC PAP'!$G$14*('3g CPIH'!G$16/'3g CPIH'!$G$16))</f>
        <v>13.745799999999999</v>
      </c>
      <c r="L130" s="129">
        <f>IF('3g CPIH'!H$16="-","-",'3j PAAC PAP'!$G$14*('3g CPIH'!H$16/'3g CPIH'!$G$16))</f>
        <v>13.920648727984345</v>
      </c>
      <c r="M130" s="129">
        <f>IF('3g CPIH'!I$16="-","-",'3j PAAC PAP'!$G$14*('3g CPIH'!I$16/'3g CPIH'!$G$16))</f>
        <v>14.122397260273971</v>
      </c>
      <c r="N130" s="129">
        <f>IF('3g CPIH'!J$16="-","-",'3j PAAC PAP'!$G$14*('3g CPIH'!J$16/'3g CPIH'!$G$16))</f>
        <v>14.24344637964775</v>
      </c>
      <c r="O130" s="30"/>
      <c r="P130" s="129">
        <f>IF('3g CPIH'!L$16="-","-",'3j PAAC PAP'!$G$14*('3g CPIH'!L$16/'3g CPIH'!$G$16))</f>
        <v>14.24344637964775</v>
      </c>
      <c r="Q130" s="129">
        <f>IF('3g CPIH'!M$16="-","-",'3j PAAC PAP'!$G$14*('3g CPIH'!M$16/'3g CPIH'!$G$16))</f>
        <v>14.40484520547945</v>
      </c>
      <c r="R130" s="129">
        <f>IF('3g CPIH'!N$16="-","-",'3j PAAC PAP'!$G$14*('3g CPIH'!N$16/'3g CPIH'!$G$16))</f>
        <v>14.512444422700586</v>
      </c>
      <c r="S130" s="129">
        <f>IF('3g CPIH'!O$16="-","-",'3j PAAC PAP'!$G$14*('3g CPIH'!O$16/'3g CPIH'!$G$16))</f>
        <v>14.593143835616438</v>
      </c>
      <c r="T130" s="129">
        <f>IF('3g CPIH'!P$16="-","-",'3j PAAC PAP'!$G$14*('3g CPIH'!P$16/'3g CPIH'!$G$16))</f>
        <v>14.633493542074362</v>
      </c>
      <c r="U130" s="129" t="str">
        <f>IF('3g CPIH'!Q$16="-","-",'3j PAAC PAP'!$G$14*('3g CPIH'!Q$16/'3g CPIH'!$G$16))</f>
        <v>-</v>
      </c>
      <c r="V130" s="129" t="str">
        <f>IF('3g CPIH'!R$16="-","-",'3j PAAC PAP'!$G$14*('3g CPIH'!R$16/'3g CPIH'!$G$16))</f>
        <v>-</v>
      </c>
      <c r="W130" s="129" t="str">
        <f>IF('3g CPIH'!S$16="-","-",'3j PAAC PAP'!$G$14*('3g CPIH'!S$16/'3g CPIH'!$G$16))</f>
        <v>-</v>
      </c>
      <c r="X130" s="129" t="str">
        <f>IF('3g CPIH'!T$16="-","-",'3j PAAC PAP'!$G$14*('3g CPIH'!T$16/'3g CPIH'!$G$16))</f>
        <v>-</v>
      </c>
      <c r="Y130" s="129" t="str">
        <f>IF('3g CPIH'!U$16="-","-",'3j PAAC PAP'!$G$14*('3g CPIH'!U$16/'3g CPIH'!$G$16))</f>
        <v>-</v>
      </c>
      <c r="Z130" s="129" t="str">
        <f>IF('3g CPIH'!V$16="-","-",'3j PAAC PAP'!$G$14*('3g CPIH'!V$16/'3g CPIH'!$G$16))</f>
        <v>-</v>
      </c>
      <c r="AA130" s="28"/>
    </row>
    <row r="131" spans="1:27" s="29" customFormat="1" ht="11.25" customHeight="1" x14ac:dyDescent="0.15">
      <c r="A131" s="256"/>
      <c r="B131" s="132" t="s">
        <v>349</v>
      </c>
      <c r="C131" s="132" t="s">
        <v>406</v>
      </c>
      <c r="D131" s="134" t="s">
        <v>325</v>
      </c>
      <c r="E131" s="131"/>
      <c r="F131" s="30"/>
      <c r="G131" s="129">
        <f>IF(G123="-","-",SUM(G123:G129)*'3j PAAC PAP'!$G$32)</f>
        <v>31.962952417869936</v>
      </c>
      <c r="H131" s="129">
        <f>IF(H123="-","-",SUM(H123:H129)*'3j PAAC PAP'!$G$32)</f>
        <v>30.475671347620882</v>
      </c>
      <c r="I131" s="129">
        <f>IF(I123="-","-",SUM(I123:I129)*'3j PAAC PAP'!$G$32)</f>
        <v>31.906376030907374</v>
      </c>
      <c r="J131" s="129">
        <f>IF(J123="-","-",SUM(J123:J129)*'3j PAAC PAP'!$G$32)</f>
        <v>31.250005965367492</v>
      </c>
      <c r="K131" s="129">
        <f>IF(K123="-","-",SUM(K123:K129)*'3j PAAC PAP'!$G$32)</f>
        <v>34.219968456943661</v>
      </c>
      <c r="L131" s="129">
        <f>IF(L123="-","-",SUM(L123:L129)*'3j PAAC PAP'!$G$32)</f>
        <v>33.768576678464605</v>
      </c>
      <c r="M131" s="129">
        <f>IF(M123="-","-",SUM(M123:M129)*'3j PAAC PAP'!$G$32)</f>
        <v>37.496022791795859</v>
      </c>
      <c r="N131" s="129">
        <f>IF(N123="-","-",SUM(N123:N129)*'3j PAAC PAP'!$G$32)</f>
        <v>39.397537033323211</v>
      </c>
      <c r="O131" s="30"/>
      <c r="P131" s="129">
        <f>IF(P123="-","-",SUM(P123:P129)*'3j PAAC PAP'!$G$32)</f>
        <v>39.397537033323211</v>
      </c>
      <c r="Q131" s="129">
        <f>IF(Q123="-","-",SUM(Q123:Q129)*'3j PAAC PAP'!$G$32)</f>
        <v>43.754092812228983</v>
      </c>
      <c r="R131" s="129">
        <f>IF(R123="-","-",SUM(R123:R129)*'3j PAAC PAP'!$G$32)</f>
        <v>42.135570864977474</v>
      </c>
      <c r="S131" s="129">
        <f>IF(S123="-","-",SUM(S123:S129)*'3j PAAC PAP'!$G$32)</f>
        <v>41.950326405401839</v>
      </c>
      <c r="T131" s="129">
        <f>IF(T123="-","-",SUM(T123:T129)*'3j PAAC PAP'!$G$32)</f>
        <v>40.385696885660288</v>
      </c>
      <c r="U131" s="129" t="str">
        <f>IF(U123="-","-",SUM(U123:U129)*'3j PAAC PAP'!$G$32)</f>
        <v>-</v>
      </c>
      <c r="V131" s="129" t="str">
        <f>IF(V123="-","-",SUM(V123:V129)*'3j PAAC PAP'!$G$32)</f>
        <v>-</v>
      </c>
      <c r="W131" s="129" t="str">
        <f>IF(W123="-","-",SUM(W123:W129)*'3j PAAC PAP'!$G$32)</f>
        <v>-</v>
      </c>
      <c r="X131" s="129" t="str">
        <f>IF(X123="-","-",SUM(X123:X129)*'3j PAAC PAP'!$G$32)</f>
        <v>-</v>
      </c>
      <c r="Y131" s="129" t="str">
        <f>IF(Y123="-","-",SUM(Y123:Y129)*'3j PAAC PAP'!$G$32)</f>
        <v>-</v>
      </c>
      <c r="Z131" s="129" t="str">
        <f>IF(Z123="-","-",SUM(Z123:Z129)*'3j PAAC PAP'!$G$32)</f>
        <v>-</v>
      </c>
      <c r="AA131" s="28"/>
    </row>
    <row r="132" spans="1:27" s="29" customFormat="1" ht="11.25" x14ac:dyDescent="0.15">
      <c r="A132" s="256"/>
      <c r="B132" s="132" t="s">
        <v>388</v>
      </c>
      <c r="C132" s="132" t="s">
        <v>518</v>
      </c>
      <c r="D132" s="134" t="s">
        <v>325</v>
      </c>
      <c r="E132" s="131"/>
      <c r="F132" s="30"/>
      <c r="G132" s="129">
        <f>IF(G123="-","-",SUM(G123:G131)*'3k EBIT'!$E$10)</f>
        <v>11.570413078246666</v>
      </c>
      <c r="H132" s="129">
        <f>IF(H123="-","-",SUM(H123:H131)*'3k EBIT'!$E$10)</f>
        <v>11.044655704427663</v>
      </c>
      <c r="I132" s="129">
        <f>IF(I123="-","-",SUM(I123:I131)*'3k EBIT'!$E$10)</f>
        <v>11.551695861509549</v>
      </c>
      <c r="J132" s="129">
        <f>IF(J123="-","-",SUM(J123:J131)*'3k EBIT'!$E$10)</f>
        <v>11.321000551299294</v>
      </c>
      <c r="K132" s="129">
        <f>IF(K123="-","-",SUM(K123:K131)*'3k EBIT'!$E$10)</f>
        <v>12.375055664189835</v>
      </c>
      <c r="L132" s="129">
        <f>IF(L123="-","-",SUM(L123:L131)*'3k EBIT'!$E$10)</f>
        <v>12.218715950908191</v>
      </c>
      <c r="M132" s="129">
        <f>IF(M123="-","-",SUM(M123:M131)*'3k EBIT'!$E$10)</f>
        <v>13.541590154613774</v>
      </c>
      <c r="N132" s="129">
        <f>IF(N123="-","-",SUM(N123:N131)*'3k EBIT'!$E$10)</f>
        <v>14.216790514473217</v>
      </c>
      <c r="O132" s="30"/>
      <c r="P132" s="129">
        <f>IF(P123="-","-",SUM(P123:P131)*'3k EBIT'!$E$10)</f>
        <v>14.216790514473217</v>
      </c>
      <c r="Q132" s="129">
        <f>IF(Q123="-","-",SUM(Q123:Q131)*'3k EBIT'!$E$10)</f>
        <v>15.761495356346868</v>
      </c>
      <c r="R132" s="129">
        <f>IF(R123="-","-",SUM(R123:R131)*'3k EBIT'!$E$10)</f>
        <v>15.190861034768519</v>
      </c>
      <c r="S132" s="129">
        <f>IF(S123="-","-",SUM(S123:S131)*'3k EBIT'!$E$10)</f>
        <v>15.126874775435427</v>
      </c>
      <c r="T132" s="129">
        <f>IF(T123="-","-",SUM(T123:T131)*'3k EBIT'!$E$10)</f>
        <v>14.574007944391095</v>
      </c>
      <c r="U132" s="129" t="str">
        <f>IF(U123="-","-",SUM(U123:U131)*'3k EBIT'!$E$10)</f>
        <v>-</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15">
      <c r="A133" s="256"/>
      <c r="B133" s="132" t="s">
        <v>292</v>
      </c>
      <c r="C133" s="177" t="s">
        <v>519</v>
      </c>
      <c r="D133" s="134" t="s">
        <v>325</v>
      </c>
      <c r="E133" s="130"/>
      <c r="F133" s="30"/>
      <c r="G133" s="129">
        <f>IF(G123="-","-",SUM(G123:G126,G128:G132)*'3l HAP'!$E$11)</f>
        <v>7.0324283024814802</v>
      </c>
      <c r="H133" s="129">
        <f>IF(H123="-","-",SUM(H123:H126,H128:H132)*'3l HAP'!$E$11)</f>
        <v>6.6126541999791373</v>
      </c>
      <c r="I133" s="129">
        <f>IF(I123="-","-",SUM(I123:I126,I128:I132)*'3l HAP'!$E$11)</f>
        <v>6.6739827557305604</v>
      </c>
      <c r="J133" s="129">
        <f>IF(J123="-","-",SUM(J123:J126,J128:J132)*'3l HAP'!$E$11)</f>
        <v>6.5072226564158875</v>
      </c>
      <c r="K133" s="129">
        <f>IF(K123="-","-",SUM(K123:K126,K128:K132)*'3l HAP'!$E$11)</f>
        <v>7.3570978243373437</v>
      </c>
      <c r="L133" s="129">
        <f>IF(L123="-","-",SUM(L123:L126,L128:L132)*'3l HAP'!$E$11)</f>
        <v>7.2190790927860009</v>
      </c>
      <c r="M133" s="129">
        <f>IF(M123="-","-",SUM(M123:M126,M128:M132)*'3l HAP'!$E$11)</f>
        <v>8.0555233482287996</v>
      </c>
      <c r="N133" s="129">
        <f>IF(N123="-","-",SUM(N123:N126,N128:N132)*'3l HAP'!$E$11)</f>
        <v>8.5835289117978029</v>
      </c>
      <c r="O133" s="30"/>
      <c r="P133" s="129">
        <f>IF(P123="-","-",SUM(P123:P126,P128:P132)*'3l HAP'!$E$11)</f>
        <v>8.5835289117978029</v>
      </c>
      <c r="Q133" s="129">
        <f>IF(Q123="-","-",SUM(Q123:Q126,Q128:Q132)*'3l HAP'!$E$11)</f>
        <v>9.6987691379336098</v>
      </c>
      <c r="R133" s="129">
        <f>IF(R123="-","-",SUM(R123:R126,R128:R132)*'3l HAP'!$E$11)</f>
        <v>9.2448001851968371</v>
      </c>
      <c r="S133" s="129">
        <f>IF(S123="-","-",SUM(S123:S126,S128:S132)*'3l HAP'!$E$11)</f>
        <v>9.2379133097907662</v>
      </c>
      <c r="T133" s="129">
        <f>IF(T123="-","-",SUM(T123:T126,T128:T132)*'3l HAP'!$E$11)</f>
        <v>8.7647904503221294</v>
      </c>
      <c r="U133" s="129" t="str">
        <f>IF(U123="-","-",SUM(U123:U126,U128:U132)*'3l HAP'!$E$11)</f>
        <v>-</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15">
      <c r="A134" s="256"/>
      <c r="B134" s="132" t="s">
        <v>44</v>
      </c>
      <c r="C134" s="132" t="str">
        <f>B134&amp;"_"&amp;D134</f>
        <v>Total_South Wales</v>
      </c>
      <c r="D134" s="134" t="s">
        <v>325</v>
      </c>
      <c r="E134" s="131"/>
      <c r="F134" s="30"/>
      <c r="G134" s="129">
        <f t="shared" ref="G134:N134" si="18">IF(G123="-","-",SUM(G123:G133))</f>
        <v>616.00128614769767</v>
      </c>
      <c r="H134" s="129">
        <f t="shared" si="18"/>
        <v>587.91008274763601</v>
      </c>
      <c r="I134" s="129">
        <f t="shared" si="18"/>
        <v>614.65772433747702</v>
      </c>
      <c r="J134" s="129">
        <f t="shared" si="18"/>
        <v>602.34911082126825</v>
      </c>
      <c r="K134" s="129">
        <f t="shared" si="18"/>
        <v>658.67554796342574</v>
      </c>
      <c r="L134" s="129">
        <f t="shared" si="18"/>
        <v>650.30912666844597</v>
      </c>
      <c r="M134" s="129">
        <f t="shared" si="18"/>
        <v>720.77050025489621</v>
      </c>
      <c r="N134" s="129">
        <f t="shared" si="18"/>
        <v>756.83535218511122</v>
      </c>
      <c r="O134" s="30"/>
      <c r="P134" s="129">
        <f t="shared" ref="P134:Z134" si="19">IF(P123="-","-",SUM(P123:P133))</f>
        <v>756.83535218511122</v>
      </c>
      <c r="Q134" s="129">
        <f t="shared" si="19"/>
        <v>839.25081366543225</v>
      </c>
      <c r="R134" s="129">
        <f t="shared" si="19"/>
        <v>808.76347177183027</v>
      </c>
      <c r="S134" s="129">
        <f t="shared" si="19"/>
        <v>805.38888842782364</v>
      </c>
      <c r="T134" s="129">
        <f t="shared" si="19"/>
        <v>775.81752332196925</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t="str">
        <f>IF('3a DF'!V37="-","-",'3a DF'!V37)</f>
        <v>-</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15">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t="str">
        <f>IF('3b CM'!U37="-","-",'3b CM'!U37)</f>
        <v>-</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15">
      <c r="A137" s="256"/>
      <c r="B137" s="135" t="s">
        <v>600</v>
      </c>
      <c r="C137" s="135" t="s">
        <v>601</v>
      </c>
      <c r="D137" s="133" t="s">
        <v>326</v>
      </c>
      <c r="E137" s="128"/>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f>IF('3c AA'!W121="-","-",'3c AA'!W121)</f>
        <v>6.4423133309405731</v>
      </c>
      <c r="U137" s="38" t="str">
        <f>IF('3c AA'!X121="-","-",'3c AA'!X121)</f>
        <v>-</v>
      </c>
      <c r="V137" s="38" t="str">
        <f>IF('3c AA'!Y121="-","-",'3c AA'!Y121)</f>
        <v>-</v>
      </c>
      <c r="W137" s="38" t="str">
        <f>IF('3c AA'!Z121="-","-",'3c AA'!Z121)</f>
        <v>-</v>
      </c>
      <c r="X137" s="38" t="str">
        <f>IF('3c AA'!AA121="-","-",'3c AA'!AA121)</f>
        <v>-</v>
      </c>
      <c r="Y137" s="38" t="str">
        <f>IF('3c AA'!AB121="-","-",'3c AA'!AB121)</f>
        <v>-</v>
      </c>
      <c r="Z137" s="38" t="str">
        <f>IF('3c AA'!AC121="-","-",'3c AA'!AC121)</f>
        <v>-</v>
      </c>
      <c r="AA137" s="28"/>
    </row>
    <row r="138" spans="1:27" s="29" customFormat="1" ht="11.25" customHeight="1" x14ac:dyDescent="0.15">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t="str">
        <f>IF('3d PC'!U38="-","-",'3d PC'!U38)</f>
        <v>-</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15">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t="str">
        <f>IF('3e NC-Elec'!V66="-","-",'3e NC-Elec'!V66)</f>
        <v>-</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15">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t="str">
        <f>IF('3g CPIH'!Q$16="-","-",'3h OC '!$E$10*('3g CPIH'!Q$16/'3g CPIH'!$G$16))</f>
        <v>-</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f>IF('3i SMNCC'!P$38="-","-",'3i SMNCC'!P$38)</f>
        <v>16.855736391237045</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15">
      <c r="A142" s="256"/>
      <c r="B142" s="135" t="s">
        <v>349</v>
      </c>
      <c r="C142" s="135" t="s">
        <v>389</v>
      </c>
      <c r="D142" s="133" t="s">
        <v>326</v>
      </c>
      <c r="E142" s="128"/>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f>IF('3g CPIH'!P$16="-","-",'3j PAAC PAP'!$G$14*('3g CPIH'!P$16/'3g CPIH'!$G$16))</f>
        <v>14.633493542074362</v>
      </c>
      <c r="U142" s="38" t="str">
        <f>IF('3g CPIH'!Q$16="-","-",'3j PAAC PAP'!$G$14*('3g CPIH'!Q$16/'3g CPIH'!$G$16))</f>
        <v>-</v>
      </c>
      <c r="V142" s="38" t="str">
        <f>IF('3g CPIH'!R$16="-","-",'3j PAAC PAP'!$G$14*('3g CPIH'!R$16/'3g CPIH'!$G$16))</f>
        <v>-</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15">
      <c r="A143" s="256"/>
      <c r="B143" s="135" t="s">
        <v>349</v>
      </c>
      <c r="C143" s="135" t="s">
        <v>406</v>
      </c>
      <c r="D143" s="133" t="s">
        <v>326</v>
      </c>
      <c r="E143" s="128"/>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34.614561846866728</v>
      </c>
      <c r="M143" s="38">
        <f>IF(M135="-","-",SUM(M135:M141)*'3j PAAC PAP'!$G$32)</f>
        <v>38.237010132102561</v>
      </c>
      <c r="N143" s="38">
        <f>IF(N135="-","-",SUM(N135:N141)*'3j PAAC PAP'!$G$32)</f>
        <v>40.133398729832081</v>
      </c>
      <c r="O143" s="30"/>
      <c r="P143" s="38">
        <f>IF(P135="-","-",SUM(P135:P141)*'3j PAAC PAP'!$G$32)</f>
        <v>40.133398729832081</v>
      </c>
      <c r="Q143" s="38">
        <f>IF(Q135="-","-",SUM(Q135:Q141)*'3j PAAC PAP'!$G$32)</f>
        <v>44.342044928634472</v>
      </c>
      <c r="R143" s="38">
        <f>IF(R135="-","-",SUM(R135:R141)*'3j PAAC PAP'!$G$32)</f>
        <v>42.710403670422494</v>
      </c>
      <c r="S143" s="38">
        <f>IF(S135="-","-",SUM(S135:S141)*'3j PAAC PAP'!$G$32)</f>
        <v>42.726353337600095</v>
      </c>
      <c r="T143" s="38">
        <f>IF(T135="-","-",SUM(T135:T141)*'3j PAAC PAP'!$G$32)</f>
        <v>41.143366373390919</v>
      </c>
      <c r="U143" s="38" t="str">
        <f>IF(U135="-","-",SUM(U135:U141)*'3j PAAC PAP'!$G$32)</f>
        <v>-</v>
      </c>
      <c r="V143" s="38" t="str">
        <f>IF(V135="-","-",SUM(V135:V141)*'3j PAAC PAP'!$G$32)</f>
        <v>-</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25" x14ac:dyDescent="0.15">
      <c r="A144" s="256"/>
      <c r="B144" s="135" t="s">
        <v>388</v>
      </c>
      <c r="C144" s="135" t="s">
        <v>518</v>
      </c>
      <c r="D144" s="133" t="s">
        <v>326</v>
      </c>
      <c r="E144" s="128"/>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12.518070056681795</v>
      </c>
      <c r="M144" s="38">
        <f>IF(M135="-","-",SUM(M135:M143)*'3k EBIT'!$E$10)</f>
        <v>13.803790499173047</v>
      </c>
      <c r="N144" s="38">
        <f>IF(N135="-","-",SUM(N135:N143)*'3k EBIT'!$E$10)</f>
        <v>14.477177136318518</v>
      </c>
      <c r="O144" s="30"/>
      <c r="P144" s="38">
        <f>IF(P135="-","-",SUM(P135:P143)*'3k EBIT'!$E$10)</f>
        <v>14.477177136318518</v>
      </c>
      <c r="Q144" s="38">
        <f>IF(Q135="-","-",SUM(Q135:Q143)*'3k EBIT'!$E$10)</f>
        <v>15.969543779201249</v>
      </c>
      <c r="R144" s="38">
        <f>IF(R135="-","-",SUM(R135:R143)*'3k EBIT'!$E$10)</f>
        <v>15.39426715448613</v>
      </c>
      <c r="S144" s="38">
        <f>IF(S135="-","-",SUM(S135:S143)*'3k EBIT'!$E$10)</f>
        <v>15.401473972940527</v>
      </c>
      <c r="T144" s="38">
        <f>IF(T135="-","-",SUM(T135:T143)*'3k EBIT'!$E$10)</f>
        <v>14.842111311262101</v>
      </c>
      <c r="U144" s="38" t="str">
        <f>IF(U135="-","-",SUM(U135:U143)*'3k EBIT'!$E$10)</f>
        <v>-</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15">
      <c r="A145" s="256"/>
      <c r="B145" s="135" t="s">
        <v>292</v>
      </c>
      <c r="C145" s="179" t="s">
        <v>519</v>
      </c>
      <c r="D145" s="133" t="s">
        <v>326</v>
      </c>
      <c r="E145" s="127"/>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7.1808802057811407</v>
      </c>
      <c r="M145" s="38">
        <f>IF(M135="-","-",SUM(M135:M138,M140:M144)*'3l HAP'!$E$11)</f>
        <v>8.0553919216391776</v>
      </c>
      <c r="N145" s="38">
        <f>IF(N135="-","-",SUM(N135:N138,N140:N144)*'3l HAP'!$E$11)</f>
        <v>8.5819704339283103</v>
      </c>
      <c r="O145" s="30"/>
      <c r="P145" s="38">
        <f>IF(P135="-","-",SUM(P135:P138,P140:P144)*'3l HAP'!$E$11)</f>
        <v>8.5819704339283103</v>
      </c>
      <c r="Q145" s="38">
        <f>IF(Q135="-","-",SUM(Q135:Q138,Q140:Q144)*'3l HAP'!$E$11)</f>
        <v>9.7054122319382099</v>
      </c>
      <c r="R145" s="38">
        <f>IF(R135="-","-",SUM(R135:R138,R140:R144)*'3l HAP'!$E$11)</f>
        <v>9.2516938097504973</v>
      </c>
      <c r="S145" s="38">
        <f>IF(S135="-","-",SUM(S135:S138,S140:S144)*'3l HAP'!$E$11)</f>
        <v>9.2615434634181479</v>
      </c>
      <c r="T145" s="38">
        <f>IF(T135="-","-",SUM(T135:T138,T140:T144)*'3l HAP'!$E$11)</f>
        <v>8.7868201459725679</v>
      </c>
      <c r="U145" s="38" t="str">
        <f>IF(U135="-","-",SUM(U135:U138,U140:U144)*'3l HAP'!$E$11)</f>
        <v>-</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15">
      <c r="A146" s="256"/>
      <c r="B146" s="135" t="s">
        <v>44</v>
      </c>
      <c r="C146" s="135" t="str">
        <f>B146&amp;"_"&amp;D146</f>
        <v>Total_Southern Western</v>
      </c>
      <c r="D146" s="133" t="s">
        <v>326</v>
      </c>
      <c r="E146" s="128"/>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666.02640052484401</v>
      </c>
      <c r="M146" s="38">
        <f t="shared" si="20"/>
        <v>734.57038126287375</v>
      </c>
      <c r="N146" s="38">
        <f t="shared" si="20"/>
        <v>770.53834709102955</v>
      </c>
      <c r="O146" s="30"/>
      <c r="P146" s="38">
        <f t="shared" ref="P146:Z146" si="21">IF(P135="-","-",SUM(P135:P145))</f>
        <v>770.53834709102955</v>
      </c>
      <c r="Q146" s="38">
        <f t="shared" si="21"/>
        <v>850.20736922888261</v>
      </c>
      <c r="R146" s="38">
        <f t="shared" si="21"/>
        <v>819.47594622271083</v>
      </c>
      <c r="S146" s="38">
        <f t="shared" si="21"/>
        <v>819.86510195414712</v>
      </c>
      <c r="T146" s="38">
        <f t="shared" si="21"/>
        <v>789.95025070868564</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t="str">
        <f>IF('3a DF'!V38="-","-",'3a DF'!V38)</f>
        <v>-</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15">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t="str">
        <f>IF('3b CM'!U38="-","-",'3b CM'!U38)</f>
        <v>-</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15">
      <c r="A149" s="256"/>
      <c r="B149" s="132" t="s">
        <v>600</v>
      </c>
      <c r="C149" s="132" t="s">
        <v>601</v>
      </c>
      <c r="D149" s="134" t="s">
        <v>327</v>
      </c>
      <c r="E149" s="131"/>
      <c r="F149" s="30"/>
      <c r="G149" s="129" t="str">
        <f>IF('3c AA'!J122="-","-",'3c AA'!J122)</f>
        <v>-</v>
      </c>
      <c r="H149" s="129" t="str">
        <f>IF('3c AA'!K122="-","-",'3c AA'!K122)</f>
        <v>-</v>
      </c>
      <c r="I149" s="129" t="str">
        <f>IF('3c AA'!L122="-","-",'3c AA'!L122)</f>
        <v>-</v>
      </c>
      <c r="J149" s="129" t="str">
        <f>IF('3c AA'!M122="-","-",'3c AA'!M122)</f>
        <v>-</v>
      </c>
      <c r="K149" s="129" t="str">
        <f>IF('3c AA'!N122="-","-",'3c AA'!N122)</f>
        <v>-</v>
      </c>
      <c r="L149" s="129" t="str">
        <f>IF('3c AA'!O122="-","-",'3c AA'!O122)</f>
        <v>-</v>
      </c>
      <c r="M149" s="129" t="str">
        <f>IF('3c AA'!P122="-","-",'3c AA'!P122)</f>
        <v>-</v>
      </c>
      <c r="N149" s="129" t="str">
        <f>IF('3c AA'!Q122="-","-",'3c AA'!Q122)</f>
        <v>-</v>
      </c>
      <c r="O149" s="30"/>
      <c r="P149" s="129" t="str">
        <f>IF('3c AA'!S122="-","-",'3c AA'!S122)</f>
        <v>-</v>
      </c>
      <c r="Q149" s="129" t="str">
        <f>IF('3c AA'!T122="-","-",'3c AA'!T122)</f>
        <v>-</v>
      </c>
      <c r="R149" s="129" t="str">
        <f>IF('3c AA'!U122="-","-",'3c AA'!U122)</f>
        <v>-</v>
      </c>
      <c r="S149" s="129" t="str">
        <f>IF('3c AA'!V122="-","-",'3c AA'!V122)</f>
        <v>-</v>
      </c>
      <c r="T149" s="129">
        <f>IF('3c AA'!W122="-","-",'3c AA'!W122)</f>
        <v>6.5562763096546641</v>
      </c>
      <c r="U149" s="129" t="str">
        <f>IF('3c AA'!X122="-","-",'3c AA'!X122)</f>
        <v>-</v>
      </c>
      <c r="V149" s="129" t="str">
        <f>IF('3c AA'!Y122="-","-",'3c AA'!Y122)</f>
        <v>-</v>
      </c>
      <c r="W149" s="129" t="str">
        <f>IF('3c AA'!Z122="-","-",'3c AA'!Z122)</f>
        <v>-</v>
      </c>
      <c r="X149" s="129" t="str">
        <f>IF('3c AA'!AA122="-","-",'3c AA'!AA122)</f>
        <v>-</v>
      </c>
      <c r="Y149" s="129" t="str">
        <f>IF('3c AA'!AB122="-","-",'3c AA'!AB122)</f>
        <v>-</v>
      </c>
      <c r="Z149" s="129" t="str">
        <f>IF('3c AA'!AC122="-","-",'3c AA'!AC122)</f>
        <v>-</v>
      </c>
      <c r="AA149" s="28"/>
    </row>
    <row r="150" spans="1:27" s="29" customFormat="1" ht="11.25" customHeight="1" x14ac:dyDescent="0.15">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t="str">
        <f>IF('3d PC'!U39="-","-",'3d PC'!U39)</f>
        <v>-</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15">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t="str">
        <f>IF('3e NC-Elec'!V67="-","-",'3e NC-Elec'!V67)</f>
        <v>-</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15">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t="str">
        <f>IF('3g CPIH'!Q$16="-","-",'3h OC '!$E$10*('3g CPIH'!Q$16/'3g CPIH'!$G$16))</f>
        <v>-</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f>IF('3i SMNCC'!P$38="-","-",'3i SMNCC'!P$38)</f>
        <v>16.855736391237045</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15">
      <c r="A154" s="256"/>
      <c r="B154" s="132" t="s">
        <v>349</v>
      </c>
      <c r="C154" s="132" t="s">
        <v>389</v>
      </c>
      <c r="D154" s="134" t="s">
        <v>327</v>
      </c>
      <c r="E154" s="131"/>
      <c r="F154" s="30"/>
      <c r="G154" s="129">
        <f>IF('3g CPIH'!C$16="-","-",'3j PAAC PAP'!$G$14*('3g CPIH'!C$16/'3g CPIH'!$G$16))</f>
        <v>13.436452250489236</v>
      </c>
      <c r="H154" s="129">
        <f>IF('3g CPIH'!D$16="-","-",'3j PAAC PAP'!$G$14*('3g CPIH'!D$16/'3g CPIH'!$G$16))</f>
        <v>13.463352054794518</v>
      </c>
      <c r="I154" s="129">
        <f>IF('3g CPIH'!E$16="-","-",'3j PAAC PAP'!$G$14*('3g CPIH'!E$16/'3g CPIH'!$G$16))</f>
        <v>13.503701761252445</v>
      </c>
      <c r="J154" s="129">
        <f>IF('3g CPIH'!F$16="-","-",'3j PAAC PAP'!$G$14*('3g CPIH'!F$16/'3g CPIH'!$G$16))</f>
        <v>13.584401174168297</v>
      </c>
      <c r="K154" s="129">
        <f>IF('3g CPIH'!G$16="-","-",'3j PAAC PAP'!$G$14*('3g CPIH'!G$16/'3g CPIH'!$G$16))</f>
        <v>13.745799999999999</v>
      </c>
      <c r="L154" s="129">
        <f>IF('3g CPIH'!H$16="-","-",'3j PAAC PAP'!$G$14*('3g CPIH'!H$16/'3g CPIH'!$G$16))</f>
        <v>13.920648727984345</v>
      </c>
      <c r="M154" s="129">
        <f>IF('3g CPIH'!I$16="-","-",'3j PAAC PAP'!$G$14*('3g CPIH'!I$16/'3g CPIH'!$G$16))</f>
        <v>14.122397260273971</v>
      </c>
      <c r="N154" s="129">
        <f>IF('3g CPIH'!J$16="-","-",'3j PAAC PAP'!$G$14*('3g CPIH'!J$16/'3g CPIH'!$G$16))</f>
        <v>14.24344637964775</v>
      </c>
      <c r="O154" s="30"/>
      <c r="P154" s="129">
        <f>IF('3g CPIH'!L$16="-","-",'3j PAAC PAP'!$G$14*('3g CPIH'!L$16/'3g CPIH'!$G$16))</f>
        <v>14.24344637964775</v>
      </c>
      <c r="Q154" s="129">
        <f>IF('3g CPIH'!M$16="-","-",'3j PAAC PAP'!$G$14*('3g CPIH'!M$16/'3g CPIH'!$G$16))</f>
        <v>14.40484520547945</v>
      </c>
      <c r="R154" s="129">
        <f>IF('3g CPIH'!N$16="-","-",'3j PAAC PAP'!$G$14*('3g CPIH'!N$16/'3g CPIH'!$G$16))</f>
        <v>14.512444422700586</v>
      </c>
      <c r="S154" s="129">
        <f>IF('3g CPIH'!O$16="-","-",'3j PAAC PAP'!$G$14*('3g CPIH'!O$16/'3g CPIH'!$G$16))</f>
        <v>14.593143835616438</v>
      </c>
      <c r="T154" s="129">
        <f>IF('3g CPIH'!P$16="-","-",'3j PAAC PAP'!$G$14*('3g CPIH'!P$16/'3g CPIH'!$G$16))</f>
        <v>14.633493542074362</v>
      </c>
      <c r="U154" s="129" t="str">
        <f>IF('3g CPIH'!Q$16="-","-",'3j PAAC PAP'!$G$14*('3g CPIH'!Q$16/'3g CPIH'!$G$16))</f>
        <v>-</v>
      </c>
      <c r="V154" s="129" t="str">
        <f>IF('3g CPIH'!R$16="-","-",'3j PAAC PAP'!$G$14*('3g CPIH'!R$16/'3g CPIH'!$G$16))</f>
        <v>-</v>
      </c>
      <c r="W154" s="129" t="str">
        <f>IF('3g CPIH'!S$16="-","-",'3j PAAC PAP'!$G$14*('3g CPIH'!S$16/'3g CPIH'!$G$16))</f>
        <v>-</v>
      </c>
      <c r="X154" s="129" t="str">
        <f>IF('3g CPIH'!T$16="-","-",'3j PAAC PAP'!$G$14*('3g CPIH'!T$16/'3g CPIH'!$G$16))</f>
        <v>-</v>
      </c>
      <c r="Y154" s="129" t="str">
        <f>IF('3g CPIH'!U$16="-","-",'3j PAAC PAP'!$G$14*('3g CPIH'!U$16/'3g CPIH'!$G$16))</f>
        <v>-</v>
      </c>
      <c r="Z154" s="129" t="str">
        <f>IF('3g CPIH'!V$16="-","-",'3j PAAC PAP'!$G$14*('3g CPIH'!V$16/'3g CPIH'!$G$16))</f>
        <v>-</v>
      </c>
      <c r="AA154" s="28"/>
    </row>
    <row r="155" spans="1:27" s="29" customFormat="1" ht="11.25" x14ac:dyDescent="0.15">
      <c r="A155" s="256"/>
      <c r="B155" s="132" t="s">
        <v>349</v>
      </c>
      <c r="C155" s="132" t="s">
        <v>406</v>
      </c>
      <c r="D155" s="134" t="s">
        <v>327</v>
      </c>
      <c r="E155" s="131"/>
      <c r="F155" s="30"/>
      <c r="G155" s="129">
        <f>IF(G147="-","-",SUM(G147:G153)*'3j PAAC PAP'!$G$32)</f>
        <v>32.003834065177678</v>
      </c>
      <c r="H155" s="129">
        <f>IF(H147="-","-",SUM(H147:H153)*'3j PAAC PAP'!$G$32)</f>
        <v>30.489204320379883</v>
      </c>
      <c r="I155" s="129">
        <f>IF(I147="-","-",SUM(I147:I153)*'3j PAAC PAP'!$G$32)</f>
        <v>30.761046097853473</v>
      </c>
      <c r="J155" s="129">
        <f>IF(J147="-","-",SUM(J147:J153)*'3j PAAC PAP'!$G$32)</f>
        <v>30.092335827425863</v>
      </c>
      <c r="K155" s="129">
        <f>IF(K147="-","-",SUM(K147:K153)*'3j PAAC PAP'!$G$32)</f>
        <v>33.115659437900675</v>
      </c>
      <c r="L155" s="129">
        <f>IF(L147="-","-",SUM(L147:L153)*'3j PAAC PAP'!$G$32)</f>
        <v>32.654584207170437</v>
      </c>
      <c r="M155" s="129">
        <f>IF(M147="-","-",SUM(M147:M153)*'3j PAAC PAP'!$G$32)</f>
        <v>36.116812790591105</v>
      </c>
      <c r="N155" s="129">
        <f>IF(N147="-","-",SUM(N147:N153)*'3j PAAC PAP'!$G$32)</f>
        <v>38.036363227662946</v>
      </c>
      <c r="O155" s="30"/>
      <c r="P155" s="129">
        <f>IF(P147="-","-",SUM(P147:P153)*'3j PAAC PAP'!$G$32)</f>
        <v>38.036363227662946</v>
      </c>
      <c r="Q155" s="129">
        <f>IF(Q147="-","-",SUM(Q147:Q153)*'3j PAAC PAP'!$G$32)</f>
        <v>42.423393681401507</v>
      </c>
      <c r="R155" s="129">
        <f>IF(R147="-","-",SUM(R147:R153)*'3j PAAC PAP'!$G$32)</f>
        <v>40.789774981401614</v>
      </c>
      <c r="S155" s="129">
        <f>IF(S147="-","-",SUM(S147:S153)*'3j PAAC PAP'!$G$32)</f>
        <v>41.039071591612263</v>
      </c>
      <c r="T155" s="129">
        <f>IF(T147="-","-",SUM(T147:T153)*'3j PAAC PAP'!$G$32)</f>
        <v>39.456431595975893</v>
      </c>
      <c r="U155" s="129" t="str">
        <f>IF(U147="-","-",SUM(U147:U153)*'3j PAAC PAP'!$G$32)</f>
        <v>-</v>
      </c>
      <c r="V155" s="129" t="str">
        <f>IF(V147="-","-",SUM(V147:V153)*'3j PAAC PAP'!$G$32)</f>
        <v>-</v>
      </c>
      <c r="W155" s="129" t="str">
        <f>IF(W147="-","-",SUM(W147:W153)*'3j PAAC PAP'!$G$32)</f>
        <v>-</v>
      </c>
      <c r="X155" s="129" t="str">
        <f>IF(X147="-","-",SUM(X147:X153)*'3j PAAC PAP'!$G$32)</f>
        <v>-</v>
      </c>
      <c r="Y155" s="129" t="str">
        <f>IF(Y147="-","-",SUM(Y147:Y153)*'3j PAAC PAP'!$G$32)</f>
        <v>-</v>
      </c>
      <c r="Z155" s="129" t="str">
        <f>IF(Z147="-","-",SUM(Z147:Z153)*'3j PAAC PAP'!$G$32)</f>
        <v>-</v>
      </c>
      <c r="AA155" s="28"/>
    </row>
    <row r="156" spans="1:27" s="29" customFormat="1" ht="11.25" x14ac:dyDescent="0.15">
      <c r="A156" s="256"/>
      <c r="B156" s="132" t="s">
        <v>388</v>
      </c>
      <c r="C156" s="132" t="s">
        <v>518</v>
      </c>
      <c r="D156" s="134" t="s">
        <v>327</v>
      </c>
      <c r="E156" s="182"/>
      <c r="F156" s="30"/>
      <c r="G156" s="129">
        <f>IF(G147="-","-",SUM(G147:G155)*'3k EBIT'!$E$10)</f>
        <v>11.584879158066334</v>
      </c>
      <c r="H156" s="129">
        <f>IF(H147="-","-",SUM(H147:H155)*'3k EBIT'!$E$10)</f>
        <v>11.049444382893956</v>
      </c>
      <c r="I156" s="129">
        <f>IF(I147="-","-",SUM(I147:I155)*'3k EBIT'!$E$10)</f>
        <v>11.146417813228073</v>
      </c>
      <c r="J156" s="129">
        <f>IF(J147="-","-",SUM(J147:J155)*'3k EBIT'!$E$10)</f>
        <v>10.911355888640632</v>
      </c>
      <c r="K156" s="129">
        <f>IF(K147="-","-",SUM(K147:K155)*'3k EBIT'!$E$10)</f>
        <v>11.98429297562199</v>
      </c>
      <c r="L156" s="129">
        <f>IF(L147="-","-",SUM(L147:L155)*'3k EBIT'!$E$10)</f>
        <v>11.824526746961915</v>
      </c>
      <c r="M156" s="129">
        <f>IF(M147="-","-",SUM(M147:M155)*'3k EBIT'!$E$10)</f>
        <v>13.053553021097024</v>
      </c>
      <c r="N156" s="129">
        <f>IF(N147="-","-",SUM(N147:N155)*'3k EBIT'!$E$10)</f>
        <v>13.735135536803213</v>
      </c>
      <c r="O156" s="30"/>
      <c r="P156" s="129">
        <f>IF(P147="-","-",SUM(P147:P155)*'3k EBIT'!$E$10)</f>
        <v>13.735135536803213</v>
      </c>
      <c r="Q156" s="129">
        <f>IF(Q147="-","-",SUM(Q147:Q155)*'3k EBIT'!$E$10)</f>
        <v>15.290623923559265</v>
      </c>
      <c r="R156" s="129">
        <f>IF(R147="-","-",SUM(R147:R155)*'3k EBIT'!$E$10)</f>
        <v>14.714647575799047</v>
      </c>
      <c r="S156" s="129">
        <f>IF(S147="-","-",SUM(S147:S155)*'3k EBIT'!$E$10)</f>
        <v>14.804424831745393</v>
      </c>
      <c r="T156" s="129">
        <f>IF(T147="-","-",SUM(T147:T155)*'3k EBIT'!$E$10)</f>
        <v>14.245184945820874</v>
      </c>
      <c r="U156" s="129" t="str">
        <f>IF(U147="-","-",SUM(U147:U155)*'3k EBIT'!$E$10)</f>
        <v>-</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15">
      <c r="A157" s="256"/>
      <c r="B157" s="132" t="s">
        <v>292</v>
      </c>
      <c r="C157" s="177" t="s">
        <v>519</v>
      </c>
      <c r="D157" s="134" t="s">
        <v>327</v>
      </c>
      <c r="E157" s="134"/>
      <c r="F157" s="30"/>
      <c r="G157" s="129">
        <f>IF(G147="-","-",SUM(G147:G150,G152:G156)*'3l HAP'!$E$11)</f>
        <v>7.1022051416496677</v>
      </c>
      <c r="H157" s="129">
        <f>IF(H147="-","-",SUM(H147:H150,H152:H156)*'3l HAP'!$E$11)</f>
        <v>6.67470592451025</v>
      </c>
      <c r="I157" s="129">
        <f>IF(I147="-","-",SUM(I147:I150,I152:I156)*'3l HAP'!$E$11)</f>
        <v>6.7081772271083766</v>
      </c>
      <c r="J157" s="129">
        <f>IF(J147="-","-",SUM(J147:J150,J152:J156)*'3l HAP'!$E$11)</f>
        <v>6.5382538170063143</v>
      </c>
      <c r="K157" s="129">
        <f>IF(K147="-","-",SUM(K147:K150,K152:K156)*'3l HAP'!$E$11)</f>
        <v>7.4021696000862836</v>
      </c>
      <c r="L157" s="129">
        <f>IF(L147="-","-",SUM(L147:L150,L152:L156)*'3l HAP'!$E$11)</f>
        <v>7.2611892875724875</v>
      </c>
      <c r="M157" s="129">
        <f>IF(M147="-","-",SUM(M147:M150,M152:M156)*'3l HAP'!$E$11)</f>
        <v>8.0836977355180615</v>
      </c>
      <c r="N157" s="129">
        <f>IF(N147="-","-",SUM(N147:N150,N152:N156)*'3l HAP'!$E$11)</f>
        <v>8.61672769456254</v>
      </c>
      <c r="O157" s="30"/>
      <c r="P157" s="129">
        <f>IF(P147="-","-",SUM(P147:P150,P152:P156)*'3l HAP'!$E$11)</f>
        <v>8.61672769456254</v>
      </c>
      <c r="Q157" s="129">
        <f>IF(Q147="-","-",SUM(Q147:Q150,Q152:Q156)*'3l HAP'!$E$11)</f>
        <v>9.7059921976571495</v>
      </c>
      <c r="R157" s="129">
        <f>IF(R147="-","-",SUM(R147:R150,R152:R156)*'3l HAP'!$E$11)</f>
        <v>9.2485078700981038</v>
      </c>
      <c r="S157" s="129">
        <f>IF(S147="-","-",SUM(S147:S150,S152:S156)*'3l HAP'!$E$11)</f>
        <v>9.274915250773585</v>
      </c>
      <c r="T157" s="129">
        <f>IF(T147="-","-",SUM(T147:T150,T152:T156)*'3l HAP'!$E$11)</f>
        <v>8.7966575866610643</v>
      </c>
      <c r="U157" s="129" t="str">
        <f>IF(U147="-","-",SUM(U147:U150,U152:U156)*'3l HAP'!$E$11)</f>
        <v>-</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IF(G147="-","-",SUM(G147:G157))</f>
        <v>616.83243529446679</v>
      </c>
      <c r="H158" s="129">
        <f t="shared" si="22"/>
        <v>588.22417007681543</v>
      </c>
      <c r="I158" s="129">
        <f t="shared" si="22"/>
        <v>593.36150402567682</v>
      </c>
      <c r="J158" s="129">
        <f t="shared" si="22"/>
        <v>580.81990548428348</v>
      </c>
      <c r="K158" s="129">
        <f t="shared" si="22"/>
        <v>638.15417094115594</v>
      </c>
      <c r="L158" s="129">
        <f t="shared" si="22"/>
        <v>629.60444522505054</v>
      </c>
      <c r="M158" s="129">
        <f t="shared" si="22"/>
        <v>695.11252032998482</v>
      </c>
      <c r="N158" s="129">
        <f t="shared" si="22"/>
        <v>731.51829945623217</v>
      </c>
      <c r="O158" s="30"/>
      <c r="P158" s="129">
        <f t="shared" ref="P158:Z158" si="23">IF(P147="-","-",SUM(P147:P157))</f>
        <v>731.51829945623217</v>
      </c>
      <c r="Q158" s="129">
        <f t="shared" si="23"/>
        <v>814.47533997289258</v>
      </c>
      <c r="R158" s="129">
        <f t="shared" si="23"/>
        <v>783.70332354787195</v>
      </c>
      <c r="S158" s="129">
        <f t="shared" si="23"/>
        <v>788.45484771084375</v>
      </c>
      <c r="T158" s="129">
        <f t="shared" si="23"/>
        <v>758.5429239978306</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t="str">
        <f>IF('3a DF'!V39="-","-",'3a DF'!V39)</f>
        <v>-</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15">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t="str">
        <f>IF('3b CM'!U39="-","-",'3b CM'!U39)</f>
        <v>-</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15">
      <c r="A161" s="256"/>
      <c r="B161" s="135" t="s">
        <v>600</v>
      </c>
      <c r="C161" s="135" t="s">
        <v>601</v>
      </c>
      <c r="D161" s="133" t="s">
        <v>328</v>
      </c>
      <c r="E161" s="181"/>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f>IF('3c AA'!W123="-","-",'3c AA'!W123)</f>
        <v>6.5542135821073106</v>
      </c>
      <c r="U161" s="38" t="str">
        <f>IF('3c AA'!X123="-","-",'3c AA'!X123)</f>
        <v>-</v>
      </c>
      <c r="V161" s="38" t="str">
        <f>IF('3c AA'!Y123="-","-",'3c AA'!Y123)</f>
        <v>-</v>
      </c>
      <c r="W161" s="38" t="str">
        <f>IF('3c AA'!Z123="-","-",'3c AA'!Z123)</f>
        <v>-</v>
      </c>
      <c r="X161" s="38" t="str">
        <f>IF('3c AA'!AA123="-","-",'3c AA'!AA123)</f>
        <v>-</v>
      </c>
      <c r="Y161" s="38" t="str">
        <f>IF('3c AA'!AB123="-","-",'3c AA'!AB123)</f>
        <v>-</v>
      </c>
      <c r="Z161" s="38" t="str">
        <f>IF('3c AA'!AC123="-","-",'3c AA'!AC123)</f>
        <v>-</v>
      </c>
      <c r="AA161" s="28"/>
    </row>
    <row r="162" spans="1:27" s="29" customFormat="1" ht="11.25" customHeight="1" x14ac:dyDescent="0.15">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t="str">
        <f>IF('3d PC'!U40="-","-",'3d PC'!U40)</f>
        <v>-</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15">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t="str">
        <f>IF('3e NC-Elec'!V68="-","-",'3e NC-Elec'!V68)</f>
        <v>-</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15">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t="str">
        <f>IF('3g CPIH'!Q$16="-","-",'3h OC '!$E$10*('3g CPIH'!Q$16/'3g CPIH'!$G$16))</f>
        <v>-</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f>IF('3i SMNCC'!P$38="-","-",'3i SMNCC'!P$38)</f>
        <v>16.855736391237045</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15">
      <c r="A166" s="256"/>
      <c r="B166" s="135" t="s">
        <v>349</v>
      </c>
      <c r="C166" s="135" t="s">
        <v>389</v>
      </c>
      <c r="D166" s="133" t="s">
        <v>328</v>
      </c>
      <c r="E166" s="181"/>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f>IF('3g CPIH'!P$16="-","-",'3j PAAC PAP'!$G$14*('3g CPIH'!P$16/'3g CPIH'!$G$16))</f>
        <v>14.633493542074362</v>
      </c>
      <c r="U166" s="38" t="str">
        <f>IF('3g CPIH'!Q$16="-","-",'3j PAAC PAP'!$G$14*('3g CPIH'!Q$16/'3g CPIH'!$G$16))</f>
        <v>-</v>
      </c>
      <c r="V166" s="38" t="str">
        <f>IF('3g CPIH'!R$16="-","-",'3j PAAC PAP'!$G$14*('3g CPIH'!R$16/'3g CPIH'!$G$16))</f>
        <v>-</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25" x14ac:dyDescent="0.15">
      <c r="A167" s="256"/>
      <c r="B167" s="135" t="s">
        <v>349</v>
      </c>
      <c r="C167" s="135" t="s">
        <v>406</v>
      </c>
      <c r="D167" s="133" t="s">
        <v>328</v>
      </c>
      <c r="E167" s="181"/>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33.163996096236218</v>
      </c>
      <c r="M167" s="38">
        <f>IF(M159="-","-",SUM(M159:M165)*'3j PAAC PAP'!$G$32)</f>
        <v>36.67121423396862</v>
      </c>
      <c r="N167" s="38">
        <f>IF(N159="-","-",SUM(N159:N165)*'3j PAAC PAP'!$G$32)</f>
        <v>38.589971031360676</v>
      </c>
      <c r="O167" s="30"/>
      <c r="P167" s="38">
        <f>IF(P159="-","-",SUM(P159:P165)*'3j PAAC PAP'!$G$32)</f>
        <v>38.589971031360676</v>
      </c>
      <c r="Q167" s="38">
        <f>IF(Q159="-","-",SUM(Q159:Q165)*'3j PAAC PAP'!$G$32)</f>
        <v>43.032084113660311</v>
      </c>
      <c r="R167" s="38">
        <f>IF(R159="-","-",SUM(R159:R165)*'3j PAAC PAP'!$G$32)</f>
        <v>41.414486194644269</v>
      </c>
      <c r="S167" s="38">
        <f>IF(S159="-","-",SUM(S159:S165)*'3j PAAC PAP'!$G$32)</f>
        <v>41.455017555840477</v>
      </c>
      <c r="T167" s="38">
        <f>IF(T159="-","-",SUM(T159:T165)*'3j PAAC PAP'!$G$32)</f>
        <v>39.903977773327149</v>
      </c>
      <c r="U167" s="38" t="str">
        <f>IF(U159="-","-",SUM(U159:U165)*'3j PAAC PAP'!$G$32)</f>
        <v>-</v>
      </c>
      <c r="V167" s="38" t="str">
        <f>IF(V159="-","-",SUM(V159:V165)*'3j PAAC PAP'!$G$32)</f>
        <v>-</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25" x14ac:dyDescent="0.15">
      <c r="A168" s="256"/>
      <c r="B168" s="135" t="s">
        <v>388</v>
      </c>
      <c r="C168" s="135" t="s">
        <v>518</v>
      </c>
      <c r="D168" s="133" t="s">
        <v>328</v>
      </c>
      <c r="E168" s="181"/>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12.004783501119622</v>
      </c>
      <c r="M168" s="38">
        <f>IF(M159="-","-",SUM(M159:M167)*'3k EBIT'!$E$10)</f>
        <v>13.249729448912342</v>
      </c>
      <c r="N168" s="38">
        <f>IF(N159="-","-",SUM(N159:N167)*'3k EBIT'!$E$10)</f>
        <v>13.931031133103371</v>
      </c>
      <c r="O168" s="30"/>
      <c r="P168" s="38">
        <f>IF(P159="-","-",SUM(P159:P167)*'3k EBIT'!$E$10)</f>
        <v>13.931031133103371</v>
      </c>
      <c r="Q168" s="38">
        <f>IF(Q159="-","-",SUM(Q159:Q167)*'3k EBIT'!$E$10)</f>
        <v>15.506010654730856</v>
      </c>
      <c r="R168" s="38">
        <f>IF(R159="-","-",SUM(R159:R167)*'3k EBIT'!$E$10)</f>
        <v>14.935703303005491</v>
      </c>
      <c r="S168" s="38">
        <f>IF(S159="-","-",SUM(S159:S167)*'3k EBIT'!$E$10)</f>
        <v>14.95160841938069</v>
      </c>
      <c r="T168" s="38">
        <f>IF(T159="-","-",SUM(T159:T167)*'3k EBIT'!$E$10)</f>
        <v>14.403550353061322</v>
      </c>
      <c r="U168" s="38" t="str">
        <f>IF(U159="-","-",SUM(U159:U167)*'3k EBIT'!$E$10)</f>
        <v>-</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15">
      <c r="A169" s="256"/>
      <c r="B169" s="135" t="s">
        <v>292</v>
      </c>
      <c r="C169" s="136" t="s">
        <v>519</v>
      </c>
      <c r="D169" s="133" t="s">
        <v>328</v>
      </c>
      <c r="E169" s="127"/>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7.2480129695331339</v>
      </c>
      <c r="M169" s="38">
        <f>IF(M159="-","-",SUM(M159:M162,M164:M168)*'3l HAP'!$E$11)</f>
        <v>8.09556134303695</v>
      </c>
      <c r="N169" s="38">
        <f>IF(N159="-","-",SUM(N159:N162,N164:N168)*'3l HAP'!$E$11)</f>
        <v>8.6283724399304873</v>
      </c>
      <c r="O169" s="30"/>
      <c r="P169" s="38">
        <f>IF(P159="-","-",SUM(P159:P162,P164:P168)*'3l HAP'!$E$11)</f>
        <v>8.6283724399304873</v>
      </c>
      <c r="Q169" s="38">
        <f>IF(Q159="-","-",SUM(Q159:Q162,Q164:Q168)*'3l HAP'!$E$11)</f>
        <v>9.7207898679297227</v>
      </c>
      <c r="R169" s="38">
        <f>IF(R159="-","-",SUM(R159:R162,R164:R168)*'3l HAP'!$E$11)</f>
        <v>9.2633704244327664</v>
      </c>
      <c r="S169" s="38">
        <f>IF(S159="-","-",SUM(S159:S162,S164:S168)*'3l HAP'!$E$11)</f>
        <v>9.2436938811557923</v>
      </c>
      <c r="T169" s="38">
        <f>IF(T159="-","-",SUM(T159:T162,T164:T168)*'3l HAP'!$E$11)</f>
        <v>8.7708321901696333</v>
      </c>
      <c r="U169" s="38" t="str">
        <f>IF(U159="-","-",SUM(U159:U162,U164:U168)*'3l HAP'!$E$11)</f>
        <v>-</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639.07846257554854</v>
      </c>
      <c r="M170" s="38">
        <f t="shared" si="24"/>
        <v>705.44945482088065</v>
      </c>
      <c r="N170" s="38">
        <f t="shared" si="24"/>
        <v>741.84023448502114</v>
      </c>
      <c r="O170" s="30"/>
      <c r="P170" s="38">
        <f t="shared" ref="P170:Z170" si="25">IF(P159="-","-",SUM(P159:P169))</f>
        <v>741.84023448502114</v>
      </c>
      <c r="Q170" s="38">
        <f t="shared" si="25"/>
        <v>825.82627670661645</v>
      </c>
      <c r="R170" s="38">
        <f t="shared" si="25"/>
        <v>795.3526932547768</v>
      </c>
      <c r="S170" s="38">
        <f t="shared" si="25"/>
        <v>796.17012775389719</v>
      </c>
      <c r="T170" s="38">
        <f t="shared" si="25"/>
        <v>766.85211659224581</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t="str">
        <f>IF('3a DF'!V40="-","-",'3a DF'!V40)</f>
        <v>-</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15">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t="str">
        <f>IF('3b CM'!U40="-","-",'3b CM'!U40)</f>
        <v>-</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15">
      <c r="A173" s="256"/>
      <c r="B173" s="132" t="s">
        <v>600</v>
      </c>
      <c r="C173" s="178" t="s">
        <v>601</v>
      </c>
      <c r="D173" s="134" t="s">
        <v>329</v>
      </c>
      <c r="E173" s="131"/>
      <c r="F173" s="30"/>
      <c r="G173" s="129" t="str">
        <f>IF('3c AA'!J124="-","-",'3c AA'!J124)</f>
        <v>-</v>
      </c>
      <c r="H173" s="129" t="str">
        <f>IF('3c AA'!K124="-","-",'3c AA'!K124)</f>
        <v>-</v>
      </c>
      <c r="I173" s="129" t="str">
        <f>IF('3c AA'!L124="-","-",'3c AA'!L124)</f>
        <v>-</v>
      </c>
      <c r="J173" s="129" t="str">
        <f>IF('3c AA'!M124="-","-",'3c AA'!M124)</f>
        <v>-</v>
      </c>
      <c r="K173" s="129" t="str">
        <f>IF('3c AA'!N124="-","-",'3c AA'!N124)</f>
        <v>-</v>
      </c>
      <c r="L173" s="129" t="str">
        <f>IF('3c AA'!O124="-","-",'3c AA'!O124)</f>
        <v>-</v>
      </c>
      <c r="M173" s="129" t="str">
        <f>IF('3c AA'!P124="-","-",'3c AA'!P124)</f>
        <v>-</v>
      </c>
      <c r="N173" s="129" t="str">
        <f>IF('3c AA'!Q124="-","-",'3c AA'!Q124)</f>
        <v>-</v>
      </c>
      <c r="O173" s="30"/>
      <c r="P173" s="129" t="str">
        <f>IF('3c AA'!S124="-","-",'3c AA'!S124)</f>
        <v>-</v>
      </c>
      <c r="Q173" s="129" t="str">
        <f>IF('3c AA'!T124="-","-",'3c AA'!T124)</f>
        <v>-</v>
      </c>
      <c r="R173" s="129" t="str">
        <f>IF('3c AA'!U124="-","-",'3c AA'!U124)</f>
        <v>-</v>
      </c>
      <c r="S173" s="129" t="str">
        <f>IF('3c AA'!V124="-","-",'3c AA'!V124)</f>
        <v>-</v>
      </c>
      <c r="T173" s="129">
        <f>IF('3c AA'!W124="-","-",'3c AA'!W124)</f>
        <v>6.4988829015144267</v>
      </c>
      <c r="U173" s="129" t="str">
        <f>IF('3c AA'!X124="-","-",'3c AA'!X124)</f>
        <v>-</v>
      </c>
      <c r="V173" s="129" t="str">
        <f>IF('3c AA'!Y124="-","-",'3c AA'!Y124)</f>
        <v>-</v>
      </c>
      <c r="W173" s="129" t="str">
        <f>IF('3c AA'!Z124="-","-",'3c AA'!Z124)</f>
        <v>-</v>
      </c>
      <c r="X173" s="129" t="str">
        <f>IF('3c AA'!AA124="-","-",'3c AA'!AA124)</f>
        <v>-</v>
      </c>
      <c r="Y173" s="129" t="str">
        <f>IF('3c AA'!AB124="-","-",'3c AA'!AB124)</f>
        <v>-</v>
      </c>
      <c r="Z173" s="129" t="str">
        <f>IF('3c AA'!AC124="-","-",'3c AA'!AC124)</f>
        <v>-</v>
      </c>
      <c r="AA173" s="28"/>
    </row>
    <row r="174" spans="1:27" s="29" customFormat="1" ht="11.25" customHeight="1" x14ac:dyDescent="0.15">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t="str">
        <f>IF('3d PC'!U41="-","-",'3d PC'!U41)</f>
        <v>-</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15">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t="str">
        <f>IF('3e NC-Elec'!V69="-","-",'3e NC-Elec'!V69)</f>
        <v>-</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15">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t="str">
        <f>IF('3g CPIH'!Q$16="-","-",'3h OC '!$E$10*('3g CPIH'!Q$16/'3g CPIH'!$G$16))</f>
        <v>-</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f>IF('3i SMNCC'!P$38="-","-",'3i SMNCC'!P$38)</f>
        <v>16.855736391237045</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15">
      <c r="A178" s="256"/>
      <c r="B178" s="132" t="s">
        <v>349</v>
      </c>
      <c r="C178" s="178" t="s">
        <v>389</v>
      </c>
      <c r="D178" s="134" t="s">
        <v>329</v>
      </c>
      <c r="E178" s="131"/>
      <c r="F178" s="30"/>
      <c r="G178" s="129">
        <f>IF('3g CPIH'!C$16="-","-",'3j PAAC PAP'!$G$14*('3g CPIH'!C$16/'3g CPIH'!$G$16))</f>
        <v>13.436452250489236</v>
      </c>
      <c r="H178" s="129">
        <f>IF('3g CPIH'!D$16="-","-",'3j PAAC PAP'!$G$14*('3g CPIH'!D$16/'3g CPIH'!$G$16))</f>
        <v>13.463352054794518</v>
      </c>
      <c r="I178" s="129">
        <f>IF('3g CPIH'!E$16="-","-",'3j PAAC PAP'!$G$14*('3g CPIH'!E$16/'3g CPIH'!$G$16))</f>
        <v>13.503701761252445</v>
      </c>
      <c r="J178" s="129">
        <f>IF('3g CPIH'!F$16="-","-",'3j PAAC PAP'!$G$14*('3g CPIH'!F$16/'3g CPIH'!$G$16))</f>
        <v>13.584401174168297</v>
      </c>
      <c r="K178" s="129">
        <f>IF('3g CPIH'!G$16="-","-",'3j PAAC PAP'!$G$14*('3g CPIH'!G$16/'3g CPIH'!$G$16))</f>
        <v>13.745799999999999</v>
      </c>
      <c r="L178" s="129">
        <f>IF('3g CPIH'!H$16="-","-",'3j PAAC PAP'!$G$14*('3g CPIH'!H$16/'3g CPIH'!$G$16))</f>
        <v>13.920648727984345</v>
      </c>
      <c r="M178" s="129">
        <f>IF('3g CPIH'!I$16="-","-",'3j PAAC PAP'!$G$14*('3g CPIH'!I$16/'3g CPIH'!$G$16))</f>
        <v>14.122397260273971</v>
      </c>
      <c r="N178" s="129">
        <f>IF('3g CPIH'!J$16="-","-",'3j PAAC PAP'!$G$14*('3g CPIH'!J$16/'3g CPIH'!$G$16))</f>
        <v>14.24344637964775</v>
      </c>
      <c r="O178" s="30"/>
      <c r="P178" s="129">
        <f>IF('3g CPIH'!L$16="-","-",'3j PAAC PAP'!$G$14*('3g CPIH'!L$16/'3g CPIH'!$G$16))</f>
        <v>14.24344637964775</v>
      </c>
      <c r="Q178" s="129">
        <f>IF('3g CPIH'!M$16="-","-",'3j PAAC PAP'!$G$14*('3g CPIH'!M$16/'3g CPIH'!$G$16))</f>
        <v>14.40484520547945</v>
      </c>
      <c r="R178" s="129">
        <f>IF('3g CPIH'!N$16="-","-",'3j PAAC PAP'!$G$14*('3g CPIH'!N$16/'3g CPIH'!$G$16))</f>
        <v>14.512444422700586</v>
      </c>
      <c r="S178" s="129">
        <f>IF('3g CPIH'!O$16="-","-",'3j PAAC PAP'!$G$14*('3g CPIH'!O$16/'3g CPIH'!$G$16))</f>
        <v>14.593143835616438</v>
      </c>
      <c r="T178" s="129">
        <f>IF('3g CPIH'!P$16="-","-",'3j PAAC PAP'!$G$14*('3g CPIH'!P$16/'3g CPIH'!$G$16))</f>
        <v>14.633493542074362</v>
      </c>
      <c r="U178" s="129" t="str">
        <f>IF('3g CPIH'!Q$16="-","-",'3j PAAC PAP'!$G$14*('3g CPIH'!Q$16/'3g CPIH'!$G$16))</f>
        <v>-</v>
      </c>
      <c r="V178" s="129" t="str">
        <f>IF('3g CPIH'!R$16="-","-",'3j PAAC PAP'!$G$14*('3g CPIH'!R$16/'3g CPIH'!$G$16))</f>
        <v>-</v>
      </c>
      <c r="W178" s="129" t="str">
        <f>IF('3g CPIH'!S$16="-","-",'3j PAAC PAP'!$G$14*('3g CPIH'!S$16/'3g CPIH'!$G$16))</f>
        <v>-</v>
      </c>
      <c r="X178" s="129" t="str">
        <f>IF('3g CPIH'!T$16="-","-",'3j PAAC PAP'!$G$14*('3g CPIH'!T$16/'3g CPIH'!$G$16))</f>
        <v>-</v>
      </c>
      <c r="Y178" s="129" t="str">
        <f>IF('3g CPIH'!U$16="-","-",'3j PAAC PAP'!$G$14*('3g CPIH'!U$16/'3g CPIH'!$G$16))</f>
        <v>-</v>
      </c>
      <c r="Z178" s="129" t="str">
        <f>IF('3g CPIH'!V$16="-","-",'3j PAAC PAP'!$G$14*('3g CPIH'!V$16/'3g CPIH'!$G$16))</f>
        <v>-</v>
      </c>
      <c r="AA178" s="28"/>
    </row>
    <row r="179" spans="1:27" s="29" customFormat="1" ht="11.25" customHeight="1" x14ac:dyDescent="0.15">
      <c r="A179" s="256"/>
      <c r="B179" s="132" t="s">
        <v>349</v>
      </c>
      <c r="C179" s="132" t="s">
        <v>406</v>
      </c>
      <c r="D179" s="134" t="s">
        <v>329</v>
      </c>
      <c r="E179" s="131"/>
      <c r="F179" s="30"/>
      <c r="G179" s="129">
        <f>IF(G171="-","-",SUM(G171:G177)*'3j PAAC PAP'!$G$32)</f>
        <v>34.05138975820492</v>
      </c>
      <c r="H179" s="129">
        <f>IF(H171="-","-",SUM(H171:H177)*'3j PAAC PAP'!$G$32)</f>
        <v>32.542342880825593</v>
      </c>
      <c r="I179" s="129">
        <f>IF(I171="-","-",SUM(I171:I177)*'3j PAAC PAP'!$G$32)</f>
        <v>34.231228522596773</v>
      </c>
      <c r="J179" s="129">
        <f>IF(J171="-","-",SUM(J171:J177)*'3j PAAC PAP'!$G$32)</f>
        <v>33.56504544973297</v>
      </c>
      <c r="K179" s="129">
        <f>IF(K171="-","-",SUM(K171:K177)*'3j PAAC PAP'!$G$32)</f>
        <v>36.77080747369228</v>
      </c>
      <c r="L179" s="129">
        <f>IF(L171="-","-",SUM(L171:L177)*'3j PAAC PAP'!$G$32)</f>
        <v>36.311821615926121</v>
      </c>
      <c r="M179" s="129">
        <f>IF(M171="-","-",SUM(M171:M177)*'3j PAAC PAP'!$G$32)</f>
        <v>38.628636106598172</v>
      </c>
      <c r="N179" s="129">
        <f>IF(N171="-","-",SUM(N171:N177)*'3j PAAC PAP'!$G$32)</f>
        <v>40.536981058626871</v>
      </c>
      <c r="O179" s="30"/>
      <c r="P179" s="129">
        <f>IF(P171="-","-",SUM(P171:P177)*'3j PAAC PAP'!$G$32)</f>
        <v>40.536981058626871</v>
      </c>
      <c r="Q179" s="129">
        <f>IF(Q171="-","-",SUM(Q171:Q177)*'3j PAAC PAP'!$G$32)</f>
        <v>44.439533436793276</v>
      </c>
      <c r="R179" s="129">
        <f>IF(R171="-","-",SUM(R171:R177)*'3j PAAC PAP'!$G$32)</f>
        <v>42.778095951758466</v>
      </c>
      <c r="S179" s="129">
        <f>IF(S171="-","-",SUM(S171:S177)*'3j PAAC PAP'!$G$32)</f>
        <v>43.187036835767955</v>
      </c>
      <c r="T179" s="129">
        <f>IF(T171="-","-",SUM(T171:T177)*'3j PAAC PAP'!$G$32)</f>
        <v>41.837371407277409</v>
      </c>
      <c r="U179" s="129" t="str">
        <f>IF(U171="-","-",SUM(U171:U177)*'3j PAAC PAP'!$G$32)</f>
        <v>-</v>
      </c>
      <c r="V179" s="129" t="str">
        <f>IF(V171="-","-",SUM(V171:V177)*'3j PAAC PAP'!$G$32)</f>
        <v>-</v>
      </c>
      <c r="W179" s="129" t="str">
        <f>IF(W171="-","-",SUM(W171:W177)*'3j PAAC PAP'!$G$32)</f>
        <v>-</v>
      </c>
      <c r="X179" s="129" t="str">
        <f>IF(X171="-","-",SUM(X171:X177)*'3j PAAC PAP'!$G$32)</f>
        <v>-</v>
      </c>
      <c r="Y179" s="129" t="str">
        <f>IF(Y171="-","-",SUM(Y171:Y177)*'3j PAAC PAP'!$G$32)</f>
        <v>-</v>
      </c>
      <c r="Z179" s="129" t="str">
        <f>IF(Z171="-","-",SUM(Z171:Z177)*'3j PAAC PAP'!$G$32)</f>
        <v>-</v>
      </c>
      <c r="AA179" s="28"/>
    </row>
    <row r="180" spans="1:27" x14ac:dyDescent="0.2">
      <c r="A180" s="256"/>
      <c r="B180" s="132" t="s">
        <v>388</v>
      </c>
      <c r="C180" s="178" t="s">
        <v>518</v>
      </c>
      <c r="D180" s="134" t="s">
        <v>329</v>
      </c>
      <c r="E180" s="131"/>
      <c r="F180" s="30"/>
      <c r="G180" s="129">
        <f>IF(G171="-","-",SUM(G171:G179)*'3k EBIT'!$E$10)</f>
        <v>12.309412195289116</v>
      </c>
      <c r="H180" s="129">
        <f>IF(H171="-","-",SUM(H171:H179)*'3k EBIT'!$E$10)</f>
        <v>11.775952932627039</v>
      </c>
      <c r="I180" s="129">
        <f>IF(I171="-","-",SUM(I171:I179)*'3k EBIT'!$E$10)</f>
        <v>12.374351109733006</v>
      </c>
      <c r="J180" s="129">
        <f>IF(J171="-","-",SUM(J171:J179)*'3k EBIT'!$E$10)</f>
        <v>12.140183440736662</v>
      </c>
      <c r="K180" s="129">
        <f>IF(K171="-","-",SUM(K171:K179)*'3k EBIT'!$E$10)</f>
        <v>13.277676846395044</v>
      </c>
      <c r="L180" s="129">
        <f>IF(L171="-","-",SUM(L171:L179)*'3k EBIT'!$E$10)</f>
        <v>13.118649947924968</v>
      </c>
      <c r="M180" s="129">
        <f>IF(M171="-","-",SUM(M171:M179)*'3k EBIT'!$E$10)</f>
        <v>13.942368393646397</v>
      </c>
      <c r="N180" s="129">
        <f>IF(N171="-","-",SUM(N171:N179)*'3k EBIT'!$E$10)</f>
        <v>14.619985818615612</v>
      </c>
      <c r="O180" s="30"/>
      <c r="P180" s="129">
        <f>IF(P171="-","-",SUM(P171:P179)*'3k EBIT'!$E$10)</f>
        <v>14.619985818615612</v>
      </c>
      <c r="Q180" s="129">
        <f>IF(Q171="-","-",SUM(Q171:Q179)*'3k EBIT'!$E$10)</f>
        <v>16.004040347549136</v>
      </c>
      <c r="R180" s="129">
        <f>IF(R171="-","-",SUM(R171:R179)*'3k EBIT'!$E$10)</f>
        <v>15.418220248587506</v>
      </c>
      <c r="S180" s="129">
        <f>IF(S171="-","-",SUM(S171:S179)*'3k EBIT'!$E$10)</f>
        <v>15.564488056153321</v>
      </c>
      <c r="T180" s="129">
        <f>IF(T171="-","-",SUM(T171:T179)*'3k EBIT'!$E$10)</f>
        <v>15.087686841520949</v>
      </c>
      <c r="U180" s="129" t="str">
        <f>IF(U171="-","-",SUM(U171:U179)*'3k EBIT'!$E$10)</f>
        <v>-</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2">
      <c r="A181" s="256"/>
      <c r="B181" s="132" t="s">
        <v>292</v>
      </c>
      <c r="C181" s="176" t="s">
        <v>519</v>
      </c>
      <c r="D181" s="134" t="s">
        <v>329</v>
      </c>
      <c r="E181" s="130"/>
      <c r="F181" s="30"/>
      <c r="G181" s="129">
        <f>IF(G171="-","-",SUM(G171:G174,G176:G180)*'3l HAP'!$E$11)</f>
        <v>7.1286283748280743</v>
      </c>
      <c r="H181" s="129">
        <f>IF(H171="-","-",SUM(H171:H174,H176:H180)*'3l HAP'!$E$11)</f>
        <v>6.7027064097657592</v>
      </c>
      <c r="I181" s="129">
        <f>IF(I171="-","-",SUM(I171:I174,I176:I180)*'3l HAP'!$E$11)</f>
        <v>6.7652231082929548</v>
      </c>
      <c r="J181" s="129">
        <f>IF(J171="-","-",SUM(J171:J174,J176:J180)*'3l HAP'!$E$11)</f>
        <v>6.5959474518321342</v>
      </c>
      <c r="K181" s="129">
        <f>IF(K171="-","-",SUM(K171:K174,K176:K180)*'3l HAP'!$E$11)</f>
        <v>7.4600145939033897</v>
      </c>
      <c r="L181" s="129">
        <f>IF(L171="-","-",SUM(L171:L174,L176:L180)*'3l HAP'!$E$11)</f>
        <v>7.3196698854774631</v>
      </c>
      <c r="M181" s="129">
        <f>IF(M171="-","-",SUM(M171:M174,M176:M180)*'3l HAP'!$E$11)</f>
        <v>8.0961970633176019</v>
      </c>
      <c r="N181" s="129">
        <f>IF(N171="-","-",SUM(N171:N174,N176:N180)*'3l HAP'!$E$11)</f>
        <v>8.626103178102694</v>
      </c>
      <c r="O181" s="30"/>
      <c r="P181" s="129">
        <f>IF(P171="-","-",SUM(P171:P174,P176:P180)*'3l HAP'!$E$11)</f>
        <v>8.626103178102694</v>
      </c>
      <c r="Q181" s="129">
        <f>IF(Q171="-","-",SUM(Q171:Q174,Q176:Q180)*'3l HAP'!$E$11)</f>
        <v>9.6458320846573393</v>
      </c>
      <c r="R181" s="129">
        <f>IF(R171="-","-",SUM(R171:R174,R176:R180)*'3l HAP'!$E$11)</f>
        <v>9.1764143968733318</v>
      </c>
      <c r="S181" s="129">
        <f>IF(S171="-","-",SUM(S171:S174,S176:S180)*'3l HAP'!$E$11)</f>
        <v>9.1434641939242898</v>
      </c>
      <c r="T181" s="129">
        <f>IF(T171="-","-",SUM(T171:T174,T176:T180)*'3l HAP'!$E$11)</f>
        <v>8.7215212302806169</v>
      </c>
      <c r="U181" s="129" t="str">
        <f>IF(U171="-","-",SUM(U171:U174,U176:U180)*'3l HAP'!$E$11)</f>
        <v>-</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2">
      <c r="A182" s="256"/>
      <c r="B182" s="132" t="s">
        <v>44</v>
      </c>
      <c r="C182" s="178" t="str">
        <f>B182&amp;"_"&amp;D182</f>
        <v>Total_Northern Scotland</v>
      </c>
      <c r="D182" s="134" t="s">
        <v>329</v>
      </c>
      <c r="E182" s="131"/>
      <c r="F182" s="30"/>
      <c r="G182" s="129">
        <f t="shared" ref="G182:N182" si="26">IF(G171="-","-",SUM(G171:G181))</f>
        <v>654.99216052515214</v>
      </c>
      <c r="H182" s="129">
        <f t="shared" si="26"/>
        <v>626.48944685927836</v>
      </c>
      <c r="I182" s="129">
        <f t="shared" si="26"/>
        <v>658.04659144918071</v>
      </c>
      <c r="J182" s="129">
        <f t="shared" si="26"/>
        <v>645.55270672572976</v>
      </c>
      <c r="K182" s="129">
        <f t="shared" si="26"/>
        <v>706.28482312116603</v>
      </c>
      <c r="L182" s="129">
        <f t="shared" si="26"/>
        <v>697.77464510833875</v>
      </c>
      <c r="M182" s="129">
        <f t="shared" si="26"/>
        <v>741.90475678525797</v>
      </c>
      <c r="N182" s="129">
        <f t="shared" si="26"/>
        <v>778.09872316728899</v>
      </c>
      <c r="O182" s="30"/>
      <c r="P182" s="129">
        <f t="shared" ref="P182:Z182" si="27">IF(P171="-","-",SUM(P171:P181))</f>
        <v>778.09872316728899</v>
      </c>
      <c r="Q182" s="129">
        <f t="shared" si="27"/>
        <v>851.96339719207504</v>
      </c>
      <c r="R182" s="129">
        <f t="shared" si="27"/>
        <v>820.6613554523334</v>
      </c>
      <c r="S182" s="129">
        <f t="shared" si="27"/>
        <v>828.32670773093889</v>
      </c>
      <c r="T182" s="129">
        <f t="shared" si="27"/>
        <v>802.80997436263942</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f t="shared" si="35"/>
        <v>16.855736391237038</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33.377591403253426</v>
      </c>
      <c r="M191" s="38">
        <f t="shared" si="31"/>
        <v>36.781507961085374</v>
      </c>
      <c r="N191" s="38">
        <f t="shared" si="31"/>
        <v>38.699300188681306</v>
      </c>
      <c r="O191" s="30"/>
      <c r="P191" s="38">
        <f t="shared" ref="P191:Z191" si="37">IF(P23="-","-",AVERAGE(P23,P35,P47,P59,P71,P83,P95,P107,P119,P131,P143,P155,P167,P179))</f>
        <v>38.699300188681306</v>
      </c>
      <c r="Q191" s="38">
        <f t="shared" si="37"/>
        <v>43.17555468735636</v>
      </c>
      <c r="R191" s="38">
        <f t="shared" si="37"/>
        <v>41.542876149478822</v>
      </c>
      <c r="S191" s="38">
        <f t="shared" si="37"/>
        <v>41.578018075011315</v>
      </c>
      <c r="T191" s="38">
        <f t="shared" si="37"/>
        <v>40.019912194526462</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12.080364769583635</v>
      </c>
      <c r="M192" s="38">
        <f t="shared" si="31"/>
        <v>13.288757178105088</v>
      </c>
      <c r="N192" s="38">
        <f t="shared" si="31"/>
        <v>13.969717546703876</v>
      </c>
      <c r="O192" s="30"/>
      <c r="P192" s="38">
        <f t="shared" ref="P192:Z192" si="38">IF(P24="-","-",AVERAGE(P24,P36,P48,P60,P72,P84,P96,P108,P120,P132,P144,P156,P168,P180))</f>
        <v>13.969717546703876</v>
      </c>
      <c r="Q192" s="38">
        <f t="shared" si="38"/>
        <v>15.556778099477823</v>
      </c>
      <c r="R192" s="38">
        <f t="shared" si="38"/>
        <v>14.981134430589444</v>
      </c>
      <c r="S192" s="38">
        <f t="shared" si="38"/>
        <v>14.995132480796119</v>
      </c>
      <c r="T192" s="38">
        <f t="shared" si="38"/>
        <v>14.444574056883519</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7.2315527301570182</v>
      </c>
      <c r="M193" s="38">
        <f t="shared" si="31"/>
        <v>8.0915177994625989</v>
      </c>
      <c r="N193" s="38">
        <f t="shared" si="31"/>
        <v>8.6240580695677522</v>
      </c>
      <c r="O193" s="30"/>
      <c r="P193" s="38">
        <f t="shared" ref="P193:Z193" si="39">IF(P25="-","-",AVERAGE(P25,P37,P49,P61,P73,P85,P97,P109,P121,P133,P145,P157,P169,P181))</f>
        <v>8.6240580695677522</v>
      </c>
      <c r="Q193" s="38">
        <f t="shared" si="39"/>
        <v>9.7185567363988064</v>
      </c>
      <c r="R193" s="38">
        <f t="shared" si="39"/>
        <v>9.2613258372317713</v>
      </c>
      <c r="S193" s="38">
        <f t="shared" si="39"/>
        <v>9.2589082096533932</v>
      </c>
      <c r="T193" s="38">
        <f t="shared" si="39"/>
        <v>8.7873390801251965</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643.03996219117164</v>
      </c>
      <c r="M194" s="38">
        <f t="shared" si="31"/>
        <v>707.49950143900332</v>
      </c>
      <c r="N194" s="38">
        <f t="shared" si="31"/>
        <v>743.87204630523684</v>
      </c>
      <c r="O194" s="30"/>
      <c r="P194" s="38">
        <f t="shared" ref="P194:Z194" si="40">IF(P26="-","-",AVERAGE(P26,P38,P50,P62,P74,P86,P98,P110,P122,P134,P146,P158,P170,P182))</f>
        <v>743.87204630523684</v>
      </c>
      <c r="Q194" s="38">
        <f t="shared" si="40"/>
        <v>828.49601324757771</v>
      </c>
      <c r="R194" s="38">
        <f t="shared" si="40"/>
        <v>797.74175965802385</v>
      </c>
      <c r="S194" s="38">
        <f t="shared" si="40"/>
        <v>798.47608121069538</v>
      </c>
      <c r="T194" s="38">
        <f t="shared" si="40"/>
        <v>769.02776489679388</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79998168889431442"/>
  </sheetPr>
  <dimension ref="A1:AA476"/>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482</v>
      </c>
      <c r="D6" s="75"/>
      <c r="E6" s="75"/>
      <c r="F6" s="75"/>
      <c r="G6" s="75"/>
      <c r="I6" s="76"/>
      <c r="J6" s="76"/>
      <c r="K6" s="76"/>
      <c r="L6" s="76"/>
      <c r="M6" s="76"/>
      <c r="N6" s="76"/>
      <c r="O6" s="76"/>
      <c r="P6" s="76"/>
      <c r="Q6" s="76"/>
    </row>
    <row r="7" spans="1:27" ht="14.65" customHeight="1" x14ac:dyDescent="0.2">
      <c r="B7" s="79" t="s">
        <v>470</v>
      </c>
      <c r="C7" s="81" t="s">
        <v>0</v>
      </c>
      <c r="D7" s="75"/>
      <c r="E7" s="75"/>
      <c r="F7" s="75"/>
      <c r="G7" s="75"/>
      <c r="I7" s="76"/>
      <c r="J7" s="76"/>
      <c r="K7" s="76"/>
      <c r="L7" s="76"/>
      <c r="M7" s="76"/>
      <c r="N7" s="76"/>
      <c r="O7" s="76"/>
      <c r="P7" s="76"/>
      <c r="Q7" s="76"/>
    </row>
    <row r="8" spans="1:27" ht="12.4" customHeight="1" x14ac:dyDescent="0.2">
      <c r="B8" s="80" t="s">
        <v>345</v>
      </c>
      <c r="C8" s="82" t="s">
        <v>591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f>IF('3c AA'!W41="-","-",'3c AA'!W41)</f>
        <v>0</v>
      </c>
      <c r="U17" s="38" t="str">
        <f>IF('3c AA'!X41="-","-",'3c AA'!X41)</f>
        <v>-</v>
      </c>
      <c r="V17" s="38" t="str">
        <f>IF('3c AA'!Y41="-","-",'3c AA'!Y41)</f>
        <v>-</v>
      </c>
      <c r="W17" s="38" t="str">
        <f>IF('3c AA'!Z41="-","-",'3c AA'!Z41)</f>
        <v>-</v>
      </c>
      <c r="X17" s="38" t="str">
        <f>IF('3c AA'!AA41="-","-",'3c AA'!AA41)</f>
        <v>-</v>
      </c>
      <c r="Y17" s="38" t="str">
        <f>IF('3c AA'!AB41="-","-",'3c AA'!AB41)</f>
        <v>-</v>
      </c>
      <c r="Z17" s="38" t="str">
        <f>IF('3c AA'!AC41="-","-",'3c AA'!AC41)</f>
        <v>-</v>
      </c>
      <c r="AA17" s="28"/>
    </row>
    <row r="18" spans="1:27" s="29" customFormat="1" ht="11.25" customHeight="1" x14ac:dyDescent="0.15">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t="str">
        <f>'3d PC'!U55</f>
        <v>-</v>
      </c>
      <c r="V18" s="38" t="str">
        <f>'3d PC'!V55</f>
        <v>-</v>
      </c>
      <c r="W18" s="38" t="str">
        <f>'3d PC'!W55</f>
        <v>-</v>
      </c>
      <c r="X18" s="38" t="str">
        <f>'3d PC'!X55</f>
        <v>-</v>
      </c>
      <c r="Y18" s="38" t="str">
        <f>'3d PC'!Y55</f>
        <v>-</v>
      </c>
      <c r="Z18" s="38" t="str">
        <f>'3d PC'!Z55</f>
        <v>-</v>
      </c>
      <c r="AA18" s="28"/>
    </row>
    <row r="19" spans="1:27" s="29" customFormat="1" ht="11.25" customHeight="1" x14ac:dyDescent="0.15">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t="str">
        <f>'3e NC-Elec'!V14</f>
        <v>-</v>
      </c>
      <c r="V19" s="38" t="str">
        <f>'3e NC-Elec'!W14</f>
        <v>-</v>
      </c>
      <c r="W19" s="38" t="str">
        <f>'3e NC-Elec'!X14</f>
        <v>-</v>
      </c>
      <c r="X19" s="38" t="str">
        <f>'3e NC-Elec'!Y14</f>
        <v>-</v>
      </c>
      <c r="Y19" s="38" t="str">
        <f>'3e NC-Elec'!Z14</f>
        <v>-</v>
      </c>
      <c r="Z19" s="38" t="str">
        <f>'3e NC-Elec'!AA14</f>
        <v>-</v>
      </c>
      <c r="AA19" s="28"/>
    </row>
    <row r="20" spans="1:27" s="29" customFormat="1" ht="11.25" customHeight="1" x14ac:dyDescent="0.15">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t="str">
        <f>IF('3g CPIH'!Q$16="-","-",'3h OC '!$E$7*('3g CPIH'!Q$16/'3g CPIH'!$G$16))</f>
        <v>-</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15">
      <c r="A21" s="256">
        <v>6</v>
      </c>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f>IF('3i SMNCC'!P$38="-","-",'3i SMNCC'!P$48)</f>
        <v>11.63045810995356</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15">
      <c r="A22" s="256">
        <v>7</v>
      </c>
      <c r="B22" s="135" t="s">
        <v>349</v>
      </c>
      <c r="C22" s="135" t="s">
        <v>389</v>
      </c>
      <c r="D22" s="127" t="s">
        <v>315</v>
      </c>
      <c r="E22" s="128"/>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f>IF('3g CPIH'!P$16="-","-",'3j PAAC PAP'!$G$9*('3g CPIH'!P$16/'3g CPIH'!$G$16))</f>
        <v>3.6441612524461835</v>
      </c>
      <c r="U22" s="38" t="str">
        <f>IF('3g CPIH'!Q$16="-","-",'3j PAAC PAP'!$G$9*('3g CPIH'!Q$16/'3g CPIH'!$G$16))</f>
        <v>-</v>
      </c>
      <c r="V22" s="38" t="str">
        <f>IF('3g CPIH'!R$16="-","-",'3j PAAC PAP'!$G$9*('3g CPIH'!R$16/'3g CPIH'!$G$16))</f>
        <v>-</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25" x14ac:dyDescent="0.15">
      <c r="A23" s="256">
        <v>8</v>
      </c>
      <c r="B23" s="135" t="s">
        <v>349</v>
      </c>
      <c r="C23" s="135" t="s">
        <v>406</v>
      </c>
      <c r="D23" s="127" t="s">
        <v>315</v>
      </c>
      <c r="E23" s="128"/>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0.30995837648199581</v>
      </c>
      <c r="M23" s="38">
        <f>IF(M18="-","-",SUM(M15:M21)*'3j PAAC PAP'!$G$27)</f>
        <v>0.31882594811792098</v>
      </c>
      <c r="N23" s="38">
        <f>IF(N18="-","-",SUM(N15:N21)*'3j PAAC PAP'!$G$27)</f>
        <v>0.35098495983868921</v>
      </c>
      <c r="O23" s="30"/>
      <c r="P23" s="38">
        <f>IF(P18="-","-",SUM(P15:P21)*'3j PAAC PAP'!$G$27)</f>
        <v>0.35098495983868921</v>
      </c>
      <c r="Q23" s="38">
        <f>IF(Q18="-","-",SUM(Q15:Q21)*'3j PAAC PAP'!$G$27)</f>
        <v>0.36995737090563174</v>
      </c>
      <c r="R23" s="38">
        <f>IF(R18="-","-",SUM(R15:R21)*'3j PAAC PAP'!$G$27)</f>
        <v>0.37138750067436943</v>
      </c>
      <c r="S23" s="38">
        <f>IF(S18="-","-",SUM(S15:S21)*'3j PAAC PAP'!$G$27)</f>
        <v>0.38144647370426982</v>
      </c>
      <c r="T23" s="38">
        <f>IF(T18="-","-",SUM(T15:T21)*'3j PAAC PAP'!$G$27)</f>
        <v>0.38138851568580212</v>
      </c>
      <c r="U23" s="38" t="str">
        <f>IF(U18="-","-",SUM(U15:U21)*'3j PAAC PAP'!$G$27)</f>
        <v>-</v>
      </c>
      <c r="V23" s="38" t="str">
        <f>IF(V18="-","-",SUM(V15:V21)*'3j PAAC PAP'!$G$27)</f>
        <v>-</v>
      </c>
      <c r="W23" s="38" t="str">
        <f>IF(W18="-","-",SUM(W15:W21)*'3j PAAC PAP'!$G$27)</f>
        <v>-</v>
      </c>
      <c r="X23" s="38" t="str">
        <f>IF(X18="-","-",SUM(X15:X21)*'3j PAAC PAP'!$G$27)</f>
        <v>-</v>
      </c>
      <c r="Y23" s="38" t="str">
        <f>IF(Y18="-","-",SUM(Y15:Y21)*'3j PAAC PAP'!$G$27)</f>
        <v>-</v>
      </c>
      <c r="Z23" s="38" t="str">
        <f>IF(Z18="-","-",SUM(Z15:Z21)*'3j PAAC PAP'!$G$27)</f>
        <v>-</v>
      </c>
      <c r="AA23" s="28"/>
    </row>
    <row r="24" spans="1:27" s="29" customFormat="1" ht="11.25" x14ac:dyDescent="0.15">
      <c r="A24" s="256">
        <v>9</v>
      </c>
      <c r="B24" s="135" t="s">
        <v>388</v>
      </c>
      <c r="C24" s="135" t="s">
        <v>518</v>
      </c>
      <c r="D24" s="127" t="s">
        <v>315</v>
      </c>
      <c r="E24" s="128"/>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1.3099136077709328</v>
      </c>
      <c r="M24" s="38">
        <f>IF(M18="-","-",SUM(M15:M23)*'3k EBIT'!$E$7)</f>
        <v>1.3464410236696749</v>
      </c>
      <c r="N24" s="38">
        <f>IF(N18="-","-",SUM(N15:N23)*'3k EBIT'!$E$7)</f>
        <v>1.4759657566791002</v>
      </c>
      <c r="O24" s="30"/>
      <c r="P24" s="38">
        <f>IF(P18="-","-",SUM(P15:P23)*'3k EBIT'!$E$7)</f>
        <v>1.4759657566791002</v>
      </c>
      <c r="Q24" s="38">
        <f>IF(Q18="-","-",SUM(Q15:Q23)*'3k EBIT'!$E$7)</f>
        <v>1.5528137022974131</v>
      </c>
      <c r="R24" s="38">
        <f>IF(R18="-","-",SUM(R15:R23)*'3k EBIT'!$E$7)</f>
        <v>1.5590667493625978</v>
      </c>
      <c r="S24" s="38">
        <f>IF(S18="-","-",SUM(S15:S23)*'3k EBIT'!$E$7)</f>
        <v>1.5997872215628761</v>
      </c>
      <c r="T24" s="38">
        <f>IF(T18="-","-",SUM(T15:T23)*'3k EBIT'!$E$7)</f>
        <v>1.5997494543786108</v>
      </c>
      <c r="U24" s="38" t="str">
        <f>IF(U18="-","-",SUM(U15:U23)*'3k EBIT'!$E$7)</f>
        <v>-</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15">
      <c r="A25" s="256">
        <v>10</v>
      </c>
      <c r="B25" s="135" t="s">
        <v>292</v>
      </c>
      <c r="C25" s="179" t="s">
        <v>519</v>
      </c>
      <c r="D25" s="127" t="s">
        <v>315</v>
      </c>
      <c r="E25" s="127"/>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0.75875947358791218</v>
      </c>
      <c r="M25" s="38">
        <f>IF(M20="-","-",SUM(M15:M18,M20:M24)*'3l HAP'!$E$8)</f>
        <v>0.80080102865495961</v>
      </c>
      <c r="N25" s="38">
        <f>IF(N20="-","-",SUM(N15:N18,N20:N24)*'3l HAP'!$E$8)</f>
        <v>0.90061001984917222</v>
      </c>
      <c r="O25" s="30"/>
      <c r="P25" s="38">
        <f>IF(P20="-","-",SUM(P15:P18,P20:P24)*'3l HAP'!$E$8)</f>
        <v>0.90061001984917222</v>
      </c>
      <c r="Q25" s="38">
        <f>IF(Q20="-","-",SUM(Q15:Q18,Q20:Q24)*'3l HAP'!$E$8)</f>
        <v>0.93631395843126086</v>
      </c>
      <c r="R25" s="38">
        <f>IF(R20="-","-",SUM(R15:R18,R20:R24)*'3l HAP'!$E$8)</f>
        <v>0.9411324228663166</v>
      </c>
      <c r="S25" s="38">
        <f>IF(S20="-","-",SUM(S15:S18,S20:S24)*'3l HAP'!$E$8)</f>
        <v>0.97411393800985213</v>
      </c>
      <c r="T25" s="38">
        <f>IF(T20="-","-",SUM(T15:T18,T20:T24)*'3l HAP'!$E$8)</f>
        <v>0.97408483542477686</v>
      </c>
      <c r="U25" s="38" t="str">
        <f>IF(U20="-","-",SUM(U15:U18,U20:U24)*'3l HAP'!$E$8)</f>
        <v>-</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15">
      <c r="A26" s="256">
        <v>11</v>
      </c>
      <c r="B26" s="135" t="s">
        <v>44</v>
      </c>
      <c r="C26" s="135" t="str">
        <f>B26&amp;"_"&amp;D26</f>
        <v>Total_Eastern</v>
      </c>
      <c r="D26" s="127" t="s">
        <v>315</v>
      </c>
      <c r="E26" s="128"/>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69.701552458214124</v>
      </c>
      <c r="M26" s="38">
        <f t="shared" si="0"/>
        <v>71.666088792807642</v>
      </c>
      <c r="N26" s="38">
        <f t="shared" si="0"/>
        <v>78.582986179207964</v>
      </c>
      <c r="O26" s="30"/>
      <c r="P26" s="38">
        <f>IF(P20="-","-",SUM(P15:P25))</f>
        <v>78.582986179207964</v>
      </c>
      <c r="Q26" s="38">
        <f t="shared" ref="Q26:Z26" si="1">IF(Q20="-","-",SUM(Q15:Q25))</f>
        <v>82.663317163899521</v>
      </c>
      <c r="R26" s="38">
        <f t="shared" si="1"/>
        <v>82.997243232668708</v>
      </c>
      <c r="S26" s="38">
        <f t="shared" si="1"/>
        <v>85.173406609948401</v>
      </c>
      <c r="T26" s="38">
        <f t="shared" si="1"/>
        <v>85.171389761644093</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15">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AA'!J42="-","-",'3c AA'!J42)</f>
        <v>-</v>
      </c>
      <c r="H29" s="129" t="str">
        <f>IF('3c AA'!K42="-","-",'3c AA'!K42)</f>
        <v>-</v>
      </c>
      <c r="I29" s="129" t="str">
        <f>IF('3c AA'!L42="-","-",'3c AA'!L42)</f>
        <v>-</v>
      </c>
      <c r="J29" s="129" t="str">
        <f>IF('3c AA'!M42="-","-",'3c AA'!M42)</f>
        <v>-</v>
      </c>
      <c r="K29" s="129" t="str">
        <f>IF('3c AA'!N42="-","-",'3c AA'!N42)</f>
        <v>-</v>
      </c>
      <c r="L29" s="129" t="str">
        <f>IF('3c AA'!O42="-","-",'3c AA'!O42)</f>
        <v>-</v>
      </c>
      <c r="M29" s="129" t="str">
        <f>IF('3c AA'!P42="-","-",'3c AA'!P42)</f>
        <v>-</v>
      </c>
      <c r="N29" s="129" t="str">
        <f>IF('3c AA'!Q42="-","-",'3c AA'!Q42)</f>
        <v>-</v>
      </c>
      <c r="O29" s="30"/>
      <c r="P29" s="129" t="str">
        <f>IF('3c AA'!S42="-","-",'3c AA'!S42)</f>
        <v>-</v>
      </c>
      <c r="Q29" s="129" t="str">
        <f>IF('3c AA'!T42="-","-",'3c AA'!T42)</f>
        <v>-</v>
      </c>
      <c r="R29" s="129" t="str">
        <f>IF('3c AA'!U42="-","-",'3c AA'!U42)</f>
        <v>-</v>
      </c>
      <c r="S29" s="129" t="str">
        <f>IF('3c AA'!V42="-","-",'3c AA'!V42)</f>
        <v>-</v>
      </c>
      <c r="T29" s="129">
        <f>IF('3c AA'!W42="-","-",'3c AA'!W42)</f>
        <v>0</v>
      </c>
      <c r="U29" s="129" t="str">
        <f>IF('3c AA'!X42="-","-",'3c AA'!X42)</f>
        <v>-</v>
      </c>
      <c r="V29" s="129" t="str">
        <f>IF('3c AA'!Y42="-","-",'3c AA'!Y42)</f>
        <v>-</v>
      </c>
      <c r="W29" s="129" t="str">
        <f>IF('3c AA'!Z42="-","-",'3c AA'!Z42)</f>
        <v>-</v>
      </c>
      <c r="X29" s="129" t="str">
        <f>IF('3c AA'!AA42="-","-",'3c AA'!AA42)</f>
        <v>-</v>
      </c>
      <c r="Y29" s="129" t="str">
        <f>IF('3c AA'!AB42="-","-",'3c AA'!AB42)</f>
        <v>-</v>
      </c>
      <c r="Z29" s="129" t="str">
        <f>IF('3c AA'!AC42="-","-",'3c AA'!AC42)</f>
        <v>-</v>
      </c>
      <c r="AA29" s="28"/>
    </row>
    <row r="30" spans="1:27" s="29" customFormat="1" ht="12.4" customHeight="1" x14ac:dyDescent="0.15">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t="str">
        <f>'3d PC'!U55</f>
        <v>-</v>
      </c>
      <c r="V30" s="129" t="str">
        <f>'3d PC'!V55</f>
        <v>-</v>
      </c>
      <c r="W30" s="129" t="str">
        <f>'3d PC'!W55</f>
        <v>-</v>
      </c>
      <c r="X30" s="129" t="str">
        <f>'3d PC'!X55</f>
        <v>-</v>
      </c>
      <c r="Y30" s="129" t="str">
        <f>'3d PC'!Y55</f>
        <v>-</v>
      </c>
      <c r="Z30" s="129" t="str">
        <f>'3d PC'!Z55</f>
        <v>-</v>
      </c>
      <c r="AA30" s="28"/>
    </row>
    <row r="31" spans="1:27" s="29" customFormat="1" ht="11.25" customHeight="1" x14ac:dyDescent="0.15">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t="str">
        <f>'3e NC-Elec'!V15</f>
        <v>-</v>
      </c>
      <c r="V31" s="129" t="str">
        <f>'3e NC-Elec'!W15</f>
        <v>-</v>
      </c>
      <c r="W31" s="129" t="str">
        <f>'3e NC-Elec'!X15</f>
        <v>-</v>
      </c>
      <c r="X31" s="129" t="str">
        <f>'3e NC-Elec'!Y15</f>
        <v>-</v>
      </c>
      <c r="Y31" s="129" t="str">
        <f>'3e NC-Elec'!Z15</f>
        <v>-</v>
      </c>
      <c r="Z31" s="129" t="str">
        <f>'3e NC-Elec'!AA15</f>
        <v>-</v>
      </c>
      <c r="AA31" s="28"/>
    </row>
    <row r="32" spans="1:27" s="29" customFormat="1" ht="11.25" customHeight="1" x14ac:dyDescent="0.15">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t="str">
        <f>IF('3g CPIH'!Q$16="-","-",'3h OC '!$E$7*('3g CPIH'!Q$16/'3g CPIH'!$G$16))</f>
        <v>-</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15">
      <c r="A33" s="256">
        <v>6</v>
      </c>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f>IF('3i SMNCC'!P$38="-","-",'3i SMNCC'!P$48)</f>
        <v>11.63045810995356</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15">
      <c r="A34" s="256">
        <v>7</v>
      </c>
      <c r="B34" s="132" t="s">
        <v>349</v>
      </c>
      <c r="C34" s="132" t="s">
        <v>389</v>
      </c>
      <c r="D34" s="130" t="s">
        <v>317</v>
      </c>
      <c r="E34" s="131"/>
      <c r="F34" s="30"/>
      <c r="G34" s="129">
        <f>IF('3g CPIH'!C$16="-","-",'3j PAAC PAP'!$G$9*('3g CPIH'!C$16/'3g CPIH'!$G$16))</f>
        <v>3.3460635029354204</v>
      </c>
      <c r="H34" s="129">
        <f>IF('3g CPIH'!D$16="-","-",'3j PAAC PAP'!$G$9*('3g CPIH'!D$16/'3g CPIH'!$G$16))</f>
        <v>3.3527623287671227</v>
      </c>
      <c r="I34" s="129">
        <f>IF('3g CPIH'!E$16="-","-",'3j PAAC PAP'!$G$9*('3g CPIH'!E$16/'3g CPIH'!$G$16))</f>
        <v>3.3628105675146771</v>
      </c>
      <c r="J34" s="129">
        <f>IF('3g CPIH'!F$16="-","-",'3j PAAC PAP'!$G$9*('3g CPIH'!F$16/'3g CPIH'!$G$16))</f>
        <v>3.3829070450097847</v>
      </c>
      <c r="K34" s="129">
        <f>IF('3g CPIH'!G$16="-","-",'3j PAAC PAP'!$G$9*('3g CPIH'!G$16/'3g CPIH'!$G$16))</f>
        <v>3.4230999999999998</v>
      </c>
      <c r="L34" s="129">
        <f>IF('3g CPIH'!H$16="-","-",'3j PAAC PAP'!$G$9*('3g CPIH'!H$16/'3g CPIH'!$G$16))</f>
        <v>3.4666423679060667</v>
      </c>
      <c r="M34" s="129">
        <f>IF('3g CPIH'!I$16="-","-",'3j PAAC PAP'!$G$9*('3g CPIH'!I$16/'3g CPIH'!$G$16))</f>
        <v>3.516883561643835</v>
      </c>
      <c r="N34" s="129">
        <f>IF('3g CPIH'!J$16="-","-",'3j PAAC PAP'!$G$9*('3g CPIH'!J$16/'3g CPIH'!$G$16))</f>
        <v>3.547028277886497</v>
      </c>
      <c r="O34" s="30"/>
      <c r="P34" s="129">
        <f>IF('3g CPIH'!L$16="-","-",'3j PAAC PAP'!$G$9*('3g CPIH'!L$16/'3g CPIH'!$G$16))</f>
        <v>3.547028277886497</v>
      </c>
      <c r="Q34" s="129">
        <f>IF('3g CPIH'!M$16="-","-",'3j PAAC PAP'!$G$9*('3g CPIH'!M$16/'3g CPIH'!$G$16))</f>
        <v>3.5872212328767121</v>
      </c>
      <c r="R34" s="129">
        <f>IF('3g CPIH'!N$16="-","-",'3j PAAC PAP'!$G$9*('3g CPIH'!N$16/'3g CPIH'!$G$16))</f>
        <v>3.6140165362035224</v>
      </c>
      <c r="S34" s="129">
        <f>IF('3g CPIH'!O$16="-","-",'3j PAAC PAP'!$G$9*('3g CPIH'!O$16/'3g CPIH'!$G$16))</f>
        <v>3.6341130136986299</v>
      </c>
      <c r="T34" s="129">
        <f>IF('3g CPIH'!P$16="-","-",'3j PAAC PAP'!$G$9*('3g CPIH'!P$16/'3g CPIH'!$G$16))</f>
        <v>3.6441612524461835</v>
      </c>
      <c r="U34" s="129" t="str">
        <f>IF('3g CPIH'!Q$16="-","-",'3j PAAC PAP'!$G$9*('3g CPIH'!Q$16/'3g CPIH'!$G$16))</f>
        <v>-</v>
      </c>
      <c r="V34" s="129" t="str">
        <f>IF('3g CPIH'!R$16="-","-",'3j PAAC PAP'!$G$9*('3g CPIH'!R$16/'3g CPIH'!$G$16))</f>
        <v>-</v>
      </c>
      <c r="W34" s="129" t="str">
        <f>IF('3g CPIH'!S$16="-","-",'3j PAAC PAP'!$G$9*('3g CPIH'!S$16/'3g CPIH'!$G$16))</f>
        <v>-</v>
      </c>
      <c r="X34" s="129" t="str">
        <f>IF('3g CPIH'!T$16="-","-",'3j PAAC PAP'!$G$9*('3g CPIH'!T$16/'3g CPIH'!$G$16))</f>
        <v>-</v>
      </c>
      <c r="Y34" s="129" t="str">
        <f>IF('3g CPIH'!U$16="-","-",'3j PAAC PAP'!$G$9*('3g CPIH'!U$16/'3g CPIH'!$G$16))</f>
        <v>-</v>
      </c>
      <c r="Z34" s="129" t="str">
        <f>IF('3g CPIH'!V$16="-","-",'3j PAAC PAP'!$G$9*('3g CPIH'!V$16/'3g CPIH'!$G$16))</f>
        <v>-</v>
      </c>
      <c r="AA34" s="28"/>
    </row>
    <row r="35" spans="1:27" s="29" customFormat="1" ht="11.25" x14ac:dyDescent="0.15">
      <c r="A35" s="256">
        <v>8</v>
      </c>
      <c r="B35" s="132" t="s">
        <v>349</v>
      </c>
      <c r="C35" s="132" t="s">
        <v>406</v>
      </c>
      <c r="D35" s="130" t="s">
        <v>317</v>
      </c>
      <c r="E35" s="131"/>
      <c r="F35" s="30"/>
      <c r="G35" s="129">
        <f>IF(G30="-","-",SUM(G27:G33)*'3j PAAC PAP'!$G$27)</f>
        <v>0.2662681446309243</v>
      </c>
      <c r="H35" s="129">
        <f>IF(H30="-","-",SUM(H27:H33)*'3j PAAC PAP'!$G$27)</f>
        <v>0.26664492141996543</v>
      </c>
      <c r="I35" s="129">
        <f>IF(I30="-","-",SUM(I27:I33)*'3j PAAC PAP'!$G$27)</f>
        <v>0.30064675439796462</v>
      </c>
      <c r="J35" s="129">
        <f>IF(J30="-","-",SUM(J27:J33)*'3j PAAC PAP'!$G$27)</f>
        <v>0.30177708476508791</v>
      </c>
      <c r="K35" s="129">
        <f>IF(K30="-","-",SUM(K27:K33)*'3j PAAC PAP'!$G$27)</f>
        <v>0.28032967821222071</v>
      </c>
      <c r="L35" s="129">
        <f>IF(L30="-","-",SUM(L27:L33)*'3j PAAC PAP'!$G$27)</f>
        <v>0.28214252948199581</v>
      </c>
      <c r="M35" s="129">
        <f>IF(M30="-","-",SUM(M27:M33)*'3j PAAC PAP'!$G$27)</f>
        <v>0.298982796117921</v>
      </c>
      <c r="N35" s="129">
        <f>IF(N30="-","-",SUM(N27:N33)*'3j PAAC PAP'!$G$27)</f>
        <v>0.33114180783868924</v>
      </c>
      <c r="O35" s="30"/>
      <c r="P35" s="129">
        <f>IF(P30="-","-",SUM(P27:P33)*'3j PAAC PAP'!$G$27)</f>
        <v>0.33114180783868924</v>
      </c>
      <c r="Q35" s="129">
        <f>IF(Q30="-","-",SUM(Q27:Q33)*'3j PAAC PAP'!$G$27)</f>
        <v>0.33877527490563175</v>
      </c>
      <c r="R35" s="129">
        <f>IF(R30="-","-",SUM(R27:R33)*'3j PAAC PAP'!$G$27)</f>
        <v>0.34020540467436938</v>
      </c>
      <c r="S35" s="129">
        <f>IF(S30="-","-",SUM(S27:S33)*'3j PAAC PAP'!$G$27)</f>
        <v>0.35504799470426984</v>
      </c>
      <c r="T35" s="129">
        <f>IF(T30="-","-",SUM(T27:T33)*'3j PAAC PAP'!$G$27)</f>
        <v>0.35499003668580209</v>
      </c>
      <c r="U35" s="129" t="str">
        <f>IF(U30="-","-",SUM(U27:U33)*'3j PAAC PAP'!$G$27)</f>
        <v>-</v>
      </c>
      <c r="V35" s="129" t="str">
        <f>IF(V30="-","-",SUM(V27:V33)*'3j PAAC PAP'!$G$27)</f>
        <v>-</v>
      </c>
      <c r="W35" s="129" t="str">
        <f>IF(W30="-","-",SUM(W27:W33)*'3j PAAC PAP'!$G$27)</f>
        <v>-</v>
      </c>
      <c r="X35" s="129" t="str">
        <f>IF(X30="-","-",SUM(X27:X33)*'3j PAAC PAP'!$G$27)</f>
        <v>-</v>
      </c>
      <c r="Y35" s="129" t="str">
        <f>IF(Y30="-","-",SUM(Y27:Y33)*'3j PAAC PAP'!$G$27)</f>
        <v>-</v>
      </c>
      <c r="Z35" s="129" t="str">
        <f>IF(Z30="-","-",SUM(Z27:Z33)*'3j PAAC PAP'!$G$27)</f>
        <v>-</v>
      </c>
      <c r="AA35" s="28"/>
    </row>
    <row r="36" spans="1:27" s="29" customFormat="1" ht="11.25" x14ac:dyDescent="0.15">
      <c r="A36" s="256">
        <v>9</v>
      </c>
      <c r="B36" s="132" t="s">
        <v>388</v>
      </c>
      <c r="C36" s="132" t="s">
        <v>518</v>
      </c>
      <c r="D36" s="130" t="s">
        <v>317</v>
      </c>
      <c r="E36" s="131"/>
      <c r="F36" s="30"/>
      <c r="G36" s="129">
        <f>IF(G30="-","-",SUM(G27:G35)*'3k EBIT'!$E$7)</f>
        <v>1.1324031583471277</v>
      </c>
      <c r="H36" s="129">
        <f>IF(H30="-","-",SUM(H27:H35)*'3k EBIT'!$E$7)</f>
        <v>1.1340435799227957</v>
      </c>
      <c r="I36" s="129">
        <f>IF(I30="-","-",SUM(I27:I35)*'3k EBIT'!$E$7)</f>
        <v>1.2705678379455749</v>
      </c>
      <c r="J36" s="129">
        <f>IF(J30="-","-",SUM(J27:J35)*'3k EBIT'!$E$7)</f>
        <v>1.2754891026725794</v>
      </c>
      <c r="K36" s="129">
        <f>IF(K30="-","-",SUM(K27:K35)*'3k EBIT'!$E$7)</f>
        <v>1.1902746283179337</v>
      </c>
      <c r="L36" s="129">
        <f>IF(L30="-","-",SUM(L27:L35)*'3k EBIT'!$E$7)</f>
        <v>1.1983865464462369</v>
      </c>
      <c r="M36" s="129">
        <f>IF(M30="-","-",SUM(M27:M35)*'3k EBIT'!$E$7)</f>
        <v>1.2668803175017394</v>
      </c>
      <c r="N36" s="129">
        <f>IF(N30="-","-",SUM(N27:N35)*'3k EBIT'!$E$7)</f>
        <v>1.3964050505111645</v>
      </c>
      <c r="O36" s="30"/>
      <c r="P36" s="129">
        <f>IF(P30="-","-",SUM(P27:P35)*'3k EBIT'!$E$7)</f>
        <v>1.3964050505111645</v>
      </c>
      <c r="Q36" s="129">
        <f>IF(Q30="-","-",SUM(Q27:Q35)*'3k EBIT'!$E$7)</f>
        <v>1.4277897354620848</v>
      </c>
      <c r="R36" s="129">
        <f>IF(R30="-","-",SUM(R27:R35)*'3k EBIT'!$E$7)</f>
        <v>1.4340427825272695</v>
      </c>
      <c r="S36" s="129">
        <f>IF(S30="-","-",SUM(S27:S35)*'3k EBIT'!$E$7)</f>
        <v>1.4939430678216037</v>
      </c>
      <c r="T36" s="129">
        <f>IF(T30="-","-",SUM(T27:T35)*'3k EBIT'!$E$7)</f>
        <v>1.4939053006373388</v>
      </c>
      <c r="U36" s="129" t="str">
        <f>IF(U30="-","-",SUM(U27:U35)*'3k EBIT'!$E$7)</f>
        <v>-</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15">
      <c r="A37" s="256">
        <v>10</v>
      </c>
      <c r="B37" s="132" t="s">
        <v>292</v>
      </c>
      <c r="C37" s="177" t="s">
        <v>519</v>
      </c>
      <c r="D37" s="130" t="s">
        <v>317</v>
      </c>
      <c r="E37" s="130"/>
      <c r="F37" s="30"/>
      <c r="G37" s="129">
        <f>IF(G32="-","-",SUM(G27:G30,G32:G36)*'3l HAP'!$E$8)</f>
        <v>0.73312818682373837</v>
      </c>
      <c r="H37" s="129">
        <f>IF(H32="-","-",SUM(H27:H30,H32:H36)*'3l HAP'!$E$8)</f>
        <v>0.73439226063262808</v>
      </c>
      <c r="I37" s="129">
        <f>IF(I32="-","-",SUM(I27:I30,I32:I36)*'3l HAP'!$E$8)</f>
        <v>0.73966279071583452</v>
      </c>
      <c r="J37" s="129">
        <f>IF(J32="-","-",SUM(J27:J30,J32:J36)*'3l HAP'!$E$8)</f>
        <v>0.74345501214250376</v>
      </c>
      <c r="K37" s="129">
        <f>IF(K32="-","-",SUM(K27:K30,K32:K36)*'3l HAP'!$E$8)</f>
        <v>0.7504684833166223</v>
      </c>
      <c r="L37" s="129">
        <f>IF(L32="-","-",SUM(L27:L30,L32:L36)*'3l HAP'!$E$8)</f>
        <v>0.75671935406713031</v>
      </c>
      <c r="M37" s="129">
        <f>IF(M32="-","-",SUM(M27:M30,M32:M36)*'3l HAP'!$E$8)</f>
        <v>0.79934565676752278</v>
      </c>
      <c r="N37" s="129">
        <f>IF(N32="-","-",SUM(N27:N30,N32:N36)*'3l HAP'!$E$8)</f>
        <v>0.89915464796173539</v>
      </c>
      <c r="O37" s="30"/>
      <c r="P37" s="129">
        <f>IF(P32="-","-",SUM(P27:P30,P32:P36)*'3l HAP'!$E$8)</f>
        <v>0.89915464796173539</v>
      </c>
      <c r="Q37" s="129">
        <f>IF(Q32="-","-",SUM(Q27:Q30,Q32:Q36)*'3l HAP'!$E$8)</f>
        <v>0.93402694546528875</v>
      </c>
      <c r="R37" s="129">
        <f>IF(R32="-","-",SUM(R27:R30,R32:R36)*'3l HAP'!$E$8)</f>
        <v>0.93884540990034471</v>
      </c>
      <c r="S37" s="129">
        <f>IF(S32="-","-",SUM(S27:S30,S32:S36)*'3l HAP'!$E$8)</f>
        <v>0.97217777362388702</v>
      </c>
      <c r="T37" s="129">
        <f>IF(T32="-","-",SUM(T27:T30,T32:T36)*'3l HAP'!$E$8)</f>
        <v>0.97214867103881197</v>
      </c>
      <c r="U37" s="129" t="str">
        <f>IF(U32="-","-",SUM(U27:U30,U32:U36)*'3l HAP'!$E$8)</f>
        <v>-</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15">
      <c r="A38" s="256">
        <v>11</v>
      </c>
      <c r="B38" s="132" t="s">
        <v>44</v>
      </c>
      <c r="C38" s="132" t="str">
        <f>B38&amp;"_"&amp;D38</f>
        <v>Total_East Midlands</v>
      </c>
      <c r="D38" s="130" t="s">
        <v>317</v>
      </c>
      <c r="E38" s="131"/>
      <c r="F38" s="30"/>
      <c r="G38" s="129">
        <f t="shared" ref="G38:N38" si="2">IF(G32="-","-",SUM(G27:G37))</f>
        <v>60.333269797624801</v>
      </c>
      <c r="H38" s="129">
        <f t="shared" si="2"/>
        <v>60.42087181343831</v>
      </c>
      <c r="I38" s="129">
        <f t="shared" si="2"/>
        <v>67.61162663989515</v>
      </c>
      <c r="J38" s="129">
        <f t="shared" si="2"/>
        <v>67.874432687335712</v>
      </c>
      <c r="K38" s="129">
        <f t="shared" si="2"/>
        <v>63.396475676583634</v>
      </c>
      <c r="L38" s="129">
        <f t="shared" si="2"/>
        <v>63.829669430368632</v>
      </c>
      <c r="M38" s="129">
        <f t="shared" si="2"/>
        <v>67.477229562752299</v>
      </c>
      <c r="N38" s="129">
        <f t="shared" si="2"/>
        <v>74.394126949152607</v>
      </c>
      <c r="O38" s="30"/>
      <c r="P38" s="129">
        <f t="shared" ref="P38:Z38" si="3">IF(P32="-","-",SUM(P27:P37))</f>
        <v>74.394126949152607</v>
      </c>
      <c r="Q38" s="129">
        <f t="shared" si="3"/>
        <v>76.080824088098211</v>
      </c>
      <c r="R38" s="129">
        <f t="shared" si="3"/>
        <v>76.414750156867385</v>
      </c>
      <c r="S38" s="129">
        <f t="shared" si="3"/>
        <v>79.600727812821148</v>
      </c>
      <c r="T38" s="129">
        <f t="shared" si="3"/>
        <v>79.598710964516854</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f>IF('3c AA'!W43="-","-",'3c AA'!W43)</f>
        <v>0</v>
      </c>
      <c r="U41" s="38" t="str">
        <f>IF('3c AA'!X43="-","-",'3c AA'!X43)</f>
        <v>-</v>
      </c>
      <c r="V41" s="38" t="str">
        <f>IF('3c AA'!Y43="-","-",'3c AA'!Y43)</f>
        <v>-</v>
      </c>
      <c r="W41" s="38" t="str">
        <f>IF('3c AA'!Z43="-","-",'3c AA'!Z43)</f>
        <v>-</v>
      </c>
      <c r="X41" s="38" t="str">
        <f>IF('3c AA'!AA43="-","-",'3c AA'!AA43)</f>
        <v>-</v>
      </c>
      <c r="Y41" s="38" t="str">
        <f>IF('3c AA'!AB43="-","-",'3c AA'!AB43)</f>
        <v>-</v>
      </c>
      <c r="Z41" s="38" t="str">
        <f>IF('3c AA'!AC43="-","-",'3c AA'!AC43)</f>
        <v>-</v>
      </c>
      <c r="AA41" s="28"/>
    </row>
    <row r="42" spans="1:27" s="29" customFormat="1" ht="11.25" customHeight="1" x14ac:dyDescent="0.15">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t="str">
        <f>'3d PC'!U55</f>
        <v>-</v>
      </c>
      <c r="V42" s="38" t="str">
        <f>'3d PC'!V55</f>
        <v>-</v>
      </c>
      <c r="W42" s="38" t="str">
        <f>'3d PC'!W55</f>
        <v>-</v>
      </c>
      <c r="X42" s="38" t="str">
        <f>'3d PC'!X55</f>
        <v>-</v>
      </c>
      <c r="Y42" s="38" t="str">
        <f>'3d PC'!Y55</f>
        <v>-</v>
      </c>
      <c r="Z42" s="38" t="str">
        <f>'3d PC'!Z55</f>
        <v>-</v>
      </c>
      <c r="AA42" s="28"/>
    </row>
    <row r="43" spans="1:27" s="29" customFormat="1" ht="11.25" customHeight="1" x14ac:dyDescent="0.15">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t="str">
        <f>'3e NC-Elec'!V16</f>
        <v>-</v>
      </c>
      <c r="V43" s="38" t="str">
        <f>'3e NC-Elec'!W16</f>
        <v>-</v>
      </c>
      <c r="W43" s="38" t="str">
        <f>'3e NC-Elec'!X16</f>
        <v>-</v>
      </c>
      <c r="X43" s="38" t="str">
        <f>'3e NC-Elec'!Y16</f>
        <v>-</v>
      </c>
      <c r="Y43" s="38" t="str">
        <f>'3e NC-Elec'!Z16</f>
        <v>-</v>
      </c>
      <c r="Z43" s="38" t="str">
        <f>'3e NC-Elec'!AA16</f>
        <v>-</v>
      </c>
      <c r="AA43" s="28"/>
    </row>
    <row r="44" spans="1:27" s="29" customFormat="1" ht="12.4" customHeight="1" x14ac:dyDescent="0.15">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t="str">
        <f>IF('3g CPIH'!Q$16="-","-",'3h OC '!$E$7*('3g CPIH'!Q$16/'3g CPIH'!$G$16))</f>
        <v>-</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15">
      <c r="A45" s="256">
        <v>6</v>
      </c>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f>IF('3i SMNCC'!P$38="-","-",'3i SMNCC'!P$48)</f>
        <v>11.63045810995356</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15">
      <c r="A46" s="256">
        <v>7</v>
      </c>
      <c r="B46" s="135" t="s">
        <v>349</v>
      </c>
      <c r="C46" s="135" t="s">
        <v>389</v>
      </c>
      <c r="D46" s="127" t="s">
        <v>318</v>
      </c>
      <c r="E46" s="128"/>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f>IF('3g CPIH'!P$16="-","-",'3j PAAC PAP'!$G$9*('3g CPIH'!P$16/'3g CPIH'!$G$16))</f>
        <v>3.6441612524461835</v>
      </c>
      <c r="U46" s="38" t="str">
        <f>IF('3g CPIH'!Q$16="-","-",'3j PAAC PAP'!$G$9*('3g CPIH'!Q$16/'3g CPIH'!$G$16))</f>
        <v>-</v>
      </c>
      <c r="V46" s="38" t="str">
        <f>IF('3g CPIH'!R$16="-","-",'3j PAAC PAP'!$G$9*('3g CPIH'!R$16/'3g CPIH'!$G$16))</f>
        <v>-</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25" x14ac:dyDescent="0.15">
      <c r="A47" s="256">
        <v>8</v>
      </c>
      <c r="B47" s="135" t="s">
        <v>349</v>
      </c>
      <c r="C47" s="135" t="s">
        <v>406</v>
      </c>
      <c r="D47" s="127" t="s">
        <v>318</v>
      </c>
      <c r="E47" s="128"/>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0.2989737744819958</v>
      </c>
      <c r="M47" s="38">
        <f>IF(M42="-","-",SUM(M39:M45)*'3j PAAC PAP'!$G$27)</f>
        <v>0.31528252811792096</v>
      </c>
      <c r="N47" s="38">
        <f>IF(N42="-","-",SUM(N39:N45)*'3j PAAC PAP'!$G$27)</f>
        <v>0.3474415398386892</v>
      </c>
      <c r="O47" s="30"/>
      <c r="P47" s="38">
        <f>IF(P42="-","-",SUM(P39:P45)*'3j PAAC PAP'!$G$27)</f>
        <v>0.3474415398386892</v>
      </c>
      <c r="Q47" s="38">
        <f>IF(Q42="-","-",SUM(Q39:Q45)*'3j PAAC PAP'!$G$27)</f>
        <v>0.35596086190563175</v>
      </c>
      <c r="R47" s="38">
        <f>IF(R42="-","-",SUM(R39:R45)*'3j PAAC PAP'!$G$27)</f>
        <v>0.35739099167436944</v>
      </c>
      <c r="S47" s="38">
        <f>IF(S42="-","-",SUM(S39:S45)*'3j PAAC PAP'!$G$27)</f>
        <v>0.36851299070426985</v>
      </c>
      <c r="T47" s="38">
        <f>IF(T42="-","-",SUM(T39:T45)*'3j PAAC PAP'!$G$27)</f>
        <v>0.3684550326858021</v>
      </c>
      <c r="U47" s="38" t="str">
        <f>IF(U42="-","-",SUM(U39:U45)*'3j PAAC PAP'!$G$27)</f>
        <v>-</v>
      </c>
      <c r="V47" s="38" t="str">
        <f>IF(V42="-","-",SUM(V39:V45)*'3j PAAC PAP'!$G$27)</f>
        <v>-</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15">
      <c r="A48" s="256">
        <v>9</v>
      </c>
      <c r="B48" s="135" t="s">
        <v>388</v>
      </c>
      <c r="C48" s="135" t="s">
        <v>518</v>
      </c>
      <c r="D48" s="133" t="s">
        <v>318</v>
      </c>
      <c r="E48" s="128"/>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1.2658710739993966</v>
      </c>
      <c r="M48" s="38">
        <f>IF(M42="-","-",SUM(M39:M47)*'3k EBIT'!$E$7)</f>
        <v>1.3322337547111149</v>
      </c>
      <c r="N48" s="38">
        <f>IF(N42="-","-",SUM(N39:N47)*'3k EBIT'!$E$7)</f>
        <v>1.4617584877205403</v>
      </c>
      <c r="O48" s="30"/>
      <c r="P48" s="38">
        <f>IF(P42="-","-",SUM(P39:P47)*'3k EBIT'!$E$7)</f>
        <v>1.4617584877205403</v>
      </c>
      <c r="Q48" s="38">
        <f>IF(Q42="-","-",SUM(Q39:Q47)*'3k EBIT'!$E$7)</f>
        <v>1.4966949899111008</v>
      </c>
      <c r="R48" s="38">
        <f>IF(R42="-","-",SUM(R39:R47)*'3k EBIT'!$E$7)</f>
        <v>1.5029480369762858</v>
      </c>
      <c r="S48" s="38">
        <f>IF(S42="-","-",SUM(S39:S47)*'3k EBIT'!$E$7)</f>
        <v>1.5479306898641321</v>
      </c>
      <c r="T48" s="38">
        <f>IF(T42="-","-",SUM(T39:T47)*'3k EBIT'!$E$7)</f>
        <v>1.5478929226798668</v>
      </c>
      <c r="U48" s="38" t="str">
        <f>IF(U42="-","-",SUM(U39:U47)*'3k EBIT'!$E$7)</f>
        <v>-</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15">
      <c r="A49" s="256">
        <v>10</v>
      </c>
      <c r="B49" s="135" t="s">
        <v>292</v>
      </c>
      <c r="C49" s="179" t="s">
        <v>519</v>
      </c>
      <c r="D49" s="133" t="s">
        <v>318</v>
      </c>
      <c r="E49" s="127"/>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0.75795382129308109</v>
      </c>
      <c r="M49" s="38">
        <f>IF(M44="-","-",SUM(M39:M42,M44:M48)*'3l HAP'!$E$8)</f>
        <v>0.80054114081791727</v>
      </c>
      <c r="N49" s="38">
        <f>IF(N44="-","-",SUM(N39:N42,N44:N48)*'3l HAP'!$E$8)</f>
        <v>0.90035013201212988</v>
      </c>
      <c r="O49" s="30"/>
      <c r="P49" s="38">
        <f>IF(P44="-","-",SUM(P39:P42,P44:P48)*'3l HAP'!$E$8)</f>
        <v>0.90035013201212988</v>
      </c>
      <c r="Q49" s="38">
        <f>IF(Q44="-","-",SUM(Q39:Q42,Q44:Q48)*'3l HAP'!$E$8)</f>
        <v>0.93528740147494371</v>
      </c>
      <c r="R49" s="38">
        <f>IF(R44="-","-",SUM(R39:R42,R44:R48)*'3l HAP'!$E$8)</f>
        <v>0.94010586590999978</v>
      </c>
      <c r="S49" s="38">
        <f>IF(S44="-","-",SUM(S39:S42,S44:S48)*'3l HAP'!$E$8)</f>
        <v>0.97316534740464777</v>
      </c>
      <c r="T49" s="38">
        <f>IF(T44="-","-",SUM(T39:T42,T44:T48)*'3l HAP'!$E$8)</f>
        <v>0.9731362448195725</v>
      </c>
      <c r="U49" s="38" t="str">
        <f>IF(U44="-","-",SUM(U39:U42,U44:U48)*'3l HAP'!$E$8)</f>
        <v>-</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15">
      <c r="A50" s="256">
        <v>11</v>
      </c>
      <c r="B50" s="135" t="s">
        <v>44</v>
      </c>
      <c r="C50" s="135" t="str">
        <f>B50&amp;"_"&amp;D50</f>
        <v>Total_London</v>
      </c>
      <c r="D50" s="133" t="s">
        <v>318</v>
      </c>
      <c r="E50" s="128"/>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67.382719670147736</v>
      </c>
      <c r="M50" s="38">
        <f t="shared" si="4"/>
        <v>70.918078216012034</v>
      </c>
      <c r="N50" s="38">
        <f t="shared" si="4"/>
        <v>77.834975602412371</v>
      </c>
      <c r="O50" s="30"/>
      <c r="P50" s="38">
        <f t="shared" ref="P50:Z50" si="5">IF(P44="-","-",SUM(P39:P49))</f>
        <v>77.834975602412371</v>
      </c>
      <c r="Q50" s="38">
        <f t="shared" si="5"/>
        <v>79.708675385556887</v>
      </c>
      <c r="R50" s="38">
        <f t="shared" si="5"/>
        <v>80.042601454326075</v>
      </c>
      <c r="S50" s="38">
        <f t="shared" si="5"/>
        <v>82.443168004644448</v>
      </c>
      <c r="T50" s="38">
        <f t="shared" si="5"/>
        <v>82.44115115634014</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15">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AA'!J44="-","-",'3c AA'!J44)</f>
        <v>-</v>
      </c>
      <c r="H53" s="129" t="str">
        <f>IF('3c AA'!K44="-","-",'3c AA'!K44)</f>
        <v>-</v>
      </c>
      <c r="I53" s="129" t="str">
        <f>IF('3c AA'!L44="-","-",'3c AA'!L44)</f>
        <v>-</v>
      </c>
      <c r="J53" s="129" t="str">
        <f>IF('3c AA'!M44="-","-",'3c AA'!M44)</f>
        <v>-</v>
      </c>
      <c r="K53" s="129" t="str">
        <f>IF('3c AA'!N44="-","-",'3c AA'!N44)</f>
        <v>-</v>
      </c>
      <c r="L53" s="129" t="str">
        <f>IF('3c AA'!O44="-","-",'3c AA'!O44)</f>
        <v>-</v>
      </c>
      <c r="M53" s="129" t="str">
        <f>IF('3c AA'!P44="-","-",'3c AA'!P44)</f>
        <v>-</v>
      </c>
      <c r="N53" s="129" t="str">
        <f>IF('3c AA'!Q44="-","-",'3c AA'!Q44)</f>
        <v>-</v>
      </c>
      <c r="O53" s="30"/>
      <c r="P53" s="129" t="str">
        <f>IF('3c AA'!S44="-","-",'3c AA'!S44)</f>
        <v>-</v>
      </c>
      <c r="Q53" s="129" t="str">
        <f>IF('3c AA'!T44="-","-",'3c AA'!T44)</f>
        <v>-</v>
      </c>
      <c r="R53" s="129" t="str">
        <f>IF('3c AA'!U44="-","-",'3c AA'!U44)</f>
        <v>-</v>
      </c>
      <c r="S53" s="129" t="str">
        <f>IF('3c AA'!V44="-","-",'3c AA'!V44)</f>
        <v>-</v>
      </c>
      <c r="T53" s="129">
        <f>IF('3c AA'!W44="-","-",'3c AA'!W44)</f>
        <v>0</v>
      </c>
      <c r="U53" s="129" t="str">
        <f>IF('3c AA'!X44="-","-",'3c AA'!X44)</f>
        <v>-</v>
      </c>
      <c r="V53" s="129" t="str">
        <f>IF('3c AA'!Y44="-","-",'3c AA'!Y44)</f>
        <v>-</v>
      </c>
      <c r="W53" s="129" t="str">
        <f>IF('3c AA'!Z44="-","-",'3c AA'!Z44)</f>
        <v>-</v>
      </c>
      <c r="X53" s="129" t="str">
        <f>IF('3c AA'!AA44="-","-",'3c AA'!AA44)</f>
        <v>-</v>
      </c>
      <c r="Y53" s="129" t="str">
        <f>IF('3c AA'!AB44="-","-",'3c AA'!AB44)</f>
        <v>-</v>
      </c>
      <c r="Z53" s="129" t="str">
        <f>IF('3c AA'!AC44="-","-",'3c AA'!AC44)</f>
        <v>-</v>
      </c>
      <c r="AA53" s="28"/>
    </row>
    <row r="54" spans="1:27" s="29" customFormat="1" ht="11.25" customHeight="1" x14ac:dyDescent="0.15">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t="str">
        <f>'3d PC'!U55</f>
        <v>-</v>
      </c>
      <c r="V54" s="129" t="str">
        <f>'3d PC'!V55</f>
        <v>-</v>
      </c>
      <c r="W54" s="129" t="str">
        <f>'3d PC'!W55</f>
        <v>-</v>
      </c>
      <c r="X54" s="129" t="str">
        <f>'3d PC'!X55</f>
        <v>-</v>
      </c>
      <c r="Y54" s="129" t="str">
        <f>'3d PC'!Y55</f>
        <v>-</v>
      </c>
      <c r="Z54" s="129" t="str">
        <f>'3d PC'!Z55</f>
        <v>-</v>
      </c>
      <c r="AA54" s="28"/>
    </row>
    <row r="55" spans="1:27" s="29" customFormat="1" ht="11.25" customHeight="1" x14ac:dyDescent="0.15">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t="str">
        <f>'3e NC-Elec'!V17</f>
        <v>-</v>
      </c>
      <c r="V55" s="129" t="str">
        <f>'3e NC-Elec'!W17</f>
        <v>-</v>
      </c>
      <c r="W55" s="129" t="str">
        <f>'3e NC-Elec'!X17</f>
        <v>-</v>
      </c>
      <c r="X55" s="129" t="str">
        <f>'3e NC-Elec'!Y17</f>
        <v>-</v>
      </c>
      <c r="Y55" s="129" t="str">
        <f>'3e NC-Elec'!Z17</f>
        <v>-</v>
      </c>
      <c r="Z55" s="129" t="str">
        <f>'3e NC-Elec'!AA17</f>
        <v>-</v>
      </c>
      <c r="AA55" s="28"/>
    </row>
    <row r="56" spans="1:27" s="29" customFormat="1" ht="11.25" x14ac:dyDescent="0.15">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t="str">
        <f>IF('3g CPIH'!Q$16="-","-",'3h OC '!$E$7*('3g CPIH'!Q$16/'3g CPIH'!$G$16))</f>
        <v>-</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15">
      <c r="A57" s="256">
        <v>6</v>
      </c>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f>IF('3i SMNCC'!P$38="-","-",'3i SMNCC'!P$48)</f>
        <v>11.63045810995356</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15">
      <c r="A58" s="256">
        <v>7</v>
      </c>
      <c r="B58" s="132" t="s">
        <v>349</v>
      </c>
      <c r="C58" s="132" t="s">
        <v>389</v>
      </c>
      <c r="D58" s="134" t="s">
        <v>319</v>
      </c>
      <c r="E58" s="131"/>
      <c r="F58" s="30"/>
      <c r="G58" s="129">
        <f>IF('3g CPIH'!C$16="-","-",'3j PAAC PAP'!$G$9*('3g CPIH'!C$16/'3g CPIH'!$G$16))</f>
        <v>3.3460635029354204</v>
      </c>
      <c r="H58" s="129">
        <f>IF('3g CPIH'!D$16="-","-",'3j PAAC PAP'!$G$9*('3g CPIH'!D$16/'3g CPIH'!$G$16))</f>
        <v>3.3527623287671227</v>
      </c>
      <c r="I58" s="129">
        <f>IF('3g CPIH'!E$16="-","-",'3j PAAC PAP'!$G$9*('3g CPIH'!E$16/'3g CPIH'!$G$16))</f>
        <v>3.3628105675146771</v>
      </c>
      <c r="J58" s="129">
        <f>IF('3g CPIH'!F$16="-","-",'3j PAAC PAP'!$G$9*('3g CPIH'!F$16/'3g CPIH'!$G$16))</f>
        <v>3.3829070450097847</v>
      </c>
      <c r="K58" s="129">
        <f>IF('3g CPIH'!G$16="-","-",'3j PAAC PAP'!$G$9*('3g CPIH'!G$16/'3g CPIH'!$G$16))</f>
        <v>3.4230999999999998</v>
      </c>
      <c r="L58" s="129">
        <f>IF('3g CPIH'!H$16="-","-",'3j PAAC PAP'!$G$9*('3g CPIH'!H$16/'3g CPIH'!$G$16))</f>
        <v>3.4666423679060667</v>
      </c>
      <c r="M58" s="129">
        <f>IF('3g CPIH'!I$16="-","-",'3j PAAC PAP'!$G$9*('3g CPIH'!I$16/'3g CPIH'!$G$16))</f>
        <v>3.516883561643835</v>
      </c>
      <c r="N58" s="129">
        <f>IF('3g CPIH'!J$16="-","-",'3j PAAC PAP'!$G$9*('3g CPIH'!J$16/'3g CPIH'!$G$16))</f>
        <v>3.547028277886497</v>
      </c>
      <c r="O58" s="30"/>
      <c r="P58" s="129">
        <f>IF('3g CPIH'!L$16="-","-",'3j PAAC PAP'!$G$9*('3g CPIH'!L$16/'3g CPIH'!$G$16))</f>
        <v>3.547028277886497</v>
      </c>
      <c r="Q58" s="129">
        <f>IF('3g CPIH'!M$16="-","-",'3j PAAC PAP'!$G$9*('3g CPIH'!M$16/'3g CPIH'!$G$16))</f>
        <v>3.5872212328767121</v>
      </c>
      <c r="R58" s="129">
        <f>IF('3g CPIH'!N$16="-","-",'3j PAAC PAP'!$G$9*('3g CPIH'!N$16/'3g CPIH'!$G$16))</f>
        <v>3.6140165362035224</v>
      </c>
      <c r="S58" s="129">
        <f>IF('3g CPIH'!O$16="-","-",'3j PAAC PAP'!$G$9*('3g CPIH'!O$16/'3g CPIH'!$G$16))</f>
        <v>3.6341130136986299</v>
      </c>
      <c r="T58" s="129">
        <f>IF('3g CPIH'!P$16="-","-",'3j PAAC PAP'!$G$9*('3g CPIH'!P$16/'3g CPIH'!$G$16))</f>
        <v>3.6441612524461835</v>
      </c>
      <c r="U58" s="129" t="str">
        <f>IF('3g CPIH'!Q$16="-","-",'3j PAAC PAP'!$G$9*('3g CPIH'!Q$16/'3g CPIH'!$G$16))</f>
        <v>-</v>
      </c>
      <c r="V58" s="129" t="str">
        <f>IF('3g CPIH'!R$16="-","-",'3j PAAC PAP'!$G$9*('3g CPIH'!R$16/'3g CPIH'!$G$16))</f>
        <v>-</v>
      </c>
      <c r="W58" s="129" t="str">
        <f>IF('3g CPIH'!S$16="-","-",'3j PAAC PAP'!$G$9*('3g CPIH'!S$16/'3g CPIH'!$G$16))</f>
        <v>-</v>
      </c>
      <c r="X58" s="129" t="str">
        <f>IF('3g CPIH'!T$16="-","-",'3j PAAC PAP'!$G$9*('3g CPIH'!T$16/'3g CPIH'!$G$16))</f>
        <v>-</v>
      </c>
      <c r="Y58" s="129" t="str">
        <f>IF('3g CPIH'!U$16="-","-",'3j PAAC PAP'!$G$9*('3g CPIH'!U$16/'3g CPIH'!$G$16))</f>
        <v>-</v>
      </c>
      <c r="Z58" s="129" t="str">
        <f>IF('3g CPIH'!V$16="-","-",'3j PAAC PAP'!$G$9*('3g CPIH'!V$16/'3g CPIH'!$G$16))</f>
        <v>-</v>
      </c>
      <c r="AA58" s="28"/>
    </row>
    <row r="59" spans="1:27" s="29" customFormat="1" ht="11.25" x14ac:dyDescent="0.15">
      <c r="A59" s="256">
        <v>8</v>
      </c>
      <c r="B59" s="132" t="s">
        <v>349</v>
      </c>
      <c r="C59" s="132" t="s">
        <v>406</v>
      </c>
      <c r="D59" s="134" t="s">
        <v>319</v>
      </c>
      <c r="E59" s="131"/>
      <c r="F59" s="30"/>
      <c r="G59" s="129">
        <f>IF(G54="-","-",SUM(G51:G57)*'3j PAAC PAP'!$G$27)</f>
        <v>0.31367910423092427</v>
      </c>
      <c r="H59" s="129">
        <f>IF(H54="-","-",SUM(H51:H57)*'3j PAAC PAP'!$G$27)</f>
        <v>0.31405588101996534</v>
      </c>
      <c r="I59" s="129">
        <f>IF(I54="-","-",SUM(I51:I57)*'3j PAAC PAP'!$G$27)</f>
        <v>0.29320557239796463</v>
      </c>
      <c r="J59" s="129">
        <f>IF(J54="-","-",SUM(J51:J57)*'3j PAAC PAP'!$G$27)</f>
        <v>0.29433590276508792</v>
      </c>
      <c r="K59" s="129">
        <f>IF(K54="-","-",SUM(K51:K57)*'3j PAAC PAP'!$G$27)</f>
        <v>0.29875546221222071</v>
      </c>
      <c r="L59" s="129">
        <f>IF(L54="-","-",SUM(L51:L57)*'3j PAAC PAP'!$G$27)</f>
        <v>0.30056831348199581</v>
      </c>
      <c r="M59" s="129">
        <f>IF(M54="-","-",SUM(M51:M57)*'3j PAAC PAP'!$G$27)</f>
        <v>0.30571529411792098</v>
      </c>
      <c r="N59" s="129">
        <f>IF(N54="-","-",SUM(N51:N57)*'3j PAAC PAP'!$G$27)</f>
        <v>0.33787430583868922</v>
      </c>
      <c r="O59" s="30"/>
      <c r="P59" s="129">
        <f>IF(P54="-","-",SUM(P51:P57)*'3j PAAC PAP'!$G$27)</f>
        <v>0.33787430583868922</v>
      </c>
      <c r="Q59" s="129">
        <f>IF(Q54="-","-",SUM(Q51:Q57)*'3j PAAC PAP'!$G$27)</f>
        <v>0.34887402190563171</v>
      </c>
      <c r="R59" s="129">
        <f>IF(R54="-","-",SUM(R51:R57)*'3j PAAC PAP'!$G$27)</f>
        <v>0.3503041516743694</v>
      </c>
      <c r="S59" s="129">
        <f>IF(S54="-","-",SUM(S51:S57)*'3j PAAC PAP'!$G$27)</f>
        <v>0.35079589070426981</v>
      </c>
      <c r="T59" s="129">
        <f>IF(T54="-","-",SUM(T51:T57)*'3j PAAC PAP'!$G$27)</f>
        <v>0.35073793268580211</v>
      </c>
      <c r="U59" s="129" t="str">
        <f>IF(U54="-","-",SUM(U51:U57)*'3j PAAC PAP'!$G$27)</f>
        <v>-</v>
      </c>
      <c r="V59" s="129" t="str">
        <f>IF(V54="-","-",SUM(V51:V57)*'3j PAAC PAP'!$G$27)</f>
        <v>-</v>
      </c>
      <c r="W59" s="129" t="str">
        <f>IF(W54="-","-",SUM(W51:W57)*'3j PAAC PAP'!$G$27)</f>
        <v>-</v>
      </c>
      <c r="X59" s="129" t="str">
        <f>IF(X54="-","-",SUM(X51:X57)*'3j PAAC PAP'!$G$27)</f>
        <v>-</v>
      </c>
      <c r="Y59" s="129" t="str">
        <f>IF(Y54="-","-",SUM(Y51:Y57)*'3j PAAC PAP'!$G$27)</f>
        <v>-</v>
      </c>
      <c r="Z59" s="129" t="str">
        <f>IF(Z54="-","-",SUM(Z51:Z57)*'3j PAAC PAP'!$G$27)</f>
        <v>-</v>
      </c>
      <c r="AA59" s="28"/>
    </row>
    <row r="60" spans="1:27" s="29" customFormat="1" ht="11.25" customHeight="1" x14ac:dyDescent="0.15">
      <c r="A60" s="256">
        <v>9</v>
      </c>
      <c r="B60" s="132" t="s">
        <v>388</v>
      </c>
      <c r="C60" s="132" t="s">
        <v>518</v>
      </c>
      <c r="D60" s="134" t="s">
        <v>319</v>
      </c>
      <c r="E60" s="131"/>
      <c r="F60" s="30"/>
      <c r="G60" s="129">
        <f>IF(G54="-","-",SUM(G51:G59)*'3k EBIT'!$E$7)</f>
        <v>1.3224964170126603</v>
      </c>
      <c r="H60" s="129">
        <f>IF(H54="-","-",SUM(H51:H59)*'3k EBIT'!$E$7)</f>
        <v>1.3241368385883285</v>
      </c>
      <c r="I60" s="129">
        <f>IF(I54="-","-",SUM(I51:I59)*'3k EBIT'!$E$7)</f>
        <v>1.2407325731325991</v>
      </c>
      <c r="J60" s="129">
        <f>IF(J54="-","-",SUM(J51:J59)*'3k EBIT'!$E$7)</f>
        <v>1.2456538378596036</v>
      </c>
      <c r="K60" s="129">
        <f>IF(K54="-","-",SUM(K51:K59)*'3k EBIT'!$E$7)</f>
        <v>1.264152426902446</v>
      </c>
      <c r="L60" s="129">
        <f>IF(L54="-","-",SUM(L51:L59)*'3k EBIT'!$E$7)</f>
        <v>1.2722643450307487</v>
      </c>
      <c r="M60" s="129">
        <f>IF(M54="-","-",SUM(M51:M59)*'3k EBIT'!$E$7)</f>
        <v>1.2938741285230029</v>
      </c>
      <c r="N60" s="129">
        <f>IF(N54="-","-",SUM(N51:N59)*'3k EBIT'!$E$7)</f>
        <v>1.4233988615324287</v>
      </c>
      <c r="O60" s="30"/>
      <c r="P60" s="129">
        <f>IF(P54="-","-",SUM(P51:P59)*'3k EBIT'!$E$7)</f>
        <v>1.4233988615324287</v>
      </c>
      <c r="Q60" s="129">
        <f>IF(Q54="-","-",SUM(Q51:Q59)*'3k EBIT'!$E$7)</f>
        <v>1.4682804519939807</v>
      </c>
      <c r="R60" s="129">
        <f>IF(R54="-","-",SUM(R51:R59)*'3k EBIT'!$E$7)</f>
        <v>1.4745334990591656</v>
      </c>
      <c r="S60" s="129">
        <f>IF(S54="-","-",SUM(S51:S59)*'3k EBIT'!$E$7)</f>
        <v>1.4768943450713319</v>
      </c>
      <c r="T60" s="129">
        <f>IF(T54="-","-",SUM(T51:T59)*'3k EBIT'!$E$7)</f>
        <v>1.4768565778870666</v>
      </c>
      <c r="U60" s="129" t="str">
        <f>IF(U54="-","-",SUM(U51:U59)*'3k EBIT'!$E$7)</f>
        <v>-</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15">
      <c r="A61" s="256">
        <v>10</v>
      </c>
      <c r="B61" s="132" t="s">
        <v>292</v>
      </c>
      <c r="C61" s="177" t="s">
        <v>519</v>
      </c>
      <c r="D61" s="134" t="s">
        <v>319</v>
      </c>
      <c r="E61" s="130"/>
      <c r="F61" s="30"/>
      <c r="G61" s="129">
        <f>IF(G56="-","-",SUM(G51:G54,G56:G60)*'3l HAP'!$E$8)</f>
        <v>0.73660548608336385</v>
      </c>
      <c r="H61" s="129">
        <f>IF(H56="-","-",SUM(H51:H54,H56:H60)*'3l HAP'!$E$8)</f>
        <v>0.73786955989225378</v>
      </c>
      <c r="I61" s="129">
        <f>IF(I56="-","-",SUM(I51:I54,I56:I60)*'3l HAP'!$E$8)</f>
        <v>0.73911702625804565</v>
      </c>
      <c r="J61" s="129">
        <f>IF(J56="-","-",SUM(J51:J54,J56:J60)*'3l HAP'!$E$8)</f>
        <v>0.74290924768471511</v>
      </c>
      <c r="K61" s="129">
        <f>IF(K56="-","-",SUM(K51:K54,K56:K60)*'3l HAP'!$E$8)</f>
        <v>0.75181990006924215</v>
      </c>
      <c r="L61" s="129">
        <f>IF(L56="-","-",SUM(L51:L54,L56:L60)*'3l HAP'!$E$8)</f>
        <v>0.75807077081975016</v>
      </c>
      <c r="M61" s="129">
        <f>IF(M56="-","-",SUM(M51:M54,M56:M60)*'3l HAP'!$E$8)</f>
        <v>0.79983944365790327</v>
      </c>
      <c r="N61" s="129">
        <f>IF(N56="-","-",SUM(N51:N54,N56:N60)*'3l HAP'!$E$8)</f>
        <v>0.89964843485211576</v>
      </c>
      <c r="O61" s="30"/>
      <c r="P61" s="129">
        <f>IF(P56="-","-",SUM(P51:P54,P56:P60)*'3l HAP'!$E$8)</f>
        <v>0.89964843485211576</v>
      </c>
      <c r="Q61" s="129">
        <f>IF(Q56="-","-",SUM(Q51:Q54,Q56:Q60)*'3l HAP'!$E$8)</f>
        <v>0.93476762580085926</v>
      </c>
      <c r="R61" s="129">
        <f>IF(R56="-","-",SUM(R51:R54,R56:R60)*'3l HAP'!$E$8)</f>
        <v>0.93958609023591511</v>
      </c>
      <c r="S61" s="129">
        <f>IF(S56="-","-",SUM(S51:S54,S56:S60)*'3l HAP'!$E$8)</f>
        <v>0.97186590821943641</v>
      </c>
      <c r="T61" s="129">
        <f>IF(T56="-","-",SUM(T51:T54,T56:T60)*'3l HAP'!$E$8)</f>
        <v>0.97183680563436114</v>
      </c>
      <c r="U61" s="129" t="str">
        <f>IF(U56="-","-",SUM(U51:U54,U56:U60)*'3l HAP'!$E$8)</f>
        <v>-</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15">
      <c r="A62" s="256">
        <v>11</v>
      </c>
      <c r="B62" s="132" t="s">
        <v>44</v>
      </c>
      <c r="C62" s="132" t="str">
        <f>B62&amp;"_"&amp;D62</f>
        <v>Total_N Wales and Mersey</v>
      </c>
      <c r="D62" s="134" t="s">
        <v>319</v>
      </c>
      <c r="E62" s="131"/>
      <c r="F62" s="30"/>
      <c r="G62" s="129">
        <f t="shared" ref="G62:N62" si="6">IF(G56="-","-",SUM(G51:G61))</f>
        <v>70.341651315149946</v>
      </c>
      <c r="H62" s="129">
        <f t="shared" si="6"/>
        <v>70.429253330963476</v>
      </c>
      <c r="I62" s="129">
        <f t="shared" si="6"/>
        <v>66.040804428624384</v>
      </c>
      <c r="J62" s="129">
        <f t="shared" si="6"/>
        <v>66.303610476064961</v>
      </c>
      <c r="K62" s="129">
        <f t="shared" si="6"/>
        <v>67.286130675920774</v>
      </c>
      <c r="L62" s="129">
        <f t="shared" si="6"/>
        <v>67.719324429705765</v>
      </c>
      <c r="M62" s="129">
        <f t="shared" si="6"/>
        <v>68.898449658663907</v>
      </c>
      <c r="N62" s="129">
        <f t="shared" si="6"/>
        <v>75.815347045064257</v>
      </c>
      <c r="O62" s="30"/>
      <c r="P62" s="129">
        <f t="shared" ref="P62:Z62" si="7">IF(P56="-","-",SUM(P51:P61))</f>
        <v>75.815347045064257</v>
      </c>
      <c r="Q62" s="129">
        <f t="shared" si="7"/>
        <v>78.212654231965672</v>
      </c>
      <c r="R62" s="129">
        <f t="shared" si="7"/>
        <v>78.54658030073486</v>
      </c>
      <c r="S62" s="129">
        <f t="shared" si="7"/>
        <v>78.703115120666439</v>
      </c>
      <c r="T62" s="129">
        <f t="shared" si="7"/>
        <v>78.701098272362131</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f>IF('3c AA'!W45="-","-",'3c AA'!W45)</f>
        <v>0</v>
      </c>
      <c r="U65" s="38" t="str">
        <f>IF('3c AA'!X45="-","-",'3c AA'!X45)</f>
        <v>-</v>
      </c>
      <c r="V65" s="38" t="str">
        <f>IF('3c AA'!Y45="-","-",'3c AA'!Y45)</f>
        <v>-</v>
      </c>
      <c r="W65" s="38" t="str">
        <f>IF('3c AA'!Z45="-","-",'3c AA'!Z45)</f>
        <v>-</v>
      </c>
      <c r="X65" s="38" t="str">
        <f>IF('3c AA'!AA45="-","-",'3c AA'!AA45)</f>
        <v>-</v>
      </c>
      <c r="Y65" s="38" t="str">
        <f>IF('3c AA'!AB45="-","-",'3c AA'!AB45)</f>
        <v>-</v>
      </c>
      <c r="Z65" s="38" t="str">
        <f>IF('3c AA'!AC45="-","-",'3c AA'!AC45)</f>
        <v>-</v>
      </c>
      <c r="AA65" s="28"/>
    </row>
    <row r="66" spans="1:27" s="29" customFormat="1" ht="11.25" customHeight="1" x14ac:dyDescent="0.15">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t="str">
        <f>'3d PC'!U55</f>
        <v>-</v>
      </c>
      <c r="V66" s="38" t="str">
        <f>'3d PC'!V55</f>
        <v>-</v>
      </c>
      <c r="W66" s="38" t="str">
        <f>'3d PC'!W55</f>
        <v>-</v>
      </c>
      <c r="X66" s="38" t="str">
        <f>'3d PC'!X55</f>
        <v>-</v>
      </c>
      <c r="Y66" s="38" t="str">
        <f>'3d PC'!Y55</f>
        <v>-</v>
      </c>
      <c r="Z66" s="38" t="str">
        <f>'3d PC'!Z55</f>
        <v>-</v>
      </c>
      <c r="AA66" s="28"/>
    </row>
    <row r="67" spans="1:27" s="29" customFormat="1" ht="11.25" x14ac:dyDescent="0.15">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t="str">
        <f>'3e NC-Elec'!V18</f>
        <v>-</v>
      </c>
      <c r="V67" s="38" t="str">
        <f>'3e NC-Elec'!W18</f>
        <v>-</v>
      </c>
      <c r="W67" s="38" t="str">
        <f>'3e NC-Elec'!X18</f>
        <v>-</v>
      </c>
      <c r="X67" s="38" t="str">
        <f>'3e NC-Elec'!Y18</f>
        <v>-</v>
      </c>
      <c r="Y67" s="38" t="str">
        <f>'3e NC-Elec'!Z18</f>
        <v>-</v>
      </c>
      <c r="Z67" s="38" t="str">
        <f>'3e NC-Elec'!AA18</f>
        <v>-</v>
      </c>
      <c r="AA67" s="28"/>
    </row>
    <row r="68" spans="1:27" s="29" customFormat="1" ht="11.25" x14ac:dyDescent="0.15">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t="str">
        <f>IF('3g CPIH'!Q$16="-","-",'3h OC '!$E$7*('3g CPIH'!Q$16/'3g CPIH'!$G$16))</f>
        <v>-</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15">
      <c r="A69" s="256">
        <v>6</v>
      </c>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f>IF('3i SMNCC'!P$38="-","-",'3i SMNCC'!P$48)</f>
        <v>11.63045810995356</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15">
      <c r="A70" s="256">
        <v>7</v>
      </c>
      <c r="B70" s="135" t="s">
        <v>349</v>
      </c>
      <c r="C70" s="135" t="s">
        <v>389</v>
      </c>
      <c r="D70" s="133" t="s">
        <v>320</v>
      </c>
      <c r="E70" s="128"/>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f>IF('3g CPIH'!P$16="-","-",'3j PAAC PAP'!$G$9*('3g CPIH'!P$16/'3g CPIH'!$G$16))</f>
        <v>3.6441612524461835</v>
      </c>
      <c r="U70" s="38" t="str">
        <f>IF('3g CPIH'!Q$16="-","-",'3j PAAC PAP'!$G$9*('3g CPIH'!Q$16/'3g CPIH'!$G$16))</f>
        <v>-</v>
      </c>
      <c r="V70" s="38" t="str">
        <f>IF('3g CPIH'!R$16="-","-",'3j PAAC PAP'!$G$9*('3g CPIH'!R$16/'3g CPIH'!$G$16))</f>
        <v>-</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15">
      <c r="A71" s="256">
        <v>8</v>
      </c>
      <c r="B71" s="135" t="s">
        <v>349</v>
      </c>
      <c r="C71" s="135" t="s">
        <v>406</v>
      </c>
      <c r="D71" s="133" t="s">
        <v>320</v>
      </c>
      <c r="E71" s="128"/>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0.29596186748199582</v>
      </c>
      <c r="M71" s="38">
        <f>IF(M66="-","-",SUM(M63:M69)*'3j PAAC PAP'!$G$27)</f>
        <v>0.31634555411792098</v>
      </c>
      <c r="N71" s="38">
        <f>IF(N66="-","-",SUM(N63:N69)*'3j PAAC PAP'!$G$27)</f>
        <v>0.34850456583868922</v>
      </c>
      <c r="O71" s="30"/>
      <c r="P71" s="38">
        <f>IF(P66="-","-",SUM(P63:P69)*'3j PAAC PAP'!$G$27)</f>
        <v>0.34850456583868922</v>
      </c>
      <c r="Q71" s="38">
        <f>IF(Q66="-","-",SUM(Q63:Q69)*'3j PAAC PAP'!$G$27)</f>
        <v>0.35844125590563175</v>
      </c>
      <c r="R71" s="38">
        <f>IF(R66="-","-",SUM(R63:R69)*'3j PAAC PAP'!$G$27)</f>
        <v>0.35987138567436944</v>
      </c>
      <c r="S71" s="38">
        <f>IF(S66="-","-",SUM(S63:S69)*'3j PAAC PAP'!$G$27)</f>
        <v>0.37896607970426982</v>
      </c>
      <c r="T71" s="38">
        <f>IF(T66="-","-",SUM(T63:T69)*'3j PAAC PAP'!$G$27)</f>
        <v>0.37890812168580218</v>
      </c>
      <c r="U71" s="38" t="str">
        <f>IF(U66="-","-",SUM(U63:U69)*'3j PAAC PAP'!$G$27)</f>
        <v>-</v>
      </c>
      <c r="V71" s="38" t="str">
        <f>IF(V66="-","-",SUM(V63:V69)*'3j PAAC PAP'!$G$27)</f>
        <v>-</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15">
      <c r="A72" s="256">
        <v>9</v>
      </c>
      <c r="B72" s="135" t="s">
        <v>388</v>
      </c>
      <c r="C72" s="135" t="s">
        <v>518</v>
      </c>
      <c r="D72" s="133" t="s">
        <v>320</v>
      </c>
      <c r="E72" s="128"/>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1.2537948953846207</v>
      </c>
      <c r="M72" s="38">
        <f>IF(M66="-","-",SUM(M63:M71)*'3k EBIT'!$E$7)</f>
        <v>1.3364959353986829</v>
      </c>
      <c r="N72" s="38">
        <f>IF(N66="-","-",SUM(N63:N71)*'3k EBIT'!$E$7)</f>
        <v>1.4660206684081085</v>
      </c>
      <c r="O72" s="30"/>
      <c r="P72" s="38">
        <f>IF(P66="-","-",SUM(P63:P71)*'3k EBIT'!$E$7)</f>
        <v>1.4660206684081085</v>
      </c>
      <c r="Q72" s="38">
        <f>IF(Q66="-","-",SUM(Q63:Q71)*'3k EBIT'!$E$7)</f>
        <v>1.5066400781820928</v>
      </c>
      <c r="R72" s="38">
        <f>IF(R66="-","-",SUM(R63:R71)*'3k EBIT'!$E$7)</f>
        <v>1.5128931252472777</v>
      </c>
      <c r="S72" s="38">
        <f>IF(S66="-","-",SUM(S63:S71)*'3k EBIT'!$E$7)</f>
        <v>1.5898421332918837</v>
      </c>
      <c r="T72" s="38">
        <f>IF(T66="-","-",SUM(T63:T71)*'3k EBIT'!$E$7)</f>
        <v>1.5898043661076189</v>
      </c>
      <c r="U72" s="38" t="str">
        <f>IF(U66="-","-",SUM(U63:U71)*'3k EBIT'!$E$7)</f>
        <v>-</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15">
      <c r="A73" s="256">
        <v>10</v>
      </c>
      <c r="B73" s="135" t="s">
        <v>292</v>
      </c>
      <c r="C73" s="179" t="s">
        <v>519</v>
      </c>
      <c r="D73" s="133" t="s">
        <v>320</v>
      </c>
      <c r="E73" s="127"/>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0.75773291663159525</v>
      </c>
      <c r="M73" s="38">
        <f>IF(M68="-","-",SUM(M63:M66,M68:M72)*'3l HAP'!$E$8)</f>
        <v>0.80061910716903006</v>
      </c>
      <c r="N73" s="38">
        <f>IF(N68="-","-",SUM(N63:N66,N68:N72)*'3l HAP'!$E$8)</f>
        <v>0.90042809836324256</v>
      </c>
      <c r="O73" s="30"/>
      <c r="P73" s="38">
        <f>IF(P68="-","-",SUM(P63:P66,P68:P72)*'3l HAP'!$E$8)</f>
        <v>0.90042809836324256</v>
      </c>
      <c r="Q73" s="38">
        <f>IF(Q68="-","-",SUM(Q63:Q66,Q68:Q72)*'3l HAP'!$E$8)</f>
        <v>0.93546932296087348</v>
      </c>
      <c r="R73" s="38">
        <f>IF(R68="-","-",SUM(R63:R66,R68:R72)*'3l HAP'!$E$8)</f>
        <v>0.94028778739592933</v>
      </c>
      <c r="S73" s="38">
        <f>IF(S68="-","-",SUM(S63:S66,S68:S72)*'3l HAP'!$E$8)</f>
        <v>0.97393201652392247</v>
      </c>
      <c r="T73" s="38">
        <f>IF(T68="-","-",SUM(T63:T66,T68:T72)*'3l HAP'!$E$8)</f>
        <v>0.97390291393884709</v>
      </c>
      <c r="U73" s="38" t="str">
        <f>IF(U68="-","-",SUM(U63:U66,U68:U72)*'3l HAP'!$E$8)</f>
        <v>-</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15">
      <c r="A74" s="256">
        <v>11</v>
      </c>
      <c r="B74" s="135" t="s">
        <v>44</v>
      </c>
      <c r="C74" s="135" t="str">
        <f>B74&amp;"_"&amp;D74</f>
        <v>Total_Midlands</v>
      </c>
      <c r="D74" s="133" t="s">
        <v>320</v>
      </c>
      <c r="E74" s="128"/>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66.746910679871476</v>
      </c>
      <c r="M74" s="38">
        <f t="shared" si="8"/>
        <v>71.142481389050729</v>
      </c>
      <c r="N74" s="38">
        <f t="shared" si="8"/>
        <v>78.059378775451052</v>
      </c>
      <c r="O74" s="30"/>
      <c r="P74" s="38">
        <f t="shared" ref="P74:Z74" si="9">IF(P68="-","-",SUM(P63:P73))</f>
        <v>78.059378775451052</v>
      </c>
      <c r="Q74" s="38">
        <f t="shared" si="9"/>
        <v>80.2322827893138</v>
      </c>
      <c r="R74" s="38">
        <f t="shared" si="9"/>
        <v>80.566208858082987</v>
      </c>
      <c r="S74" s="38">
        <f t="shared" si="9"/>
        <v>84.64979920619146</v>
      </c>
      <c r="T74" s="38">
        <f t="shared" si="9"/>
        <v>84.647782357887166</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15">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AA'!J46="-","-",'3c AA'!J46)</f>
        <v>-</v>
      </c>
      <c r="H77" s="129" t="str">
        <f>IF('3c AA'!K46="-","-",'3c AA'!K46)</f>
        <v>-</v>
      </c>
      <c r="I77" s="129" t="str">
        <f>IF('3c AA'!L46="-","-",'3c AA'!L46)</f>
        <v>-</v>
      </c>
      <c r="J77" s="129" t="str">
        <f>IF('3c AA'!M46="-","-",'3c AA'!M46)</f>
        <v>-</v>
      </c>
      <c r="K77" s="129" t="str">
        <f>IF('3c AA'!N46="-","-",'3c AA'!N46)</f>
        <v>-</v>
      </c>
      <c r="L77" s="129" t="str">
        <f>IF('3c AA'!O46="-","-",'3c AA'!O46)</f>
        <v>-</v>
      </c>
      <c r="M77" s="129" t="str">
        <f>IF('3c AA'!P46="-","-",'3c AA'!P46)</f>
        <v>-</v>
      </c>
      <c r="N77" s="129" t="str">
        <f>IF('3c AA'!Q46="-","-",'3c AA'!Q46)</f>
        <v>-</v>
      </c>
      <c r="O77" s="30"/>
      <c r="P77" s="129" t="str">
        <f>IF('3c AA'!S46="-","-",'3c AA'!S46)</f>
        <v>-</v>
      </c>
      <c r="Q77" s="129" t="str">
        <f>IF('3c AA'!T46="-","-",'3c AA'!T46)</f>
        <v>-</v>
      </c>
      <c r="R77" s="129" t="str">
        <f>IF('3c AA'!U46="-","-",'3c AA'!U46)</f>
        <v>-</v>
      </c>
      <c r="S77" s="129" t="str">
        <f>IF('3c AA'!V46="-","-",'3c AA'!V46)</f>
        <v>-</v>
      </c>
      <c r="T77" s="129">
        <f>IF('3c AA'!W46="-","-",'3c AA'!W46)</f>
        <v>0</v>
      </c>
      <c r="U77" s="129" t="str">
        <f>IF('3c AA'!X46="-","-",'3c AA'!X46)</f>
        <v>-</v>
      </c>
      <c r="V77" s="129" t="str">
        <f>IF('3c AA'!Y46="-","-",'3c AA'!Y46)</f>
        <v>-</v>
      </c>
      <c r="W77" s="129" t="str">
        <f>IF('3c AA'!Z46="-","-",'3c AA'!Z46)</f>
        <v>-</v>
      </c>
      <c r="X77" s="129" t="str">
        <f>IF('3c AA'!AA46="-","-",'3c AA'!AA46)</f>
        <v>-</v>
      </c>
      <c r="Y77" s="129" t="str">
        <f>IF('3c AA'!AB46="-","-",'3c AA'!AB46)</f>
        <v>-</v>
      </c>
      <c r="Z77" s="129" t="str">
        <f>IF('3c AA'!AC46="-","-",'3c AA'!AC46)</f>
        <v>-</v>
      </c>
      <c r="AA77" s="28"/>
    </row>
    <row r="78" spans="1:27" s="29" customFormat="1" ht="11.25" x14ac:dyDescent="0.15">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t="str">
        <f>'3d PC'!U55</f>
        <v>-</v>
      </c>
      <c r="V78" s="129" t="str">
        <f>'3d PC'!V55</f>
        <v>-</v>
      </c>
      <c r="W78" s="129" t="str">
        <f>'3d PC'!W55</f>
        <v>-</v>
      </c>
      <c r="X78" s="129" t="str">
        <f>'3d PC'!X55</f>
        <v>-</v>
      </c>
      <c r="Y78" s="129" t="str">
        <f>'3d PC'!Y55</f>
        <v>-</v>
      </c>
      <c r="Z78" s="129" t="str">
        <f>'3d PC'!Z55</f>
        <v>-</v>
      </c>
      <c r="AA78" s="28"/>
    </row>
    <row r="79" spans="1:27" s="29" customFormat="1" ht="11.25" x14ac:dyDescent="0.15">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t="str">
        <f>'3e NC-Elec'!V19</f>
        <v>-</v>
      </c>
      <c r="V79" s="129" t="str">
        <f>'3e NC-Elec'!W19</f>
        <v>-</v>
      </c>
      <c r="W79" s="129" t="str">
        <f>'3e NC-Elec'!X19</f>
        <v>-</v>
      </c>
      <c r="X79" s="129" t="str">
        <f>'3e NC-Elec'!Y19</f>
        <v>-</v>
      </c>
      <c r="Y79" s="129" t="str">
        <f>'3e NC-Elec'!Z19</f>
        <v>-</v>
      </c>
      <c r="Z79" s="129" t="str">
        <f>'3e NC-Elec'!AA19</f>
        <v>-</v>
      </c>
      <c r="AA79" s="28"/>
    </row>
    <row r="80" spans="1:27" s="29" customFormat="1" ht="11.25" x14ac:dyDescent="0.15">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t="str">
        <f>IF('3g CPIH'!Q$16="-","-",'3h OC '!$E$7*('3g CPIH'!Q$16/'3g CPIH'!$G$16))</f>
        <v>-</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15">
      <c r="A81" s="256">
        <v>6</v>
      </c>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f>IF('3i SMNCC'!P$38="-","-",'3i SMNCC'!P$48)</f>
        <v>11.63045810995356</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15">
      <c r="A82" s="256">
        <v>7</v>
      </c>
      <c r="B82" s="132" t="s">
        <v>349</v>
      </c>
      <c r="C82" s="132" t="s">
        <v>389</v>
      </c>
      <c r="D82" s="134" t="s">
        <v>321</v>
      </c>
      <c r="E82" s="131"/>
      <c r="F82" s="30"/>
      <c r="G82" s="129">
        <f>IF('3g CPIH'!C$16="-","-",'3j PAAC PAP'!$G$9*('3g CPIH'!C$16/'3g CPIH'!$G$16))</f>
        <v>3.3460635029354204</v>
      </c>
      <c r="H82" s="129">
        <f>IF('3g CPIH'!D$16="-","-",'3j PAAC PAP'!$G$9*('3g CPIH'!D$16/'3g CPIH'!$G$16))</f>
        <v>3.3527623287671227</v>
      </c>
      <c r="I82" s="129">
        <f>IF('3g CPIH'!E$16="-","-",'3j PAAC PAP'!$G$9*('3g CPIH'!E$16/'3g CPIH'!$G$16))</f>
        <v>3.3628105675146771</v>
      </c>
      <c r="J82" s="129">
        <f>IF('3g CPIH'!F$16="-","-",'3j PAAC PAP'!$G$9*('3g CPIH'!F$16/'3g CPIH'!$G$16))</f>
        <v>3.3829070450097847</v>
      </c>
      <c r="K82" s="129">
        <f>IF('3g CPIH'!G$16="-","-",'3j PAAC PAP'!$G$9*('3g CPIH'!G$16/'3g CPIH'!$G$16))</f>
        <v>3.4230999999999998</v>
      </c>
      <c r="L82" s="129">
        <f>IF('3g CPIH'!H$16="-","-",'3j PAAC PAP'!$G$9*('3g CPIH'!H$16/'3g CPIH'!$G$16))</f>
        <v>3.4666423679060667</v>
      </c>
      <c r="M82" s="129">
        <f>IF('3g CPIH'!I$16="-","-",'3j PAAC PAP'!$G$9*('3g CPIH'!I$16/'3g CPIH'!$G$16))</f>
        <v>3.516883561643835</v>
      </c>
      <c r="N82" s="129">
        <f>IF('3g CPIH'!J$16="-","-",'3j PAAC PAP'!$G$9*('3g CPIH'!J$16/'3g CPIH'!$G$16))</f>
        <v>3.547028277886497</v>
      </c>
      <c r="O82" s="30"/>
      <c r="P82" s="129">
        <f>IF('3g CPIH'!L$16="-","-",'3j PAAC PAP'!$G$9*('3g CPIH'!L$16/'3g CPIH'!$G$16))</f>
        <v>3.547028277886497</v>
      </c>
      <c r="Q82" s="129">
        <f>IF('3g CPIH'!M$16="-","-",'3j PAAC PAP'!$G$9*('3g CPIH'!M$16/'3g CPIH'!$G$16))</f>
        <v>3.5872212328767121</v>
      </c>
      <c r="R82" s="129">
        <f>IF('3g CPIH'!N$16="-","-",'3j PAAC PAP'!$G$9*('3g CPIH'!N$16/'3g CPIH'!$G$16))</f>
        <v>3.6140165362035224</v>
      </c>
      <c r="S82" s="129">
        <f>IF('3g CPIH'!O$16="-","-",'3j PAAC PAP'!$G$9*('3g CPIH'!O$16/'3g CPIH'!$G$16))</f>
        <v>3.6341130136986299</v>
      </c>
      <c r="T82" s="129">
        <f>IF('3g CPIH'!P$16="-","-",'3j PAAC PAP'!$G$9*('3g CPIH'!P$16/'3g CPIH'!$G$16))</f>
        <v>3.6441612524461835</v>
      </c>
      <c r="U82" s="129" t="str">
        <f>IF('3g CPIH'!Q$16="-","-",'3j PAAC PAP'!$G$9*('3g CPIH'!Q$16/'3g CPIH'!$G$16))</f>
        <v>-</v>
      </c>
      <c r="V82" s="129" t="str">
        <f>IF('3g CPIH'!R$16="-","-",'3j PAAC PAP'!$G$9*('3g CPIH'!R$16/'3g CPIH'!$G$16))</f>
        <v>-</v>
      </c>
      <c r="W82" s="129" t="str">
        <f>IF('3g CPIH'!S$16="-","-",'3j PAAC PAP'!$G$9*('3g CPIH'!S$16/'3g CPIH'!$G$16))</f>
        <v>-</v>
      </c>
      <c r="X82" s="129" t="str">
        <f>IF('3g CPIH'!T$16="-","-",'3j PAAC PAP'!$G$9*('3g CPIH'!T$16/'3g CPIH'!$G$16))</f>
        <v>-</v>
      </c>
      <c r="Y82" s="129" t="str">
        <f>IF('3g CPIH'!U$16="-","-",'3j PAAC PAP'!$G$9*('3g CPIH'!U$16/'3g CPIH'!$G$16))</f>
        <v>-</v>
      </c>
      <c r="Z82" s="129" t="str">
        <f>IF('3g CPIH'!V$16="-","-",'3j PAAC PAP'!$G$9*('3g CPIH'!V$16/'3g CPIH'!$G$16))</f>
        <v>-</v>
      </c>
      <c r="AA82" s="28"/>
    </row>
    <row r="83" spans="1:27" s="29" customFormat="1" ht="11.25" customHeight="1" x14ac:dyDescent="0.15">
      <c r="A83" s="256">
        <v>8</v>
      </c>
      <c r="B83" s="132" t="s">
        <v>349</v>
      </c>
      <c r="C83" s="132" t="s">
        <v>406</v>
      </c>
      <c r="D83" s="134" t="s">
        <v>321</v>
      </c>
      <c r="E83" s="131"/>
      <c r="F83" s="30"/>
      <c r="G83" s="129">
        <f>IF(G78="-","-",SUM(G75:G81)*'3j PAAC PAP'!$G$27)</f>
        <v>0.36548390463092428</v>
      </c>
      <c r="H83" s="129">
        <f>IF(H78="-","-",SUM(H75:H81)*'3j PAAC PAP'!$G$27)</f>
        <v>0.36586068141996542</v>
      </c>
      <c r="I83" s="129">
        <f>IF(I78="-","-",SUM(I75:I81)*'3j PAAC PAP'!$G$27)</f>
        <v>0.31623780239796462</v>
      </c>
      <c r="J83" s="129">
        <f>IF(J78="-","-",SUM(J75:J81)*'3j PAAC PAP'!$G$27)</f>
        <v>0.31736813276508791</v>
      </c>
      <c r="K83" s="129">
        <f>IF(K78="-","-",SUM(K75:K81)*'3j PAAC PAP'!$G$27)</f>
        <v>0.31168894521222068</v>
      </c>
      <c r="L83" s="129">
        <f>IF(L78="-","-",SUM(L75:L81)*'3j PAAC PAP'!$G$27)</f>
        <v>0.31350179648199583</v>
      </c>
      <c r="M83" s="129">
        <f>IF(M78="-","-",SUM(M75:M81)*'3j PAAC PAP'!$G$27)</f>
        <v>0.33565719311792097</v>
      </c>
      <c r="N83" s="129">
        <f>IF(N78="-","-",SUM(N75:N81)*'3j PAAC PAP'!$G$27)</f>
        <v>0.36781620483868921</v>
      </c>
      <c r="O83" s="30"/>
      <c r="P83" s="129">
        <f>IF(P78="-","-",SUM(P75:P81)*'3j PAAC PAP'!$G$27)</f>
        <v>0.36781620483868921</v>
      </c>
      <c r="Q83" s="129">
        <f>IF(Q78="-","-",SUM(Q75:Q81)*'3j PAAC PAP'!$G$27)</f>
        <v>0.38235934090563178</v>
      </c>
      <c r="R83" s="129">
        <f>IF(R78="-","-",SUM(R75:R81)*'3j PAAC PAP'!$G$27)</f>
        <v>0.38378947067436942</v>
      </c>
      <c r="S83" s="129">
        <f>IF(S78="-","-",SUM(S75:S81)*'3j PAAC PAP'!$G$27)</f>
        <v>0.41422310870426993</v>
      </c>
      <c r="T83" s="129">
        <f>IF(T78="-","-",SUM(T75:T81)*'3j PAAC PAP'!$G$27)</f>
        <v>0.41416515068580212</v>
      </c>
      <c r="U83" s="129" t="str">
        <f>IF(U78="-","-",SUM(U75:U81)*'3j PAAC PAP'!$G$27)</f>
        <v>-</v>
      </c>
      <c r="V83" s="129" t="str">
        <f>IF(V78="-","-",SUM(V75:V81)*'3j PAAC PAP'!$G$27)</f>
        <v>-</v>
      </c>
      <c r="W83" s="129" t="str">
        <f>IF(W78="-","-",SUM(W75:W81)*'3j PAAC PAP'!$G$27)</f>
        <v>-</v>
      </c>
      <c r="X83" s="129" t="str">
        <f>IF(X78="-","-",SUM(X75:X81)*'3j PAAC PAP'!$G$27)</f>
        <v>-</v>
      </c>
      <c r="Y83" s="129" t="str">
        <f>IF(Y78="-","-",SUM(Y75:Y81)*'3j PAAC PAP'!$G$27)</f>
        <v>-</v>
      </c>
      <c r="Z83" s="129" t="str">
        <f>IF(Z78="-","-",SUM(Z75:Z81)*'3j PAAC PAP'!$G$27)</f>
        <v>-</v>
      </c>
      <c r="AA83" s="28"/>
    </row>
    <row r="84" spans="1:27" s="29" customFormat="1" ht="11.25" customHeight="1" x14ac:dyDescent="0.15">
      <c r="A84" s="256">
        <v>9</v>
      </c>
      <c r="B84" s="132" t="s">
        <v>388</v>
      </c>
      <c r="C84" s="132" t="s">
        <v>518</v>
      </c>
      <c r="D84" s="134" t="s">
        <v>321</v>
      </c>
      <c r="E84" s="131"/>
      <c r="F84" s="30"/>
      <c r="G84" s="129">
        <f>IF(G78="-","-",SUM(G75:G83)*'3k EBIT'!$E$7)</f>
        <v>1.5302066891868076</v>
      </c>
      <c r="H84" s="129">
        <f>IF(H78="-","-",SUM(H75:H83)*'3k EBIT'!$E$7)</f>
        <v>1.5318471107624758</v>
      </c>
      <c r="I84" s="129">
        <f>IF(I78="-","-",SUM(I75:I83)*'3k EBIT'!$E$7)</f>
        <v>1.3330798213632391</v>
      </c>
      <c r="J84" s="129">
        <f>IF(J78="-","-",SUM(J75:J83)*'3k EBIT'!$E$7)</f>
        <v>1.3380010860902436</v>
      </c>
      <c r="K84" s="129">
        <f>IF(K78="-","-",SUM(K75:K83)*'3k EBIT'!$E$7)</f>
        <v>1.3160089586011898</v>
      </c>
      <c r="L84" s="129">
        <f>IF(L78="-","-",SUM(L75:L83)*'3k EBIT'!$E$7)</f>
        <v>1.324120876729493</v>
      </c>
      <c r="M84" s="129">
        <f>IF(M78="-","-",SUM(M75:M83)*'3k EBIT'!$E$7)</f>
        <v>1.413925551222835</v>
      </c>
      <c r="N84" s="129">
        <f>IF(N78="-","-",SUM(N75:N83)*'3k EBIT'!$E$7)</f>
        <v>1.5434502842322604</v>
      </c>
      <c r="O84" s="30"/>
      <c r="P84" s="129">
        <f>IF(P78="-","-",SUM(P75:P83)*'3k EBIT'!$E$7)</f>
        <v>1.5434502842322604</v>
      </c>
      <c r="Q84" s="129">
        <f>IF(Q78="-","-",SUM(Q75:Q83)*'3k EBIT'!$E$7)</f>
        <v>1.602539143652373</v>
      </c>
      <c r="R84" s="129">
        <f>IF(R78="-","-",SUM(R75:R83)*'3k EBIT'!$E$7)</f>
        <v>1.6087921907175577</v>
      </c>
      <c r="S84" s="129">
        <f>IF(S78="-","-",SUM(S75:S83)*'3k EBIT'!$E$7)</f>
        <v>1.7312044594295561</v>
      </c>
      <c r="T84" s="129">
        <f>IF(T78="-","-",SUM(T75:T83)*'3k EBIT'!$E$7)</f>
        <v>1.7311666922452909</v>
      </c>
      <c r="U84" s="129" t="str">
        <f>IF(U78="-","-",SUM(U75:U83)*'3k EBIT'!$E$7)</f>
        <v>-</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15">
      <c r="A85" s="256">
        <v>10</v>
      </c>
      <c r="B85" s="132" t="s">
        <v>292</v>
      </c>
      <c r="C85" s="177" t="s">
        <v>519</v>
      </c>
      <c r="D85" s="134" t="s">
        <v>321</v>
      </c>
      <c r="E85" s="130"/>
      <c r="F85" s="30"/>
      <c r="G85" s="129">
        <f>IF(G80="-","-",SUM(G75:G78,G80:G84)*'3l HAP'!$E$8)</f>
        <v>0.74040504626092196</v>
      </c>
      <c r="H85" s="129">
        <f>IF(H80="-","-",SUM(H75:H78,H80:H84)*'3l HAP'!$E$8)</f>
        <v>0.74166912006981178</v>
      </c>
      <c r="I85" s="129">
        <f>IF(I80="-","-",SUM(I75:I78,I80:I84)*'3l HAP'!$E$8)</f>
        <v>0.74080629719882052</v>
      </c>
      <c r="J85" s="129">
        <f>IF(J80="-","-",SUM(J75:J78,J80:J84)*'3l HAP'!$E$8)</f>
        <v>0.74459851862548987</v>
      </c>
      <c r="K85" s="129">
        <f>IF(K80="-","-",SUM(K75:K78,K80:K84)*'3l HAP'!$E$8)</f>
        <v>0.7527684906744464</v>
      </c>
      <c r="L85" s="129">
        <f>IF(L80="-","-",SUM(L75:L78,L80:L84)*'3l HAP'!$E$8)</f>
        <v>0.75901936142495452</v>
      </c>
      <c r="M85" s="129">
        <f>IF(M80="-","-",SUM(M75:M78,M80:M84)*'3l HAP'!$E$8)</f>
        <v>0.80203549588091039</v>
      </c>
      <c r="N85" s="129">
        <f>IF(N80="-","-",SUM(N75:N78,N80:N84)*'3l HAP'!$E$8)</f>
        <v>0.90184448707512299</v>
      </c>
      <c r="O85" s="30"/>
      <c r="P85" s="129">
        <f>IF(P80="-","-",SUM(P75:P78,P80:P84)*'3l HAP'!$E$8)</f>
        <v>0.90184448707512299</v>
      </c>
      <c r="Q85" s="129">
        <f>IF(Q80="-","-",SUM(Q75:Q78,Q80:Q84)*'3l HAP'!$E$8)</f>
        <v>0.93722356586090871</v>
      </c>
      <c r="R85" s="129">
        <f>IF(R80="-","-",SUM(R75:R78,R80:R84)*'3l HAP'!$E$8)</f>
        <v>0.94204203029596467</v>
      </c>
      <c r="S85" s="129">
        <f>IF(S80="-","-",SUM(S75:S78,S80:S84)*'3l HAP'!$E$8)</f>
        <v>0.9765179005024931</v>
      </c>
      <c r="T85" s="129">
        <f>IF(T80="-","-",SUM(T75:T78,T80:T84)*'3l HAP'!$E$8)</f>
        <v>0.97648879791741805</v>
      </c>
      <c r="U85" s="129" t="str">
        <f>IF(U80="-","-",SUM(U75:U78,U80:U84)*'3l HAP'!$E$8)</f>
        <v>-</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15">
      <c r="A86" s="256">
        <v>11</v>
      </c>
      <c r="B86" s="132" t="s">
        <v>44</v>
      </c>
      <c r="C86" s="132" t="str">
        <f>B86&amp;"_"&amp;D86</f>
        <v>Total_Northern</v>
      </c>
      <c r="D86" s="134" t="s">
        <v>321</v>
      </c>
      <c r="E86" s="131"/>
      <c r="F86" s="30"/>
      <c r="G86" s="129">
        <f t="shared" ref="G86:N86" si="10">IF(G80="-","-",SUM(G75:G85))</f>
        <v>81.27756594790165</v>
      </c>
      <c r="H86" s="129">
        <f t="shared" si="10"/>
        <v>81.36516796371518</v>
      </c>
      <c r="I86" s="129">
        <f t="shared" si="10"/>
        <v>70.902873177795797</v>
      </c>
      <c r="J86" s="129">
        <f t="shared" si="10"/>
        <v>71.165679225236374</v>
      </c>
      <c r="K86" s="129">
        <f t="shared" si="10"/>
        <v>70.016369281224712</v>
      </c>
      <c r="L86" s="129">
        <f t="shared" si="10"/>
        <v>70.449563035009731</v>
      </c>
      <c r="M86" s="129">
        <f t="shared" si="10"/>
        <v>75.219139032586767</v>
      </c>
      <c r="N86" s="129">
        <f t="shared" si="10"/>
        <v>82.136036418987089</v>
      </c>
      <c r="O86" s="30"/>
      <c r="P86" s="129">
        <f t="shared" ref="P86:Z86" si="11">IF(P80="-","-",SUM(P75:P85))</f>
        <v>82.136036418987089</v>
      </c>
      <c r="Q86" s="129">
        <f t="shared" si="11"/>
        <v>85.28135418268414</v>
      </c>
      <c r="R86" s="129">
        <f t="shared" si="11"/>
        <v>85.615280251453299</v>
      </c>
      <c r="S86" s="129">
        <f t="shared" si="11"/>
        <v>92.092504445307725</v>
      </c>
      <c r="T86" s="129">
        <f t="shared" si="11"/>
        <v>92.090487597003417</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f>IF('3c AA'!W47="-","-",'3c AA'!W47)</f>
        <v>0</v>
      </c>
      <c r="U89" s="38" t="str">
        <f>IF('3c AA'!X47="-","-",'3c AA'!X47)</f>
        <v>-</v>
      </c>
      <c r="V89" s="38" t="str">
        <f>IF('3c AA'!Y47="-","-",'3c AA'!Y47)</f>
        <v>-</v>
      </c>
      <c r="W89" s="38" t="str">
        <f>IF('3c AA'!Z47="-","-",'3c AA'!Z47)</f>
        <v>-</v>
      </c>
      <c r="X89" s="38" t="str">
        <f>IF('3c AA'!AA47="-","-",'3c AA'!AA47)</f>
        <v>-</v>
      </c>
      <c r="Y89" s="38" t="str">
        <f>IF('3c AA'!AB47="-","-",'3c AA'!AB47)</f>
        <v>-</v>
      </c>
      <c r="Z89" s="38" t="str">
        <f>IF('3c AA'!AC47="-","-",'3c AA'!AC47)</f>
        <v>-</v>
      </c>
      <c r="AA89" s="28"/>
    </row>
    <row r="90" spans="1:27" s="29" customFormat="1" ht="11.25" x14ac:dyDescent="0.15">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t="str">
        <f>'3d PC'!U55</f>
        <v>-</v>
      </c>
      <c r="V90" s="38" t="str">
        <f>'3d PC'!V55</f>
        <v>-</v>
      </c>
      <c r="W90" s="38" t="str">
        <f>'3d PC'!W55</f>
        <v>-</v>
      </c>
      <c r="X90" s="38" t="str">
        <f>'3d PC'!X55</f>
        <v>-</v>
      </c>
      <c r="Y90" s="38" t="str">
        <f>'3d PC'!Y55</f>
        <v>-</v>
      </c>
      <c r="Z90" s="38" t="str">
        <f>'3d PC'!Z55</f>
        <v>-</v>
      </c>
      <c r="AA90" s="28"/>
    </row>
    <row r="91" spans="1:27" s="29" customFormat="1" ht="11.25" x14ac:dyDescent="0.15">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t="str">
        <f>'3e NC-Elec'!V20</f>
        <v>-</v>
      </c>
      <c r="V91" s="38" t="str">
        <f>'3e NC-Elec'!W20</f>
        <v>-</v>
      </c>
      <c r="W91" s="38" t="str">
        <f>'3e NC-Elec'!X20</f>
        <v>-</v>
      </c>
      <c r="X91" s="38" t="str">
        <f>'3e NC-Elec'!Y20</f>
        <v>-</v>
      </c>
      <c r="Y91" s="38" t="str">
        <f>'3e NC-Elec'!Z20</f>
        <v>-</v>
      </c>
      <c r="Z91" s="38" t="str">
        <f>'3e NC-Elec'!AA20</f>
        <v>-</v>
      </c>
      <c r="AA91" s="28"/>
    </row>
    <row r="92" spans="1:27" s="29" customFormat="1" ht="11.25" x14ac:dyDescent="0.15">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t="str">
        <f>IF('3g CPIH'!Q$16="-","-",'3h OC '!$E$7*('3g CPIH'!Q$16/'3g CPIH'!$G$16))</f>
        <v>-</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15">
      <c r="A93" s="256">
        <v>6</v>
      </c>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f>IF('3i SMNCC'!P$38="-","-",'3i SMNCC'!P$48)</f>
        <v>11.63045810995356</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15">
      <c r="A94" s="256">
        <v>7</v>
      </c>
      <c r="B94" s="135" t="s">
        <v>349</v>
      </c>
      <c r="C94" s="135" t="s">
        <v>389</v>
      </c>
      <c r="D94" s="133" t="s">
        <v>322</v>
      </c>
      <c r="E94" s="128"/>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f>IF('3g CPIH'!P$16="-","-",'3j PAAC PAP'!$G$9*('3g CPIH'!P$16/'3g CPIH'!$G$16))</f>
        <v>3.6441612524461835</v>
      </c>
      <c r="U94" s="38" t="str">
        <f>IF('3g CPIH'!Q$16="-","-",'3j PAAC PAP'!$G$9*('3g CPIH'!Q$16/'3g CPIH'!$G$16))</f>
        <v>-</v>
      </c>
      <c r="V94" s="38" t="str">
        <f>IF('3g CPIH'!R$16="-","-",'3j PAAC PAP'!$G$9*('3g CPIH'!R$16/'3g CPIH'!$G$16))</f>
        <v>-</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15">
      <c r="A95" s="256">
        <v>8</v>
      </c>
      <c r="B95" s="135" t="s">
        <v>349</v>
      </c>
      <c r="C95" s="135" t="s">
        <v>406</v>
      </c>
      <c r="D95" s="133" t="s">
        <v>322</v>
      </c>
      <c r="E95" s="128"/>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0.28231970048199578</v>
      </c>
      <c r="M95" s="38">
        <f>IF(M90="-","-",SUM(M87:M93)*'3j PAAC PAP'!$G$27)</f>
        <v>0.298982796117921</v>
      </c>
      <c r="N95" s="38">
        <f>IF(N90="-","-",SUM(N87:N93)*'3j PAAC PAP'!$G$27)</f>
        <v>0.33114180783868924</v>
      </c>
      <c r="O95" s="30"/>
      <c r="P95" s="38">
        <f>IF(P90="-","-",SUM(P87:P93)*'3j PAAC PAP'!$G$27)</f>
        <v>0.33114180783868924</v>
      </c>
      <c r="Q95" s="38">
        <f>IF(Q90="-","-",SUM(Q87:Q93)*'3j PAAC PAP'!$G$27)</f>
        <v>0.34763382490563183</v>
      </c>
      <c r="R95" s="38">
        <f>IF(R90="-","-",SUM(R87:R93)*'3j PAAC PAP'!$G$27)</f>
        <v>0.3490639546743694</v>
      </c>
      <c r="S95" s="38">
        <f>IF(S90="-","-",SUM(S87:S93)*'3j PAAC PAP'!$G$27)</f>
        <v>0.36514674170426981</v>
      </c>
      <c r="T95" s="38">
        <f>IF(T90="-","-",SUM(T87:T93)*'3j PAAC PAP'!$G$27)</f>
        <v>0.36508878368580211</v>
      </c>
      <c r="U95" s="38" t="str">
        <f>IF(U90="-","-",SUM(U87:U93)*'3j PAAC PAP'!$G$27)</f>
        <v>-</v>
      </c>
      <c r="V95" s="38" t="str">
        <f>IF(V90="-","-",SUM(V87:V93)*'3j PAAC PAP'!$G$27)</f>
        <v>-</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15">
      <c r="A96" s="256">
        <v>9</v>
      </c>
      <c r="B96" s="135" t="s">
        <v>388</v>
      </c>
      <c r="C96" s="135" t="s">
        <v>518</v>
      </c>
      <c r="D96" s="133" t="s">
        <v>322</v>
      </c>
      <c r="E96" s="128"/>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1.1990969098941648</v>
      </c>
      <c r="M96" s="38">
        <f>IF(M90="-","-",SUM(M87:M95)*'3k EBIT'!$E$7)</f>
        <v>1.2668803175017394</v>
      </c>
      <c r="N96" s="38">
        <f>IF(N90="-","-",SUM(N87:N95)*'3k EBIT'!$E$7)</f>
        <v>1.3964050505111645</v>
      </c>
      <c r="O96" s="30"/>
      <c r="P96" s="38">
        <f>IF(P90="-","-",SUM(P87:P95)*'3k EBIT'!$E$7)</f>
        <v>1.3964050505111645</v>
      </c>
      <c r="Q96" s="38">
        <f>IF(Q90="-","-",SUM(Q87:Q95)*'3k EBIT'!$E$7)</f>
        <v>1.463307907858485</v>
      </c>
      <c r="R96" s="38">
        <f>IF(R90="-","-",SUM(R87:R95)*'3k EBIT'!$E$7)</f>
        <v>1.4695609549236697</v>
      </c>
      <c r="S96" s="38">
        <f>IF(S90="-","-",SUM(S87:S95)*'3k EBIT'!$E$7)</f>
        <v>1.5344337843534999</v>
      </c>
      <c r="T96" s="38">
        <f>IF(T90="-","-",SUM(T87:T95)*'3k EBIT'!$E$7)</f>
        <v>1.5343960171692348</v>
      </c>
      <c r="U96" s="38" t="str">
        <f>IF(U90="-","-",SUM(U87:U95)*'3k EBIT'!$E$7)</f>
        <v>-</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15">
      <c r="A97" s="256">
        <v>10</v>
      </c>
      <c r="B97" s="135" t="s">
        <v>292</v>
      </c>
      <c r="C97" s="179" t="s">
        <v>519</v>
      </c>
      <c r="D97" s="133" t="s">
        <v>322</v>
      </c>
      <c r="E97" s="127"/>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0.75673234845898252</v>
      </c>
      <c r="M97" s="38">
        <f>IF(M92="-","-",SUM(M87:M90,M92:M96)*'3l HAP'!$E$8)</f>
        <v>0.79934565676752278</v>
      </c>
      <c r="N97" s="38">
        <f>IF(N92="-","-",SUM(N87:N90,N92:N96)*'3l HAP'!$E$8)</f>
        <v>0.89915464796173539</v>
      </c>
      <c r="O97" s="30"/>
      <c r="P97" s="38">
        <f>IF(P92="-","-",SUM(P87:P90,P92:P96)*'3l HAP'!$E$8)</f>
        <v>0.89915464796173539</v>
      </c>
      <c r="Q97" s="38">
        <f>IF(Q92="-","-",SUM(Q87:Q90,Q92:Q96)*'3l HAP'!$E$8)</f>
        <v>0.93467666505789448</v>
      </c>
      <c r="R97" s="38">
        <f>IF(R92="-","-",SUM(R87:R90,R92:R96)*'3l HAP'!$E$8)</f>
        <v>0.93949512949295022</v>
      </c>
      <c r="S97" s="38">
        <f>IF(S92="-","-",SUM(S87:S90,S92:S96)*'3l HAP'!$E$8)</f>
        <v>0.97291845395945742</v>
      </c>
      <c r="T97" s="38">
        <f>IF(T92="-","-",SUM(T87:T90,T92:T96)*'3l HAP'!$E$8)</f>
        <v>0.97288935137438237</v>
      </c>
      <c r="U97" s="38" t="str">
        <f>IF(U92="-","-",SUM(U87:U90,U92:U96)*'3l HAP'!$E$8)</f>
        <v>-</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15">
      <c r="A98" s="256">
        <v>11</v>
      </c>
      <c r="B98" s="135" t="s">
        <v>44</v>
      </c>
      <c r="C98" s="135" t="str">
        <f>B98&amp;"_"&amp;D98</f>
        <v>Total_North West</v>
      </c>
      <c r="D98" s="133" t="s">
        <v>322</v>
      </c>
      <c r="E98" s="128"/>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63.867069959208422</v>
      </c>
      <c r="M98" s="38">
        <f t="shared" si="12"/>
        <v>67.477229562752299</v>
      </c>
      <c r="N98" s="38">
        <f t="shared" si="12"/>
        <v>74.394126949152607</v>
      </c>
      <c r="O98" s="30"/>
      <c r="P98" s="38">
        <f t="shared" ref="P98:Z98" si="13">IF(P92="-","-",SUM(P87:P97))</f>
        <v>74.394126949152607</v>
      </c>
      <c r="Q98" s="38">
        <f t="shared" si="13"/>
        <v>77.950850530087223</v>
      </c>
      <c r="R98" s="38">
        <f t="shared" si="13"/>
        <v>78.284776598856396</v>
      </c>
      <c r="S98" s="38">
        <f t="shared" si="13"/>
        <v>81.732557956688609</v>
      </c>
      <c r="T98" s="38">
        <f t="shared" si="13"/>
        <v>81.730541108384315</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15">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AA'!J48="-","-",'3c AA'!J48)</f>
        <v>-</v>
      </c>
      <c r="H101" s="129" t="str">
        <f>IF('3c AA'!K48="-","-",'3c AA'!K48)</f>
        <v>-</v>
      </c>
      <c r="I101" s="129" t="str">
        <f>IF('3c AA'!L48="-","-",'3c AA'!L48)</f>
        <v>-</v>
      </c>
      <c r="J101" s="129" t="str">
        <f>IF('3c AA'!M48="-","-",'3c AA'!M48)</f>
        <v>-</v>
      </c>
      <c r="K101" s="129" t="str">
        <f>IF('3c AA'!N48="-","-",'3c AA'!N48)</f>
        <v>-</v>
      </c>
      <c r="L101" s="129" t="str">
        <f>IF('3c AA'!O48="-","-",'3c AA'!O48)</f>
        <v>-</v>
      </c>
      <c r="M101" s="129" t="str">
        <f>IF('3c AA'!P48="-","-",'3c AA'!P48)</f>
        <v>-</v>
      </c>
      <c r="N101" s="129" t="str">
        <f>IF('3c AA'!Q48="-","-",'3c AA'!Q48)</f>
        <v>-</v>
      </c>
      <c r="O101" s="30"/>
      <c r="P101" s="129" t="str">
        <f>IF('3c AA'!S48="-","-",'3c AA'!S48)</f>
        <v>-</v>
      </c>
      <c r="Q101" s="129" t="str">
        <f>IF('3c AA'!T48="-","-",'3c AA'!T48)</f>
        <v>-</v>
      </c>
      <c r="R101" s="129" t="str">
        <f>IF('3c AA'!U48="-","-",'3c AA'!U48)</f>
        <v>-</v>
      </c>
      <c r="S101" s="129" t="str">
        <f>IF('3c AA'!V48="-","-",'3c AA'!V48)</f>
        <v>-</v>
      </c>
      <c r="T101" s="129">
        <f>IF('3c AA'!W48="-","-",'3c AA'!W48)</f>
        <v>0</v>
      </c>
      <c r="U101" s="129" t="str">
        <f>IF('3c AA'!X48="-","-",'3c AA'!X48)</f>
        <v>-</v>
      </c>
      <c r="V101" s="129" t="str">
        <f>IF('3c AA'!Y48="-","-",'3c AA'!Y48)</f>
        <v>-</v>
      </c>
      <c r="W101" s="129" t="str">
        <f>IF('3c AA'!Z48="-","-",'3c AA'!Z48)</f>
        <v>-</v>
      </c>
      <c r="X101" s="129" t="str">
        <f>IF('3c AA'!AA48="-","-",'3c AA'!AA48)</f>
        <v>-</v>
      </c>
      <c r="Y101" s="129" t="str">
        <f>IF('3c AA'!AB48="-","-",'3c AA'!AB48)</f>
        <v>-</v>
      </c>
      <c r="Z101" s="129" t="str">
        <f>IF('3c AA'!AC48="-","-",'3c AA'!AC48)</f>
        <v>-</v>
      </c>
      <c r="AA101" s="28"/>
    </row>
    <row r="102" spans="1:27" s="29" customFormat="1" ht="11.25" x14ac:dyDescent="0.15">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t="str">
        <f>'3d PC'!U55</f>
        <v>-</v>
      </c>
      <c r="V102" s="129" t="str">
        <f>'3d PC'!V55</f>
        <v>-</v>
      </c>
      <c r="W102" s="129" t="str">
        <f>'3d PC'!W55</f>
        <v>-</v>
      </c>
      <c r="X102" s="129" t="str">
        <f>'3d PC'!X55</f>
        <v>-</v>
      </c>
      <c r="Y102" s="129" t="str">
        <f>'3d PC'!Y55</f>
        <v>-</v>
      </c>
      <c r="Z102" s="129" t="str">
        <f>'3d PC'!Z55</f>
        <v>-</v>
      </c>
      <c r="AA102" s="28"/>
    </row>
    <row r="103" spans="1:27" s="29" customFormat="1" ht="11.25" x14ac:dyDescent="0.15">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t="str">
        <f>'3e NC-Elec'!V21</f>
        <v>-</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15">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t="str">
        <f>IF('3g CPIH'!Q$16="-","-",'3h OC '!$E$7*('3g CPIH'!Q$16/'3g CPIH'!$G$16))</f>
        <v>-</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15">
      <c r="A105" s="256">
        <v>6</v>
      </c>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f>IF('3i SMNCC'!P$38="-","-",'3i SMNCC'!P$48)</f>
        <v>11.63045810995356</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15">
      <c r="A106" s="256">
        <v>7</v>
      </c>
      <c r="B106" s="132" t="s">
        <v>349</v>
      </c>
      <c r="C106" s="132" t="s">
        <v>389</v>
      </c>
      <c r="D106" s="134" t="s">
        <v>323</v>
      </c>
      <c r="E106" s="131"/>
      <c r="F106" s="30"/>
      <c r="G106" s="129">
        <f>IF('3g CPIH'!C$16="-","-",'3j PAAC PAP'!$G$9*('3g CPIH'!C$16/'3g CPIH'!$G$16))</f>
        <v>3.3460635029354204</v>
      </c>
      <c r="H106" s="129">
        <f>IF('3g CPIH'!D$16="-","-",'3j PAAC PAP'!$G$9*('3g CPIH'!D$16/'3g CPIH'!$G$16))</f>
        <v>3.3527623287671227</v>
      </c>
      <c r="I106" s="129">
        <f>IF('3g CPIH'!E$16="-","-",'3j PAAC PAP'!$G$9*('3g CPIH'!E$16/'3g CPIH'!$G$16))</f>
        <v>3.3628105675146771</v>
      </c>
      <c r="J106" s="129">
        <f>IF('3g CPIH'!F$16="-","-",'3j PAAC PAP'!$G$9*('3g CPIH'!F$16/'3g CPIH'!$G$16))</f>
        <v>3.3829070450097847</v>
      </c>
      <c r="K106" s="129">
        <f>IF('3g CPIH'!G$16="-","-",'3j PAAC PAP'!$G$9*('3g CPIH'!G$16/'3g CPIH'!$G$16))</f>
        <v>3.4230999999999998</v>
      </c>
      <c r="L106" s="129">
        <f>IF('3g CPIH'!H$16="-","-",'3j PAAC PAP'!$G$9*('3g CPIH'!H$16/'3g CPIH'!$G$16))</f>
        <v>3.4666423679060667</v>
      </c>
      <c r="M106" s="129">
        <f>IF('3g CPIH'!I$16="-","-",'3j PAAC PAP'!$G$9*('3g CPIH'!I$16/'3g CPIH'!$G$16))</f>
        <v>3.516883561643835</v>
      </c>
      <c r="N106" s="129">
        <f>IF('3g CPIH'!J$16="-","-",'3j PAAC PAP'!$G$9*('3g CPIH'!J$16/'3g CPIH'!$G$16))</f>
        <v>3.547028277886497</v>
      </c>
      <c r="O106" s="30"/>
      <c r="P106" s="129">
        <f>IF('3g CPIH'!L$16="-","-",'3j PAAC PAP'!$G$9*('3g CPIH'!L$16/'3g CPIH'!$G$16))</f>
        <v>3.547028277886497</v>
      </c>
      <c r="Q106" s="129">
        <f>IF('3g CPIH'!M$16="-","-",'3j PAAC PAP'!$G$9*('3g CPIH'!M$16/'3g CPIH'!$G$16))</f>
        <v>3.5872212328767121</v>
      </c>
      <c r="R106" s="129">
        <f>IF('3g CPIH'!N$16="-","-",'3j PAAC PAP'!$G$9*('3g CPIH'!N$16/'3g CPIH'!$G$16))</f>
        <v>3.6140165362035224</v>
      </c>
      <c r="S106" s="129">
        <f>IF('3g CPIH'!O$16="-","-",'3j PAAC PAP'!$G$9*('3g CPIH'!O$16/'3g CPIH'!$G$16))</f>
        <v>3.6341130136986299</v>
      </c>
      <c r="T106" s="129">
        <f>IF('3g CPIH'!P$16="-","-",'3j PAAC PAP'!$G$9*('3g CPIH'!P$16/'3g CPIH'!$G$16))</f>
        <v>3.6441612524461835</v>
      </c>
      <c r="U106" s="129" t="str">
        <f>IF('3g CPIH'!Q$16="-","-",'3j PAAC PAP'!$G$9*('3g CPIH'!Q$16/'3g CPIH'!$G$16))</f>
        <v>-</v>
      </c>
      <c r="V106" s="129" t="str">
        <f>IF('3g CPIH'!R$16="-","-",'3j PAAC PAP'!$G$9*('3g CPIH'!R$16/'3g CPIH'!$G$16))</f>
        <v>-</v>
      </c>
      <c r="W106" s="129" t="str">
        <f>IF('3g CPIH'!S$16="-","-",'3j PAAC PAP'!$G$9*('3g CPIH'!S$16/'3g CPIH'!$G$16))</f>
        <v>-</v>
      </c>
      <c r="X106" s="129" t="str">
        <f>IF('3g CPIH'!T$16="-","-",'3j PAAC PAP'!$G$9*('3g CPIH'!T$16/'3g CPIH'!$G$16))</f>
        <v>-</v>
      </c>
      <c r="Y106" s="129" t="str">
        <f>IF('3g CPIH'!U$16="-","-",'3j PAAC PAP'!$G$9*('3g CPIH'!U$16/'3g CPIH'!$G$16))</f>
        <v>-</v>
      </c>
      <c r="Z106" s="129" t="str">
        <f>IF('3g CPIH'!V$16="-","-",'3j PAAC PAP'!$G$9*('3g CPIH'!V$16/'3g CPIH'!$G$16))</f>
        <v>-</v>
      </c>
      <c r="AA106" s="28"/>
    </row>
    <row r="107" spans="1:27" s="29" customFormat="1" ht="11.25" customHeight="1" x14ac:dyDescent="0.15">
      <c r="A107" s="256">
        <v>8</v>
      </c>
      <c r="B107" s="132" t="s">
        <v>349</v>
      </c>
      <c r="C107" s="132" t="s">
        <v>406</v>
      </c>
      <c r="D107" s="134" t="s">
        <v>323</v>
      </c>
      <c r="E107" s="131"/>
      <c r="F107" s="30"/>
      <c r="G107" s="129">
        <f>IF(G102="-","-",SUM(G99:G105)*'3j PAAC PAP'!$G$27)</f>
        <v>0.27707557563092433</v>
      </c>
      <c r="H107" s="129">
        <f>IF(H102="-","-",SUM(H99:H105)*'3j PAAC PAP'!$G$27)</f>
        <v>0.27745235241996541</v>
      </c>
      <c r="I107" s="129">
        <f>IF(I102="-","-",SUM(I99:I105)*'3j PAAC PAP'!$G$27)</f>
        <v>0.27283090739796467</v>
      </c>
      <c r="J107" s="129">
        <f>IF(J102="-","-",SUM(J99:J105)*'3j PAAC PAP'!$G$27)</f>
        <v>0.27396123776508791</v>
      </c>
      <c r="K107" s="129">
        <f>IF(K102="-","-",SUM(K99:K105)*'3j PAAC PAP'!$G$27)</f>
        <v>0.27891231021222068</v>
      </c>
      <c r="L107" s="129">
        <f>IF(L102="-","-",SUM(L99:L105)*'3j PAAC PAP'!$G$27)</f>
        <v>0.28072516148199578</v>
      </c>
      <c r="M107" s="129">
        <f>IF(M102="-","-",SUM(M99:M105)*'3j PAAC PAP'!$G$27)</f>
        <v>0.29278181111792101</v>
      </c>
      <c r="N107" s="129">
        <f>IF(N102="-","-",SUM(N99:N105)*'3j PAAC PAP'!$G$27)</f>
        <v>0.32494082283868919</v>
      </c>
      <c r="O107" s="30"/>
      <c r="P107" s="129">
        <f>IF(P102="-","-",SUM(P99:P105)*'3j PAAC PAP'!$G$27)</f>
        <v>0.32494082283868919</v>
      </c>
      <c r="Q107" s="129">
        <f>IF(Q102="-","-",SUM(Q99:Q105)*'3j PAAC PAP'!$G$27)</f>
        <v>0.33859810390563178</v>
      </c>
      <c r="R107" s="129">
        <f>IF(R102="-","-",SUM(R99:R105)*'3j PAAC PAP'!$G$27)</f>
        <v>0.34002823367436935</v>
      </c>
      <c r="S107" s="129">
        <f>IF(S102="-","-",SUM(S99:S105)*'3j PAAC PAP'!$G$27)</f>
        <v>0.35788273070426985</v>
      </c>
      <c r="T107" s="129">
        <f>IF(T102="-","-",SUM(T99:T105)*'3j PAAC PAP'!$G$27)</f>
        <v>0.35782477268580215</v>
      </c>
      <c r="U107" s="129" t="str">
        <f>IF(U102="-","-",SUM(U99:U105)*'3j PAAC PAP'!$G$27)</f>
        <v>-</v>
      </c>
      <c r="V107" s="129" t="str">
        <f>IF(V102="-","-",SUM(V99:V105)*'3j PAAC PAP'!$G$27)</f>
        <v>-</v>
      </c>
      <c r="W107" s="129" t="str">
        <f>IF(W102="-","-",SUM(W99:W105)*'3j PAAC PAP'!$G$27)</f>
        <v>-</v>
      </c>
      <c r="X107" s="129" t="str">
        <f>IF(X102="-","-",SUM(X99:X105)*'3j PAAC PAP'!$G$27)</f>
        <v>-</v>
      </c>
      <c r="Y107" s="129" t="str">
        <f>IF(Y102="-","-",SUM(Y99:Y105)*'3j PAAC PAP'!$G$27)</f>
        <v>-</v>
      </c>
      <c r="Z107" s="129" t="str">
        <f>IF(Z102="-","-",SUM(Z99:Z105)*'3j PAAC PAP'!$G$27)</f>
        <v>-</v>
      </c>
      <c r="AA107" s="28"/>
    </row>
    <row r="108" spans="1:27" s="29" customFormat="1" ht="11.25" customHeight="1" x14ac:dyDescent="0.15">
      <c r="A108" s="256">
        <v>9</v>
      </c>
      <c r="B108" s="132" t="s">
        <v>388</v>
      </c>
      <c r="C108" s="132" t="s">
        <v>518</v>
      </c>
      <c r="D108" s="134" t="s">
        <v>323</v>
      </c>
      <c r="E108" s="131"/>
      <c r="F108" s="30"/>
      <c r="G108" s="129">
        <f>IF(G102="-","-",SUM(G99:G107)*'3k EBIT'!$E$7)</f>
        <v>1.1757353286707357</v>
      </c>
      <c r="H108" s="129">
        <f>IF(H102="-","-",SUM(H99:H107)*'3k EBIT'!$E$7)</f>
        <v>1.1773757502464037</v>
      </c>
      <c r="I108" s="129">
        <f>IF(I102="-","-",SUM(I99:I107)*'3k EBIT'!$E$7)</f>
        <v>1.1590407766208792</v>
      </c>
      <c r="J108" s="129">
        <f>IF(J102="-","-",SUM(J99:J107)*'3k EBIT'!$E$7)</f>
        <v>1.1639620413478835</v>
      </c>
      <c r="K108" s="129">
        <f>IF(K102="-","-",SUM(K99:K107)*'3k EBIT'!$E$7)</f>
        <v>1.1845917207345096</v>
      </c>
      <c r="L108" s="129">
        <f>IF(L102="-","-",SUM(L99:L107)*'3k EBIT'!$E$7)</f>
        <v>1.1927036388628127</v>
      </c>
      <c r="M108" s="129">
        <f>IF(M102="-","-",SUM(M99:M107)*'3k EBIT'!$E$7)</f>
        <v>1.2420175968242591</v>
      </c>
      <c r="N108" s="129">
        <f>IF(N102="-","-",SUM(N99:N107)*'3k EBIT'!$E$7)</f>
        <v>1.3715423298336844</v>
      </c>
      <c r="O108" s="30"/>
      <c r="P108" s="129">
        <f>IF(P102="-","-",SUM(P99:P107)*'3k EBIT'!$E$7)</f>
        <v>1.3715423298336844</v>
      </c>
      <c r="Q108" s="129">
        <f>IF(Q102="-","-",SUM(Q99:Q107)*'3k EBIT'!$E$7)</f>
        <v>1.4270793720141568</v>
      </c>
      <c r="R108" s="129">
        <f>IF(R102="-","-",SUM(R99:R107)*'3k EBIT'!$E$7)</f>
        <v>1.4333324190793417</v>
      </c>
      <c r="S108" s="129">
        <f>IF(S102="-","-",SUM(S99:S107)*'3k EBIT'!$E$7)</f>
        <v>1.505308882988452</v>
      </c>
      <c r="T108" s="129">
        <f>IF(T102="-","-",SUM(T99:T107)*'3k EBIT'!$E$7)</f>
        <v>1.5052711158041869</v>
      </c>
      <c r="U108" s="129" t="str">
        <f>IF(U102="-","-",SUM(U99:U107)*'3k EBIT'!$E$7)</f>
        <v>-</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15">
      <c r="A109" s="256">
        <v>10</v>
      </c>
      <c r="B109" s="132" t="s">
        <v>292</v>
      </c>
      <c r="C109" s="177" t="s">
        <v>519</v>
      </c>
      <c r="D109" s="134" t="s">
        <v>323</v>
      </c>
      <c r="E109" s="130"/>
      <c r="F109" s="30"/>
      <c r="G109" s="129">
        <f>IF(G104="-","-",SUM(G99:G102,G104:G108)*'3l HAP'!$E$8)</f>
        <v>0.73392084472671715</v>
      </c>
      <c r="H109" s="129">
        <f>IF(H104="-","-",SUM(H99:H102,H104:H108)*'3l HAP'!$E$8)</f>
        <v>0.73518491853560697</v>
      </c>
      <c r="I109" s="129">
        <f>IF(I104="-","-",SUM(I99:I102,I104:I108)*'3l HAP'!$E$8)</f>
        <v>0.73762267119505254</v>
      </c>
      <c r="J109" s="129">
        <f>IF(J104="-","-",SUM(J99:J102,J104:J108)*'3l HAP'!$E$8)</f>
        <v>0.741414892621722</v>
      </c>
      <c r="K109" s="129">
        <f>IF(K104="-","-",SUM(K99:K102,K104:K108)*'3l HAP'!$E$8)</f>
        <v>0.75036452818180532</v>
      </c>
      <c r="L109" s="129">
        <f>IF(L104="-","-",SUM(L99:L102,L104:L108)*'3l HAP'!$E$8)</f>
        <v>0.75661539893231333</v>
      </c>
      <c r="M109" s="129">
        <f>IF(M104="-","-",SUM(M99:M102,M104:M108)*'3l HAP'!$E$8)</f>
        <v>0.79889085305269891</v>
      </c>
      <c r="N109" s="129">
        <f>IF(N104="-","-",SUM(N99:N102,N104:N108)*'3l HAP'!$E$8)</f>
        <v>0.89869984424691152</v>
      </c>
      <c r="O109" s="30"/>
      <c r="P109" s="129">
        <f>IF(P104="-","-",SUM(P99:P102,P104:P108)*'3l HAP'!$E$8)</f>
        <v>0.89869984424691152</v>
      </c>
      <c r="Q109" s="129">
        <f>IF(Q104="-","-",SUM(Q99:Q102,Q104:Q108)*'3l HAP'!$E$8)</f>
        <v>0.93401395107343665</v>
      </c>
      <c r="R109" s="129">
        <f>IF(R104="-","-",SUM(R99:R102,R104:R108)*'3l HAP'!$E$8)</f>
        <v>0.93883241550849239</v>
      </c>
      <c r="S109" s="129">
        <f>IF(S104="-","-",SUM(S99:S102,S104:S108)*'3l HAP'!$E$8)</f>
        <v>0.97238568389352109</v>
      </c>
      <c r="T109" s="129">
        <f>IF(T104="-","-",SUM(T99:T102,T104:T108)*'3l HAP'!$E$8)</f>
        <v>0.97235658130844582</v>
      </c>
      <c r="U109" s="129" t="str">
        <f>IF(U104="-","-",SUM(U99:U102,U104:U108)*'3l HAP'!$E$8)</f>
        <v>-</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15">
      <c r="A110" s="256">
        <v>11</v>
      </c>
      <c r="B110" s="132" t="s">
        <v>44</v>
      </c>
      <c r="C110" s="132" t="str">
        <f>B110&amp;"_"&amp;D110</f>
        <v>Total_Southern</v>
      </c>
      <c r="D110" s="134" t="s">
        <v>323</v>
      </c>
      <c r="E110" s="131"/>
      <c r="F110" s="30"/>
      <c r="G110" s="129">
        <f t="shared" ref="G110:N110" si="14">IF(G104="-","-",SUM(G99:G109))</f>
        <v>62.614702056851378</v>
      </c>
      <c r="H110" s="129">
        <f t="shared" si="14"/>
        <v>62.702304072664901</v>
      </c>
      <c r="I110" s="129">
        <f t="shared" si="14"/>
        <v>61.739743612049686</v>
      </c>
      <c r="J110" s="129">
        <f t="shared" si="14"/>
        <v>62.002549659490235</v>
      </c>
      <c r="K110" s="129">
        <f t="shared" si="14"/>
        <v>63.097271445865388</v>
      </c>
      <c r="L110" s="129">
        <f t="shared" si="14"/>
        <v>63.530465199650386</v>
      </c>
      <c r="M110" s="129">
        <f t="shared" si="14"/>
        <v>66.168211053359968</v>
      </c>
      <c r="N110" s="129">
        <f t="shared" si="14"/>
        <v>73.08510843976029</v>
      </c>
      <c r="O110" s="30"/>
      <c r="P110" s="129">
        <f t="shared" ref="P110:Z110" si="15">IF(P104="-","-",SUM(P99:P109))</f>
        <v>73.08510843976029</v>
      </c>
      <c r="Q110" s="129">
        <f t="shared" si="15"/>
        <v>76.043423559258443</v>
      </c>
      <c r="R110" s="129">
        <f t="shared" si="15"/>
        <v>76.377349628027602</v>
      </c>
      <c r="S110" s="129">
        <f t="shared" si="15"/>
        <v>80.199136274257654</v>
      </c>
      <c r="T110" s="129">
        <f t="shared" si="15"/>
        <v>80.197119425953346</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f>IF('3c AA'!W49="-","-",'3c AA'!W49)</f>
        <v>0</v>
      </c>
      <c r="U113" s="38" t="str">
        <f>IF('3c AA'!X49="-","-",'3c AA'!X49)</f>
        <v>-</v>
      </c>
      <c r="V113" s="38" t="str">
        <f>IF('3c AA'!Y49="-","-",'3c AA'!Y49)</f>
        <v>-</v>
      </c>
      <c r="W113" s="38" t="str">
        <f>IF('3c AA'!Z49="-","-",'3c AA'!Z49)</f>
        <v>-</v>
      </c>
      <c r="X113" s="38" t="str">
        <f>IF('3c AA'!AA49="-","-",'3c AA'!AA49)</f>
        <v>-</v>
      </c>
      <c r="Y113" s="38" t="str">
        <f>IF('3c AA'!AB49="-","-",'3c AA'!AB49)</f>
        <v>-</v>
      </c>
      <c r="Z113" s="38" t="str">
        <f>IF('3c AA'!AC49="-","-",'3c AA'!AC49)</f>
        <v>-</v>
      </c>
      <c r="AA113" s="28"/>
    </row>
    <row r="114" spans="1:27" s="29" customFormat="1" ht="12.4" customHeight="1" x14ac:dyDescent="0.15">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t="str">
        <f>'3d PC'!U55</f>
        <v>-</v>
      </c>
      <c r="V114" s="38" t="str">
        <f>'3d PC'!V55</f>
        <v>-</v>
      </c>
      <c r="W114" s="38" t="str">
        <f>'3d PC'!W55</f>
        <v>-</v>
      </c>
      <c r="X114" s="38" t="str">
        <f>'3d PC'!X55</f>
        <v>-</v>
      </c>
      <c r="Y114" s="38" t="str">
        <f>'3d PC'!Y55</f>
        <v>-</v>
      </c>
      <c r="Z114" s="38" t="str">
        <f>'3d PC'!Z55</f>
        <v>-</v>
      </c>
      <c r="AA114" s="28"/>
    </row>
    <row r="115" spans="1:27" s="29" customFormat="1" ht="11.25" customHeight="1" x14ac:dyDescent="0.15">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t="str">
        <f>'3e NC-Elec'!V22</f>
        <v>-</v>
      </c>
      <c r="V115" s="38" t="str">
        <f>'3e NC-Elec'!W22</f>
        <v>-</v>
      </c>
      <c r="W115" s="38" t="str">
        <f>'3e NC-Elec'!X22</f>
        <v>-</v>
      </c>
      <c r="X115" s="38" t="str">
        <f>'3e NC-Elec'!Y22</f>
        <v>-</v>
      </c>
      <c r="Y115" s="38" t="str">
        <f>'3e NC-Elec'!Z22</f>
        <v>-</v>
      </c>
      <c r="Z115" s="38" t="str">
        <f>'3e NC-Elec'!AA22</f>
        <v>-</v>
      </c>
      <c r="AA115" s="28"/>
    </row>
    <row r="116" spans="1:27" s="29" customFormat="1" ht="11.25" customHeight="1" x14ac:dyDescent="0.15">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t="str">
        <f>IF('3g CPIH'!Q$16="-","-",'3h OC '!$E$7*('3g CPIH'!Q$16/'3g CPIH'!$G$16))</f>
        <v>-</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15">
      <c r="A117" s="256">
        <v>6</v>
      </c>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f>IF('3i SMNCC'!P$38="-","-",'3i SMNCC'!P$48)</f>
        <v>11.63045810995356</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15">
      <c r="A118" s="256">
        <v>7</v>
      </c>
      <c r="B118" s="135" t="s">
        <v>349</v>
      </c>
      <c r="C118" s="135" t="s">
        <v>389</v>
      </c>
      <c r="D118" s="133" t="s">
        <v>324</v>
      </c>
      <c r="E118" s="128"/>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f>IF('3g CPIH'!P$16="-","-",'3j PAAC PAP'!$G$9*('3g CPIH'!P$16/'3g CPIH'!$G$16))</f>
        <v>3.6441612524461835</v>
      </c>
      <c r="U118" s="38" t="str">
        <f>IF('3g CPIH'!Q$16="-","-",'3j PAAC PAP'!$G$9*('3g CPIH'!Q$16/'3g CPIH'!$G$16))</f>
        <v>-</v>
      </c>
      <c r="V118" s="38" t="str">
        <f>IF('3g CPIH'!R$16="-","-",'3j PAAC PAP'!$G$9*('3g CPIH'!R$16/'3g CPIH'!$G$16))</f>
        <v>-</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15">
      <c r="A119" s="256">
        <v>8</v>
      </c>
      <c r="B119" s="135" t="s">
        <v>349</v>
      </c>
      <c r="C119" s="135" t="s">
        <v>406</v>
      </c>
      <c r="D119" s="133" t="s">
        <v>324</v>
      </c>
      <c r="E119" s="128"/>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0.3067692984819958</v>
      </c>
      <c r="M119" s="38">
        <f>IF(M114="-","-",SUM(M111:M117)*'3j PAAC PAP'!$G$27)</f>
        <v>0.31882594811792098</v>
      </c>
      <c r="N119" s="38">
        <f>IF(N114="-","-",SUM(N111:N117)*'3j PAAC PAP'!$G$27)</f>
        <v>0.35098495983868921</v>
      </c>
      <c r="O119" s="30"/>
      <c r="P119" s="38">
        <f>IF(P114="-","-",SUM(P111:P117)*'3j PAAC PAP'!$G$27)</f>
        <v>0.35098495983868921</v>
      </c>
      <c r="Q119" s="38">
        <f>IF(Q114="-","-",SUM(Q111:Q117)*'3j PAAC PAP'!$G$27)</f>
        <v>0.36605960890563177</v>
      </c>
      <c r="R119" s="38">
        <f>IF(R114="-","-",SUM(R111:R117)*'3j PAAC PAP'!$G$27)</f>
        <v>0.36748973867436946</v>
      </c>
      <c r="S119" s="38">
        <f>IF(S114="-","-",SUM(S111:S117)*'3j PAAC PAP'!$G$27)</f>
        <v>0.38144647370426982</v>
      </c>
      <c r="T119" s="38">
        <f>IF(T114="-","-",SUM(T111:T117)*'3j PAAC PAP'!$G$27)</f>
        <v>0.38138851568580212</v>
      </c>
      <c r="U119" s="38" t="str">
        <f>IF(U114="-","-",SUM(U111:U117)*'3j PAAC PAP'!$G$27)</f>
        <v>-</v>
      </c>
      <c r="V119" s="38" t="str">
        <f>IF(V114="-","-",SUM(V111:V117)*'3j PAAC PAP'!$G$27)</f>
        <v>-</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15">
      <c r="A120" s="256">
        <v>9</v>
      </c>
      <c r="B120" s="135" t="s">
        <v>388</v>
      </c>
      <c r="C120" s="135" t="s">
        <v>518</v>
      </c>
      <c r="D120" s="133" t="s">
        <v>324</v>
      </c>
      <c r="E120" s="128"/>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1.2971270657082288</v>
      </c>
      <c r="M120" s="38">
        <f>IF(M114="-","-",SUM(M111:M119)*'3k EBIT'!$E$7)</f>
        <v>1.3464410236696749</v>
      </c>
      <c r="N120" s="38">
        <f>IF(N114="-","-",SUM(N111:N119)*'3k EBIT'!$E$7)</f>
        <v>1.4759657566791002</v>
      </c>
      <c r="O120" s="30"/>
      <c r="P120" s="38">
        <f>IF(P114="-","-",SUM(P111:P119)*'3k EBIT'!$E$7)</f>
        <v>1.4759657566791002</v>
      </c>
      <c r="Q120" s="38">
        <f>IF(Q114="-","-",SUM(Q111:Q119)*'3k EBIT'!$E$7)</f>
        <v>1.537185706442997</v>
      </c>
      <c r="R120" s="38">
        <f>IF(R114="-","-",SUM(R111:R119)*'3k EBIT'!$E$7)</f>
        <v>1.5434387535081817</v>
      </c>
      <c r="S120" s="38">
        <f>IF(S114="-","-",SUM(S111:S119)*'3k EBIT'!$E$7)</f>
        <v>1.5997872215628761</v>
      </c>
      <c r="T120" s="38">
        <f>IF(T114="-","-",SUM(T111:T119)*'3k EBIT'!$E$7)</f>
        <v>1.5997494543786108</v>
      </c>
      <c r="U120" s="38" t="str">
        <f>IF(U114="-","-",SUM(U111:U119)*'3k EBIT'!$E$7)</f>
        <v>-</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15">
      <c r="A121" s="256">
        <v>10</v>
      </c>
      <c r="B121" s="135" t="s">
        <v>292</v>
      </c>
      <c r="C121" s="179" t="s">
        <v>519</v>
      </c>
      <c r="D121" s="133" t="s">
        <v>324</v>
      </c>
      <c r="E121" s="127"/>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0.75852557453457414</v>
      </c>
      <c r="M121" s="38">
        <f>IF(M116="-","-",SUM(M111:M114,M116:M120)*'3l HAP'!$E$8)</f>
        <v>0.80080102865495961</v>
      </c>
      <c r="N121" s="38">
        <f>IF(N116="-","-",SUM(N111:N114,N116:N120)*'3l HAP'!$E$8)</f>
        <v>0.90061001984917222</v>
      </c>
      <c r="O121" s="30"/>
      <c r="P121" s="38">
        <f>IF(P116="-","-",SUM(P111:P114,P116:P120)*'3l HAP'!$E$8)</f>
        <v>0.90061001984917222</v>
      </c>
      <c r="Q121" s="38">
        <f>IF(Q116="-","-",SUM(Q111:Q114,Q116:Q120)*'3l HAP'!$E$8)</f>
        <v>0.93602808181051433</v>
      </c>
      <c r="R121" s="38">
        <f>IF(R116="-","-",SUM(R111:R114,R116:R120)*'3l HAP'!$E$8)</f>
        <v>0.94084654624557018</v>
      </c>
      <c r="S121" s="38">
        <f>IF(S116="-","-",SUM(S111:S114,S116:S120)*'3l HAP'!$E$8)</f>
        <v>0.97411393800985213</v>
      </c>
      <c r="T121" s="38">
        <f>IF(T116="-","-",SUM(T111:T114,T116:T120)*'3l HAP'!$E$8)</f>
        <v>0.97408483542477686</v>
      </c>
      <c r="U121" s="38" t="str">
        <f>IF(U116="-","-",SUM(U111:U114,U116:U120)*'3l HAP'!$E$8)</f>
        <v>-</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15">
      <c r="A122" s="256">
        <v>11</v>
      </c>
      <c r="B122" s="135" t="s">
        <v>44</v>
      </c>
      <c r="C122" s="135" t="str">
        <f>B122&amp;"_"&amp;D122</f>
        <v>Total_South East</v>
      </c>
      <c r="D122" s="133" t="s">
        <v>324</v>
      </c>
      <c r="E122" s="128"/>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69.028342939098067</v>
      </c>
      <c r="M122" s="38">
        <f t="shared" si="16"/>
        <v>71.666088792807642</v>
      </c>
      <c r="N122" s="38">
        <f t="shared" si="16"/>
        <v>78.582986179207964</v>
      </c>
      <c r="O122" s="30"/>
      <c r="P122" s="38">
        <f t="shared" ref="P122:Z122" si="17">IF(P116="-","-",SUM(P111:P121))</f>
        <v>78.582986179207964</v>
      </c>
      <c r="Q122" s="38">
        <f t="shared" si="17"/>
        <v>81.840505529424362</v>
      </c>
      <c r="R122" s="38">
        <f t="shared" si="17"/>
        <v>82.174431598193536</v>
      </c>
      <c r="S122" s="38">
        <f t="shared" si="17"/>
        <v>85.173406609948401</v>
      </c>
      <c r="T122" s="38">
        <f t="shared" si="17"/>
        <v>85.171389761644093</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15">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AA'!J50="-","-",'3c AA'!J50)</f>
        <v>-</v>
      </c>
      <c r="H125" s="129" t="str">
        <f>IF('3c AA'!K50="-","-",'3c AA'!K50)</f>
        <v>-</v>
      </c>
      <c r="I125" s="129" t="str">
        <f>IF('3c AA'!L50="-","-",'3c AA'!L50)</f>
        <v>-</v>
      </c>
      <c r="J125" s="129" t="str">
        <f>IF('3c AA'!M50="-","-",'3c AA'!M50)</f>
        <v>-</v>
      </c>
      <c r="K125" s="129" t="str">
        <f>IF('3c AA'!N50="-","-",'3c AA'!N50)</f>
        <v>-</v>
      </c>
      <c r="L125" s="129" t="str">
        <f>IF('3c AA'!O50="-","-",'3c AA'!O50)</f>
        <v>-</v>
      </c>
      <c r="M125" s="129" t="str">
        <f>IF('3c AA'!P50="-","-",'3c AA'!P50)</f>
        <v>-</v>
      </c>
      <c r="N125" s="129" t="str">
        <f>IF('3c AA'!Q50="-","-",'3c AA'!Q50)</f>
        <v>-</v>
      </c>
      <c r="O125" s="30"/>
      <c r="P125" s="129" t="str">
        <f>IF('3c AA'!S50="-","-",'3c AA'!S50)</f>
        <v>-</v>
      </c>
      <c r="Q125" s="129" t="str">
        <f>IF('3c AA'!T50="-","-",'3c AA'!T50)</f>
        <v>-</v>
      </c>
      <c r="R125" s="129" t="str">
        <f>IF('3c AA'!U50="-","-",'3c AA'!U50)</f>
        <v>-</v>
      </c>
      <c r="S125" s="129" t="str">
        <f>IF('3c AA'!V50="-","-",'3c AA'!V50)</f>
        <v>-</v>
      </c>
      <c r="T125" s="129">
        <f>IF('3c AA'!W50="-","-",'3c AA'!W50)</f>
        <v>0</v>
      </c>
      <c r="U125" s="129" t="str">
        <f>IF('3c AA'!X50="-","-",'3c AA'!X50)</f>
        <v>-</v>
      </c>
      <c r="V125" s="129" t="str">
        <f>IF('3c AA'!Y50="-","-",'3c AA'!Y50)</f>
        <v>-</v>
      </c>
      <c r="W125" s="129" t="str">
        <f>IF('3c AA'!Z50="-","-",'3c AA'!Z50)</f>
        <v>-</v>
      </c>
      <c r="X125" s="129" t="str">
        <f>IF('3c AA'!AA50="-","-",'3c AA'!AA50)</f>
        <v>-</v>
      </c>
      <c r="Y125" s="129" t="str">
        <f>IF('3c AA'!AB50="-","-",'3c AA'!AB50)</f>
        <v>-</v>
      </c>
      <c r="Z125" s="129" t="str">
        <f>IF('3c AA'!AC50="-","-",'3c AA'!AC50)</f>
        <v>-</v>
      </c>
      <c r="AA125" s="28"/>
    </row>
    <row r="126" spans="1:27" s="29" customFormat="1" ht="11.25" customHeight="1" x14ac:dyDescent="0.15">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t="str">
        <f>'3d PC'!U55</f>
        <v>-</v>
      </c>
      <c r="V126" s="129" t="str">
        <f>'3d PC'!V55</f>
        <v>-</v>
      </c>
      <c r="W126" s="129" t="str">
        <f>'3d PC'!W55</f>
        <v>-</v>
      </c>
      <c r="X126" s="129" t="str">
        <f>'3d PC'!X55</f>
        <v>-</v>
      </c>
      <c r="Y126" s="129" t="str">
        <f>'3d PC'!Y55</f>
        <v>-</v>
      </c>
      <c r="Z126" s="129" t="str">
        <f>'3d PC'!Z55</f>
        <v>-</v>
      </c>
      <c r="AA126" s="28"/>
    </row>
    <row r="127" spans="1:27" s="29" customFormat="1" ht="11.25" customHeight="1" x14ac:dyDescent="0.15">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t="str">
        <f>'3e NC-Elec'!V23</f>
        <v>-</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15">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t="str">
        <f>IF('3g CPIH'!Q$16="-","-",'3h OC '!$E$7*('3g CPIH'!Q$16/'3g CPIH'!$G$16))</f>
        <v>-</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15">
      <c r="A129" s="256">
        <v>6</v>
      </c>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f>IF('3i SMNCC'!P$38="-","-",'3i SMNCC'!P$48)</f>
        <v>11.63045810995356</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15">
      <c r="A130" s="256">
        <v>7</v>
      </c>
      <c r="B130" s="132" t="s">
        <v>349</v>
      </c>
      <c r="C130" s="132" t="s">
        <v>389</v>
      </c>
      <c r="D130" s="134" t="s">
        <v>325</v>
      </c>
      <c r="E130" s="131"/>
      <c r="F130" s="30"/>
      <c r="G130" s="129">
        <f>IF('3g CPIH'!C$16="-","-",'3j PAAC PAP'!$G$9*('3g CPIH'!C$16/'3g CPIH'!$G$16))</f>
        <v>3.3460635029354204</v>
      </c>
      <c r="H130" s="129">
        <f>IF('3g CPIH'!D$16="-","-",'3j PAAC PAP'!$G$9*('3g CPIH'!D$16/'3g CPIH'!$G$16))</f>
        <v>3.3527623287671227</v>
      </c>
      <c r="I130" s="129">
        <f>IF('3g CPIH'!E$16="-","-",'3j PAAC PAP'!$G$9*('3g CPIH'!E$16/'3g CPIH'!$G$16))</f>
        <v>3.3628105675146771</v>
      </c>
      <c r="J130" s="129">
        <f>IF('3g CPIH'!F$16="-","-",'3j PAAC PAP'!$G$9*('3g CPIH'!F$16/'3g CPIH'!$G$16))</f>
        <v>3.3829070450097847</v>
      </c>
      <c r="K130" s="129">
        <f>IF('3g CPIH'!G$16="-","-",'3j PAAC PAP'!$G$9*('3g CPIH'!G$16/'3g CPIH'!$G$16))</f>
        <v>3.4230999999999998</v>
      </c>
      <c r="L130" s="129">
        <f>IF('3g CPIH'!H$16="-","-",'3j PAAC PAP'!$G$9*('3g CPIH'!H$16/'3g CPIH'!$G$16))</f>
        <v>3.4666423679060667</v>
      </c>
      <c r="M130" s="129">
        <f>IF('3g CPIH'!I$16="-","-",'3j PAAC PAP'!$G$9*('3g CPIH'!I$16/'3g CPIH'!$G$16))</f>
        <v>3.516883561643835</v>
      </c>
      <c r="N130" s="129">
        <f>IF('3g CPIH'!J$16="-","-",'3j PAAC PAP'!$G$9*('3g CPIH'!J$16/'3g CPIH'!$G$16))</f>
        <v>3.547028277886497</v>
      </c>
      <c r="O130" s="30"/>
      <c r="P130" s="129">
        <f>IF('3g CPIH'!L$16="-","-",'3j PAAC PAP'!$G$9*('3g CPIH'!L$16/'3g CPIH'!$G$16))</f>
        <v>3.547028277886497</v>
      </c>
      <c r="Q130" s="129">
        <f>IF('3g CPIH'!M$16="-","-",'3j PAAC PAP'!$G$9*('3g CPIH'!M$16/'3g CPIH'!$G$16))</f>
        <v>3.5872212328767121</v>
      </c>
      <c r="R130" s="129">
        <f>IF('3g CPIH'!N$16="-","-",'3j PAAC PAP'!$G$9*('3g CPIH'!N$16/'3g CPIH'!$G$16))</f>
        <v>3.6140165362035224</v>
      </c>
      <c r="S130" s="129">
        <f>IF('3g CPIH'!O$16="-","-",'3j PAAC PAP'!$G$9*('3g CPIH'!O$16/'3g CPIH'!$G$16))</f>
        <v>3.6341130136986299</v>
      </c>
      <c r="T130" s="129">
        <f>IF('3g CPIH'!P$16="-","-",'3j PAAC PAP'!$G$9*('3g CPIH'!P$16/'3g CPIH'!$G$16))</f>
        <v>3.6441612524461835</v>
      </c>
      <c r="U130" s="129" t="str">
        <f>IF('3g CPIH'!Q$16="-","-",'3j PAAC PAP'!$G$9*('3g CPIH'!Q$16/'3g CPIH'!$G$16))</f>
        <v>-</v>
      </c>
      <c r="V130" s="129" t="str">
        <f>IF('3g CPIH'!R$16="-","-",'3j PAAC PAP'!$G$9*('3g CPIH'!R$16/'3g CPIH'!$G$16))</f>
        <v>-</v>
      </c>
      <c r="W130" s="129" t="str">
        <f>IF('3g CPIH'!S$16="-","-",'3j PAAC PAP'!$G$9*('3g CPIH'!S$16/'3g CPIH'!$G$16))</f>
        <v>-</v>
      </c>
      <c r="X130" s="129" t="str">
        <f>IF('3g CPIH'!T$16="-","-",'3j PAAC PAP'!$G$9*('3g CPIH'!T$16/'3g CPIH'!$G$16))</f>
        <v>-</v>
      </c>
      <c r="Y130" s="129" t="str">
        <f>IF('3g CPIH'!U$16="-","-",'3j PAAC PAP'!$G$9*('3g CPIH'!U$16/'3g CPIH'!$G$16))</f>
        <v>-</v>
      </c>
      <c r="Z130" s="129" t="str">
        <f>IF('3g CPIH'!V$16="-","-",'3j PAAC PAP'!$G$9*('3g CPIH'!V$16/'3g CPIH'!$G$16))</f>
        <v>-</v>
      </c>
      <c r="AA130" s="28"/>
    </row>
    <row r="131" spans="1:27" s="29" customFormat="1" ht="11.25" customHeight="1" x14ac:dyDescent="0.15">
      <c r="A131" s="256">
        <v>8</v>
      </c>
      <c r="B131" s="132" t="s">
        <v>349</v>
      </c>
      <c r="C131" s="132" t="s">
        <v>406</v>
      </c>
      <c r="D131" s="134" t="s">
        <v>325</v>
      </c>
      <c r="E131" s="131"/>
      <c r="F131" s="30"/>
      <c r="G131" s="129">
        <f>IF(G126="-","-",SUM(G123:G129)*'3j PAAC PAP'!$G$27)</f>
        <v>0.29036340063092431</v>
      </c>
      <c r="H131" s="129">
        <f>IF(H126="-","-",SUM(H123:H129)*'3j PAAC PAP'!$G$27)</f>
        <v>0.29074017741996544</v>
      </c>
      <c r="I131" s="129">
        <f>IF(I126="-","-",SUM(I123:I129)*'3j PAAC PAP'!$G$27)</f>
        <v>0.31978122239796464</v>
      </c>
      <c r="J131" s="129">
        <f>IF(J126="-","-",SUM(J123:J129)*'3j PAAC PAP'!$G$27)</f>
        <v>0.32091155276508787</v>
      </c>
      <c r="K131" s="129">
        <f>IF(K126="-","-",SUM(K123:K129)*'3j PAAC PAP'!$G$27)</f>
        <v>0.30371625021222076</v>
      </c>
      <c r="L131" s="129">
        <f>IF(L126="-","-",SUM(L123:L129)*'3j PAAC PAP'!$G$27)</f>
        <v>0.30552910148199586</v>
      </c>
      <c r="M131" s="129">
        <f>IF(M126="-","-",SUM(M123:M129)*'3j PAAC PAP'!$G$27)</f>
        <v>0.32148351311792095</v>
      </c>
      <c r="N131" s="129">
        <f>IF(N126="-","-",SUM(N123:N129)*'3j PAAC PAP'!$G$27)</f>
        <v>0.35364252483868919</v>
      </c>
      <c r="O131" s="30"/>
      <c r="P131" s="129">
        <f>IF(P126="-","-",SUM(P123:P129)*'3j PAAC PAP'!$G$27)</f>
        <v>0.35364252483868919</v>
      </c>
      <c r="Q131" s="129">
        <f>IF(Q126="-","-",SUM(Q123:Q129)*'3j PAAC PAP'!$G$27)</f>
        <v>0.36109882090563183</v>
      </c>
      <c r="R131" s="129">
        <f>IF(R126="-","-",SUM(R123:R129)*'3j PAAC PAP'!$G$27)</f>
        <v>0.36252895067436941</v>
      </c>
      <c r="S131" s="129">
        <f>IF(S126="-","-",SUM(S123:S129)*'3j PAAC PAP'!$G$27)</f>
        <v>0.37347377870426984</v>
      </c>
      <c r="T131" s="129">
        <f>IF(T126="-","-",SUM(T123:T129)*'3j PAAC PAP'!$G$27)</f>
        <v>0.37341582068580209</v>
      </c>
      <c r="U131" s="129" t="str">
        <f>IF(U126="-","-",SUM(U123:U129)*'3j PAAC PAP'!$G$27)</f>
        <v>-</v>
      </c>
      <c r="V131" s="129" t="str">
        <f>IF(V126="-","-",SUM(V123:V129)*'3j PAAC PAP'!$G$27)</f>
        <v>-</v>
      </c>
      <c r="W131" s="129" t="str">
        <f>IF(W126="-","-",SUM(W123:W129)*'3j PAAC PAP'!$G$27)</f>
        <v>-</v>
      </c>
      <c r="X131" s="129" t="str">
        <f>IF(X126="-","-",SUM(X123:X129)*'3j PAAC PAP'!$G$27)</f>
        <v>-</v>
      </c>
      <c r="Y131" s="129" t="str">
        <f>IF(Y126="-","-",SUM(Y123:Y129)*'3j PAAC PAP'!$G$27)</f>
        <v>-</v>
      </c>
      <c r="Z131" s="129" t="str">
        <f>IF(Z126="-","-",SUM(Z123:Z129)*'3j PAAC PAP'!$G$27)</f>
        <v>-</v>
      </c>
      <c r="AA131" s="28"/>
    </row>
    <row r="132" spans="1:27" s="29" customFormat="1" ht="11.25" x14ac:dyDescent="0.15">
      <c r="A132" s="256">
        <v>9</v>
      </c>
      <c r="B132" s="132" t="s">
        <v>388</v>
      </c>
      <c r="C132" s="132" t="s">
        <v>518</v>
      </c>
      <c r="D132" s="134" t="s">
        <v>325</v>
      </c>
      <c r="E132" s="131"/>
      <c r="F132" s="30"/>
      <c r="G132" s="129">
        <f>IF(G126="-","-",SUM(G123:G131)*'3k EBIT'!$E$7)</f>
        <v>1.2290125872653355</v>
      </c>
      <c r="H132" s="129">
        <f>IF(H126="-","-",SUM(H123:H131)*'3k EBIT'!$E$7)</f>
        <v>1.2306530088410039</v>
      </c>
      <c r="I132" s="129">
        <f>IF(I126="-","-",SUM(I123:I131)*'3k EBIT'!$E$7)</f>
        <v>1.3472870903217991</v>
      </c>
      <c r="J132" s="129">
        <f>IF(J126="-","-",SUM(J123:J131)*'3k EBIT'!$E$7)</f>
        <v>1.3522083550488035</v>
      </c>
      <c r="K132" s="129">
        <f>IF(K126="-","-",SUM(K123:K131)*'3k EBIT'!$E$7)</f>
        <v>1.2840426034444301</v>
      </c>
      <c r="L132" s="129">
        <f>IF(L126="-","-",SUM(L123:L131)*'3k EBIT'!$E$7)</f>
        <v>1.2921545215727328</v>
      </c>
      <c r="M132" s="129">
        <f>IF(M126="-","-",SUM(M123:M131)*'3k EBIT'!$E$7)</f>
        <v>1.357096475388595</v>
      </c>
      <c r="N132" s="129">
        <f>IF(N126="-","-",SUM(N123:N131)*'3k EBIT'!$E$7)</f>
        <v>1.4866212083980204</v>
      </c>
      <c r="O132" s="30"/>
      <c r="P132" s="129">
        <f>IF(P126="-","-",SUM(P123:P131)*'3k EBIT'!$E$7)</f>
        <v>1.4866212083980204</v>
      </c>
      <c r="Q132" s="129">
        <f>IF(Q126="-","-",SUM(Q123:Q131)*'3k EBIT'!$E$7)</f>
        <v>1.5172955299010134</v>
      </c>
      <c r="R132" s="129">
        <f>IF(R126="-","-",SUM(R123:R131)*'3k EBIT'!$E$7)</f>
        <v>1.5235485769661978</v>
      </c>
      <c r="S132" s="129">
        <f>IF(S126="-","-",SUM(S123:S131)*'3k EBIT'!$E$7)</f>
        <v>1.567820866406116</v>
      </c>
      <c r="T132" s="129">
        <f>IF(T126="-","-",SUM(T123:T131)*'3k EBIT'!$E$7)</f>
        <v>1.5677830992218507</v>
      </c>
      <c r="U132" s="129" t="str">
        <f>IF(U126="-","-",SUM(U123:U131)*'3k EBIT'!$E$7)</f>
        <v>-</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15">
      <c r="A133" s="256">
        <v>10</v>
      </c>
      <c r="B133" s="132" t="s">
        <v>292</v>
      </c>
      <c r="C133" s="177" t="s">
        <v>519</v>
      </c>
      <c r="D133" s="134" t="s">
        <v>325</v>
      </c>
      <c r="E133" s="130"/>
      <c r="F133" s="30"/>
      <c r="G133" s="129">
        <f>IF(G128="-","-",SUM(G123:G126,G128:G132)*'3l HAP'!$E$8)</f>
        <v>0.7348954241156257</v>
      </c>
      <c r="H133" s="129">
        <f>IF(H128="-","-",SUM(H123:H126,H128:H132)*'3l HAP'!$E$8)</f>
        <v>0.7361594979245154</v>
      </c>
      <c r="I133" s="129">
        <f>IF(I128="-","-",SUM(I123:I126,I128:I132)*'3l HAP'!$E$8)</f>
        <v>0.74106618503586275</v>
      </c>
      <c r="J133" s="129">
        <f>IF(J128="-","-",SUM(J123:J126,J128:J132)*'3l HAP'!$E$8)</f>
        <v>0.7448584064625321</v>
      </c>
      <c r="K133" s="129">
        <f>IF(K128="-","-",SUM(K123:K126,K128:K132)*'3l HAP'!$E$8)</f>
        <v>0.75218374304110136</v>
      </c>
      <c r="L133" s="129">
        <f>IF(L128="-","-",SUM(L123:L126,L128:L132)*'3l HAP'!$E$8)</f>
        <v>0.75843461379160937</v>
      </c>
      <c r="M133" s="129">
        <f>IF(M128="-","-",SUM(M123:M126,M128:M132)*'3l HAP'!$E$8)</f>
        <v>0.80099594453274126</v>
      </c>
      <c r="N133" s="129">
        <f>IF(N128="-","-",SUM(N123:N126,N128:N132)*'3l HAP'!$E$8)</f>
        <v>0.90080493572695386</v>
      </c>
      <c r="O133" s="30"/>
      <c r="P133" s="129">
        <f>IF(P128="-","-",SUM(P123:P126,P128:P132)*'3l HAP'!$E$8)</f>
        <v>0.90080493572695386</v>
      </c>
      <c r="Q133" s="129">
        <f>IF(Q128="-","-",SUM(Q123:Q126,Q128:Q132)*'3l HAP'!$E$8)</f>
        <v>0.93566423883865513</v>
      </c>
      <c r="R133" s="129">
        <f>IF(R128="-","-",SUM(R123:R126,R128:R132)*'3l HAP'!$E$8)</f>
        <v>0.94048270327371086</v>
      </c>
      <c r="S133" s="129">
        <f>IF(S128="-","-",SUM(S123:S126,S128:S132)*'3l HAP'!$E$8)</f>
        <v>0.97352919037650698</v>
      </c>
      <c r="T133" s="129">
        <f>IF(T128="-","-",SUM(T123:T126,T128:T132)*'3l HAP'!$E$8)</f>
        <v>0.97350008779143193</v>
      </c>
      <c r="U133" s="129" t="str">
        <f>IF(U128="-","-",SUM(U123:U126,U128:U132)*'3l HAP'!$E$8)</f>
        <v>-</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15">
      <c r="A134" s="256">
        <v>11</v>
      </c>
      <c r="B134" s="132" t="s">
        <v>44</v>
      </c>
      <c r="C134" s="132" t="str">
        <f>B134&amp;"_"&amp;D134</f>
        <v>Total_South Wales</v>
      </c>
      <c r="D134" s="134" t="s">
        <v>325</v>
      </c>
      <c r="E134" s="131"/>
      <c r="F134" s="30"/>
      <c r="G134" s="129">
        <f t="shared" ref="G134:N134" si="18">IF(G128="-","-",SUM(G123:G133))</f>
        <v>65.419741719834875</v>
      </c>
      <c r="H134" s="129">
        <f t="shared" si="18"/>
        <v>65.507343735648419</v>
      </c>
      <c r="I134" s="129">
        <f t="shared" si="18"/>
        <v>71.650883754591405</v>
      </c>
      <c r="J134" s="129">
        <f t="shared" si="18"/>
        <v>71.913689802031953</v>
      </c>
      <c r="K134" s="129">
        <f t="shared" si="18"/>
        <v>68.333345483434627</v>
      </c>
      <c r="L134" s="129">
        <f t="shared" si="18"/>
        <v>68.766539237219604</v>
      </c>
      <c r="M134" s="129">
        <f t="shared" si="18"/>
        <v>72.227096725404365</v>
      </c>
      <c r="N134" s="129">
        <f t="shared" si="18"/>
        <v>79.143994111804673</v>
      </c>
      <c r="O134" s="30"/>
      <c r="P134" s="129">
        <f t="shared" ref="P134:Z134" si="19">IF(P128="-","-",SUM(P123:P133))</f>
        <v>79.143994111804673</v>
      </c>
      <c r="Q134" s="129">
        <f t="shared" si="19"/>
        <v>80.793290721910537</v>
      </c>
      <c r="R134" s="129">
        <f t="shared" si="19"/>
        <v>81.127216790679697</v>
      </c>
      <c r="S134" s="129">
        <f t="shared" si="19"/>
        <v>83.490382812158302</v>
      </c>
      <c r="T134" s="129">
        <f t="shared" si="19"/>
        <v>83.488365963853994</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f>IF('3c AA'!W51="-","-",'3c AA'!W51)</f>
        <v>0</v>
      </c>
      <c r="U137" s="38" t="str">
        <f>IF('3c AA'!X51="-","-",'3c AA'!X51)</f>
        <v>-</v>
      </c>
      <c r="V137" s="38" t="str">
        <f>IF('3c AA'!Y51="-","-",'3c AA'!Y51)</f>
        <v>-</v>
      </c>
      <c r="W137" s="38" t="str">
        <f>IF('3c AA'!Z51="-","-",'3c AA'!Z51)</f>
        <v>-</v>
      </c>
      <c r="X137" s="38" t="str">
        <f>IF('3c AA'!AA51="-","-",'3c AA'!AA51)</f>
        <v>-</v>
      </c>
      <c r="Y137" s="38" t="str">
        <f>IF('3c AA'!AB51="-","-",'3c AA'!AB51)</f>
        <v>-</v>
      </c>
      <c r="Z137" s="38" t="str">
        <f>IF('3c AA'!AC51="-","-",'3c AA'!AC51)</f>
        <v>-</v>
      </c>
      <c r="AA137" s="28"/>
    </row>
    <row r="138" spans="1:27" s="29" customFormat="1" ht="11.25" customHeight="1" x14ac:dyDescent="0.15">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t="str">
        <f>'3d PC'!U55</f>
        <v>-</v>
      </c>
      <c r="V138" s="38" t="str">
        <f>'3d PC'!V55</f>
        <v>-</v>
      </c>
      <c r="W138" s="38" t="str">
        <f>'3d PC'!W55</f>
        <v>-</v>
      </c>
      <c r="X138" s="38" t="str">
        <f>'3d PC'!X55</f>
        <v>-</v>
      </c>
      <c r="Y138" s="38" t="str">
        <f>'3d PC'!Y55</f>
        <v>-</v>
      </c>
      <c r="Z138" s="38" t="str">
        <f>'3d PC'!Z55</f>
        <v>-</v>
      </c>
      <c r="AA138" s="28"/>
    </row>
    <row r="139" spans="1:27" s="29" customFormat="1" ht="11.25" customHeight="1" x14ac:dyDescent="0.15">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t="str">
        <f>'3e NC-Elec'!V24</f>
        <v>-</v>
      </c>
      <c r="V139" s="38" t="str">
        <f>'3e NC-Elec'!W24</f>
        <v>-</v>
      </c>
      <c r="W139" s="38" t="str">
        <f>'3e NC-Elec'!X24</f>
        <v>-</v>
      </c>
      <c r="X139" s="38" t="str">
        <f>'3e NC-Elec'!Y24</f>
        <v>-</v>
      </c>
      <c r="Y139" s="38" t="str">
        <f>'3e NC-Elec'!Z24</f>
        <v>-</v>
      </c>
      <c r="Z139" s="38" t="str">
        <f>'3e NC-Elec'!AA24</f>
        <v>-</v>
      </c>
      <c r="AA139" s="28"/>
    </row>
    <row r="140" spans="1:27" s="29" customFormat="1" ht="11.25" customHeight="1" x14ac:dyDescent="0.15">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t="str">
        <f>IF('3g CPIH'!Q$16="-","-",'3h OC '!$E$7*('3g CPIH'!Q$16/'3g CPIH'!$G$16))</f>
        <v>-</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15">
      <c r="A141" s="256">
        <v>6</v>
      </c>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f>IF('3i SMNCC'!P$38="-","-",'3i SMNCC'!P$48)</f>
        <v>11.63045810995356</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15">
      <c r="A142" s="256">
        <v>7</v>
      </c>
      <c r="B142" s="135" t="s">
        <v>349</v>
      </c>
      <c r="C142" s="135" t="s">
        <v>389</v>
      </c>
      <c r="D142" s="133" t="s">
        <v>326</v>
      </c>
      <c r="E142" s="128"/>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f>IF('3g CPIH'!P$16="-","-",'3j PAAC PAP'!$G$9*('3g CPIH'!P$16/'3g CPIH'!$G$16))</f>
        <v>3.6441612524461835</v>
      </c>
      <c r="U142" s="38" t="str">
        <f>IF('3g CPIH'!Q$16="-","-",'3j PAAC PAP'!$G$9*('3g CPIH'!Q$16/'3g CPIH'!$G$16))</f>
        <v>-</v>
      </c>
      <c r="V142" s="38" t="str">
        <f>IF('3g CPIH'!R$16="-","-",'3j PAAC PAP'!$G$9*('3g CPIH'!R$16/'3g CPIH'!$G$16))</f>
        <v>-</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15">
      <c r="A143" s="256">
        <v>8</v>
      </c>
      <c r="B143" s="135" t="s">
        <v>349</v>
      </c>
      <c r="C143" s="135" t="s">
        <v>406</v>
      </c>
      <c r="D143" s="133" t="s">
        <v>326</v>
      </c>
      <c r="E143" s="128"/>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0.30942686348199583</v>
      </c>
      <c r="M143" s="38">
        <f>IF(M138="-","-",SUM(M135:M141)*'3j PAAC PAP'!$G$27)</f>
        <v>0.33335397011792095</v>
      </c>
      <c r="N143" s="38">
        <f>IF(N138="-","-",SUM(N135:N141)*'3j PAAC PAP'!$G$27)</f>
        <v>0.36551298183868924</v>
      </c>
      <c r="O143" s="30"/>
      <c r="P143" s="38">
        <f>IF(P138="-","-",SUM(P135:P141)*'3j PAAC PAP'!$G$27)</f>
        <v>0.36551298183868924</v>
      </c>
      <c r="Q143" s="38">
        <f>IF(Q138="-","-",SUM(Q135:Q141)*'3j PAAC PAP'!$G$27)</f>
        <v>0.3740323039056318</v>
      </c>
      <c r="R143" s="38">
        <f>IF(R138="-","-",SUM(R135:R141)*'3j PAAC PAP'!$G$27)</f>
        <v>0.37546243367436943</v>
      </c>
      <c r="S143" s="38">
        <f>IF(S138="-","-",SUM(S135:S141)*'3j PAAC PAP'!$G$27)</f>
        <v>0.38286384170426979</v>
      </c>
      <c r="T143" s="38">
        <f>IF(T138="-","-",SUM(T135:T141)*'3j PAAC PAP'!$G$27)</f>
        <v>0.38280588368580215</v>
      </c>
      <c r="U143" s="38" t="str">
        <f>IF(U138="-","-",SUM(U135:U141)*'3j PAAC PAP'!$G$27)</f>
        <v>-</v>
      </c>
      <c r="V143" s="38" t="str">
        <f>IF(V138="-","-",SUM(V135:V141)*'3j PAAC PAP'!$G$27)</f>
        <v>-</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25" x14ac:dyDescent="0.15">
      <c r="A144" s="256">
        <v>9</v>
      </c>
      <c r="B144" s="135" t="s">
        <v>388</v>
      </c>
      <c r="C144" s="135" t="s">
        <v>518</v>
      </c>
      <c r="D144" s="133" t="s">
        <v>326</v>
      </c>
      <c r="E144" s="128"/>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1.3077825174271489</v>
      </c>
      <c r="M144" s="38">
        <f>IF(M138="-","-",SUM(M135:M143)*'3k EBIT'!$E$7)</f>
        <v>1.4046908263997711</v>
      </c>
      <c r="N144" s="38">
        <f>IF(N138="-","-",SUM(N135:N143)*'3k EBIT'!$E$7)</f>
        <v>1.5342155594091966</v>
      </c>
      <c r="O144" s="30"/>
      <c r="P144" s="38">
        <f>IF(P138="-","-",SUM(P135:P143)*'3k EBIT'!$E$7)</f>
        <v>1.5342155594091966</v>
      </c>
      <c r="Q144" s="38">
        <f>IF(Q138="-","-",SUM(Q135:Q143)*'3k EBIT'!$E$7)</f>
        <v>1.5691520615997572</v>
      </c>
      <c r="R144" s="38">
        <f>IF(R138="-","-",SUM(R135:R143)*'3k EBIT'!$E$7)</f>
        <v>1.5754051086649419</v>
      </c>
      <c r="S144" s="38">
        <f>IF(S138="-","-",SUM(S135:S143)*'3k EBIT'!$E$7)</f>
        <v>1.6054701291462996</v>
      </c>
      <c r="T144" s="38">
        <f>IF(T138="-","-",SUM(T135:T143)*'3k EBIT'!$E$7)</f>
        <v>1.605432361962035</v>
      </c>
      <c r="U144" s="38" t="str">
        <f>IF(U138="-","-",SUM(U135:U143)*'3k EBIT'!$E$7)</f>
        <v>-</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15">
      <c r="A145" s="256">
        <v>10</v>
      </c>
      <c r="B145" s="135" t="s">
        <v>292</v>
      </c>
      <c r="C145" s="179" t="s">
        <v>519</v>
      </c>
      <c r="D145" s="133" t="s">
        <v>326</v>
      </c>
      <c r="E145" s="127"/>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0.7587204904123559</v>
      </c>
      <c r="M145" s="38">
        <f>IF(M140="-","-",SUM(M135:M138,M140:M144)*'3l HAP'!$E$8)</f>
        <v>0.80186656878683293</v>
      </c>
      <c r="N145" s="38">
        <f>IF(N140="-","-",SUM(N135:N138,N140:N144)*'3l HAP'!$E$8)</f>
        <v>0.90167555998104554</v>
      </c>
      <c r="O145" s="30"/>
      <c r="P145" s="38">
        <f>IF(P140="-","-",SUM(P135:P138,P140:P144)*'3l HAP'!$E$8)</f>
        <v>0.90167555998104554</v>
      </c>
      <c r="Q145" s="38">
        <f>IF(Q140="-","-",SUM(Q135:Q138,Q140:Q144)*'3l HAP'!$E$8)</f>
        <v>0.93661282944385937</v>
      </c>
      <c r="R145" s="38">
        <f>IF(R140="-","-",SUM(R135:R138,R140:R144)*'3l HAP'!$E$8)</f>
        <v>0.94143129387891533</v>
      </c>
      <c r="S145" s="38">
        <f>IF(S140="-","-",SUM(S135:S138,S140:S144)*'3l HAP'!$E$8)</f>
        <v>0.97421789314466889</v>
      </c>
      <c r="T145" s="38">
        <f>IF(T140="-","-",SUM(T135:T138,T140:T144)*'3l HAP'!$E$8)</f>
        <v>0.97418879055959373</v>
      </c>
      <c r="U145" s="38" t="str">
        <f>IF(U140="-","-",SUM(U135:U138,U140:U144)*'3l HAP'!$E$8)</f>
        <v>-</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15">
      <c r="A146" s="256">
        <v>11</v>
      </c>
      <c r="B146" s="135" t="s">
        <v>44</v>
      </c>
      <c r="C146" s="135" t="str">
        <f>B146&amp;"_"&amp;D146</f>
        <v>Total_Southern Western</v>
      </c>
      <c r="D146" s="133" t="s">
        <v>326</v>
      </c>
      <c r="E146" s="128"/>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69.589350871694776</v>
      </c>
      <c r="M146" s="38">
        <f t="shared" si="20"/>
        <v>74.732932157669623</v>
      </c>
      <c r="N146" s="38">
        <f t="shared" si="20"/>
        <v>81.649829544069945</v>
      </c>
      <c r="O146" s="30"/>
      <c r="P146" s="38">
        <f t="shared" ref="P146:Z146" si="21">IF(P140="-","-",SUM(P135:P145))</f>
        <v>81.649829544069945</v>
      </c>
      <c r="Q146" s="38">
        <f t="shared" si="21"/>
        <v>83.523529327214476</v>
      </c>
      <c r="R146" s="38">
        <f t="shared" si="21"/>
        <v>83.857455395983649</v>
      </c>
      <c r="S146" s="38">
        <f t="shared" si="21"/>
        <v>85.472610840666619</v>
      </c>
      <c r="T146" s="38">
        <f t="shared" si="21"/>
        <v>85.470593992362339</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15">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AA'!J52="-","-",'3c AA'!J52)</f>
        <v>-</v>
      </c>
      <c r="H149" s="129" t="str">
        <f>IF('3c AA'!K52="-","-",'3c AA'!K52)</f>
        <v>-</v>
      </c>
      <c r="I149" s="129" t="str">
        <f>IF('3c AA'!L52="-","-",'3c AA'!L52)</f>
        <v>-</v>
      </c>
      <c r="J149" s="129" t="str">
        <f>IF('3c AA'!M52="-","-",'3c AA'!M52)</f>
        <v>-</v>
      </c>
      <c r="K149" s="129" t="str">
        <f>IF('3c AA'!N52="-","-",'3c AA'!N52)</f>
        <v>-</v>
      </c>
      <c r="L149" s="129" t="str">
        <f>IF('3c AA'!O52="-","-",'3c AA'!O52)</f>
        <v>-</v>
      </c>
      <c r="M149" s="129" t="str">
        <f>IF('3c AA'!P52="-","-",'3c AA'!P52)</f>
        <v>-</v>
      </c>
      <c r="N149" s="129" t="str">
        <f>IF('3c AA'!Q52="-","-",'3c AA'!Q52)</f>
        <v>-</v>
      </c>
      <c r="O149" s="30"/>
      <c r="P149" s="129" t="str">
        <f>IF('3c AA'!S52="-","-",'3c AA'!S52)</f>
        <v>-</v>
      </c>
      <c r="Q149" s="129" t="str">
        <f>IF('3c AA'!T52="-","-",'3c AA'!T52)</f>
        <v>-</v>
      </c>
      <c r="R149" s="129" t="str">
        <f>IF('3c AA'!U52="-","-",'3c AA'!U52)</f>
        <v>-</v>
      </c>
      <c r="S149" s="129" t="str">
        <f>IF('3c AA'!V52="-","-",'3c AA'!V52)</f>
        <v>-</v>
      </c>
      <c r="T149" s="129">
        <f>IF('3c AA'!W52="-","-",'3c AA'!W52)</f>
        <v>0</v>
      </c>
      <c r="U149" s="129" t="str">
        <f>IF('3c AA'!X52="-","-",'3c AA'!X52)</f>
        <v>-</v>
      </c>
      <c r="V149" s="129" t="str">
        <f>IF('3c AA'!Y52="-","-",'3c AA'!Y52)</f>
        <v>-</v>
      </c>
      <c r="W149" s="129" t="str">
        <f>IF('3c AA'!Z52="-","-",'3c AA'!Z52)</f>
        <v>-</v>
      </c>
      <c r="X149" s="129" t="str">
        <f>IF('3c AA'!AA52="-","-",'3c AA'!AA52)</f>
        <v>-</v>
      </c>
      <c r="Y149" s="129" t="str">
        <f>IF('3c AA'!AB52="-","-",'3c AA'!AB52)</f>
        <v>-</v>
      </c>
      <c r="Z149" s="129" t="str">
        <f>IF('3c AA'!AC52="-","-",'3c AA'!AC52)</f>
        <v>-</v>
      </c>
      <c r="AA149" s="28"/>
    </row>
    <row r="150" spans="1:27" s="29" customFormat="1" ht="11.25" customHeight="1" x14ac:dyDescent="0.15">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t="str">
        <f>'3d PC'!U55</f>
        <v>-</v>
      </c>
      <c r="V150" s="129" t="str">
        <f>'3d PC'!V55</f>
        <v>-</v>
      </c>
      <c r="W150" s="129" t="str">
        <f>'3d PC'!W55</f>
        <v>-</v>
      </c>
      <c r="X150" s="129" t="str">
        <f>'3d PC'!X55</f>
        <v>-</v>
      </c>
      <c r="Y150" s="129" t="str">
        <f>'3d PC'!Y55</f>
        <v>-</v>
      </c>
      <c r="Z150" s="129" t="str">
        <f>'3d PC'!Z55</f>
        <v>-</v>
      </c>
      <c r="AA150" s="28"/>
    </row>
    <row r="151" spans="1:27" s="29" customFormat="1" ht="11.25" customHeight="1" x14ac:dyDescent="0.15">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t="str">
        <f>'3e NC-Elec'!V25</f>
        <v>-</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15">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t="str">
        <f>IF('3g CPIH'!Q$16="-","-",'3h OC '!$E$7*('3g CPIH'!Q$16/'3g CPIH'!$G$16))</f>
        <v>-</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15">
      <c r="A153" s="256">
        <v>6</v>
      </c>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f>IF('3i SMNCC'!P$38="-","-",'3i SMNCC'!P$48)</f>
        <v>11.63045810995356</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15">
      <c r="A154" s="256">
        <v>7</v>
      </c>
      <c r="B154" s="132" t="s">
        <v>349</v>
      </c>
      <c r="C154" s="132" t="s">
        <v>389</v>
      </c>
      <c r="D154" s="134" t="s">
        <v>327</v>
      </c>
      <c r="E154" s="131"/>
      <c r="F154" s="30"/>
      <c r="G154" s="129">
        <f>IF('3g CPIH'!C$16="-","-",'3j PAAC PAP'!$G$9*('3g CPIH'!C$16/'3g CPIH'!$G$16))</f>
        <v>3.3460635029354204</v>
      </c>
      <c r="H154" s="129">
        <f>IF('3g CPIH'!D$16="-","-",'3j PAAC PAP'!$G$9*('3g CPIH'!D$16/'3g CPIH'!$G$16))</f>
        <v>3.3527623287671227</v>
      </c>
      <c r="I154" s="129">
        <f>IF('3g CPIH'!E$16="-","-",'3j PAAC PAP'!$G$9*('3g CPIH'!E$16/'3g CPIH'!$G$16))</f>
        <v>3.3628105675146771</v>
      </c>
      <c r="J154" s="129">
        <f>IF('3g CPIH'!F$16="-","-",'3j PAAC PAP'!$G$9*('3g CPIH'!F$16/'3g CPIH'!$G$16))</f>
        <v>3.3829070450097847</v>
      </c>
      <c r="K154" s="129">
        <f>IF('3g CPIH'!G$16="-","-",'3j PAAC PAP'!$G$9*('3g CPIH'!G$16/'3g CPIH'!$G$16))</f>
        <v>3.4230999999999998</v>
      </c>
      <c r="L154" s="129">
        <f>IF('3g CPIH'!H$16="-","-",'3j PAAC PAP'!$G$9*('3g CPIH'!H$16/'3g CPIH'!$G$16))</f>
        <v>3.4666423679060667</v>
      </c>
      <c r="M154" s="129">
        <f>IF('3g CPIH'!I$16="-","-",'3j PAAC PAP'!$G$9*('3g CPIH'!I$16/'3g CPIH'!$G$16))</f>
        <v>3.516883561643835</v>
      </c>
      <c r="N154" s="129">
        <f>IF('3g CPIH'!J$16="-","-",'3j PAAC PAP'!$G$9*('3g CPIH'!J$16/'3g CPIH'!$G$16))</f>
        <v>3.547028277886497</v>
      </c>
      <c r="O154" s="30"/>
      <c r="P154" s="129">
        <f>IF('3g CPIH'!L$16="-","-",'3j PAAC PAP'!$G$9*('3g CPIH'!L$16/'3g CPIH'!$G$16))</f>
        <v>3.547028277886497</v>
      </c>
      <c r="Q154" s="129">
        <f>IF('3g CPIH'!M$16="-","-",'3j PAAC PAP'!$G$9*('3g CPIH'!M$16/'3g CPIH'!$G$16))</f>
        <v>3.5872212328767121</v>
      </c>
      <c r="R154" s="129">
        <f>IF('3g CPIH'!N$16="-","-",'3j PAAC PAP'!$G$9*('3g CPIH'!N$16/'3g CPIH'!$G$16))</f>
        <v>3.6140165362035224</v>
      </c>
      <c r="S154" s="129">
        <f>IF('3g CPIH'!O$16="-","-",'3j PAAC PAP'!$G$9*('3g CPIH'!O$16/'3g CPIH'!$G$16))</f>
        <v>3.6341130136986299</v>
      </c>
      <c r="T154" s="129">
        <f>IF('3g CPIH'!P$16="-","-",'3j PAAC PAP'!$G$9*('3g CPIH'!P$16/'3g CPIH'!$G$16))</f>
        <v>3.6441612524461835</v>
      </c>
      <c r="U154" s="129" t="str">
        <f>IF('3g CPIH'!Q$16="-","-",'3j PAAC PAP'!$G$9*('3g CPIH'!Q$16/'3g CPIH'!$G$16))</f>
        <v>-</v>
      </c>
      <c r="V154" s="129" t="str">
        <f>IF('3g CPIH'!R$16="-","-",'3j PAAC PAP'!$G$9*('3g CPIH'!R$16/'3g CPIH'!$G$16))</f>
        <v>-</v>
      </c>
      <c r="W154" s="129" t="str">
        <f>IF('3g CPIH'!S$16="-","-",'3j PAAC PAP'!$G$9*('3g CPIH'!S$16/'3g CPIH'!$G$16))</f>
        <v>-</v>
      </c>
      <c r="X154" s="129" t="str">
        <f>IF('3g CPIH'!T$16="-","-",'3j PAAC PAP'!$G$9*('3g CPIH'!T$16/'3g CPIH'!$G$16))</f>
        <v>-</v>
      </c>
      <c r="Y154" s="129" t="str">
        <f>IF('3g CPIH'!U$16="-","-",'3j PAAC PAP'!$G$9*('3g CPIH'!U$16/'3g CPIH'!$G$16))</f>
        <v>-</v>
      </c>
      <c r="Z154" s="129" t="str">
        <f>IF('3g CPIH'!V$16="-","-",'3j PAAC PAP'!$G$9*('3g CPIH'!V$16/'3g CPIH'!$G$16))</f>
        <v>-</v>
      </c>
      <c r="AA154" s="28"/>
    </row>
    <row r="155" spans="1:27" s="29" customFormat="1" ht="11.25" x14ac:dyDescent="0.15">
      <c r="A155" s="256">
        <v>8</v>
      </c>
      <c r="B155" s="132" t="s">
        <v>349</v>
      </c>
      <c r="C155" s="132" t="s">
        <v>406</v>
      </c>
      <c r="D155" s="134" t="s">
        <v>327</v>
      </c>
      <c r="E155" s="131"/>
      <c r="F155" s="30"/>
      <c r="G155" s="129">
        <f>IF(G150="-","-",SUM(G147:G153)*'3j PAAC PAP'!$G$27)</f>
        <v>0.34316035863092426</v>
      </c>
      <c r="H155" s="129">
        <f>IF(H150="-","-",SUM(H147:H153)*'3j PAAC PAP'!$G$27)</f>
        <v>0.34353713541996533</v>
      </c>
      <c r="I155" s="129">
        <f>IF(I150="-","-",SUM(I147:I153)*'3j PAAC PAP'!$G$27)</f>
        <v>0.31535194739796468</v>
      </c>
      <c r="J155" s="129">
        <f>IF(J150="-","-",SUM(J147:J153)*'3j PAAC PAP'!$G$27)</f>
        <v>0.31648227776508792</v>
      </c>
      <c r="K155" s="129">
        <f>IF(K150="-","-",SUM(K147:K153)*'3j PAAC PAP'!$G$27)</f>
        <v>0.31558670721222071</v>
      </c>
      <c r="L155" s="129">
        <f>IF(L150="-","-",SUM(L147:L153)*'3j PAAC PAP'!$G$27)</f>
        <v>0.3173995584819958</v>
      </c>
      <c r="M155" s="129">
        <f>IF(M150="-","-",SUM(M147:M153)*'3j PAAC PAP'!$G$27)</f>
        <v>0.33211377311792095</v>
      </c>
      <c r="N155" s="129">
        <f>IF(N150="-","-",SUM(N147:N153)*'3j PAAC PAP'!$G$27)</f>
        <v>0.36427278483868919</v>
      </c>
      <c r="O155" s="30"/>
      <c r="P155" s="129">
        <f>IF(P150="-","-",SUM(P147:P153)*'3j PAAC PAP'!$G$27)</f>
        <v>0.36427278483868919</v>
      </c>
      <c r="Q155" s="129">
        <f>IF(Q150="-","-",SUM(Q147:Q153)*'3j PAAC PAP'!$G$27)</f>
        <v>0.38607993190563183</v>
      </c>
      <c r="R155" s="129">
        <f>IF(R150="-","-",SUM(R147:R153)*'3j PAAC PAP'!$G$27)</f>
        <v>0.38751006167436941</v>
      </c>
      <c r="S155" s="129">
        <f>IF(S150="-","-",SUM(S147:S153)*'3j PAAC PAP'!$G$27)</f>
        <v>0.41634916070426986</v>
      </c>
      <c r="T155" s="129">
        <f>IF(T150="-","-",SUM(T147:T153)*'3j PAAC PAP'!$G$27)</f>
        <v>0.41629120268580205</v>
      </c>
      <c r="U155" s="129" t="str">
        <f>IF(U150="-","-",SUM(U147:U153)*'3j PAAC PAP'!$G$27)</f>
        <v>-</v>
      </c>
      <c r="V155" s="129" t="str">
        <f>IF(V150="-","-",SUM(V147:V153)*'3j PAAC PAP'!$G$27)</f>
        <v>-</v>
      </c>
      <c r="W155" s="129" t="str">
        <f>IF(W150="-","-",SUM(W147:W153)*'3j PAAC PAP'!$G$27)</f>
        <v>-</v>
      </c>
      <c r="X155" s="129" t="str">
        <f>IF(X150="-","-",SUM(X147:X153)*'3j PAAC PAP'!$G$27)</f>
        <v>-</v>
      </c>
      <c r="Y155" s="129" t="str">
        <f>IF(Y150="-","-",SUM(Y147:Y153)*'3j PAAC PAP'!$G$27)</f>
        <v>-</v>
      </c>
      <c r="Z155" s="129" t="str">
        <f>IF(Z150="-","-",SUM(Z147:Z153)*'3j PAAC PAP'!$G$27)</f>
        <v>-</v>
      </c>
      <c r="AA155" s="28"/>
    </row>
    <row r="156" spans="1:27" s="29" customFormat="1" ht="11.25" x14ac:dyDescent="0.15">
      <c r="A156" s="256">
        <v>9</v>
      </c>
      <c r="B156" s="132" t="s">
        <v>388</v>
      </c>
      <c r="C156" s="132" t="s">
        <v>518</v>
      </c>
      <c r="D156" s="134" t="s">
        <v>327</v>
      </c>
      <c r="E156" s="182"/>
      <c r="F156" s="30"/>
      <c r="G156" s="129">
        <f>IF(G150="-","-",SUM(G147:G155)*'3k EBIT'!$E$7)</f>
        <v>1.4407008947478794</v>
      </c>
      <c r="H156" s="129">
        <f>IF(H150="-","-",SUM(H147:H155)*'3k EBIT'!$E$7)</f>
        <v>1.4423413163235477</v>
      </c>
      <c r="I156" s="129">
        <f>IF(I150="-","-",SUM(I147:I155)*'3k EBIT'!$E$7)</f>
        <v>1.3295280041235993</v>
      </c>
      <c r="J156" s="129">
        <f>IF(J150="-","-",SUM(J147:J155)*'3k EBIT'!$E$7)</f>
        <v>1.3344492688506038</v>
      </c>
      <c r="K156" s="129">
        <f>IF(K150="-","-",SUM(K147:K155)*'3k EBIT'!$E$7)</f>
        <v>1.3316369544556059</v>
      </c>
      <c r="L156" s="129">
        <f>IF(L150="-","-",SUM(L147:L155)*'3k EBIT'!$E$7)</f>
        <v>1.3397488725839088</v>
      </c>
      <c r="M156" s="129">
        <f>IF(M150="-","-",SUM(M147:M155)*'3k EBIT'!$E$7)</f>
        <v>1.3997182822642751</v>
      </c>
      <c r="N156" s="129">
        <f>IF(N150="-","-",SUM(N147:N155)*'3k EBIT'!$E$7)</f>
        <v>1.5292430152737004</v>
      </c>
      <c r="O156" s="30"/>
      <c r="P156" s="129">
        <f>IF(P150="-","-",SUM(P147:P155)*'3k EBIT'!$E$7)</f>
        <v>1.5292430152737004</v>
      </c>
      <c r="Q156" s="129">
        <f>IF(Q150="-","-",SUM(Q147:Q155)*'3k EBIT'!$E$7)</f>
        <v>1.6174567760588612</v>
      </c>
      <c r="R156" s="129">
        <f>IF(R150="-","-",SUM(R147:R155)*'3k EBIT'!$E$7)</f>
        <v>1.6237098231240459</v>
      </c>
      <c r="S156" s="129">
        <f>IF(S150="-","-",SUM(S147:S155)*'3k EBIT'!$E$7)</f>
        <v>1.7397288208046919</v>
      </c>
      <c r="T156" s="129">
        <f>IF(T150="-","-",SUM(T147:T155)*'3k EBIT'!$E$7)</f>
        <v>1.7396910536204264</v>
      </c>
      <c r="U156" s="129" t="str">
        <f>IF(U150="-","-",SUM(U147:U155)*'3k EBIT'!$E$7)</f>
        <v>-</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15">
      <c r="A157" s="256">
        <v>10</v>
      </c>
      <c r="B157" s="132" t="s">
        <v>292</v>
      </c>
      <c r="C157" s="177" t="s">
        <v>519</v>
      </c>
      <c r="D157" s="134" t="s">
        <v>327</v>
      </c>
      <c r="E157" s="134"/>
      <c r="F157" s="30"/>
      <c r="G157" s="129">
        <f>IF(G152="-","-",SUM(G147:G150,G152:G156)*'3l HAP'!$E$8)</f>
        <v>0.73876775288755558</v>
      </c>
      <c r="H157" s="129">
        <f>IF(H152="-","-",SUM(H147:H150,H152:H156)*'3l HAP'!$E$8)</f>
        <v>0.74003182669644541</v>
      </c>
      <c r="I157" s="129">
        <f>IF(I152="-","-",SUM(I147:I150,I152:I156)*'3l HAP'!$E$8)</f>
        <v>0.74074132523955993</v>
      </c>
      <c r="J157" s="129">
        <f>IF(J152="-","-",SUM(J147:J150,J152:J156)*'3l HAP'!$E$8)</f>
        <v>0.74453354666622928</v>
      </c>
      <c r="K157" s="129">
        <f>IF(K152="-","-",SUM(K147:K150,K152:K156)*'3l HAP'!$E$8)</f>
        <v>0.75305436729519293</v>
      </c>
      <c r="L157" s="129">
        <f>IF(L152="-","-",SUM(L147:L150,L152:L156)*'3l HAP'!$E$8)</f>
        <v>0.75930523804570094</v>
      </c>
      <c r="M157" s="129">
        <f>IF(M152="-","-",SUM(M147:M150,M152:M156)*'3l HAP'!$E$8)</f>
        <v>0.80177560804386816</v>
      </c>
      <c r="N157" s="129">
        <f>IF(N152="-","-",SUM(N147:N150,N152:N156)*'3l HAP'!$E$8)</f>
        <v>0.90158459923808065</v>
      </c>
      <c r="O157" s="30"/>
      <c r="P157" s="129">
        <f>IF(P152="-","-",SUM(P147:P150,P152:P156)*'3l HAP'!$E$8)</f>
        <v>0.90158459923808065</v>
      </c>
      <c r="Q157" s="129">
        <f>IF(Q152="-","-",SUM(Q147:Q150,Q152:Q156)*'3l HAP'!$E$8)</f>
        <v>0.93749644808980326</v>
      </c>
      <c r="R157" s="129">
        <f>IF(R152="-","-",SUM(R147:R150,R152:R156)*'3l HAP'!$E$8)</f>
        <v>0.94231491252485899</v>
      </c>
      <c r="S157" s="129">
        <f>IF(S152="-","-",SUM(S147:S150,S152:S156)*'3l HAP'!$E$8)</f>
        <v>0.97667383320471846</v>
      </c>
      <c r="T157" s="129">
        <f>IF(T152="-","-",SUM(T147:T150,T152:T156)*'3l HAP'!$E$8)</f>
        <v>0.9766447306196433</v>
      </c>
      <c r="U157" s="129" t="str">
        <f>IF(U152="-","-",SUM(U147:U150,U152:U156)*'3l HAP'!$E$8)</f>
        <v>-</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15">
      <c r="A158" s="256">
        <v>11</v>
      </c>
      <c r="B158" s="132" t="s">
        <v>44</v>
      </c>
      <c r="C158" s="132" t="str">
        <f>B158&amp;"_"&amp;D158</f>
        <v>Total_Yorkshire</v>
      </c>
      <c r="D158" s="134" t="s">
        <v>327</v>
      </c>
      <c r="E158" s="182"/>
      <c r="F158" s="30"/>
      <c r="G158" s="129">
        <f t="shared" ref="G158:N158" si="22">IF(G152="-","-",SUM(G147:G157))</f>
        <v>76.565099314089352</v>
      </c>
      <c r="H158" s="129">
        <f t="shared" si="22"/>
        <v>76.652701329902882</v>
      </c>
      <c r="I158" s="129">
        <f t="shared" si="22"/>
        <v>70.715870533596913</v>
      </c>
      <c r="J158" s="129">
        <f t="shared" si="22"/>
        <v>70.978676581037476</v>
      </c>
      <c r="K158" s="129">
        <f t="shared" si="22"/>
        <v>70.839180915699885</v>
      </c>
      <c r="L158" s="129">
        <f t="shared" si="22"/>
        <v>71.272374669484876</v>
      </c>
      <c r="M158" s="129">
        <f t="shared" si="22"/>
        <v>74.47112845579116</v>
      </c>
      <c r="N158" s="129">
        <f t="shared" si="22"/>
        <v>81.388025842191482</v>
      </c>
      <c r="O158" s="30"/>
      <c r="P158" s="129">
        <f t="shared" ref="P158:Z158" si="23">IF(P152="-","-",SUM(P147:P157))</f>
        <v>81.388025842191482</v>
      </c>
      <c r="Q158" s="129">
        <f t="shared" si="23"/>
        <v>86.066765288319516</v>
      </c>
      <c r="R158" s="129">
        <f t="shared" si="23"/>
        <v>86.400691357088704</v>
      </c>
      <c r="S158" s="129">
        <f t="shared" si="23"/>
        <v>92.541310791385072</v>
      </c>
      <c r="T158" s="129">
        <f t="shared" si="23"/>
        <v>92.539293943080764</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f>IF('3c AA'!W53="-","-",'3c AA'!W53)</f>
        <v>0</v>
      </c>
      <c r="U161" s="38" t="str">
        <f>IF('3c AA'!X53="-","-",'3c AA'!X53)</f>
        <v>-</v>
      </c>
      <c r="V161" s="38" t="str">
        <f>IF('3c AA'!Y53="-","-",'3c AA'!Y53)</f>
        <v>-</v>
      </c>
      <c r="W161" s="38" t="str">
        <f>IF('3c AA'!Z53="-","-",'3c AA'!Z53)</f>
        <v>-</v>
      </c>
      <c r="X161" s="38" t="str">
        <f>IF('3c AA'!AA53="-","-",'3c AA'!AA53)</f>
        <v>-</v>
      </c>
      <c r="Y161" s="38" t="str">
        <f>IF('3c AA'!AB53="-","-",'3c AA'!AB53)</f>
        <v>-</v>
      </c>
      <c r="Z161" s="38" t="str">
        <f>IF('3c AA'!AC53="-","-",'3c AA'!AC53)</f>
        <v>-</v>
      </c>
      <c r="AA161" s="28"/>
    </row>
    <row r="162" spans="1:27" s="29" customFormat="1" ht="11.25" customHeight="1" x14ac:dyDescent="0.15">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t="str">
        <f>'3d PC'!U55</f>
        <v>-</v>
      </c>
      <c r="V162" s="38" t="str">
        <f>'3d PC'!V55</f>
        <v>-</v>
      </c>
      <c r="W162" s="38" t="str">
        <f>'3d PC'!W55</f>
        <v>-</v>
      </c>
      <c r="X162" s="38" t="str">
        <f>'3d PC'!X55</f>
        <v>-</v>
      </c>
      <c r="Y162" s="38" t="str">
        <f>'3d PC'!Y55</f>
        <v>-</v>
      </c>
      <c r="Z162" s="38" t="str">
        <f>'3d PC'!Z55</f>
        <v>-</v>
      </c>
      <c r="AA162" s="28"/>
    </row>
    <row r="163" spans="1:27" s="29" customFormat="1" ht="11.25" customHeight="1" x14ac:dyDescent="0.15">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t="str">
        <f>'3e NC-Elec'!V26</f>
        <v>-</v>
      </c>
      <c r="V163" s="38" t="str">
        <f>'3e NC-Elec'!W26</f>
        <v>-</v>
      </c>
      <c r="W163" s="38" t="str">
        <f>'3e NC-Elec'!X26</f>
        <v>-</v>
      </c>
      <c r="X163" s="38" t="str">
        <f>'3e NC-Elec'!Y26</f>
        <v>-</v>
      </c>
      <c r="Y163" s="38" t="str">
        <f>'3e NC-Elec'!Z26</f>
        <v>-</v>
      </c>
      <c r="Z163" s="38" t="str">
        <f>'3e NC-Elec'!AA26</f>
        <v>-</v>
      </c>
      <c r="AA163" s="28"/>
    </row>
    <row r="164" spans="1:27" s="29" customFormat="1" ht="11.25" customHeight="1" x14ac:dyDescent="0.15">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t="str">
        <f>IF('3g CPIH'!Q$16="-","-",'3h OC '!$E$7*('3g CPIH'!Q$16/'3g CPIH'!$G$16))</f>
        <v>-</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15">
      <c r="A165" s="256">
        <v>6</v>
      </c>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f>IF('3i SMNCC'!P$38="-","-",'3i SMNCC'!P$48)</f>
        <v>11.63045810995356</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15">
      <c r="A166" s="256">
        <v>7</v>
      </c>
      <c r="B166" s="135" t="s">
        <v>349</v>
      </c>
      <c r="C166" s="135" t="s">
        <v>389</v>
      </c>
      <c r="D166" s="133" t="s">
        <v>328</v>
      </c>
      <c r="E166" s="181"/>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f>IF('3g CPIH'!P$16="-","-",'3j PAAC PAP'!$G$9*('3g CPIH'!P$16/'3g CPIH'!$G$16))</f>
        <v>3.6441612524461835</v>
      </c>
      <c r="U166" s="38" t="str">
        <f>IF('3g CPIH'!Q$16="-","-",'3j PAAC PAP'!$G$9*('3g CPIH'!Q$16/'3g CPIH'!$G$16))</f>
        <v>-</v>
      </c>
      <c r="V166" s="38" t="str">
        <f>IF('3g CPIH'!R$16="-","-",'3j PAAC PAP'!$G$9*('3g CPIH'!R$16/'3g CPIH'!$G$16))</f>
        <v>-</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25" x14ac:dyDescent="0.15">
      <c r="A167" s="256">
        <v>8</v>
      </c>
      <c r="B167" s="135" t="s">
        <v>349</v>
      </c>
      <c r="C167" s="135" t="s">
        <v>406</v>
      </c>
      <c r="D167" s="133" t="s">
        <v>328</v>
      </c>
      <c r="E167" s="181"/>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0.31810824248199582</v>
      </c>
      <c r="M167" s="38">
        <f>IF(M162="-","-",SUM(M159:M165)*'3j PAAC PAP'!$G$27)</f>
        <v>0.33069640511792092</v>
      </c>
      <c r="N167" s="38">
        <f>IF(N162="-","-",SUM(N159:N165)*'3j PAAC PAP'!$G$27)</f>
        <v>0.36285541683868916</v>
      </c>
      <c r="O167" s="30"/>
      <c r="P167" s="38">
        <f>IF(P162="-","-",SUM(P159:P165)*'3j PAAC PAP'!$G$27)</f>
        <v>0.36285541683868916</v>
      </c>
      <c r="Q167" s="38">
        <f>IF(Q162="-","-",SUM(Q159:Q165)*'3j PAAC PAP'!$G$27)</f>
        <v>0.36570526690563171</v>
      </c>
      <c r="R167" s="38">
        <f>IF(R162="-","-",SUM(R159:R165)*'3j PAAC PAP'!$G$27)</f>
        <v>0.3671353966743694</v>
      </c>
      <c r="S167" s="38">
        <f>IF(S162="-","-",SUM(S159:S165)*'3j PAAC PAP'!$G$27)</f>
        <v>0.37223358170426984</v>
      </c>
      <c r="T167" s="38">
        <f>IF(T162="-","-",SUM(T159:T165)*'3j PAAC PAP'!$G$27)</f>
        <v>0.37217562368580215</v>
      </c>
      <c r="U167" s="38" t="str">
        <f>IF(U162="-","-",SUM(U159:U165)*'3j PAAC PAP'!$G$27)</f>
        <v>-</v>
      </c>
      <c r="V167" s="38" t="str">
        <f>IF(V162="-","-",SUM(V159:V165)*'3j PAAC PAP'!$G$27)</f>
        <v>-</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25" x14ac:dyDescent="0.15">
      <c r="A168" s="256">
        <v>9</v>
      </c>
      <c r="B168" s="135" t="s">
        <v>388</v>
      </c>
      <c r="C168" s="135" t="s">
        <v>518</v>
      </c>
      <c r="D168" s="133" t="s">
        <v>328</v>
      </c>
      <c r="E168" s="181"/>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1.3425903263756209</v>
      </c>
      <c r="M168" s="38">
        <f>IF(M162="-","-",SUM(M159:M167)*'3k EBIT'!$E$7)</f>
        <v>1.3940353746808509</v>
      </c>
      <c r="N168" s="38">
        <f>IF(N162="-","-",SUM(N159:N167)*'3k EBIT'!$E$7)</f>
        <v>1.5235601076902763</v>
      </c>
      <c r="O168" s="30"/>
      <c r="P168" s="38">
        <f>IF(P162="-","-",SUM(P159:P167)*'3k EBIT'!$E$7)</f>
        <v>1.5235601076902763</v>
      </c>
      <c r="Q168" s="38">
        <f>IF(Q162="-","-",SUM(Q159:Q167)*'3k EBIT'!$E$7)</f>
        <v>1.5357649795471409</v>
      </c>
      <c r="R168" s="38">
        <f>IF(R162="-","-",SUM(R159:R167)*'3k EBIT'!$E$7)</f>
        <v>1.5420180266123258</v>
      </c>
      <c r="S168" s="38">
        <f>IF(S162="-","-",SUM(S159:S167)*'3k EBIT'!$E$7)</f>
        <v>1.56284832227062</v>
      </c>
      <c r="T168" s="38">
        <f>IF(T162="-","-",SUM(T159:T167)*'3k EBIT'!$E$7)</f>
        <v>1.5628105550863549</v>
      </c>
      <c r="U168" s="38" t="str">
        <f>IF(U162="-","-",SUM(U159:U167)*'3k EBIT'!$E$7)</f>
        <v>-</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15">
      <c r="A169" s="256">
        <v>10</v>
      </c>
      <c r="B169" s="135" t="s">
        <v>292</v>
      </c>
      <c r="C169" s="136" t="s">
        <v>519</v>
      </c>
      <c r="D169" s="133" t="s">
        <v>328</v>
      </c>
      <c r="E169" s="127"/>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0.75935721561310943</v>
      </c>
      <c r="M169" s="38">
        <f>IF(M164="-","-",SUM(M159:M162,M164:M168)*'3l HAP'!$E$8)</f>
        <v>0.80167165290905129</v>
      </c>
      <c r="N169" s="38">
        <f>IF(N164="-","-",SUM(N159:N162,N164:N168)*'3l HAP'!$E$8)</f>
        <v>0.9014806441032639</v>
      </c>
      <c r="O169" s="30"/>
      <c r="P169" s="38">
        <f>IF(P164="-","-",SUM(P159:P162,P164:P168)*'3l HAP'!$E$8)</f>
        <v>0.9014806441032639</v>
      </c>
      <c r="Q169" s="38">
        <f>IF(Q164="-","-",SUM(Q159:Q162,Q164:Q168)*'3l HAP'!$E$8)</f>
        <v>0.93600209302681003</v>
      </c>
      <c r="R169" s="38">
        <f>IF(R164="-","-",SUM(R159:R162,R164:R168)*'3l HAP'!$E$8)</f>
        <v>0.9408205574618661</v>
      </c>
      <c r="S169" s="38">
        <f>IF(S164="-","-",SUM(S159:S162,S164:S168)*'3l HAP'!$E$8)</f>
        <v>0.9734382296335421</v>
      </c>
      <c r="T169" s="38">
        <f>IF(T164="-","-",SUM(T159:T162,T164:T168)*'3l HAP'!$E$8)</f>
        <v>0.97340912704846705</v>
      </c>
      <c r="U169" s="38" t="str">
        <f>IF(U164="-","-",SUM(U159:U162,U164:U168)*'3l HAP'!$E$8)</f>
        <v>-</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15">
      <c r="A170" s="256">
        <v>11</v>
      </c>
      <c r="B170" s="135" t="s">
        <v>44</v>
      </c>
      <c r="C170" s="180" t="str">
        <f>B170&amp;"_"&amp;D170</f>
        <v>Total_Southern Scotland</v>
      </c>
      <c r="D170" s="133" t="s">
        <v>328</v>
      </c>
      <c r="E170" s="128"/>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71.421976784843991</v>
      </c>
      <c r="M170" s="38">
        <f t="shared" si="24"/>
        <v>74.171924225072914</v>
      </c>
      <c r="N170" s="38">
        <f t="shared" si="24"/>
        <v>81.088821611473222</v>
      </c>
      <c r="O170" s="30"/>
      <c r="P170" s="38">
        <f t="shared" ref="P170:Z170" si="25">IF(P164="-","-",SUM(P159:P169))</f>
        <v>81.088821611473222</v>
      </c>
      <c r="Q170" s="38">
        <f t="shared" si="25"/>
        <v>81.765704471744797</v>
      </c>
      <c r="R170" s="38">
        <f t="shared" si="25"/>
        <v>82.099630540513971</v>
      </c>
      <c r="S170" s="38">
        <f t="shared" si="25"/>
        <v>83.228579110279838</v>
      </c>
      <c r="T170" s="38">
        <f t="shared" si="25"/>
        <v>83.226562261975545</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15">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AA'!J54="-","-",'3c AA'!J54)</f>
        <v>-</v>
      </c>
      <c r="H173" s="129" t="str">
        <f>IF('3c AA'!K54="-","-",'3c AA'!K54)</f>
        <v>-</v>
      </c>
      <c r="I173" s="129" t="str">
        <f>IF('3c AA'!L54="-","-",'3c AA'!L54)</f>
        <v>-</v>
      </c>
      <c r="J173" s="129" t="str">
        <f>IF('3c AA'!M54="-","-",'3c AA'!M54)</f>
        <v>-</v>
      </c>
      <c r="K173" s="129" t="str">
        <f>IF('3c AA'!N54="-","-",'3c AA'!N54)</f>
        <v>-</v>
      </c>
      <c r="L173" s="129" t="str">
        <f>IF('3c AA'!O54="-","-",'3c AA'!O54)</f>
        <v>-</v>
      </c>
      <c r="M173" s="129" t="str">
        <f>IF('3c AA'!P54="-","-",'3c AA'!P54)</f>
        <v>-</v>
      </c>
      <c r="N173" s="129" t="str">
        <f>IF('3c AA'!Q54="-","-",'3c AA'!Q54)</f>
        <v>-</v>
      </c>
      <c r="O173" s="30"/>
      <c r="P173" s="129" t="str">
        <f>IF('3c AA'!S54="-","-",'3c AA'!S54)</f>
        <v>-</v>
      </c>
      <c r="Q173" s="129" t="str">
        <f>IF('3c AA'!T54="-","-",'3c AA'!T54)</f>
        <v>-</v>
      </c>
      <c r="R173" s="129" t="str">
        <f>IF('3c AA'!U54="-","-",'3c AA'!U54)</f>
        <v>-</v>
      </c>
      <c r="S173" s="129" t="str">
        <f>IF('3c AA'!V54="-","-",'3c AA'!V54)</f>
        <v>-</v>
      </c>
      <c r="T173" s="129">
        <f>IF('3c AA'!W54="-","-",'3c AA'!W54)</f>
        <v>0</v>
      </c>
      <c r="U173" s="129" t="str">
        <f>IF('3c AA'!X54="-","-",'3c AA'!X54)</f>
        <v>-</v>
      </c>
      <c r="V173" s="129" t="str">
        <f>IF('3c AA'!Y54="-","-",'3c AA'!Y54)</f>
        <v>-</v>
      </c>
      <c r="W173" s="129" t="str">
        <f>IF('3c AA'!Z54="-","-",'3c AA'!Z54)</f>
        <v>-</v>
      </c>
      <c r="X173" s="129" t="str">
        <f>IF('3c AA'!AA54="-","-",'3c AA'!AA54)</f>
        <v>-</v>
      </c>
      <c r="Y173" s="129" t="str">
        <f>IF('3c AA'!AB54="-","-",'3c AA'!AB54)</f>
        <v>-</v>
      </c>
      <c r="Z173" s="129" t="str">
        <f>IF('3c AA'!AC54="-","-",'3c AA'!AC54)</f>
        <v>-</v>
      </c>
      <c r="AA173" s="28"/>
    </row>
    <row r="174" spans="1:27" s="29" customFormat="1" ht="11.25" customHeight="1" x14ac:dyDescent="0.15">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t="str">
        <f>'3d PC'!U55</f>
        <v>-</v>
      </c>
      <c r="V174" s="129" t="str">
        <f>'3d PC'!V55</f>
        <v>-</v>
      </c>
      <c r="W174" s="129" t="str">
        <f>'3d PC'!W55</f>
        <v>-</v>
      </c>
      <c r="X174" s="129" t="str">
        <f>'3d PC'!X55</f>
        <v>-</v>
      </c>
      <c r="Y174" s="129" t="str">
        <f>'3d PC'!Y55</f>
        <v>-</v>
      </c>
      <c r="Z174" s="129" t="str">
        <f>'3d PC'!Z55</f>
        <v>-</v>
      </c>
      <c r="AA174" s="28"/>
    </row>
    <row r="175" spans="1:27" s="29" customFormat="1" ht="11.25" customHeight="1" x14ac:dyDescent="0.15">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t="str">
        <f>'3e NC-Elec'!V27</f>
        <v>-</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15">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t="str">
        <f>IF('3g CPIH'!Q$16="-","-",'3h OC '!$E$7*('3g CPIH'!Q$16/'3g CPIH'!$G$16))</f>
        <v>-</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15">
      <c r="A177" s="256">
        <v>6</v>
      </c>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f>IF('3i SMNCC'!P$38="-","-",'3i SMNCC'!P$48)</f>
        <v>11.63045810995356</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15">
      <c r="A178" s="256">
        <v>7</v>
      </c>
      <c r="B178" s="132" t="s">
        <v>349</v>
      </c>
      <c r="C178" s="178" t="s">
        <v>389</v>
      </c>
      <c r="D178" s="134" t="s">
        <v>329</v>
      </c>
      <c r="E178" s="131"/>
      <c r="F178" s="30"/>
      <c r="G178" s="129">
        <f>IF('3g CPIH'!C$16="-","-",'3j PAAC PAP'!$G$9*('3g CPIH'!C$16/'3g CPIH'!$G$16))</f>
        <v>3.3460635029354204</v>
      </c>
      <c r="H178" s="129">
        <f>IF('3g CPIH'!D$16="-","-",'3j PAAC PAP'!$G$9*('3g CPIH'!D$16/'3g CPIH'!$G$16))</f>
        <v>3.3527623287671227</v>
      </c>
      <c r="I178" s="129">
        <f>IF('3g CPIH'!E$16="-","-",'3j PAAC PAP'!$G$9*('3g CPIH'!E$16/'3g CPIH'!$G$16))</f>
        <v>3.3628105675146771</v>
      </c>
      <c r="J178" s="129">
        <f>IF('3g CPIH'!F$16="-","-",'3j PAAC PAP'!$G$9*('3g CPIH'!F$16/'3g CPIH'!$G$16))</f>
        <v>3.3829070450097847</v>
      </c>
      <c r="K178" s="129">
        <f>IF('3g CPIH'!G$16="-","-",'3j PAAC PAP'!$G$9*('3g CPIH'!G$16/'3g CPIH'!$G$16))</f>
        <v>3.4230999999999998</v>
      </c>
      <c r="L178" s="129">
        <f>IF('3g CPIH'!H$16="-","-",'3j PAAC PAP'!$G$9*('3g CPIH'!H$16/'3g CPIH'!$G$16))</f>
        <v>3.4666423679060667</v>
      </c>
      <c r="M178" s="129">
        <f>IF('3g CPIH'!I$16="-","-",'3j PAAC PAP'!$G$9*('3g CPIH'!I$16/'3g CPIH'!$G$16))</f>
        <v>3.516883561643835</v>
      </c>
      <c r="N178" s="129">
        <f>IF('3g CPIH'!J$16="-","-",'3j PAAC PAP'!$G$9*('3g CPIH'!J$16/'3g CPIH'!$G$16))</f>
        <v>3.547028277886497</v>
      </c>
      <c r="O178" s="30"/>
      <c r="P178" s="129">
        <f>IF('3g CPIH'!L$16="-","-",'3j PAAC PAP'!$G$9*('3g CPIH'!L$16/'3g CPIH'!$G$16))</f>
        <v>3.547028277886497</v>
      </c>
      <c r="Q178" s="129">
        <f>IF('3g CPIH'!M$16="-","-",'3j PAAC PAP'!$G$9*('3g CPIH'!M$16/'3g CPIH'!$G$16))</f>
        <v>3.5872212328767121</v>
      </c>
      <c r="R178" s="129">
        <f>IF('3g CPIH'!N$16="-","-",'3j PAAC PAP'!$G$9*('3g CPIH'!N$16/'3g CPIH'!$G$16))</f>
        <v>3.6140165362035224</v>
      </c>
      <c r="S178" s="129">
        <f>IF('3g CPIH'!O$16="-","-",'3j PAAC PAP'!$G$9*('3g CPIH'!O$16/'3g CPIH'!$G$16))</f>
        <v>3.6341130136986299</v>
      </c>
      <c r="T178" s="129">
        <f>IF('3g CPIH'!P$16="-","-",'3j PAAC PAP'!$G$9*('3g CPIH'!P$16/'3g CPIH'!$G$16))</f>
        <v>3.6441612524461835</v>
      </c>
      <c r="U178" s="129" t="str">
        <f>IF('3g CPIH'!Q$16="-","-",'3j PAAC PAP'!$G$9*('3g CPIH'!Q$16/'3g CPIH'!$G$16))</f>
        <v>-</v>
      </c>
      <c r="V178" s="129" t="str">
        <f>IF('3g CPIH'!R$16="-","-",'3j PAAC PAP'!$G$9*('3g CPIH'!R$16/'3g CPIH'!$G$16))</f>
        <v>-</v>
      </c>
      <c r="W178" s="129" t="str">
        <f>IF('3g CPIH'!S$16="-","-",'3j PAAC PAP'!$G$9*('3g CPIH'!S$16/'3g CPIH'!$G$16))</f>
        <v>-</v>
      </c>
      <c r="X178" s="129" t="str">
        <f>IF('3g CPIH'!T$16="-","-",'3j PAAC PAP'!$G$9*('3g CPIH'!T$16/'3g CPIH'!$G$16))</f>
        <v>-</v>
      </c>
      <c r="Y178" s="129" t="str">
        <f>IF('3g CPIH'!U$16="-","-",'3j PAAC PAP'!$G$9*('3g CPIH'!U$16/'3g CPIH'!$G$16))</f>
        <v>-</v>
      </c>
      <c r="Z178" s="129" t="str">
        <f>IF('3g CPIH'!V$16="-","-",'3j PAAC PAP'!$G$9*('3g CPIH'!V$16/'3g CPIH'!$G$16))</f>
        <v>-</v>
      </c>
      <c r="AA178" s="28"/>
    </row>
    <row r="179" spans="1:27" s="29" customFormat="1" ht="11.25" customHeight="1" x14ac:dyDescent="0.15">
      <c r="A179" s="256">
        <v>8</v>
      </c>
      <c r="B179" s="132" t="s">
        <v>349</v>
      </c>
      <c r="C179" s="132" t="s">
        <v>406</v>
      </c>
      <c r="D179" s="134" t="s">
        <v>329</v>
      </c>
      <c r="E179" s="131"/>
      <c r="F179" s="30"/>
      <c r="G179" s="129">
        <f>IF(G174="-","-",SUM(G171:G177)*'3j PAAC PAP'!$G$27)</f>
        <v>0.35485364463092428</v>
      </c>
      <c r="H179" s="129">
        <f>IF(H174="-","-",SUM(H171:H177)*'3j PAAC PAP'!$G$27)</f>
        <v>0.35523042141996547</v>
      </c>
      <c r="I179" s="129">
        <f>IF(I174="-","-",SUM(I171:I177)*'3j PAAC PAP'!$G$27)</f>
        <v>0.34617970139796461</v>
      </c>
      <c r="J179" s="129">
        <f>IF(J174="-","-",SUM(J171:J177)*'3j PAAC PAP'!$G$27)</f>
        <v>0.3473100317650879</v>
      </c>
      <c r="K179" s="129">
        <f>IF(K174="-","-",SUM(K171:K177)*'3j PAAC PAP'!$G$27)</f>
        <v>0.36962386221222077</v>
      </c>
      <c r="L179" s="129">
        <f>IF(L174="-","-",SUM(L171:L177)*'3j PAAC PAP'!$G$27)</f>
        <v>0.37143671348199581</v>
      </c>
      <c r="M179" s="129">
        <f>IF(M174="-","-",SUM(M171:M177)*'3j PAAC PAP'!$G$27)</f>
        <v>0.38243033711792096</v>
      </c>
      <c r="N179" s="129">
        <f>IF(N174="-","-",SUM(N171:N177)*'3j PAAC PAP'!$G$27)</f>
        <v>0.41458934883868925</v>
      </c>
      <c r="O179" s="30"/>
      <c r="P179" s="129">
        <f>IF(P174="-","-",SUM(P171:P177)*'3j PAAC PAP'!$G$27)</f>
        <v>0.41458934883868925</v>
      </c>
      <c r="Q179" s="129">
        <f>IF(Q174="-","-",SUM(Q171:Q177)*'3j PAAC PAP'!$G$27)</f>
        <v>0.40202532190563178</v>
      </c>
      <c r="R179" s="129">
        <f>IF(R174="-","-",SUM(R171:R177)*'3j PAAC PAP'!$G$27)</f>
        <v>0.40345545167436941</v>
      </c>
      <c r="S179" s="129">
        <f>IF(S174="-","-",SUM(S171:S177)*'3j PAAC PAP'!$G$27)</f>
        <v>0.4147546217042698</v>
      </c>
      <c r="T179" s="129">
        <f>IF(T174="-","-",SUM(T171:T177)*'3j PAAC PAP'!$G$27)</f>
        <v>0.4146966636858021</v>
      </c>
      <c r="U179" s="129" t="str">
        <f>IF(U174="-","-",SUM(U171:U177)*'3j PAAC PAP'!$G$27)</f>
        <v>-</v>
      </c>
      <c r="V179" s="129" t="str">
        <f>IF(V174="-","-",SUM(V171:V177)*'3j PAAC PAP'!$G$27)</f>
        <v>-</v>
      </c>
      <c r="W179" s="129" t="str">
        <f>IF(W174="-","-",SUM(W171:W177)*'3j PAAC PAP'!$G$27)</f>
        <v>-</v>
      </c>
      <c r="X179" s="129" t="str">
        <f>IF(X174="-","-",SUM(X171:X177)*'3j PAAC PAP'!$G$27)</f>
        <v>-</v>
      </c>
      <c r="Y179" s="129" t="str">
        <f>IF(Y174="-","-",SUM(Y171:Y177)*'3j PAAC PAP'!$G$27)</f>
        <v>-</v>
      </c>
      <c r="Z179" s="129" t="str">
        <f>IF(Z174="-","-",SUM(Z171:Z177)*'3j PAAC PAP'!$G$27)</f>
        <v>-</v>
      </c>
      <c r="AA179" s="28"/>
    </row>
    <row r="180" spans="1:27" x14ac:dyDescent="0.2">
      <c r="A180" s="256">
        <v>9</v>
      </c>
      <c r="B180" s="132" t="s">
        <v>388</v>
      </c>
      <c r="C180" s="178" t="s">
        <v>518</v>
      </c>
      <c r="D180" s="134" t="s">
        <v>329</v>
      </c>
      <c r="E180" s="131"/>
      <c r="F180" s="30"/>
      <c r="G180" s="129">
        <f>IF(G174="-","-",SUM(G171:G179)*'3k EBIT'!$E$7)</f>
        <v>1.4875848823111275</v>
      </c>
      <c r="H180" s="129">
        <f>IF(H174="-","-",SUM(H171:H179)*'3k EBIT'!$E$7)</f>
        <v>1.489225303886796</v>
      </c>
      <c r="I180" s="129">
        <f>IF(I174="-","-",SUM(I171:I179)*'3k EBIT'!$E$7)</f>
        <v>1.4531312440630708</v>
      </c>
      <c r="J180" s="129">
        <f>IF(J174="-","-",SUM(J171:J179)*'3k EBIT'!$E$7)</f>
        <v>1.4580525087900758</v>
      </c>
      <c r="K180" s="129">
        <f>IF(K174="-","-",SUM(K171:K179)*'3k EBIT'!$E$7)</f>
        <v>1.5482978060736461</v>
      </c>
      <c r="L180" s="129">
        <f>IF(L174="-","-",SUM(L171:L179)*'3k EBIT'!$E$7)</f>
        <v>1.5564097242019488</v>
      </c>
      <c r="M180" s="129">
        <f>IF(M174="-","-",SUM(M171:M179)*'3k EBIT'!$E$7)</f>
        <v>1.6014615014758271</v>
      </c>
      <c r="N180" s="129">
        <f>IF(N174="-","-",SUM(N171:N179)*'3k EBIT'!$E$7)</f>
        <v>1.7309862344852527</v>
      </c>
      <c r="O180" s="30"/>
      <c r="P180" s="129">
        <f>IF(P174="-","-",SUM(P171:P179)*'3k EBIT'!$E$7)</f>
        <v>1.7309862344852527</v>
      </c>
      <c r="Q180" s="129">
        <f>IF(Q174="-","-",SUM(Q171:Q179)*'3k EBIT'!$E$7)</f>
        <v>1.6813894863723811</v>
      </c>
      <c r="R180" s="129">
        <f>IF(R174="-","-",SUM(R171:R179)*'3k EBIT'!$E$7)</f>
        <v>1.6876425334375658</v>
      </c>
      <c r="S180" s="129">
        <f>IF(S174="-","-",SUM(S171:S179)*'3k EBIT'!$E$7)</f>
        <v>1.73333554977334</v>
      </c>
      <c r="T180" s="129">
        <f>IF(T174="-","-",SUM(T171:T179)*'3k EBIT'!$E$7)</f>
        <v>1.7332977825890747</v>
      </c>
      <c r="U180" s="129" t="str">
        <f>IF(U174="-","-",SUM(U171:U179)*'3k EBIT'!$E$7)</f>
        <v>-</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2">
      <c r="A181" s="256">
        <v>10</v>
      </c>
      <c r="B181" s="132" t="s">
        <v>292</v>
      </c>
      <c r="C181" s="176" t="s">
        <v>519</v>
      </c>
      <c r="D181" s="134" t="s">
        <v>329</v>
      </c>
      <c r="E181" s="130"/>
      <c r="F181" s="30"/>
      <c r="G181" s="129">
        <f>IF(G176="-","-",SUM(G171:G174,G176:G180)*'3l HAP'!$E$8)</f>
        <v>0.73962538274979506</v>
      </c>
      <c r="H181" s="129">
        <f>IF(H176="-","-",SUM(H171:H174,H176:H180)*'3l HAP'!$E$8)</f>
        <v>0.74088945655868499</v>
      </c>
      <c r="I181" s="129">
        <f>IF(I176="-","-",SUM(I171:I174,I176:I180)*'3l HAP'!$E$8)</f>
        <v>0.74300234942182775</v>
      </c>
      <c r="J181" s="129">
        <f>IF(J176="-","-",SUM(J171:J174,J176:J180)*'3l HAP'!$E$8)</f>
        <v>0.7467945708484971</v>
      </c>
      <c r="K181" s="129">
        <f>IF(K176="-","-",SUM(K171:K174,K176:K180)*'3l HAP'!$E$8)</f>
        <v>0.7570176568100877</v>
      </c>
      <c r="L181" s="129">
        <f>IF(L176="-","-",SUM(L171:L174,L176:L180)*'3l HAP'!$E$8)</f>
        <v>0.76326852756059571</v>
      </c>
      <c r="M181" s="129">
        <f>IF(M176="-","-",SUM(M171:M174,M176:M180)*'3l HAP'!$E$8)</f>
        <v>0.8054660153298685</v>
      </c>
      <c r="N181" s="129">
        <f>IF(N176="-","-",SUM(N171:N174,N176:N180)*'3l HAP'!$E$8)</f>
        <v>0.90527500652408099</v>
      </c>
      <c r="O181" s="30"/>
      <c r="P181" s="129">
        <f>IF(P176="-","-",SUM(P171:P174,P176:P180)*'3l HAP'!$E$8)</f>
        <v>0.90527500652408099</v>
      </c>
      <c r="Q181" s="129">
        <f>IF(Q176="-","-",SUM(Q171:Q174,Q176:Q180)*'3l HAP'!$E$8)</f>
        <v>0.93866594335649334</v>
      </c>
      <c r="R181" s="129">
        <f>IF(R176="-","-",SUM(R171:R174,R176:R180)*'3l HAP'!$E$8)</f>
        <v>0.9434844077915493</v>
      </c>
      <c r="S181" s="129">
        <f>IF(S176="-","-",SUM(S171:S174,S176:S180)*'3l HAP'!$E$8)</f>
        <v>0.9765568836780496</v>
      </c>
      <c r="T181" s="129">
        <f>IF(T176="-","-",SUM(T171:T174,T176:T180)*'3l HAP'!$E$8)</f>
        <v>0.97652778109297433</v>
      </c>
      <c r="U181" s="129" t="str">
        <f>IF(U176="-","-",SUM(U171:U174,U176:U180)*'3l HAP'!$E$8)</f>
        <v>-</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2">
      <c r="A182" s="256">
        <v>11</v>
      </c>
      <c r="B182" s="132" t="s">
        <v>44</v>
      </c>
      <c r="C182" s="178" t="str">
        <f>B182&amp;"_"&amp;D182</f>
        <v>Total_Northern Scotland</v>
      </c>
      <c r="D182" s="134" t="s">
        <v>329</v>
      </c>
      <c r="E182" s="131"/>
      <c r="F182" s="30"/>
      <c r="G182" s="129">
        <f t="shared" ref="G182:N182" si="26">IF(G176="-","-",SUM(G171:G181))</f>
        <v>79.033534217514841</v>
      </c>
      <c r="H182" s="129">
        <f t="shared" si="26"/>
        <v>79.121136233328386</v>
      </c>
      <c r="I182" s="129">
        <f t="shared" si="26"/>
        <v>77.223562551718629</v>
      </c>
      <c r="J182" s="129">
        <f t="shared" si="26"/>
        <v>77.486368599159206</v>
      </c>
      <c r="K182" s="129">
        <f t="shared" si="26"/>
        <v>82.24634221183284</v>
      </c>
      <c r="L182" s="129">
        <f t="shared" si="26"/>
        <v>82.679535965617816</v>
      </c>
      <c r="M182" s="129">
        <f t="shared" si="26"/>
        <v>85.09287864628871</v>
      </c>
      <c r="N182" s="129">
        <f t="shared" si="26"/>
        <v>92.009776032689047</v>
      </c>
      <c r="O182" s="30"/>
      <c r="P182" s="129">
        <f t="shared" ref="P182:Z182" si="27">IF(P176="-","-",SUM(P171:P181))</f>
        <v>92.009776032689047</v>
      </c>
      <c r="Q182" s="129">
        <f t="shared" si="27"/>
        <v>89.432812883899729</v>
      </c>
      <c r="R182" s="129">
        <f t="shared" si="27"/>
        <v>89.766738952668902</v>
      </c>
      <c r="S182" s="129">
        <f t="shared" si="27"/>
        <v>92.204706031827058</v>
      </c>
      <c r="T182" s="129">
        <f t="shared" si="27"/>
        <v>92.20268918352275</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f t="shared" si="35"/>
        <v>11.630458109953564</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0.3066300926962815</v>
      </c>
      <c r="M191" s="38">
        <f t="shared" si="31"/>
        <v>0.32153413340363518</v>
      </c>
      <c r="N191" s="38">
        <f t="shared" si="31"/>
        <v>0.35369314512440347</v>
      </c>
      <c r="O191" s="30"/>
      <c r="P191" s="38">
        <f t="shared" ref="P191:Z191" si="37">IF(P23="-","-",AVERAGE(P23,P35,P47,P59,P71,P83,P95,P107,P119,P131,P143,P155,P167,P179))</f>
        <v>0.35369314512440347</v>
      </c>
      <c r="Q191" s="38">
        <f t="shared" si="37"/>
        <v>0.36397152211991751</v>
      </c>
      <c r="R191" s="38">
        <f t="shared" si="37"/>
        <v>0.3654016518886552</v>
      </c>
      <c r="S191" s="38">
        <f t="shared" si="37"/>
        <v>0.37951024777569842</v>
      </c>
      <c r="T191" s="38">
        <f t="shared" si="37"/>
        <v>0.37945228975723061</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1.2965689229991426</v>
      </c>
      <c r="M192" s="38">
        <f t="shared" si="31"/>
        <v>1.3572994363737172</v>
      </c>
      <c r="N192" s="38">
        <f t="shared" si="31"/>
        <v>1.4868241693831428</v>
      </c>
      <c r="O192" s="30"/>
      <c r="P192" s="38">
        <f t="shared" ref="P192:Z192" si="38">IF(P24="-","-",AVERAGE(P24,P36,P48,P60,P72,P84,P96,P108,P120,P132,P144,P156,P168,P180))</f>
        <v>1.4868241693831428</v>
      </c>
      <c r="Q192" s="38">
        <f t="shared" si="38"/>
        <v>1.528813565806703</v>
      </c>
      <c r="R192" s="38">
        <f t="shared" si="38"/>
        <v>1.5350666128718873</v>
      </c>
      <c r="S192" s="38">
        <f t="shared" si="38"/>
        <v>1.5920239638819484</v>
      </c>
      <c r="T192" s="38">
        <f t="shared" si="38"/>
        <v>1.5919861966976829</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0.75851536465526193</v>
      </c>
      <c r="M193" s="38">
        <f t="shared" si="31"/>
        <v>0.80099965721612765</v>
      </c>
      <c r="N193" s="38">
        <f t="shared" si="31"/>
        <v>0.90080864841034014</v>
      </c>
      <c r="O193" s="30"/>
      <c r="P193" s="38">
        <f t="shared" ref="P193:Z193" si="39">IF(P25="-","-",AVERAGE(P25,P37,P49,P61,P73,P85,P97,P109,P121,P133,P145,P157,P169,P181))</f>
        <v>0.90080864841034014</v>
      </c>
      <c r="Q193" s="38">
        <f t="shared" si="39"/>
        <v>0.93587493362082863</v>
      </c>
      <c r="R193" s="38">
        <f t="shared" si="39"/>
        <v>0.94069339805588448</v>
      </c>
      <c r="S193" s="38">
        <f t="shared" si="39"/>
        <v>0.97397192787032549</v>
      </c>
      <c r="T193" s="38">
        <f t="shared" si="39"/>
        <v>0.97394282528525022</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68.998956809295379</v>
      </c>
      <c r="M194" s="38">
        <f t="shared" si="31"/>
        <v>72.237782590787134</v>
      </c>
      <c r="N194" s="38">
        <f t="shared" si="31"/>
        <v>79.15467997718747</v>
      </c>
      <c r="O194" s="30"/>
      <c r="P194" s="38">
        <f t="shared" ref="P194:Z194" si="40">IF(P26="-","-",AVERAGE(P26,P38,P50,P62,P74,P86,P98,P110,P122,P134,P146,P158,P170,P182))</f>
        <v>79.15467997718747</v>
      </c>
      <c r="Q194" s="38">
        <f t="shared" si="40"/>
        <v>81.399713582384081</v>
      </c>
      <c r="R194" s="38">
        <f t="shared" si="40"/>
        <v>81.733639651153254</v>
      </c>
      <c r="S194" s="38">
        <f t="shared" si="40"/>
        <v>84.76467225905651</v>
      </c>
      <c r="T194" s="38">
        <f t="shared" si="40"/>
        <v>84.762655410752217</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158"/>
      <c r="C4" s="158"/>
      <c r="D4" s="158"/>
      <c r="E4" s="158"/>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482</v>
      </c>
      <c r="D6" s="75"/>
      <c r="E6" s="75"/>
      <c r="F6" s="75"/>
      <c r="G6" s="75"/>
      <c r="I6" s="76"/>
      <c r="J6" s="76"/>
      <c r="K6" s="76"/>
      <c r="L6" s="76"/>
      <c r="M6" s="76"/>
      <c r="N6" s="76"/>
      <c r="O6" s="76"/>
      <c r="P6" s="76"/>
      <c r="Q6" s="76"/>
    </row>
    <row r="7" spans="1:27" ht="14.65" customHeight="1" x14ac:dyDescent="0.2">
      <c r="B7" s="79" t="s">
        <v>470</v>
      </c>
      <c r="C7" s="81" t="s">
        <v>0</v>
      </c>
      <c r="D7" s="75"/>
      <c r="E7" s="75"/>
      <c r="F7" s="75"/>
      <c r="G7" s="75"/>
      <c r="I7" s="76"/>
      <c r="J7" s="76"/>
      <c r="K7" s="76"/>
      <c r="L7" s="76"/>
      <c r="M7" s="76"/>
      <c r="N7" s="76"/>
      <c r="O7" s="76"/>
      <c r="P7" s="76"/>
      <c r="Q7" s="76"/>
    </row>
    <row r="8" spans="1:27" ht="12.4" customHeight="1" x14ac:dyDescent="0.2">
      <c r="B8" s="80" t="s">
        <v>345</v>
      </c>
      <c r="C8" s="82" t="s">
        <v>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f>IF('3c AA'!W13="-","-",'3c AA'!W13)</f>
        <v>0</v>
      </c>
      <c r="U17" s="38" t="str">
        <f>IF('3c AA'!X13="-","-",'3c AA'!X13)</f>
        <v>-</v>
      </c>
      <c r="V17" s="38" t="str">
        <f>IF('3c AA'!Y13="-","-",'3c AA'!Y13)</f>
        <v>-</v>
      </c>
      <c r="W17" s="38" t="str">
        <f>IF('3c AA'!Z13="-","-",'3c AA'!Z13)</f>
        <v>-</v>
      </c>
      <c r="X17" s="38" t="str">
        <f>IF('3c AA'!AA13="-","-",'3c AA'!AA13)</f>
        <v>-</v>
      </c>
      <c r="Y17" s="38" t="str">
        <f>IF('3c AA'!AB13="-","-",'3c AA'!AB13)</f>
        <v>-</v>
      </c>
      <c r="Z17" s="38" t="str">
        <f>IF('3c AA'!AC13="-","-",'3c AA'!AC13)</f>
        <v>-</v>
      </c>
      <c r="AA17" s="28"/>
    </row>
    <row r="18" spans="1:27" s="29" customFormat="1" ht="11.25" customHeight="1" x14ac:dyDescent="0.15">
      <c r="A18" s="256"/>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t="str">
        <f>'3d PC'!U55</f>
        <v>-</v>
      </c>
      <c r="V18" s="38" t="str">
        <f>'3d PC'!V55</f>
        <v>-</v>
      </c>
      <c r="W18" s="38" t="str">
        <f>'3d PC'!W55</f>
        <v>-</v>
      </c>
      <c r="X18" s="38" t="str">
        <f>'3d PC'!X55</f>
        <v>-</v>
      </c>
      <c r="Y18" s="38" t="str">
        <f>'3d PC'!Y55</f>
        <v>-</v>
      </c>
      <c r="Z18" s="38" t="str">
        <f>'3d PC'!Z55</f>
        <v>-</v>
      </c>
      <c r="AA18" s="28"/>
    </row>
    <row r="19" spans="1:27" s="29" customFormat="1" ht="11.25" customHeight="1" x14ac:dyDescent="0.15">
      <c r="A19" s="256"/>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t="str">
        <f>'3e NC-Elec'!V14</f>
        <v>-</v>
      </c>
      <c r="V19" s="38" t="str">
        <f>'3e NC-Elec'!W14</f>
        <v>-</v>
      </c>
      <c r="W19" s="38" t="str">
        <f>'3e NC-Elec'!X14</f>
        <v>-</v>
      </c>
      <c r="X19" s="38" t="str">
        <f>'3e NC-Elec'!Y14</f>
        <v>-</v>
      </c>
      <c r="Y19" s="38" t="str">
        <f>'3e NC-Elec'!Z14</f>
        <v>-</v>
      </c>
      <c r="Z19" s="38" t="str">
        <f>'3e NC-Elec'!AA14</f>
        <v>-</v>
      </c>
      <c r="AA19" s="28"/>
    </row>
    <row r="20" spans="1:27" s="29" customFormat="1" ht="11.25" customHeight="1" x14ac:dyDescent="0.15">
      <c r="A20" s="256"/>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t="str">
        <f>IF('3g CPIH'!Q$16="-","-",'3h OC '!$E$7*('3g CPIH'!Q$16/'3g CPIH'!$G$16))</f>
        <v>-</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f>IF('3i SMNCC'!P$38="-","-",'3i SMNCC'!P$48)</f>
        <v>11.63045810995356</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15">
      <c r="A22" s="256"/>
      <c r="B22" s="135" t="s">
        <v>349</v>
      </c>
      <c r="C22" s="135" t="s">
        <v>389</v>
      </c>
      <c r="D22" s="127" t="s">
        <v>315</v>
      </c>
      <c r="E22" s="128"/>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f>IF('3g CPIH'!P$16="-","-",'3j PAAC PAP'!$G$7*('3g CPIH'!P$16/'3g CPIH'!$G$16))</f>
        <v>14.633493542074362</v>
      </c>
      <c r="U22" s="38" t="str">
        <f>IF('3g CPIH'!Q$16="-","-",'3j PAAC PAP'!$G$7*('3g CPIH'!Q$16/'3g CPIH'!$G$16))</f>
        <v>-</v>
      </c>
      <c r="V22" s="38" t="str">
        <f>IF('3g CPIH'!R$16="-","-",'3j PAAC PAP'!$G$7*('3g CPIH'!R$16/'3g CPIH'!$G$16))</f>
        <v>-</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25" x14ac:dyDescent="0.15">
      <c r="A23" s="256"/>
      <c r="B23" s="135" t="s">
        <v>349</v>
      </c>
      <c r="C23" s="135" t="s">
        <v>406</v>
      </c>
      <c r="D23" s="127" t="s">
        <v>315</v>
      </c>
      <c r="E23" s="128"/>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3.7239704572882228</v>
      </c>
      <c r="M23" s="38">
        <f>IF(M18="-","-",SUM(M15:M21)*'3j PAAC PAP'!$G$25)</f>
        <v>3.8305091970212026</v>
      </c>
      <c r="N23" s="38">
        <f>IF(N18="-","-",SUM(N15:N21)*'3j PAAC PAP'!$G$25)</f>
        <v>4.2168811058658173</v>
      </c>
      <c r="O23" s="30"/>
      <c r="P23" s="38">
        <f>IF(P18="-","-",SUM(P15:P21)*'3j PAAC PAP'!$G$25)</f>
        <v>4.2168811058658173</v>
      </c>
      <c r="Q23" s="38">
        <f>IF(Q18="-","-",SUM(Q15:Q21)*'3j PAAC PAP'!$G$25)</f>
        <v>4.4448236416305384</v>
      </c>
      <c r="R23" s="38">
        <f>IF(R18="-","-",SUM(R15:R21)*'3j PAAC PAP'!$G$25)</f>
        <v>4.4620058228940831</v>
      </c>
      <c r="S23" s="38">
        <f>IF(S18="-","-",SUM(S15:S21)*'3j PAAC PAP'!$G$25)</f>
        <v>4.5828585606686465</v>
      </c>
      <c r="T23" s="38">
        <f>IF(T18="-","-",SUM(T15:T21)*'3j PAAC PAP'!$G$25)</f>
        <v>4.5821622286288859</v>
      </c>
      <c r="U23" s="38" t="str">
        <f>IF(U18="-","-",SUM(U15:U21)*'3j PAAC PAP'!$G$25)</f>
        <v>-</v>
      </c>
      <c r="V23" s="38" t="str">
        <f>IF(V18="-","-",SUM(V15:V21)*'3j PAAC PAP'!$G$25)</f>
        <v>-</v>
      </c>
      <c r="W23" s="38" t="str">
        <f>IF(W18="-","-",SUM(W15:W21)*'3j PAAC PAP'!$G$25)</f>
        <v>-</v>
      </c>
      <c r="X23" s="38" t="str">
        <f>IF(X18="-","-",SUM(X15:X21)*'3j PAAC PAP'!$G$25)</f>
        <v>-</v>
      </c>
      <c r="Y23" s="38" t="str">
        <f>IF(Y18="-","-",SUM(Y15:Y21)*'3j PAAC PAP'!$G$25)</f>
        <v>-</v>
      </c>
      <c r="Z23" s="38" t="str">
        <f>IF(Z18="-","-",SUM(Z15:Z21)*'3j PAAC PAP'!$G$25)</f>
        <v>-</v>
      </c>
      <c r="AA23" s="28"/>
    </row>
    <row r="24" spans="1:27" s="29" customFormat="1" ht="11.25" x14ac:dyDescent="0.15">
      <c r="A24" s="256"/>
      <c r="B24" s="135" t="s">
        <v>388</v>
      </c>
      <c r="C24" s="135" t="s">
        <v>518</v>
      </c>
      <c r="D24" s="127" t="s">
        <v>315</v>
      </c>
      <c r="E24" s="128"/>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1.5785093889339838</v>
      </c>
      <c r="M24" s="38">
        <f>IF(M18="-","-",SUM(M15:M23)*'3k EBIT'!$E$7)</f>
        <v>1.6198628941495021</v>
      </c>
      <c r="N24" s="38">
        <f>IF(N18="-","-",SUM(N15:N23)*'3k EBIT'!$E$7)</f>
        <v>1.7580086590302659</v>
      </c>
      <c r="O24" s="30"/>
      <c r="P24" s="38">
        <f>IF(P18="-","-",SUM(P15:P23)*'3k EBIT'!$E$7)</f>
        <v>1.7580086590302659</v>
      </c>
      <c r="Q24" s="38">
        <f>IF(Q18="-","-",SUM(Q15:Q23)*'3k EBIT'!$E$7)</f>
        <v>1.8412514533301825</v>
      </c>
      <c r="R24" s="38">
        <f>IF(R18="-","-",SUM(R15:R23)*'3k EBIT'!$E$7)</f>
        <v>1.8493745963330244</v>
      </c>
      <c r="S24" s="38">
        <f>IF(S18="-","-",SUM(S15:S23)*'3k EBIT'!$E$7)</f>
        <v>1.8934146798221059</v>
      </c>
      <c r="T24" s="38">
        <f>IF(T18="-","-",SUM(T15:T23)*'3k EBIT'!$E$7)</f>
        <v>1.8939514274364111</v>
      </c>
      <c r="U24" s="38" t="str">
        <f>IF(U18="-","-",SUM(U15:U23)*'3k EBIT'!$E$7)</f>
        <v>-</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15">
      <c r="A25" s="256"/>
      <c r="B25" s="135" t="s">
        <v>292</v>
      </c>
      <c r="C25" s="179" t="s">
        <v>519</v>
      </c>
      <c r="D25" s="127" t="s">
        <v>315</v>
      </c>
      <c r="E25" s="127"/>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0.96573364241291038</v>
      </c>
      <c r="M25" s="38">
        <f>IF(M20="-","-",SUM(M15:M18,M20:M24)*'3l HAP'!$E$8)</f>
        <v>1.0114940787694917</v>
      </c>
      <c r="N25" s="38">
        <f>IF(N20="-","-",SUM(N15:N18,N20:N24)*'3l HAP'!$E$8)</f>
        <v>1.1179462528843653</v>
      </c>
      <c r="O25" s="30"/>
      <c r="P25" s="38">
        <f>IF(P20="-","-",SUM(P15:P18,P20:P24)*'3l HAP'!$E$8)</f>
        <v>1.1179462528843653</v>
      </c>
      <c r="Q25" s="38">
        <f>IF(Q20="-","-",SUM(Q15:Q18,Q20:Q24)*'3l HAP'!$E$8)</f>
        <v>1.1585779251966917</v>
      </c>
      <c r="R25" s="38">
        <f>IF(R20="-","-",SUM(R15:R18,R20:R24)*'3l HAP'!$E$8)</f>
        <v>1.164837445595633</v>
      </c>
      <c r="S25" s="38">
        <f>IF(S20="-","-",SUM(S15:S18,S20:S24)*'3l HAP'!$E$8)</f>
        <v>1.2003769822551695</v>
      </c>
      <c r="T25" s="38">
        <f>IF(T20="-","-",SUM(T15:T18,T20:T24)*'3l HAP'!$E$8)</f>
        <v>1.200790588495962</v>
      </c>
      <c r="U25" s="38" t="str">
        <f>IF(U20="-","-",SUM(U15:U18,U20:U24)*'3l HAP'!$E$8)</f>
        <v>-</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15">
      <c r="A26" s="256"/>
      <c r="B26" s="135" t="s">
        <v>44</v>
      </c>
      <c r="C26" s="135" t="str">
        <f>B26&amp;"_"&amp;D26</f>
        <v>Total_Eastern</v>
      </c>
      <c r="D26" s="127" t="s">
        <v>315</v>
      </c>
      <c r="E26" s="128"/>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84.045140849086664</v>
      </c>
      <c r="M26" s="38">
        <f t="shared" si="0"/>
        <v>86.267400660935422</v>
      </c>
      <c r="N26" s="38">
        <f t="shared" si="0"/>
        <v>93.64467956238272</v>
      </c>
      <c r="O26" s="30"/>
      <c r="P26" s="38">
        <f t="shared" ref="P26:Z26" si="1">IF(P20="-","-",SUM(P15:P25))</f>
        <v>93.64467956238272</v>
      </c>
      <c r="Q26" s="38">
        <f t="shared" si="1"/>
        <v>98.066509125025362</v>
      </c>
      <c r="R26" s="38">
        <f t="shared" si="1"/>
        <v>98.500302311085221</v>
      </c>
      <c r="S26" s="38">
        <f t="shared" si="1"/>
        <v>100.85374002133511</v>
      </c>
      <c r="T26" s="38">
        <f t="shared" si="1"/>
        <v>100.88240349034434</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AA'!J14="-","-",'3c AA'!J14)</f>
        <v>-</v>
      </c>
      <c r="H29" s="129" t="str">
        <f>IF('3c AA'!K14="-","-",'3c AA'!K14)</f>
        <v>-</v>
      </c>
      <c r="I29" s="129" t="str">
        <f>IF('3c AA'!L14="-","-",'3c AA'!L14)</f>
        <v>-</v>
      </c>
      <c r="J29" s="129" t="str">
        <f>IF('3c AA'!M14="-","-",'3c AA'!M14)</f>
        <v>-</v>
      </c>
      <c r="K29" s="129" t="str">
        <f>IF('3c AA'!N14="-","-",'3c AA'!N14)</f>
        <v>-</v>
      </c>
      <c r="L29" s="129" t="str">
        <f>IF('3c AA'!O14="-","-",'3c AA'!O14)</f>
        <v>-</v>
      </c>
      <c r="M29" s="129" t="str">
        <f>IF('3c AA'!P14="-","-",'3c AA'!P14)</f>
        <v>-</v>
      </c>
      <c r="N29" s="129" t="str">
        <f>IF('3c AA'!Q14="-","-",'3c AA'!Q14)</f>
        <v>-</v>
      </c>
      <c r="O29" s="30"/>
      <c r="P29" s="129" t="str">
        <f>IF('3c AA'!S14="-","-",'3c AA'!S14)</f>
        <v>-</v>
      </c>
      <c r="Q29" s="129" t="str">
        <f>IF('3c AA'!T14="-","-",'3c AA'!T14)</f>
        <v>-</v>
      </c>
      <c r="R29" s="129" t="str">
        <f>IF('3c AA'!U14="-","-",'3c AA'!U14)</f>
        <v>-</v>
      </c>
      <c r="S29" s="129" t="str">
        <f>IF('3c AA'!V14="-","-",'3c AA'!V14)</f>
        <v>-</v>
      </c>
      <c r="T29" s="129">
        <f>IF('3c AA'!W14="-","-",'3c AA'!W14)</f>
        <v>0</v>
      </c>
      <c r="U29" s="129" t="str">
        <f>IF('3c AA'!X14="-","-",'3c AA'!X14)</f>
        <v>-</v>
      </c>
      <c r="V29" s="129" t="str">
        <f>IF('3c AA'!Y14="-","-",'3c AA'!Y14)</f>
        <v>-</v>
      </c>
      <c r="W29" s="129" t="str">
        <f>IF('3c AA'!Z14="-","-",'3c AA'!Z14)</f>
        <v>-</v>
      </c>
      <c r="X29" s="129" t="str">
        <f>IF('3c AA'!AA14="-","-",'3c AA'!AA14)</f>
        <v>-</v>
      </c>
      <c r="Y29" s="129" t="str">
        <f>IF('3c AA'!AB14="-","-",'3c AA'!AB14)</f>
        <v>-</v>
      </c>
      <c r="Z29" s="129" t="str">
        <f>IF('3c AA'!AC14="-","-",'3c AA'!AC14)</f>
        <v>-</v>
      </c>
      <c r="AA29" s="28"/>
    </row>
    <row r="30" spans="1:27" s="29" customFormat="1" ht="12.4" customHeight="1" x14ac:dyDescent="0.15">
      <c r="A30" s="256"/>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t="str">
        <f>'3d PC'!U55</f>
        <v>-</v>
      </c>
      <c r="V30" s="129" t="str">
        <f>'3d PC'!V55</f>
        <v>-</v>
      </c>
      <c r="W30" s="129" t="str">
        <f>'3d PC'!W55</f>
        <v>-</v>
      </c>
      <c r="X30" s="129" t="str">
        <f>'3d PC'!X55</f>
        <v>-</v>
      </c>
      <c r="Y30" s="129" t="str">
        <f>'3d PC'!Y55</f>
        <v>-</v>
      </c>
      <c r="Z30" s="129" t="str">
        <f>'3d PC'!Z55</f>
        <v>-</v>
      </c>
      <c r="AA30" s="28"/>
    </row>
    <row r="31" spans="1:27" s="29" customFormat="1" ht="11.25" customHeight="1" x14ac:dyDescent="0.15">
      <c r="A31" s="256"/>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t="str">
        <f>'3e NC-Elec'!V15</f>
        <v>-</v>
      </c>
      <c r="V31" s="129" t="str">
        <f>'3e NC-Elec'!W15</f>
        <v>-</v>
      </c>
      <c r="W31" s="129" t="str">
        <f>'3e NC-Elec'!X15</f>
        <v>-</v>
      </c>
      <c r="X31" s="129" t="str">
        <f>'3e NC-Elec'!Y15</f>
        <v>-</v>
      </c>
      <c r="Y31" s="129" t="str">
        <f>'3e NC-Elec'!Z15</f>
        <v>-</v>
      </c>
      <c r="Z31" s="129" t="str">
        <f>'3e NC-Elec'!AA15</f>
        <v>-</v>
      </c>
      <c r="AA31" s="28"/>
    </row>
    <row r="32" spans="1:27" s="29" customFormat="1" ht="11.25" customHeight="1" x14ac:dyDescent="0.15">
      <c r="A32" s="256"/>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t="str">
        <f>IF('3g CPIH'!Q$16="-","-",'3h OC '!$E$7*('3g CPIH'!Q$16/'3g CPIH'!$G$16))</f>
        <v>-</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f>IF('3i SMNCC'!P$38="-","-",'3i SMNCC'!P$48)</f>
        <v>11.63045810995356</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15">
      <c r="A34" s="256"/>
      <c r="B34" s="132" t="s">
        <v>349</v>
      </c>
      <c r="C34" s="132" t="s">
        <v>389</v>
      </c>
      <c r="D34" s="130" t="s">
        <v>317</v>
      </c>
      <c r="E34" s="131"/>
      <c r="F34" s="30"/>
      <c r="G34" s="129">
        <f>IF('3g CPIH'!C$16="-","-",'3j PAAC PAP'!$G$7*('3g CPIH'!C$16/'3g CPIH'!$G$16))</f>
        <v>13.436452250489236</v>
      </c>
      <c r="H34" s="129">
        <f>IF('3g CPIH'!D$16="-","-",'3j PAAC PAP'!$G$7*('3g CPIH'!D$16/'3g CPIH'!$G$16))</f>
        <v>13.463352054794518</v>
      </c>
      <c r="I34" s="129">
        <f>IF('3g CPIH'!E$16="-","-",'3j PAAC PAP'!$G$7*('3g CPIH'!E$16/'3g CPIH'!$G$16))</f>
        <v>13.503701761252445</v>
      </c>
      <c r="J34" s="129">
        <f>IF('3g CPIH'!F$16="-","-",'3j PAAC PAP'!$G$7*('3g CPIH'!F$16/'3g CPIH'!$G$16))</f>
        <v>13.584401174168297</v>
      </c>
      <c r="K34" s="129">
        <f>IF('3g CPIH'!G$16="-","-",'3j PAAC PAP'!$G$7*('3g CPIH'!G$16/'3g CPIH'!$G$16))</f>
        <v>13.745799999999999</v>
      </c>
      <c r="L34" s="129">
        <f>IF('3g CPIH'!H$16="-","-",'3j PAAC PAP'!$G$7*('3g CPIH'!H$16/'3g CPIH'!$G$16))</f>
        <v>13.920648727984345</v>
      </c>
      <c r="M34" s="129">
        <f>IF('3g CPIH'!I$16="-","-",'3j PAAC PAP'!$G$7*('3g CPIH'!I$16/'3g CPIH'!$G$16))</f>
        <v>14.122397260273971</v>
      </c>
      <c r="N34" s="129">
        <f>IF('3g CPIH'!J$16="-","-",'3j PAAC PAP'!$G$7*('3g CPIH'!J$16/'3g CPIH'!$G$16))</f>
        <v>14.24344637964775</v>
      </c>
      <c r="O34" s="30"/>
      <c r="P34" s="129">
        <f>IF('3g CPIH'!L$16="-","-",'3j PAAC PAP'!$G$7*('3g CPIH'!L$16/'3g CPIH'!$G$16))</f>
        <v>14.24344637964775</v>
      </c>
      <c r="Q34" s="129">
        <f>IF('3g CPIH'!M$16="-","-",'3j PAAC PAP'!$G$7*('3g CPIH'!M$16/'3g CPIH'!$G$16))</f>
        <v>14.40484520547945</v>
      </c>
      <c r="R34" s="129">
        <f>IF('3g CPIH'!N$16="-","-",'3j PAAC PAP'!$G$7*('3g CPIH'!N$16/'3g CPIH'!$G$16))</f>
        <v>14.512444422700586</v>
      </c>
      <c r="S34" s="129">
        <f>IF('3g CPIH'!O$16="-","-",'3j PAAC PAP'!$G$7*('3g CPIH'!O$16/'3g CPIH'!$G$16))</f>
        <v>14.593143835616438</v>
      </c>
      <c r="T34" s="129">
        <f>IF('3g CPIH'!P$16="-","-",'3j PAAC PAP'!$G$7*('3g CPIH'!P$16/'3g CPIH'!$G$16))</f>
        <v>14.633493542074362</v>
      </c>
      <c r="U34" s="129" t="str">
        <f>IF('3g CPIH'!Q$16="-","-",'3j PAAC PAP'!$G$7*('3g CPIH'!Q$16/'3g CPIH'!$G$16))</f>
        <v>-</v>
      </c>
      <c r="V34" s="129" t="str">
        <f>IF('3g CPIH'!R$16="-","-",'3j PAAC PAP'!$G$7*('3g CPIH'!R$16/'3g CPIH'!$G$16))</f>
        <v>-</v>
      </c>
      <c r="W34" s="129" t="str">
        <f>IF('3g CPIH'!S$16="-","-",'3j PAAC PAP'!$G$7*('3g CPIH'!S$16/'3g CPIH'!$G$16))</f>
        <v>-</v>
      </c>
      <c r="X34" s="129" t="str">
        <f>IF('3g CPIH'!T$16="-","-",'3j PAAC PAP'!$G$7*('3g CPIH'!T$16/'3g CPIH'!$G$16))</f>
        <v>-</v>
      </c>
      <c r="Y34" s="129" t="str">
        <f>IF('3g CPIH'!U$16="-","-",'3j PAAC PAP'!$G$7*('3g CPIH'!U$16/'3g CPIH'!$G$16))</f>
        <v>-</v>
      </c>
      <c r="Z34" s="129" t="str">
        <f>IF('3g CPIH'!V$16="-","-",'3j PAAC PAP'!$G$7*('3g CPIH'!V$16/'3g CPIH'!$G$16))</f>
        <v>-</v>
      </c>
      <c r="AA34" s="28"/>
    </row>
    <row r="35" spans="1:27" s="29" customFormat="1" ht="11.25" x14ac:dyDescent="0.15">
      <c r="A35" s="256"/>
      <c r="B35" s="132" t="s">
        <v>349</v>
      </c>
      <c r="C35" s="132" t="s">
        <v>406</v>
      </c>
      <c r="D35" s="130" t="s">
        <v>317</v>
      </c>
      <c r="E35" s="131"/>
      <c r="F35" s="30"/>
      <c r="G35" s="129">
        <f>IF(G30="-","-",SUM(G27:G33)*'3j PAAC PAP'!$G$25)</f>
        <v>3.1990576140474341</v>
      </c>
      <c r="H35" s="129">
        <f>IF(H30="-","-",SUM(H27:H33)*'3j PAAC PAP'!$G$25)</f>
        <v>3.2035843690501737</v>
      </c>
      <c r="I35" s="129">
        <f>IF(I30="-","-",SUM(I27:I33)*'3j PAAC PAP'!$G$25)</f>
        <v>3.6120967084838282</v>
      </c>
      <c r="J35" s="129">
        <f>IF(J30="-","-",SUM(J27:J33)*'3j PAAC PAP'!$G$25)</f>
        <v>3.6256769734920469</v>
      </c>
      <c r="K35" s="129">
        <f>IF(K30="-","-",SUM(K27:K33)*'3j PAAC PAP'!$G$25)</f>
        <v>3.3679987997487202</v>
      </c>
      <c r="L35" s="129">
        <f>IF(L30="-","-",SUM(L27:L33)*'3j PAAC PAP'!$G$25)</f>
        <v>3.3897791582882224</v>
      </c>
      <c r="M35" s="129">
        <f>IF(M30="-","-",SUM(M27:M33)*'3j PAAC PAP'!$G$25)</f>
        <v>3.5921052130212026</v>
      </c>
      <c r="N35" s="129">
        <f>IF(N30="-","-",SUM(N27:N33)*'3j PAAC PAP'!$G$25)</f>
        <v>3.9784771218658177</v>
      </c>
      <c r="O35" s="30"/>
      <c r="P35" s="129">
        <f>IF(P30="-","-",SUM(P27:P33)*'3j PAAC PAP'!$G$25)</f>
        <v>3.9784771218658177</v>
      </c>
      <c r="Q35" s="129">
        <f>IF(Q30="-","-",SUM(Q27:Q33)*'3j PAAC PAP'!$G$25)</f>
        <v>4.0701888096305385</v>
      </c>
      <c r="R35" s="129">
        <f>IF(R30="-","-",SUM(R27:R33)*'3j PAAC PAP'!$G$25)</f>
        <v>4.0873709908940823</v>
      </c>
      <c r="S35" s="129">
        <f>IF(S30="-","-",SUM(S27:S33)*'3j PAAC PAP'!$G$25)</f>
        <v>4.2656961176686465</v>
      </c>
      <c r="T35" s="129">
        <f>IF(T30="-","-",SUM(T27:T33)*'3j PAAC PAP'!$G$25)</f>
        <v>4.264999785628885</v>
      </c>
      <c r="U35" s="129" t="str">
        <f>IF(U30="-","-",SUM(U27:U33)*'3j PAAC PAP'!$G$25)</f>
        <v>-</v>
      </c>
      <c r="V35" s="129" t="str">
        <f>IF(V30="-","-",SUM(V27:V33)*'3j PAAC PAP'!$G$25)</f>
        <v>-</v>
      </c>
      <c r="W35" s="129" t="str">
        <f>IF(W30="-","-",SUM(W27:W33)*'3j PAAC PAP'!$G$25)</f>
        <v>-</v>
      </c>
      <c r="X35" s="129" t="str">
        <f>IF(X30="-","-",SUM(X27:X33)*'3j PAAC PAP'!$G$25)</f>
        <v>-</v>
      </c>
      <c r="Y35" s="129" t="str">
        <f>IF(Y30="-","-",SUM(Y27:Y33)*'3j PAAC PAP'!$G$25)</f>
        <v>-</v>
      </c>
      <c r="Z35" s="129" t="str">
        <f>IF(Z30="-","-",SUM(Z27:Z33)*'3j PAAC PAP'!$G$25)</f>
        <v>-</v>
      </c>
      <c r="AA35" s="28"/>
    </row>
    <row r="36" spans="1:27" s="29" customFormat="1" ht="11.25" x14ac:dyDescent="0.15">
      <c r="A36" s="256"/>
      <c r="B36" s="132" t="s">
        <v>388</v>
      </c>
      <c r="C36" s="132" t="s">
        <v>518</v>
      </c>
      <c r="D36" s="130" t="s">
        <v>317</v>
      </c>
      <c r="E36" s="131"/>
      <c r="F36" s="30"/>
      <c r="G36" s="129">
        <f>IF(G30="-","-",SUM(G27:G35)*'3k EBIT'!$E$7)</f>
        <v>1.3846360740534089</v>
      </c>
      <c r="H36" s="129">
        <f>IF(H30="-","-",SUM(H27:H35)*'3k EBIT'!$E$7)</f>
        <v>1.3867481249581963</v>
      </c>
      <c r="I36" s="129">
        <f>IF(I30="-","-",SUM(I27:I35)*'3k EBIT'!$E$7)</f>
        <v>1.5311127812966232</v>
      </c>
      <c r="J36" s="129">
        <f>IF(J30="-","-",SUM(J27:J35)*'3k EBIT'!$E$7)</f>
        <v>1.5374489340109854</v>
      </c>
      <c r="K36" s="129">
        <f>IF(K30="-","-",SUM(K27:K35)*'3k EBIT'!$E$7)</f>
        <v>1.4500066574638526</v>
      </c>
      <c r="L36" s="129">
        <f>IF(L30="-","-",SUM(L27:L35)*'3k EBIT'!$E$7)</f>
        <v>1.4610484478549517</v>
      </c>
      <c r="M36" s="129">
        <f>IF(M30="-","-",SUM(M27:M35)*'3k EBIT'!$E$7)</f>
        <v>1.5360691017873902</v>
      </c>
      <c r="N36" s="129">
        <f>IF(N30="-","-",SUM(N27:N35)*'3k EBIT'!$E$7)</f>
        <v>1.674214866668154</v>
      </c>
      <c r="O36" s="30"/>
      <c r="P36" s="129">
        <f>IF(P30="-","-",SUM(P27:P35)*'3k EBIT'!$E$7)</f>
        <v>1.674214866668154</v>
      </c>
      <c r="Q36" s="129">
        <f>IF(Q30="-","-",SUM(Q27:Q35)*'3k EBIT'!$E$7)</f>
        <v>1.7095754939040064</v>
      </c>
      <c r="R36" s="129">
        <f>IF(R30="-","-",SUM(R27:R35)*'3k EBIT'!$E$7)</f>
        <v>1.7176986369068481</v>
      </c>
      <c r="S36" s="129">
        <f>IF(S30="-","-",SUM(S27:S35)*'3k EBIT'!$E$7)</f>
        <v>1.7819390096260821</v>
      </c>
      <c r="T36" s="129">
        <f>IF(T30="-","-",SUM(T27:T35)*'3k EBIT'!$E$7)</f>
        <v>1.7824757572403871</v>
      </c>
      <c r="U36" s="129" t="str">
        <f>IF(U30="-","-",SUM(U27:U35)*'3k EBIT'!$E$7)</f>
        <v>-</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15">
      <c r="A37" s="256"/>
      <c r="B37" s="132" t="s">
        <v>292</v>
      </c>
      <c r="C37" s="177" t="s">
        <v>519</v>
      </c>
      <c r="D37" s="130" t="s">
        <v>317</v>
      </c>
      <c r="E37" s="130"/>
      <c r="F37" s="30"/>
      <c r="G37" s="129">
        <f>IF(G32="-","-",SUM(G27:G30,G32:G36)*'3l HAP'!$E$8)</f>
        <v>0.9274934812172565</v>
      </c>
      <c r="H37" s="129">
        <f>IF(H32="-","-",SUM(H27:H30,H32:H36)*'3l HAP'!$E$8)</f>
        <v>0.92912098250801234</v>
      </c>
      <c r="I37" s="129">
        <f>IF(I32="-","-",SUM(I27:I30,I32:I36)*'3l HAP'!$E$8)</f>
        <v>0.94043315597672295</v>
      </c>
      <c r="J37" s="129">
        <f>IF(J32="-","-",SUM(J27:J30,J32:J36)*'3l HAP'!$E$8)</f>
        <v>0.94531565984899069</v>
      </c>
      <c r="K37" s="129">
        <f>IF(K32="-","-",SUM(K27:K30,K32:K36)*'3l HAP'!$E$8)</f>
        <v>0.95061243426376363</v>
      </c>
      <c r="L37" s="129">
        <f>IF(L32="-","-",SUM(L27:L30,L32:L36)*'3l HAP'!$E$8)</f>
        <v>0.95912100196591332</v>
      </c>
      <c r="M37" s="129">
        <f>IF(M32="-","-",SUM(M27:M30,M32:M36)*'3l HAP'!$E$8)</f>
        <v>1.006776781125774</v>
      </c>
      <c r="N37" s="129">
        <f>IF(N32="-","-",SUM(N27:N30,N32:N36)*'3l HAP'!$E$8)</f>
        <v>1.1132289552406476</v>
      </c>
      <c r="O37" s="30"/>
      <c r="P37" s="129">
        <f>IF(P32="-","-",SUM(P27:P30,P32:P36)*'3l HAP'!$E$8)</f>
        <v>1.1132289552406476</v>
      </c>
      <c r="Q37" s="129">
        <f>IF(Q32="-","-",SUM(Q27:Q30,Q32:Q36)*'3l HAP'!$E$8)</f>
        <v>1.1511650288994209</v>
      </c>
      <c r="R37" s="129">
        <f>IF(R32="-","-",SUM(R27:R30,R32:R36)*'3l HAP'!$E$8)</f>
        <v>1.1574245492983624</v>
      </c>
      <c r="S37" s="129">
        <f>IF(S32="-","-",SUM(S27:S30,S32:S36)*'3l HAP'!$E$8)</f>
        <v>1.1941012916398668</v>
      </c>
      <c r="T37" s="129">
        <f>IF(T32="-","-",SUM(T27:T30,T32:T36)*'3l HAP'!$E$8)</f>
        <v>1.194514897880659</v>
      </c>
      <c r="U37" s="129" t="str">
        <f>IF(U32="-","-",SUM(U27:U30,U32:U36)*'3l HAP'!$E$8)</f>
        <v>-</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15">
      <c r="A38" s="256"/>
      <c r="B38" s="132" t="s">
        <v>44</v>
      </c>
      <c r="C38" s="132" t="str">
        <f>B38&amp;"_"&amp;D38</f>
        <v>Total_East Midlands</v>
      </c>
      <c r="D38" s="130" t="s">
        <v>317</v>
      </c>
      <c r="E38" s="131"/>
      <c r="F38" s="30"/>
      <c r="G38" s="129">
        <f t="shared" ref="G38:N38" si="2">IF(G32="-","-",SUM(G27:G37))</f>
        <v>73.80304622469491</v>
      </c>
      <c r="H38" s="129">
        <f t="shared" si="2"/>
        <v>73.915834254006711</v>
      </c>
      <c r="I38" s="129">
        <f t="shared" si="2"/>
        <v>81.525283096330725</v>
      </c>
      <c r="J38" s="129">
        <f t="shared" si="2"/>
        <v>81.863647184266071</v>
      </c>
      <c r="K38" s="129">
        <f t="shared" si="2"/>
        <v>77.266720778213198</v>
      </c>
      <c r="L38" s="129">
        <f t="shared" si="2"/>
        <v>77.856375968560627</v>
      </c>
      <c r="M38" s="129">
        <f t="shared" si="2"/>
        <v>81.852485586929603</v>
      </c>
      <c r="N38" s="129">
        <f t="shared" si="2"/>
        <v>89.229764488376887</v>
      </c>
      <c r="O38" s="30"/>
      <c r="P38" s="129">
        <f t="shared" ref="P38:Z38" si="3">IF(P32="-","-",SUM(P27:P37))</f>
        <v>89.229764488376887</v>
      </c>
      <c r="Q38" s="129">
        <f t="shared" si="3"/>
        <v>91.128785437301914</v>
      </c>
      <c r="R38" s="129">
        <f t="shared" si="3"/>
        <v>91.562578623361773</v>
      </c>
      <c r="S38" s="129">
        <f t="shared" si="3"/>
        <v>94.98032621752381</v>
      </c>
      <c r="T38" s="129">
        <f t="shared" si="3"/>
        <v>95.008989686533027</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f>IF('3c AA'!W15="-","-",'3c AA'!W15)</f>
        <v>0</v>
      </c>
      <c r="U41" s="38" t="str">
        <f>IF('3c AA'!X15="-","-",'3c AA'!X15)</f>
        <v>-</v>
      </c>
      <c r="V41" s="38" t="str">
        <f>IF('3c AA'!Y15="-","-",'3c AA'!Y15)</f>
        <v>-</v>
      </c>
      <c r="W41" s="38" t="str">
        <f>IF('3c AA'!Z15="-","-",'3c AA'!Z15)</f>
        <v>-</v>
      </c>
      <c r="X41" s="38" t="str">
        <f>IF('3c AA'!AA15="-","-",'3c AA'!AA15)</f>
        <v>-</v>
      </c>
      <c r="Y41" s="38" t="str">
        <f>IF('3c AA'!AB15="-","-",'3c AA'!AB15)</f>
        <v>-</v>
      </c>
      <c r="Z41" s="38" t="str">
        <f>IF('3c AA'!AC15="-","-",'3c AA'!AC15)</f>
        <v>-</v>
      </c>
      <c r="AA41" s="28"/>
    </row>
    <row r="42" spans="1:27" s="29" customFormat="1" ht="11.25" customHeight="1" x14ac:dyDescent="0.15">
      <c r="A42" s="256"/>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t="str">
        <f>'3d PC'!U55</f>
        <v>-</v>
      </c>
      <c r="V42" s="38" t="str">
        <f>'3d PC'!V55</f>
        <v>-</v>
      </c>
      <c r="W42" s="38" t="str">
        <f>'3d PC'!W55</f>
        <v>-</v>
      </c>
      <c r="X42" s="38" t="str">
        <f>'3d PC'!X55</f>
        <v>-</v>
      </c>
      <c r="Y42" s="38" t="str">
        <f>'3d PC'!Y55</f>
        <v>-</v>
      </c>
      <c r="Z42" s="38" t="str">
        <f>'3d PC'!Z55</f>
        <v>-</v>
      </c>
      <c r="AA42" s="28"/>
    </row>
    <row r="43" spans="1:27" s="29" customFormat="1" ht="11.25" customHeight="1" x14ac:dyDescent="0.15">
      <c r="A43" s="256"/>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t="str">
        <f>'3e NC-Elec'!V16</f>
        <v>-</v>
      </c>
      <c r="V43" s="38" t="str">
        <f>'3e NC-Elec'!W16</f>
        <v>-</v>
      </c>
      <c r="W43" s="38" t="str">
        <f>'3e NC-Elec'!X16</f>
        <v>-</v>
      </c>
      <c r="X43" s="38" t="str">
        <f>'3e NC-Elec'!Y16</f>
        <v>-</v>
      </c>
      <c r="Y43" s="38" t="str">
        <f>'3e NC-Elec'!Z16</f>
        <v>-</v>
      </c>
      <c r="Z43" s="38" t="str">
        <f>'3e NC-Elec'!AA16</f>
        <v>-</v>
      </c>
      <c r="AA43" s="28"/>
    </row>
    <row r="44" spans="1:27" s="29" customFormat="1" ht="12.4" customHeight="1" x14ac:dyDescent="0.15">
      <c r="A44" s="256"/>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t="str">
        <f>IF('3g CPIH'!Q$16="-","-",'3h OC '!$E$7*('3g CPIH'!Q$16/'3g CPIH'!$G$16))</f>
        <v>-</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f>IF('3i SMNCC'!P$38="-","-",'3i SMNCC'!P$48)</f>
        <v>11.63045810995356</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15">
      <c r="A46" s="256"/>
      <c r="B46" s="135" t="s">
        <v>349</v>
      </c>
      <c r="C46" s="135" t="s">
        <v>389</v>
      </c>
      <c r="D46" s="127" t="s">
        <v>318</v>
      </c>
      <c r="E46" s="128"/>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f>IF('3g CPIH'!P$16="-","-",'3j PAAC PAP'!$G$7*('3g CPIH'!P$16/'3g CPIH'!$G$16))</f>
        <v>14.633493542074362</v>
      </c>
      <c r="U46" s="38" t="str">
        <f>IF('3g CPIH'!Q$16="-","-",'3j PAAC PAP'!$G$7*('3g CPIH'!Q$16/'3g CPIH'!$G$16))</f>
        <v>-</v>
      </c>
      <c r="V46" s="38" t="str">
        <f>IF('3g CPIH'!R$16="-","-",'3j PAAC PAP'!$G$7*('3g CPIH'!R$16/'3g CPIH'!$G$16))</f>
        <v>-</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25" x14ac:dyDescent="0.15">
      <c r="A47" s="256"/>
      <c r="B47" s="135" t="s">
        <v>349</v>
      </c>
      <c r="C47" s="135" t="s">
        <v>406</v>
      </c>
      <c r="D47" s="127" t="s">
        <v>318</v>
      </c>
      <c r="E47" s="128"/>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3.5919968232882225</v>
      </c>
      <c r="M47" s="38">
        <f>IF(M42="-","-",SUM(M39:M45)*'3j PAAC PAP'!$G$25)</f>
        <v>3.7879370570212023</v>
      </c>
      <c r="N47" s="38">
        <f>IF(N42="-","-",SUM(N39:N45)*'3j PAAC PAP'!$G$25)</f>
        <v>4.1743089658658175</v>
      </c>
      <c r="O47" s="30"/>
      <c r="P47" s="38">
        <f>IF(P42="-","-",SUM(P39:P45)*'3j PAAC PAP'!$G$25)</f>
        <v>4.1743089658658175</v>
      </c>
      <c r="Q47" s="38">
        <f>IF(Q42="-","-",SUM(Q39:Q45)*'3j PAAC PAP'!$G$25)</f>
        <v>4.2766636886305385</v>
      </c>
      <c r="R47" s="38">
        <f>IF(R42="-","-",SUM(R39:R45)*'3j PAAC PAP'!$G$25)</f>
        <v>4.2938458698940831</v>
      </c>
      <c r="S47" s="38">
        <f>IF(S42="-","-",SUM(S39:S45)*'3j PAAC PAP'!$G$25)</f>
        <v>4.4274702496686462</v>
      </c>
      <c r="T47" s="38">
        <f>IF(T42="-","-",SUM(T39:T45)*'3j PAAC PAP'!$G$25)</f>
        <v>4.4267739176288856</v>
      </c>
      <c r="U47" s="38" t="str">
        <f>IF(U42="-","-",SUM(U39:U45)*'3j PAAC PAP'!$G$25)</f>
        <v>-</v>
      </c>
      <c r="V47" s="38" t="str">
        <f>IF(V42="-","-",SUM(V39:V45)*'3j PAAC PAP'!$G$25)</f>
        <v>-</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15">
      <c r="A48" s="256"/>
      <c r="B48" s="135" t="s">
        <v>388</v>
      </c>
      <c r="C48" s="135" t="s">
        <v>518</v>
      </c>
      <c r="D48" s="133" t="s">
        <v>318</v>
      </c>
      <c r="E48" s="128"/>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1.5321235395906718</v>
      </c>
      <c r="M48" s="38">
        <f>IF(M42="-","-",SUM(M39:M47)*'3k EBIT'!$E$7)</f>
        <v>1.6048997169419821</v>
      </c>
      <c r="N48" s="38">
        <f>IF(N42="-","-",SUM(N39:N47)*'3k EBIT'!$E$7)</f>
        <v>1.7430454818227457</v>
      </c>
      <c r="O48" s="30"/>
      <c r="P48" s="38">
        <f>IF(P42="-","-",SUM(P39:P47)*'3k EBIT'!$E$7)</f>
        <v>1.7430454818227457</v>
      </c>
      <c r="Q48" s="38">
        <f>IF(Q42="-","-",SUM(Q39:Q47)*'3k EBIT'!$E$7)</f>
        <v>1.7821469033604787</v>
      </c>
      <c r="R48" s="38">
        <f>IF(R42="-","-",SUM(R39:R47)*'3k EBIT'!$E$7)</f>
        <v>1.7902700463633203</v>
      </c>
      <c r="S48" s="38">
        <f>IF(S42="-","-",SUM(S39:S47)*'3k EBIT'!$E$7)</f>
        <v>1.8387990830146579</v>
      </c>
      <c r="T48" s="38">
        <f>IF(T42="-","-",SUM(T39:T47)*'3k EBIT'!$E$7)</f>
        <v>1.8393358306289631</v>
      </c>
      <c r="U48" s="38" t="str">
        <f>IF(U42="-","-",SUM(U39:U47)*'3k EBIT'!$E$7)</f>
        <v>-</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15">
      <c r="A49" s="256"/>
      <c r="B49" s="135" t="s">
        <v>292</v>
      </c>
      <c r="C49" s="179" t="s">
        <v>519</v>
      </c>
      <c r="D49" s="133" t="s">
        <v>318</v>
      </c>
      <c r="E49" s="127"/>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0.96312228121728094</v>
      </c>
      <c r="M49" s="38">
        <f>IF(M44="-","-",SUM(M39:M42,M44:M48)*'3l HAP'!$E$8)</f>
        <v>1.0106517041902563</v>
      </c>
      <c r="N49" s="38">
        <f>IF(N44="-","-",SUM(N39:N42,N44:N48)*'3l HAP'!$E$8)</f>
        <v>1.1171038783051299</v>
      </c>
      <c r="O49" s="30"/>
      <c r="P49" s="38">
        <f>IF(P44="-","-",SUM(P39:P42,P44:P48)*'3l HAP'!$E$8)</f>
        <v>1.1171038783051299</v>
      </c>
      <c r="Q49" s="38">
        <f>IF(Q44="-","-",SUM(Q39:Q42,Q44:Q48)*'3l HAP'!$E$8)</f>
        <v>1.1552505456087121</v>
      </c>
      <c r="R49" s="38">
        <f>IF(R44="-","-",SUM(R39:R42,R44:R48)*'3l HAP'!$E$8)</f>
        <v>1.1615100660076536</v>
      </c>
      <c r="S49" s="38">
        <f>IF(S44="-","-",SUM(S39:S42,S44:S48)*'3l HAP'!$E$8)</f>
        <v>1.197302315040961</v>
      </c>
      <c r="T49" s="38">
        <f>IF(T44="-","-",SUM(T39:T42,T44:T48)*'3l HAP'!$E$8)</f>
        <v>1.1977159212817532</v>
      </c>
      <c r="U49" s="38" t="str">
        <f>IF(U44="-","-",SUM(U39:U42,U44:U48)*'3l HAP'!$E$8)</f>
        <v>-</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15">
      <c r="A50" s="256"/>
      <c r="B50" s="135" t="s">
        <v>44</v>
      </c>
      <c r="C50" s="135" t="str">
        <f>B50&amp;"_"&amp;D50</f>
        <v>Total_London</v>
      </c>
      <c r="D50" s="133" t="s">
        <v>318</v>
      </c>
      <c r="E50" s="128"/>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81.601170004547726</v>
      </c>
      <c r="M50" s="38">
        <f t="shared" si="4"/>
        <v>85.479022969148659</v>
      </c>
      <c r="N50" s="38">
        <f t="shared" si="4"/>
        <v>92.856301870595956</v>
      </c>
      <c r="O50" s="30"/>
      <c r="P50" s="38">
        <f t="shared" ref="P50:Z50" si="5">IF(P44="-","-",SUM(P39:P49))</f>
        <v>92.856301870595956</v>
      </c>
      <c r="Q50" s="38">
        <f t="shared" si="5"/>
        <v>94.952417242467675</v>
      </c>
      <c r="R50" s="38">
        <f t="shared" si="5"/>
        <v>95.386210428527534</v>
      </c>
      <c r="S50" s="38">
        <f t="shared" si="5"/>
        <v>97.976161446313469</v>
      </c>
      <c r="T50" s="38">
        <f t="shared" si="5"/>
        <v>98.0048249153227</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AA'!J16="-","-",'3c AA'!J16)</f>
        <v>-</v>
      </c>
      <c r="H53" s="129" t="str">
        <f>IF('3c AA'!K16="-","-",'3c AA'!K16)</f>
        <v>-</v>
      </c>
      <c r="I53" s="129" t="str">
        <f>IF('3c AA'!L16="-","-",'3c AA'!L16)</f>
        <v>-</v>
      </c>
      <c r="J53" s="129" t="str">
        <f>IF('3c AA'!M16="-","-",'3c AA'!M16)</f>
        <v>-</v>
      </c>
      <c r="K53" s="129" t="str">
        <f>IF('3c AA'!N16="-","-",'3c AA'!N16)</f>
        <v>-</v>
      </c>
      <c r="L53" s="129" t="str">
        <f>IF('3c AA'!O16="-","-",'3c AA'!O16)</f>
        <v>-</v>
      </c>
      <c r="M53" s="129" t="str">
        <f>IF('3c AA'!P16="-","-",'3c AA'!P16)</f>
        <v>-</v>
      </c>
      <c r="N53" s="129" t="str">
        <f>IF('3c AA'!Q16="-","-",'3c AA'!Q16)</f>
        <v>-</v>
      </c>
      <c r="O53" s="30"/>
      <c r="P53" s="129" t="str">
        <f>IF('3c AA'!S16="-","-",'3c AA'!S16)</f>
        <v>-</v>
      </c>
      <c r="Q53" s="129" t="str">
        <f>IF('3c AA'!T16="-","-",'3c AA'!T16)</f>
        <v>-</v>
      </c>
      <c r="R53" s="129" t="str">
        <f>IF('3c AA'!U16="-","-",'3c AA'!U16)</f>
        <v>-</v>
      </c>
      <c r="S53" s="129" t="str">
        <f>IF('3c AA'!V16="-","-",'3c AA'!V16)</f>
        <v>-</v>
      </c>
      <c r="T53" s="129">
        <f>IF('3c AA'!W16="-","-",'3c AA'!W16)</f>
        <v>0</v>
      </c>
      <c r="U53" s="129" t="str">
        <f>IF('3c AA'!X16="-","-",'3c AA'!X16)</f>
        <v>-</v>
      </c>
      <c r="V53" s="129" t="str">
        <f>IF('3c AA'!Y16="-","-",'3c AA'!Y16)</f>
        <v>-</v>
      </c>
      <c r="W53" s="129" t="str">
        <f>IF('3c AA'!Z16="-","-",'3c AA'!Z16)</f>
        <v>-</v>
      </c>
      <c r="X53" s="129" t="str">
        <f>IF('3c AA'!AA16="-","-",'3c AA'!AA16)</f>
        <v>-</v>
      </c>
      <c r="Y53" s="129" t="str">
        <f>IF('3c AA'!AB16="-","-",'3c AA'!AB16)</f>
        <v>-</v>
      </c>
      <c r="Z53" s="129" t="str">
        <f>IF('3c AA'!AC16="-","-",'3c AA'!AC16)</f>
        <v>-</v>
      </c>
      <c r="AA53" s="28"/>
    </row>
    <row r="54" spans="1:27" s="29" customFormat="1" ht="11.25" customHeight="1" x14ac:dyDescent="0.15">
      <c r="A54" s="256"/>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t="str">
        <f>'3d PC'!U55</f>
        <v>-</v>
      </c>
      <c r="V54" s="129" t="str">
        <f>'3d PC'!V55</f>
        <v>-</v>
      </c>
      <c r="W54" s="129" t="str">
        <f>'3d PC'!W55</f>
        <v>-</v>
      </c>
      <c r="X54" s="129" t="str">
        <f>'3d PC'!X55</f>
        <v>-</v>
      </c>
      <c r="Y54" s="129" t="str">
        <f>'3d PC'!Y55</f>
        <v>-</v>
      </c>
      <c r="Z54" s="129" t="str">
        <f>'3d PC'!Z55</f>
        <v>-</v>
      </c>
      <c r="AA54" s="28"/>
    </row>
    <row r="55" spans="1:27" s="29" customFormat="1" ht="11.25" customHeight="1" x14ac:dyDescent="0.15">
      <c r="A55" s="256"/>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t="str">
        <f>'3e NC-Elec'!V17</f>
        <v>-</v>
      </c>
      <c r="V55" s="129" t="str">
        <f>'3e NC-Elec'!W17</f>
        <v>-</v>
      </c>
      <c r="W55" s="129" t="str">
        <f>'3e NC-Elec'!X17</f>
        <v>-</v>
      </c>
      <c r="X55" s="129" t="str">
        <f>'3e NC-Elec'!Y17</f>
        <v>-</v>
      </c>
      <c r="Y55" s="129" t="str">
        <f>'3e NC-Elec'!Z17</f>
        <v>-</v>
      </c>
      <c r="Z55" s="129" t="str">
        <f>'3e NC-Elec'!AA17</f>
        <v>-</v>
      </c>
      <c r="AA55" s="28"/>
    </row>
    <row r="56" spans="1:27" s="29" customFormat="1" ht="11.25" x14ac:dyDescent="0.15">
      <c r="A56" s="256"/>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t="str">
        <f>IF('3g CPIH'!Q$16="-","-",'3h OC '!$E$7*('3g CPIH'!Q$16/'3g CPIH'!$G$16))</f>
        <v>-</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f>IF('3i SMNCC'!P$38="-","-",'3i SMNCC'!P$48)</f>
        <v>11.63045810995356</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15">
      <c r="A58" s="256"/>
      <c r="B58" s="132" t="s">
        <v>349</v>
      </c>
      <c r="C58" s="132" t="s">
        <v>389</v>
      </c>
      <c r="D58" s="134" t="s">
        <v>319</v>
      </c>
      <c r="E58" s="131"/>
      <c r="F58" s="30"/>
      <c r="G58" s="129">
        <f>IF('3g CPIH'!C$16="-","-",'3j PAAC PAP'!$G$7*('3g CPIH'!C$16/'3g CPIH'!$G$16))</f>
        <v>13.436452250489236</v>
      </c>
      <c r="H58" s="129">
        <f>IF('3g CPIH'!D$16="-","-",'3j PAAC PAP'!$G$7*('3g CPIH'!D$16/'3g CPIH'!$G$16))</f>
        <v>13.463352054794518</v>
      </c>
      <c r="I58" s="129">
        <f>IF('3g CPIH'!E$16="-","-",'3j PAAC PAP'!$G$7*('3g CPIH'!E$16/'3g CPIH'!$G$16))</f>
        <v>13.503701761252445</v>
      </c>
      <c r="J58" s="129">
        <f>IF('3g CPIH'!F$16="-","-",'3j PAAC PAP'!$G$7*('3g CPIH'!F$16/'3g CPIH'!$G$16))</f>
        <v>13.584401174168297</v>
      </c>
      <c r="K58" s="129">
        <f>IF('3g CPIH'!G$16="-","-",'3j PAAC PAP'!$G$7*('3g CPIH'!G$16/'3g CPIH'!$G$16))</f>
        <v>13.745799999999999</v>
      </c>
      <c r="L58" s="129">
        <f>IF('3g CPIH'!H$16="-","-",'3j PAAC PAP'!$G$7*('3g CPIH'!H$16/'3g CPIH'!$G$16))</f>
        <v>13.920648727984345</v>
      </c>
      <c r="M58" s="129">
        <f>IF('3g CPIH'!I$16="-","-",'3j PAAC PAP'!$G$7*('3g CPIH'!I$16/'3g CPIH'!$G$16))</f>
        <v>14.122397260273971</v>
      </c>
      <c r="N58" s="129">
        <f>IF('3g CPIH'!J$16="-","-",'3j PAAC PAP'!$G$7*('3g CPIH'!J$16/'3g CPIH'!$G$16))</f>
        <v>14.24344637964775</v>
      </c>
      <c r="O58" s="30"/>
      <c r="P58" s="129">
        <f>IF('3g CPIH'!L$16="-","-",'3j PAAC PAP'!$G$7*('3g CPIH'!L$16/'3g CPIH'!$G$16))</f>
        <v>14.24344637964775</v>
      </c>
      <c r="Q58" s="129">
        <f>IF('3g CPIH'!M$16="-","-",'3j PAAC PAP'!$G$7*('3g CPIH'!M$16/'3g CPIH'!$G$16))</f>
        <v>14.40484520547945</v>
      </c>
      <c r="R58" s="129">
        <f>IF('3g CPIH'!N$16="-","-",'3j PAAC PAP'!$G$7*('3g CPIH'!N$16/'3g CPIH'!$G$16))</f>
        <v>14.512444422700586</v>
      </c>
      <c r="S58" s="129">
        <f>IF('3g CPIH'!O$16="-","-",'3j PAAC PAP'!$G$7*('3g CPIH'!O$16/'3g CPIH'!$G$16))</f>
        <v>14.593143835616438</v>
      </c>
      <c r="T58" s="129">
        <f>IF('3g CPIH'!P$16="-","-",'3j PAAC PAP'!$G$7*('3g CPIH'!P$16/'3g CPIH'!$G$16))</f>
        <v>14.633493542074362</v>
      </c>
      <c r="U58" s="129" t="str">
        <f>IF('3g CPIH'!Q$16="-","-",'3j PAAC PAP'!$G$7*('3g CPIH'!Q$16/'3g CPIH'!$G$16))</f>
        <v>-</v>
      </c>
      <c r="V58" s="129" t="str">
        <f>IF('3g CPIH'!R$16="-","-",'3j PAAC PAP'!$G$7*('3g CPIH'!R$16/'3g CPIH'!$G$16))</f>
        <v>-</v>
      </c>
      <c r="W58" s="129" t="str">
        <f>IF('3g CPIH'!S$16="-","-",'3j PAAC PAP'!$G$7*('3g CPIH'!S$16/'3g CPIH'!$G$16))</f>
        <v>-</v>
      </c>
      <c r="X58" s="129" t="str">
        <f>IF('3g CPIH'!T$16="-","-",'3j PAAC PAP'!$G$7*('3g CPIH'!T$16/'3g CPIH'!$G$16))</f>
        <v>-</v>
      </c>
      <c r="Y58" s="129" t="str">
        <f>IF('3g CPIH'!U$16="-","-",'3j PAAC PAP'!$G$7*('3g CPIH'!U$16/'3g CPIH'!$G$16))</f>
        <v>-</v>
      </c>
      <c r="Z58" s="129" t="str">
        <f>IF('3g CPIH'!V$16="-","-",'3j PAAC PAP'!$G$7*('3g CPIH'!V$16/'3g CPIH'!$G$16))</f>
        <v>-</v>
      </c>
      <c r="AA58" s="28"/>
    </row>
    <row r="59" spans="1:27" s="29" customFormat="1" ht="11.25" x14ac:dyDescent="0.15">
      <c r="A59" s="256"/>
      <c r="B59" s="132" t="s">
        <v>349</v>
      </c>
      <c r="C59" s="132" t="s">
        <v>406</v>
      </c>
      <c r="D59" s="134" t="s">
        <v>319</v>
      </c>
      <c r="E59" s="131"/>
      <c r="F59" s="30"/>
      <c r="G59" s="129">
        <f>IF(G54="-","-",SUM(G51:G57)*'3j PAAC PAP'!$G$25)</f>
        <v>3.7686728472474336</v>
      </c>
      <c r="H59" s="129">
        <f>IF(H54="-","-",SUM(H51:H57)*'3j PAAC PAP'!$G$25)</f>
        <v>3.7731996022501733</v>
      </c>
      <c r="I59" s="129">
        <f>IF(I54="-","-",SUM(I51:I57)*'3j PAAC PAP'!$G$25)</f>
        <v>3.5226952144838282</v>
      </c>
      <c r="J59" s="129">
        <f>IF(J54="-","-",SUM(J51:J57)*'3j PAAC PAP'!$G$25)</f>
        <v>3.5362754794920472</v>
      </c>
      <c r="K59" s="129">
        <f>IF(K54="-","-",SUM(K51:K57)*'3j PAAC PAP'!$G$25)</f>
        <v>3.5893739277487207</v>
      </c>
      <c r="L59" s="129">
        <f>IF(L54="-","-",SUM(L51:L57)*'3j PAAC PAP'!$G$25)</f>
        <v>3.6111542862882229</v>
      </c>
      <c r="M59" s="129">
        <f>IF(M54="-","-",SUM(M51:M57)*'3j PAAC PAP'!$G$25)</f>
        <v>3.6729922790212024</v>
      </c>
      <c r="N59" s="129">
        <f>IF(N54="-","-",SUM(N51:N57)*'3j PAAC PAP'!$G$25)</f>
        <v>4.0593641878658175</v>
      </c>
      <c r="O59" s="30"/>
      <c r="P59" s="129">
        <f>IF(P54="-","-",SUM(P51:P57)*'3j PAAC PAP'!$G$25)</f>
        <v>4.0593641878658175</v>
      </c>
      <c r="Q59" s="129">
        <f>IF(Q54="-","-",SUM(Q51:Q57)*'3j PAAC PAP'!$G$25)</f>
        <v>4.1915194086305378</v>
      </c>
      <c r="R59" s="129">
        <f>IF(R54="-","-",SUM(R51:R57)*'3j PAAC PAP'!$G$25)</f>
        <v>4.2087015898940825</v>
      </c>
      <c r="S59" s="129">
        <f>IF(S54="-","-",SUM(S51:S57)*'3j PAAC PAP'!$G$25)</f>
        <v>4.214609549668646</v>
      </c>
      <c r="T59" s="129">
        <f>IF(T54="-","-",SUM(T51:T57)*'3j PAAC PAP'!$G$25)</f>
        <v>4.2139132176288854</v>
      </c>
      <c r="U59" s="129" t="str">
        <f>IF(U54="-","-",SUM(U51:U57)*'3j PAAC PAP'!$G$25)</f>
        <v>-</v>
      </c>
      <c r="V59" s="129" t="str">
        <f>IF(V54="-","-",SUM(V51:V57)*'3j PAAC PAP'!$G$25)</f>
        <v>-</v>
      </c>
      <c r="W59" s="129" t="str">
        <f>IF(W54="-","-",SUM(W51:W57)*'3j PAAC PAP'!$G$25)</f>
        <v>-</v>
      </c>
      <c r="X59" s="129" t="str">
        <f>IF(X54="-","-",SUM(X51:X57)*'3j PAAC PAP'!$G$25)</f>
        <v>-</v>
      </c>
      <c r="Y59" s="129" t="str">
        <f>IF(Y54="-","-",SUM(Y51:Y57)*'3j PAAC PAP'!$G$25)</f>
        <v>-</v>
      </c>
      <c r="Z59" s="129" t="str">
        <f>IF(Z54="-","-",SUM(Z51:Z57)*'3j PAAC PAP'!$G$25)</f>
        <v>-</v>
      </c>
      <c r="AA59" s="28"/>
    </row>
    <row r="60" spans="1:27" s="29" customFormat="1" ht="11.25" customHeight="1" x14ac:dyDescent="0.15">
      <c r="A60" s="256"/>
      <c r="B60" s="132" t="s">
        <v>388</v>
      </c>
      <c r="C60" s="132" t="s">
        <v>518</v>
      </c>
      <c r="D60" s="134" t="s">
        <v>319</v>
      </c>
      <c r="E60" s="131"/>
      <c r="F60" s="30"/>
      <c r="G60" s="129">
        <f>IF(G54="-","-",SUM(G51:G59)*'3k EBIT'!$E$7)</f>
        <v>1.5848433850900263</v>
      </c>
      <c r="H60" s="129">
        <f>IF(H54="-","-",SUM(H51:H59)*'3k EBIT'!$E$7)</f>
        <v>1.5869554359948135</v>
      </c>
      <c r="I60" s="129">
        <f>IF(I54="-","-",SUM(I51:I59)*'3k EBIT'!$E$7)</f>
        <v>1.4996901091608312</v>
      </c>
      <c r="J60" s="129">
        <f>IF(J54="-","-",SUM(J51:J59)*'3k EBIT'!$E$7)</f>
        <v>1.5060262618751934</v>
      </c>
      <c r="K60" s="129">
        <f>IF(K54="-","-",SUM(K51:K59)*'3k EBIT'!$E$7)</f>
        <v>1.5278151789429568</v>
      </c>
      <c r="L60" s="129">
        <f>IF(L54="-","-",SUM(L51:L59)*'3k EBIT'!$E$7)</f>
        <v>1.5388569693340559</v>
      </c>
      <c r="M60" s="129">
        <f>IF(M54="-","-",SUM(M51:M59)*'3k EBIT'!$E$7)</f>
        <v>1.5644991384816784</v>
      </c>
      <c r="N60" s="129">
        <f>IF(N54="-","-",SUM(N51:N59)*'3k EBIT'!$E$7)</f>
        <v>1.7026449033624418</v>
      </c>
      <c r="O60" s="30"/>
      <c r="P60" s="129">
        <f>IF(P54="-","-",SUM(P51:P59)*'3k EBIT'!$E$7)</f>
        <v>1.7026449033624418</v>
      </c>
      <c r="Q60" s="129">
        <f>IF(Q54="-","-",SUM(Q51:Q59)*'3k EBIT'!$E$7)</f>
        <v>1.7522205489454385</v>
      </c>
      <c r="R60" s="129">
        <f>IF(R54="-","-",SUM(R51:R59)*'3k EBIT'!$E$7)</f>
        <v>1.76034369194828</v>
      </c>
      <c r="S60" s="129">
        <f>IF(S54="-","-",SUM(S51:S59)*'3k EBIT'!$E$7)</f>
        <v>1.7639831969770581</v>
      </c>
      <c r="T60" s="129">
        <f>IF(T54="-","-",SUM(T51:T59)*'3k EBIT'!$E$7)</f>
        <v>1.7645199445913629</v>
      </c>
      <c r="U60" s="129" t="str">
        <f>IF(U54="-","-",SUM(U51:U59)*'3k EBIT'!$E$7)</f>
        <v>-</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15">
      <c r="A61" s="256"/>
      <c r="B61" s="132" t="s">
        <v>292</v>
      </c>
      <c r="C61" s="177" t="s">
        <v>519</v>
      </c>
      <c r="D61" s="134" t="s">
        <v>319</v>
      </c>
      <c r="E61" s="130"/>
      <c r="F61" s="30"/>
      <c r="G61" s="129">
        <f>IF(G56="-","-",SUM(G51:G54,G56:G60)*'3l HAP'!$E$8)</f>
        <v>0.93876445308742462</v>
      </c>
      <c r="H61" s="129">
        <f>IF(H56="-","-",SUM(H51:H54,H56:H60)*'3l HAP'!$E$8)</f>
        <v>0.94039195437818057</v>
      </c>
      <c r="I61" s="129">
        <f>IF(I56="-","-",SUM(I51:I54,I56:I60)*'3l HAP'!$E$8)</f>
        <v>0.93866416936032882</v>
      </c>
      <c r="J61" s="129">
        <f>IF(J56="-","-",SUM(J51:J54,J56:J60)*'3l HAP'!$E$8)</f>
        <v>0.94354667323259656</v>
      </c>
      <c r="K61" s="129">
        <f>IF(K56="-","-",SUM(K51:K54,K56:K60)*'3l HAP'!$E$8)</f>
        <v>0.95499278207578719</v>
      </c>
      <c r="L61" s="129">
        <f>IF(L56="-","-",SUM(L51:L54,L56:L60)*'3l HAP'!$E$8)</f>
        <v>0.96350134977793689</v>
      </c>
      <c r="M61" s="129">
        <f>IF(M56="-","-",SUM(M51:M54,M56:M60)*'3l HAP'!$E$8)</f>
        <v>1.008377292826321</v>
      </c>
      <c r="N61" s="129">
        <f>IF(N56="-","-",SUM(N51:N54,N56:N60)*'3l HAP'!$E$8)</f>
        <v>1.1148294669411944</v>
      </c>
      <c r="O61" s="30"/>
      <c r="P61" s="129">
        <f>IF(P56="-","-",SUM(P51:P54,P56:P60)*'3l HAP'!$E$8)</f>
        <v>1.1148294669411944</v>
      </c>
      <c r="Q61" s="129">
        <f>IF(Q56="-","-",SUM(Q51:Q54,Q56:Q60)*'3l HAP'!$E$8)</f>
        <v>1.1535657964502417</v>
      </c>
      <c r="R61" s="129">
        <f>IF(R56="-","-",SUM(R51:R54,R56:R60)*'3l HAP'!$E$8)</f>
        <v>1.159825316849183</v>
      </c>
      <c r="S61" s="129">
        <f>IF(S56="-","-",SUM(S51:S54,S56:S60)*'3l HAP'!$E$8)</f>
        <v>1.1930904421447843</v>
      </c>
      <c r="T61" s="129">
        <f>IF(T56="-","-",SUM(T51:T54,T56:T60)*'3l HAP'!$E$8)</f>
        <v>1.1935040483855766</v>
      </c>
      <c r="U61" s="129" t="str">
        <f>IF(U56="-","-",SUM(U51:U54,U56:U60)*'3l HAP'!$E$8)</f>
        <v>-</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15">
      <c r="A62" s="256"/>
      <c r="B62" s="132" t="s">
        <v>44</v>
      </c>
      <c r="C62" s="132" t="str">
        <f>B62&amp;"_"&amp;D62</f>
        <v>Total_N Wales and Mersey</v>
      </c>
      <c r="D62" s="134" t="s">
        <v>319</v>
      </c>
      <c r="E62" s="131"/>
      <c r="F62" s="30"/>
      <c r="G62" s="129">
        <f t="shared" ref="G62:N62" si="6">IF(G56="-","-",SUM(G51:G61))</f>
        <v>84.351539740801698</v>
      </c>
      <c r="H62" s="129">
        <f t="shared" si="6"/>
        <v>84.464327770113471</v>
      </c>
      <c r="I62" s="129">
        <f t="shared" si="6"/>
        <v>79.869689943578535</v>
      </c>
      <c r="J62" s="129">
        <f t="shared" si="6"/>
        <v>80.208054031513896</v>
      </c>
      <c r="K62" s="129">
        <f t="shared" si="6"/>
        <v>81.36628477550434</v>
      </c>
      <c r="L62" s="129">
        <f t="shared" si="6"/>
        <v>81.955939965851783</v>
      </c>
      <c r="M62" s="129">
        <f t="shared" si="6"/>
        <v>83.35040320132444</v>
      </c>
      <c r="N62" s="129">
        <f t="shared" si="6"/>
        <v>90.727682102771709</v>
      </c>
      <c r="O62" s="30"/>
      <c r="P62" s="129">
        <f t="shared" ref="P62:Z62" si="7">IF(P56="-","-",SUM(P51:P61))</f>
        <v>90.727682102771709</v>
      </c>
      <c r="Q62" s="129">
        <f t="shared" si="7"/>
        <v>93.375661858894162</v>
      </c>
      <c r="R62" s="129">
        <f t="shared" si="7"/>
        <v>93.809455044954007</v>
      </c>
      <c r="S62" s="129">
        <f t="shared" si="7"/>
        <v>94.03427298737968</v>
      </c>
      <c r="T62" s="129">
        <f t="shared" si="7"/>
        <v>94.062936456388897</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f>IF('3c AA'!W17="-","-",'3c AA'!W17)</f>
        <v>0</v>
      </c>
      <c r="U65" s="38" t="str">
        <f>IF('3c AA'!X17="-","-",'3c AA'!X17)</f>
        <v>-</v>
      </c>
      <c r="V65" s="38" t="str">
        <f>IF('3c AA'!Y17="-","-",'3c AA'!Y17)</f>
        <v>-</v>
      </c>
      <c r="W65" s="38" t="str">
        <f>IF('3c AA'!Z17="-","-",'3c AA'!Z17)</f>
        <v>-</v>
      </c>
      <c r="X65" s="38" t="str">
        <f>IF('3c AA'!AA17="-","-",'3c AA'!AA17)</f>
        <v>-</v>
      </c>
      <c r="Y65" s="38" t="str">
        <f>IF('3c AA'!AB17="-","-",'3c AA'!AB17)</f>
        <v>-</v>
      </c>
      <c r="Z65" s="38" t="str">
        <f>IF('3c AA'!AC17="-","-",'3c AA'!AC17)</f>
        <v>-</v>
      </c>
      <c r="AA65" s="28"/>
    </row>
    <row r="66" spans="1:27" s="29" customFormat="1" ht="11.25" customHeight="1" x14ac:dyDescent="0.15">
      <c r="A66" s="256"/>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t="str">
        <f>'3d PC'!U55</f>
        <v>-</v>
      </c>
      <c r="V66" s="38" t="str">
        <f>'3d PC'!V55</f>
        <v>-</v>
      </c>
      <c r="W66" s="38" t="str">
        <f>'3d PC'!W55</f>
        <v>-</v>
      </c>
      <c r="X66" s="38" t="str">
        <f>'3d PC'!X55</f>
        <v>-</v>
      </c>
      <c r="Y66" s="38" t="str">
        <f>'3d PC'!Y55</f>
        <v>-</v>
      </c>
      <c r="Z66" s="38" t="str">
        <f>'3d PC'!Z55</f>
        <v>-</v>
      </c>
      <c r="AA66" s="28"/>
    </row>
    <row r="67" spans="1:27" s="29" customFormat="1" ht="11.25" x14ac:dyDescent="0.15">
      <c r="A67" s="256"/>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t="str">
        <f>'3e NC-Elec'!V18</f>
        <v>-</v>
      </c>
      <c r="V67" s="38" t="str">
        <f>'3e NC-Elec'!W18</f>
        <v>-</v>
      </c>
      <c r="W67" s="38" t="str">
        <f>'3e NC-Elec'!X18</f>
        <v>-</v>
      </c>
      <c r="X67" s="38" t="str">
        <f>'3e NC-Elec'!Y18</f>
        <v>-</v>
      </c>
      <c r="Y67" s="38" t="str">
        <f>'3e NC-Elec'!Z18</f>
        <v>-</v>
      </c>
      <c r="Z67" s="38" t="str">
        <f>'3e NC-Elec'!AA18</f>
        <v>-</v>
      </c>
      <c r="AA67" s="28"/>
    </row>
    <row r="68" spans="1:27" s="29" customFormat="1" ht="11.25" x14ac:dyDescent="0.15">
      <c r="A68" s="256"/>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t="str">
        <f>IF('3g CPIH'!Q$16="-","-",'3h OC '!$E$7*('3g CPIH'!Q$16/'3g CPIH'!$G$16))</f>
        <v>-</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f>IF('3i SMNCC'!P$38="-","-",'3i SMNCC'!P$48)</f>
        <v>11.63045810995356</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15">
      <c r="A70" s="256"/>
      <c r="B70" s="135" t="s">
        <v>349</v>
      </c>
      <c r="C70" s="135" t="s">
        <v>389</v>
      </c>
      <c r="D70" s="133" t="s">
        <v>320</v>
      </c>
      <c r="E70" s="128"/>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f>IF('3g CPIH'!P$16="-","-",'3j PAAC PAP'!$G$7*('3g CPIH'!P$16/'3g CPIH'!$G$16))</f>
        <v>14.633493542074362</v>
      </c>
      <c r="U70" s="38" t="str">
        <f>IF('3g CPIH'!Q$16="-","-",'3j PAAC PAP'!$G$7*('3g CPIH'!Q$16/'3g CPIH'!$G$16))</f>
        <v>-</v>
      </c>
      <c r="V70" s="38" t="str">
        <f>IF('3g CPIH'!R$16="-","-",'3j PAAC PAP'!$G$7*('3g CPIH'!R$16/'3g CPIH'!$G$16))</f>
        <v>-</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15">
      <c r="A71" s="256"/>
      <c r="B71" s="135" t="s">
        <v>349</v>
      </c>
      <c r="C71" s="135" t="s">
        <v>406</v>
      </c>
      <c r="D71" s="133" t="s">
        <v>320</v>
      </c>
      <c r="E71" s="128"/>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3.5558105042882229</v>
      </c>
      <c r="M71" s="38">
        <f>IF(M66="-","-",SUM(M63:M69)*'3j PAAC PAP'!$G$25)</f>
        <v>3.8007086990212025</v>
      </c>
      <c r="N71" s="38">
        <f>IF(N66="-","-",SUM(N63:N69)*'3j PAAC PAP'!$G$25)</f>
        <v>4.187080607865818</v>
      </c>
      <c r="O71" s="30"/>
      <c r="P71" s="38">
        <f>IF(P66="-","-",SUM(P63:P69)*'3j PAAC PAP'!$G$25)</f>
        <v>4.187080607865818</v>
      </c>
      <c r="Q71" s="38">
        <f>IF(Q66="-","-",SUM(Q63:Q69)*'3j PAAC PAP'!$G$25)</f>
        <v>4.3064641866305386</v>
      </c>
      <c r="R71" s="38">
        <f>IF(R66="-","-",SUM(R63:R69)*'3j PAAC PAP'!$G$25)</f>
        <v>4.3236463678940824</v>
      </c>
      <c r="S71" s="38">
        <f>IF(S66="-","-",SUM(S63:S69)*'3j PAAC PAP'!$G$25)</f>
        <v>4.5530580626686463</v>
      </c>
      <c r="T71" s="38">
        <f>IF(T66="-","-",SUM(T63:T69)*'3j PAAC PAP'!$G$25)</f>
        <v>4.5523617306288857</v>
      </c>
      <c r="U71" s="38" t="str">
        <f>IF(U66="-","-",SUM(U63:U69)*'3j PAAC PAP'!$G$25)</f>
        <v>-</v>
      </c>
      <c r="V71" s="38" t="str">
        <f>IF(V66="-","-",SUM(V63:V69)*'3j PAAC PAP'!$G$25)</f>
        <v>-</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15">
      <c r="A72" s="256"/>
      <c r="B72" s="135" t="s">
        <v>388</v>
      </c>
      <c r="C72" s="135" t="s">
        <v>518</v>
      </c>
      <c r="D72" s="133" t="s">
        <v>320</v>
      </c>
      <c r="E72" s="128"/>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1.5194048389642798</v>
      </c>
      <c r="M72" s="38">
        <f>IF(M66="-","-",SUM(M63:M71)*'3k EBIT'!$E$7)</f>
        <v>1.6093886701042384</v>
      </c>
      <c r="N72" s="38">
        <f>IF(N66="-","-",SUM(N63:N71)*'3k EBIT'!$E$7)</f>
        <v>1.7475344349850019</v>
      </c>
      <c r="O72" s="30"/>
      <c r="P72" s="38">
        <f>IF(P66="-","-",SUM(P63:P71)*'3k EBIT'!$E$7)</f>
        <v>1.7475344349850019</v>
      </c>
      <c r="Q72" s="38">
        <f>IF(Q66="-","-",SUM(Q63:Q71)*'3k EBIT'!$E$7)</f>
        <v>1.7926211274057424</v>
      </c>
      <c r="R72" s="38">
        <f>IF(R66="-","-",SUM(R63:R71)*'3k EBIT'!$E$7)</f>
        <v>1.8007442704085843</v>
      </c>
      <c r="S72" s="38">
        <f>IF(S66="-","-",SUM(S63:S71)*'3k EBIT'!$E$7)</f>
        <v>1.8829404557768421</v>
      </c>
      <c r="T72" s="38">
        <f>IF(T66="-","-",SUM(T63:T71)*'3k EBIT'!$E$7)</f>
        <v>1.8834772033911473</v>
      </c>
      <c r="U72" s="38" t="str">
        <f>IF(U66="-","-",SUM(U63:U71)*'3k EBIT'!$E$7)</f>
        <v>-</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15">
      <c r="A73" s="256"/>
      <c r="B73" s="135" t="s">
        <v>292</v>
      </c>
      <c r="C73" s="179" t="s">
        <v>519</v>
      </c>
      <c r="D73" s="133" t="s">
        <v>320</v>
      </c>
      <c r="E73" s="127"/>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0.96240626282493091</v>
      </c>
      <c r="M73" s="38">
        <f>IF(M68="-","-",SUM(M63:M66,M68:M72)*'3l HAP'!$E$8)</f>
        <v>1.0109044165640269</v>
      </c>
      <c r="N73" s="38">
        <f>IF(N68="-","-",SUM(N63:N66,N68:N72)*'3l HAP'!$E$8)</f>
        <v>1.1173565906789007</v>
      </c>
      <c r="O73" s="30"/>
      <c r="P73" s="38">
        <f>IF(P68="-","-",SUM(P63:P66,P68:P72)*'3l HAP'!$E$8)</f>
        <v>1.1173565906789007</v>
      </c>
      <c r="Q73" s="38">
        <f>IF(Q68="-","-",SUM(Q63:Q66,Q68:Q72)*'3l HAP'!$E$8)</f>
        <v>1.1558402078141767</v>
      </c>
      <c r="R73" s="38">
        <f>IF(R68="-","-",SUM(R63:R66,R68:R72)*'3l HAP'!$E$8)</f>
        <v>1.1620997282131185</v>
      </c>
      <c r="S73" s="38">
        <f>IF(S68="-","-",SUM(S63:S66,S68:S72)*'3l HAP'!$E$8)</f>
        <v>1.1997873200497049</v>
      </c>
      <c r="T73" s="38">
        <f>IF(T68="-","-",SUM(T63:T66,T68:T72)*'3l HAP'!$E$8)</f>
        <v>1.2002009262904973</v>
      </c>
      <c r="U73" s="38" t="str">
        <f>IF(U68="-","-",SUM(U63:U66,U68:U72)*'3l HAP'!$E$8)</f>
        <v>-</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15">
      <c r="A74" s="256"/>
      <c r="B74" s="135" t="s">
        <v>44</v>
      </c>
      <c r="C74" s="135" t="str">
        <f>B74&amp;"_"&amp;D74</f>
        <v>Total_Midlands</v>
      </c>
      <c r="D74" s="133" t="s">
        <v>320</v>
      </c>
      <c r="E74" s="128"/>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80.931048966528977</v>
      </c>
      <c r="M74" s="38">
        <f t="shared" si="8"/>
        <v>85.715536276684702</v>
      </c>
      <c r="N74" s="38">
        <f t="shared" si="8"/>
        <v>93.092815178131985</v>
      </c>
      <c r="O74" s="30"/>
      <c r="P74" s="38">
        <f t="shared" ref="P74:Z74" si="9">IF(P68="-","-",SUM(P63:P73))</f>
        <v>93.092815178131985</v>
      </c>
      <c r="Q74" s="38">
        <f t="shared" si="9"/>
        <v>95.504281626718395</v>
      </c>
      <c r="R74" s="38">
        <f t="shared" si="9"/>
        <v>95.938074812778268</v>
      </c>
      <c r="S74" s="38">
        <f t="shared" si="9"/>
        <v>100.30187563708441</v>
      </c>
      <c r="T74" s="38">
        <f t="shared" si="9"/>
        <v>100.33053910609362</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AA'!J18="-","-",'3c AA'!J18)</f>
        <v>-</v>
      </c>
      <c r="H77" s="129" t="str">
        <f>IF('3c AA'!K18="-","-",'3c AA'!K18)</f>
        <v>-</v>
      </c>
      <c r="I77" s="129" t="str">
        <f>IF('3c AA'!L18="-","-",'3c AA'!L18)</f>
        <v>-</v>
      </c>
      <c r="J77" s="129" t="str">
        <f>IF('3c AA'!M18="-","-",'3c AA'!M18)</f>
        <v>-</v>
      </c>
      <c r="K77" s="129" t="str">
        <f>IF('3c AA'!N18="-","-",'3c AA'!N18)</f>
        <v>-</v>
      </c>
      <c r="L77" s="129" t="str">
        <f>IF('3c AA'!O18="-","-",'3c AA'!O18)</f>
        <v>-</v>
      </c>
      <c r="M77" s="129" t="str">
        <f>IF('3c AA'!P18="-","-",'3c AA'!P18)</f>
        <v>-</v>
      </c>
      <c r="N77" s="129" t="str">
        <f>IF('3c AA'!Q18="-","-",'3c AA'!Q18)</f>
        <v>-</v>
      </c>
      <c r="O77" s="30"/>
      <c r="P77" s="129" t="str">
        <f>IF('3c AA'!S18="-","-",'3c AA'!S18)</f>
        <v>-</v>
      </c>
      <c r="Q77" s="129" t="str">
        <f>IF('3c AA'!T18="-","-",'3c AA'!T18)</f>
        <v>-</v>
      </c>
      <c r="R77" s="129" t="str">
        <f>IF('3c AA'!U18="-","-",'3c AA'!U18)</f>
        <v>-</v>
      </c>
      <c r="S77" s="129" t="str">
        <f>IF('3c AA'!V18="-","-",'3c AA'!V18)</f>
        <v>-</v>
      </c>
      <c r="T77" s="129">
        <f>IF('3c AA'!W18="-","-",'3c AA'!W18)</f>
        <v>0</v>
      </c>
      <c r="U77" s="129" t="str">
        <f>IF('3c AA'!X18="-","-",'3c AA'!X18)</f>
        <v>-</v>
      </c>
      <c r="V77" s="129" t="str">
        <f>IF('3c AA'!Y18="-","-",'3c AA'!Y18)</f>
        <v>-</v>
      </c>
      <c r="W77" s="129" t="str">
        <f>IF('3c AA'!Z18="-","-",'3c AA'!Z18)</f>
        <v>-</v>
      </c>
      <c r="X77" s="129" t="str">
        <f>IF('3c AA'!AA18="-","-",'3c AA'!AA18)</f>
        <v>-</v>
      </c>
      <c r="Y77" s="129" t="str">
        <f>IF('3c AA'!AB18="-","-",'3c AA'!AB18)</f>
        <v>-</v>
      </c>
      <c r="Z77" s="129" t="str">
        <f>IF('3c AA'!AC18="-","-",'3c AA'!AC18)</f>
        <v>-</v>
      </c>
      <c r="AA77" s="28"/>
    </row>
    <row r="78" spans="1:27" s="29" customFormat="1" ht="11.25" x14ac:dyDescent="0.15">
      <c r="A78" s="256"/>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t="str">
        <f>'3d PC'!U55</f>
        <v>-</v>
      </c>
      <c r="V78" s="129" t="str">
        <f>'3d PC'!V55</f>
        <v>-</v>
      </c>
      <c r="W78" s="129" t="str">
        <f>'3d PC'!W55</f>
        <v>-</v>
      </c>
      <c r="X78" s="129" t="str">
        <f>'3d PC'!X55</f>
        <v>-</v>
      </c>
      <c r="Y78" s="129" t="str">
        <f>'3d PC'!Y55</f>
        <v>-</v>
      </c>
      <c r="Z78" s="129" t="str">
        <f>'3d PC'!Z55</f>
        <v>-</v>
      </c>
      <c r="AA78" s="28"/>
    </row>
    <row r="79" spans="1:27" s="29" customFormat="1" ht="11.25" x14ac:dyDescent="0.15">
      <c r="A79" s="256"/>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t="str">
        <f>'3e NC-Elec'!V19</f>
        <v>-</v>
      </c>
      <c r="V79" s="129" t="str">
        <f>'3e NC-Elec'!W19</f>
        <v>-</v>
      </c>
      <c r="W79" s="129" t="str">
        <f>'3e NC-Elec'!X19</f>
        <v>-</v>
      </c>
      <c r="X79" s="129" t="str">
        <f>'3e NC-Elec'!Y19</f>
        <v>-</v>
      </c>
      <c r="Y79" s="129" t="str">
        <f>'3e NC-Elec'!Z19</f>
        <v>-</v>
      </c>
      <c r="Z79" s="129" t="str">
        <f>'3e NC-Elec'!AA19</f>
        <v>-</v>
      </c>
      <c r="AA79" s="28"/>
    </row>
    <row r="80" spans="1:27" s="29" customFormat="1" ht="11.25" x14ac:dyDescent="0.15">
      <c r="A80" s="256"/>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t="str">
        <f>IF('3g CPIH'!Q$16="-","-",'3h OC '!$E$7*('3g CPIH'!Q$16/'3g CPIH'!$G$16))</f>
        <v>-</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f>IF('3i SMNCC'!P$38="-","-",'3i SMNCC'!P$48)</f>
        <v>11.63045810995356</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15">
      <c r="A82" s="256"/>
      <c r="B82" s="132" t="s">
        <v>349</v>
      </c>
      <c r="C82" s="132" t="s">
        <v>389</v>
      </c>
      <c r="D82" s="134" t="s">
        <v>321</v>
      </c>
      <c r="E82" s="131"/>
      <c r="F82" s="30"/>
      <c r="G82" s="129">
        <f>IF('3g CPIH'!C$16="-","-",'3j PAAC PAP'!$G$7*('3g CPIH'!C$16/'3g CPIH'!$G$16))</f>
        <v>13.436452250489236</v>
      </c>
      <c r="H82" s="129">
        <f>IF('3g CPIH'!D$16="-","-",'3j PAAC PAP'!$G$7*('3g CPIH'!D$16/'3g CPIH'!$G$16))</f>
        <v>13.463352054794518</v>
      </c>
      <c r="I82" s="129">
        <f>IF('3g CPIH'!E$16="-","-",'3j PAAC PAP'!$G$7*('3g CPIH'!E$16/'3g CPIH'!$G$16))</f>
        <v>13.503701761252445</v>
      </c>
      <c r="J82" s="129">
        <f>IF('3g CPIH'!F$16="-","-",'3j PAAC PAP'!$G$7*('3g CPIH'!F$16/'3g CPIH'!$G$16))</f>
        <v>13.584401174168297</v>
      </c>
      <c r="K82" s="129">
        <f>IF('3g CPIH'!G$16="-","-",'3j PAAC PAP'!$G$7*('3g CPIH'!G$16/'3g CPIH'!$G$16))</f>
        <v>13.745799999999999</v>
      </c>
      <c r="L82" s="129">
        <f>IF('3g CPIH'!H$16="-","-",'3j PAAC PAP'!$G$7*('3g CPIH'!H$16/'3g CPIH'!$G$16))</f>
        <v>13.920648727984345</v>
      </c>
      <c r="M82" s="129">
        <f>IF('3g CPIH'!I$16="-","-",'3j PAAC PAP'!$G$7*('3g CPIH'!I$16/'3g CPIH'!$G$16))</f>
        <v>14.122397260273971</v>
      </c>
      <c r="N82" s="129">
        <f>IF('3g CPIH'!J$16="-","-",'3j PAAC PAP'!$G$7*('3g CPIH'!J$16/'3g CPIH'!$G$16))</f>
        <v>14.24344637964775</v>
      </c>
      <c r="O82" s="30"/>
      <c r="P82" s="129">
        <f>IF('3g CPIH'!L$16="-","-",'3j PAAC PAP'!$G$7*('3g CPIH'!L$16/'3g CPIH'!$G$16))</f>
        <v>14.24344637964775</v>
      </c>
      <c r="Q82" s="129">
        <f>IF('3g CPIH'!M$16="-","-",'3j PAAC PAP'!$G$7*('3g CPIH'!M$16/'3g CPIH'!$G$16))</f>
        <v>14.40484520547945</v>
      </c>
      <c r="R82" s="129">
        <f>IF('3g CPIH'!N$16="-","-",'3j PAAC PAP'!$G$7*('3g CPIH'!N$16/'3g CPIH'!$G$16))</f>
        <v>14.512444422700586</v>
      </c>
      <c r="S82" s="129">
        <f>IF('3g CPIH'!O$16="-","-",'3j PAAC PAP'!$G$7*('3g CPIH'!O$16/'3g CPIH'!$G$16))</f>
        <v>14.593143835616438</v>
      </c>
      <c r="T82" s="129">
        <f>IF('3g CPIH'!P$16="-","-",'3j PAAC PAP'!$G$7*('3g CPIH'!P$16/'3g CPIH'!$G$16))</f>
        <v>14.633493542074362</v>
      </c>
      <c r="U82" s="129" t="str">
        <f>IF('3g CPIH'!Q$16="-","-",'3j PAAC PAP'!$G$7*('3g CPIH'!Q$16/'3g CPIH'!$G$16))</f>
        <v>-</v>
      </c>
      <c r="V82" s="129" t="str">
        <f>IF('3g CPIH'!R$16="-","-",'3j PAAC PAP'!$G$7*('3g CPIH'!R$16/'3g CPIH'!$G$16))</f>
        <v>-</v>
      </c>
      <c r="W82" s="129" t="str">
        <f>IF('3g CPIH'!S$16="-","-",'3j PAAC PAP'!$G$7*('3g CPIH'!S$16/'3g CPIH'!$G$16))</f>
        <v>-</v>
      </c>
      <c r="X82" s="129" t="str">
        <f>IF('3g CPIH'!T$16="-","-",'3j PAAC PAP'!$G$7*('3g CPIH'!T$16/'3g CPIH'!$G$16))</f>
        <v>-</v>
      </c>
      <c r="Y82" s="129" t="str">
        <f>IF('3g CPIH'!U$16="-","-",'3j PAAC PAP'!$G$7*('3g CPIH'!U$16/'3g CPIH'!$G$16))</f>
        <v>-</v>
      </c>
      <c r="Z82" s="129" t="str">
        <f>IF('3g CPIH'!V$16="-","-",'3j PAAC PAP'!$G$7*('3g CPIH'!V$16/'3g CPIH'!$G$16))</f>
        <v>-</v>
      </c>
      <c r="AA82" s="28"/>
    </row>
    <row r="83" spans="1:27" s="29" customFormat="1" ht="11.25" customHeight="1" x14ac:dyDescent="0.15">
      <c r="A83" s="256"/>
      <c r="B83" s="132" t="s">
        <v>349</v>
      </c>
      <c r="C83" s="132" t="s">
        <v>406</v>
      </c>
      <c r="D83" s="134" t="s">
        <v>321</v>
      </c>
      <c r="E83" s="131"/>
      <c r="F83" s="30"/>
      <c r="G83" s="129">
        <f>IF(G78="-","-",SUM(G75:G81)*'3j PAAC PAP'!$G$25)</f>
        <v>4.391077534047434</v>
      </c>
      <c r="H83" s="129">
        <f>IF(H78="-","-",SUM(H75:H81)*'3j PAAC PAP'!$G$25)</f>
        <v>4.3956042890501745</v>
      </c>
      <c r="I83" s="129">
        <f>IF(I78="-","-",SUM(I75:I81)*'3j PAAC PAP'!$G$25)</f>
        <v>3.7994141244838282</v>
      </c>
      <c r="J83" s="129">
        <f>IF(J78="-","-",SUM(J75:J81)*'3j PAAC PAP'!$G$25)</f>
        <v>3.8129943894920477</v>
      </c>
      <c r="K83" s="129">
        <f>IF(K78="-","-",SUM(K75:K81)*'3j PAAC PAP'!$G$25)</f>
        <v>3.7447622387487201</v>
      </c>
      <c r="L83" s="129">
        <f>IF(L78="-","-",SUM(L75:L81)*'3j PAAC PAP'!$G$25)</f>
        <v>3.7665425972882232</v>
      </c>
      <c r="M83" s="129">
        <f>IF(M78="-","-",SUM(M75:M81)*'3j PAAC PAP'!$G$25)</f>
        <v>4.0327268620212022</v>
      </c>
      <c r="N83" s="129">
        <f>IF(N78="-","-",SUM(N75:N81)*'3j PAAC PAP'!$G$25)</f>
        <v>4.4190987708658174</v>
      </c>
      <c r="O83" s="30"/>
      <c r="P83" s="129">
        <f>IF(P78="-","-",SUM(P75:P81)*'3j PAAC PAP'!$G$25)</f>
        <v>4.4190987708658174</v>
      </c>
      <c r="Q83" s="129">
        <f>IF(Q78="-","-",SUM(Q75:Q81)*'3j PAAC PAP'!$G$25)</f>
        <v>4.5938261316305393</v>
      </c>
      <c r="R83" s="129">
        <f>IF(R78="-","-",SUM(R75:R81)*'3j PAAC PAP'!$G$25)</f>
        <v>4.6110083128940822</v>
      </c>
      <c r="S83" s="129">
        <f>IF(S78="-","-",SUM(S75:S81)*'3j PAAC PAP'!$G$25)</f>
        <v>4.9766508556686473</v>
      </c>
      <c r="T83" s="129">
        <f>IF(T78="-","-",SUM(T75:T81)*'3j PAAC PAP'!$G$25)</f>
        <v>4.9759545236288858</v>
      </c>
      <c r="U83" s="129" t="str">
        <f>IF(U78="-","-",SUM(U75:U81)*'3j PAAC PAP'!$G$25)</f>
        <v>-</v>
      </c>
      <c r="V83" s="129" t="str">
        <f>IF(V78="-","-",SUM(V75:V81)*'3j PAAC PAP'!$G$25)</f>
        <v>-</v>
      </c>
      <c r="W83" s="129" t="str">
        <f>IF(W78="-","-",SUM(W75:W81)*'3j PAAC PAP'!$G$25)</f>
        <v>-</v>
      </c>
      <c r="X83" s="129" t="str">
        <f>IF(X78="-","-",SUM(X75:X81)*'3j PAAC PAP'!$G$25)</f>
        <v>-</v>
      </c>
      <c r="Y83" s="129" t="str">
        <f>IF(Y78="-","-",SUM(Y75:Y81)*'3j PAAC PAP'!$G$25)</f>
        <v>-</v>
      </c>
      <c r="Z83" s="129" t="str">
        <f>IF(Z78="-","-",SUM(Z75:Z81)*'3j PAAC PAP'!$G$25)</f>
        <v>-</v>
      </c>
      <c r="AA83" s="28"/>
    </row>
    <row r="84" spans="1:27" s="29" customFormat="1" ht="11.25" customHeight="1" x14ac:dyDescent="0.15">
      <c r="A84" s="256"/>
      <c r="B84" s="132" t="s">
        <v>388</v>
      </c>
      <c r="C84" s="132" t="s">
        <v>518</v>
      </c>
      <c r="D84" s="134" t="s">
        <v>321</v>
      </c>
      <c r="E84" s="131"/>
      <c r="F84" s="30"/>
      <c r="G84" s="129">
        <f>IF(G78="-","-",SUM(G75:G83)*'3k EBIT'!$E$7)</f>
        <v>1.803605035863969</v>
      </c>
      <c r="H84" s="129">
        <f>IF(H78="-","-",SUM(H75:H83)*'3k EBIT'!$E$7)</f>
        <v>1.8057170867687562</v>
      </c>
      <c r="I84" s="129">
        <f>IF(I78="-","-",SUM(I75:I83)*'3k EBIT'!$E$7)</f>
        <v>1.5969507610097113</v>
      </c>
      <c r="J84" s="129">
        <f>IF(J78="-","-",SUM(J75:J83)*'3k EBIT'!$E$7)</f>
        <v>1.6032869137240735</v>
      </c>
      <c r="K84" s="129">
        <f>IF(K78="-","-",SUM(K75:K83)*'3k EBIT'!$E$7)</f>
        <v>1.5824307757504046</v>
      </c>
      <c r="L84" s="129">
        <f>IF(L78="-","-",SUM(L75:L83)*'3k EBIT'!$E$7)</f>
        <v>1.5934725661415039</v>
      </c>
      <c r="M84" s="129">
        <f>IF(M78="-","-",SUM(M75:M83)*'3k EBIT'!$E$7)</f>
        <v>1.6909379858852223</v>
      </c>
      <c r="N84" s="129">
        <f>IF(N78="-","-",SUM(N75:N83)*'3k EBIT'!$E$7)</f>
        <v>1.8290837507659858</v>
      </c>
      <c r="O84" s="30"/>
      <c r="P84" s="129">
        <f>IF(P78="-","-",SUM(P75:P83)*'3k EBIT'!$E$7)</f>
        <v>1.8290837507659858</v>
      </c>
      <c r="Q84" s="129">
        <f>IF(Q78="-","-",SUM(Q75:Q83)*'3k EBIT'!$E$7)</f>
        <v>1.8936225735565027</v>
      </c>
      <c r="R84" s="129">
        <f>IF(R78="-","-",SUM(R75:R83)*'3k EBIT'!$E$7)</f>
        <v>1.9017457165593441</v>
      </c>
      <c r="S84" s="129">
        <f>IF(S78="-","-",SUM(S75:S83)*'3k EBIT'!$E$7)</f>
        <v>2.0318240689916669</v>
      </c>
      <c r="T84" s="129">
        <f>IF(T78="-","-",SUM(T75:T83)*'3k EBIT'!$E$7)</f>
        <v>2.032360816605971</v>
      </c>
      <c r="U84" s="129" t="str">
        <f>IF(U78="-","-",SUM(U75:U83)*'3k EBIT'!$E$7)</f>
        <v>-</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15">
      <c r="A85" s="256"/>
      <c r="B85" s="132" t="s">
        <v>292</v>
      </c>
      <c r="C85" s="177" t="s">
        <v>519</v>
      </c>
      <c r="D85" s="134" t="s">
        <v>321</v>
      </c>
      <c r="E85" s="130"/>
      <c r="F85" s="30"/>
      <c r="G85" s="129">
        <f>IF(G80="-","-",SUM(G75:G78,G80:G84)*'3l HAP'!$E$8)</f>
        <v>0.95107996943584494</v>
      </c>
      <c r="H85" s="129">
        <f>IF(H80="-","-",SUM(H75:H78,H80:H84)*'3l HAP'!$E$8)</f>
        <v>0.95270747072660078</v>
      </c>
      <c r="I85" s="129">
        <f>IF(I80="-","-",SUM(I75:I78,I80:I84)*'3l HAP'!$E$8)</f>
        <v>0.94413960412535813</v>
      </c>
      <c r="J85" s="129">
        <f>IF(J80="-","-",SUM(J75:J78,J80:J84)*'3l HAP'!$E$8)</f>
        <v>0.94902210799762587</v>
      </c>
      <c r="K85" s="129">
        <f>IF(K80="-","-",SUM(K75:K78,K80:K84)*'3l HAP'!$E$8)</f>
        <v>0.95806744928999599</v>
      </c>
      <c r="L85" s="129">
        <f>IF(L80="-","-",SUM(L75:L78,L80:L84)*'3l HAP'!$E$8)</f>
        <v>0.96657601699214568</v>
      </c>
      <c r="M85" s="129">
        <f>IF(M80="-","-",SUM(M75:M78,M80:M84)*'3l HAP'!$E$8)</f>
        <v>1.0154953580208592</v>
      </c>
      <c r="N85" s="129">
        <f>IF(N80="-","-",SUM(N75:N78,N80:N84)*'3l HAP'!$E$8)</f>
        <v>1.1219475321357331</v>
      </c>
      <c r="O85" s="30"/>
      <c r="P85" s="129">
        <f>IF(P80="-","-",SUM(P75:P78,P80:P84)*'3l HAP'!$E$8)</f>
        <v>1.1219475321357331</v>
      </c>
      <c r="Q85" s="129">
        <f>IF(Q80="-","-",SUM(Q75:Q78,Q80:Q84)*'3l HAP'!$E$8)</f>
        <v>1.1615262362240151</v>
      </c>
      <c r="R85" s="129">
        <f>IF(R80="-","-",SUM(R75:R78,R80:R84)*'3l HAP'!$E$8)</f>
        <v>1.1677857566229568</v>
      </c>
      <c r="S85" s="129">
        <f>IF(S80="-","-",SUM(S75:S78,S80:S84)*'3l HAP'!$E$8)</f>
        <v>1.2081689471130963</v>
      </c>
      <c r="T85" s="129">
        <f>IF(T80="-","-",SUM(T75:T78,T80:T84)*'3l HAP'!$E$8)</f>
        <v>1.2085825533538885</v>
      </c>
      <c r="U85" s="129" t="str">
        <f>IF(U80="-","-",SUM(U75:U78,U80:U84)*'3l HAP'!$E$8)</f>
        <v>-</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15">
      <c r="A86" s="256"/>
      <c r="B86" s="132" t="s">
        <v>44</v>
      </c>
      <c r="C86" s="132" t="str">
        <f>B86&amp;"_"&amp;D86</f>
        <v>Total_Northern</v>
      </c>
      <c r="D86" s="134" t="s">
        <v>321</v>
      </c>
      <c r="E86" s="131"/>
      <c r="F86" s="30"/>
      <c r="G86" s="129">
        <f t="shared" ref="G86:N86" si="10">IF(G80="-","-",SUM(G75:G85))</f>
        <v>95.877621594724062</v>
      </c>
      <c r="H86" s="129">
        <f t="shared" si="10"/>
        <v>95.990409624035834</v>
      </c>
      <c r="I86" s="129">
        <f t="shared" si="10"/>
        <v>84.994144940192442</v>
      </c>
      <c r="J86" s="129">
        <f t="shared" si="10"/>
        <v>85.332509028127802</v>
      </c>
      <c r="K86" s="129">
        <f t="shared" si="10"/>
        <v>84.243863350525984</v>
      </c>
      <c r="L86" s="129">
        <f t="shared" si="10"/>
        <v>84.833518540873428</v>
      </c>
      <c r="M86" s="129">
        <f t="shared" si="10"/>
        <v>90.012194696922521</v>
      </c>
      <c r="N86" s="129">
        <f t="shared" si="10"/>
        <v>97.389473598369804</v>
      </c>
      <c r="O86" s="30"/>
      <c r="P86" s="129">
        <f t="shared" ref="P86:Z86" si="11">IF(P80="-","-",SUM(P75:P85))</f>
        <v>97.389473598369804</v>
      </c>
      <c r="Q86" s="129">
        <f t="shared" si="11"/>
        <v>100.82583104627901</v>
      </c>
      <c r="R86" s="129">
        <f t="shared" si="11"/>
        <v>101.25962423233887</v>
      </c>
      <c r="S86" s="129">
        <f t="shared" si="11"/>
        <v>108.14623367036265</v>
      </c>
      <c r="T86" s="129">
        <f t="shared" si="11"/>
        <v>108.17489713937184</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f>IF('3c AA'!W19="-","-",'3c AA'!W19)</f>
        <v>0</v>
      </c>
      <c r="U89" s="38" t="str">
        <f>IF('3c AA'!X19="-","-",'3c AA'!X19)</f>
        <v>-</v>
      </c>
      <c r="V89" s="38" t="str">
        <f>IF('3c AA'!Y19="-","-",'3c AA'!Y19)</f>
        <v>-</v>
      </c>
      <c r="W89" s="38" t="str">
        <f>IF('3c AA'!Z19="-","-",'3c AA'!Z19)</f>
        <v>-</v>
      </c>
      <c r="X89" s="38" t="str">
        <f>IF('3c AA'!AA19="-","-",'3c AA'!AA19)</f>
        <v>-</v>
      </c>
      <c r="Y89" s="38" t="str">
        <f>IF('3c AA'!AB19="-","-",'3c AA'!AB19)</f>
        <v>-</v>
      </c>
      <c r="Z89" s="38" t="str">
        <f>IF('3c AA'!AC19="-","-",'3c AA'!AC19)</f>
        <v>-</v>
      </c>
      <c r="AA89" s="28"/>
    </row>
    <row r="90" spans="1:27" s="29" customFormat="1" ht="11.25" x14ac:dyDescent="0.15">
      <c r="A90" s="256"/>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t="str">
        <f>'3d PC'!U55</f>
        <v>-</v>
      </c>
      <c r="V90" s="38" t="str">
        <f>'3d PC'!V55</f>
        <v>-</v>
      </c>
      <c r="W90" s="38" t="str">
        <f>'3d PC'!W55</f>
        <v>-</v>
      </c>
      <c r="X90" s="38" t="str">
        <f>'3d PC'!X55</f>
        <v>-</v>
      </c>
      <c r="Y90" s="38" t="str">
        <f>'3d PC'!Y55</f>
        <v>-</v>
      </c>
      <c r="Z90" s="38" t="str">
        <f>'3d PC'!Z55</f>
        <v>-</v>
      </c>
      <c r="AA90" s="28"/>
    </row>
    <row r="91" spans="1:27" s="29" customFormat="1" ht="11.25" x14ac:dyDescent="0.15">
      <c r="A91" s="256"/>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t="str">
        <f>'3e NC-Elec'!V20</f>
        <v>-</v>
      </c>
      <c r="V91" s="38" t="str">
        <f>'3e NC-Elec'!W20</f>
        <v>-</v>
      </c>
      <c r="W91" s="38" t="str">
        <f>'3e NC-Elec'!X20</f>
        <v>-</v>
      </c>
      <c r="X91" s="38" t="str">
        <f>'3e NC-Elec'!Y20</f>
        <v>-</v>
      </c>
      <c r="Y91" s="38" t="str">
        <f>'3e NC-Elec'!Z20</f>
        <v>-</v>
      </c>
      <c r="Z91" s="38" t="str">
        <f>'3e NC-Elec'!AA20</f>
        <v>-</v>
      </c>
      <c r="AA91" s="28"/>
    </row>
    <row r="92" spans="1:27" s="29" customFormat="1" ht="11.25" x14ac:dyDescent="0.15">
      <c r="A92" s="256"/>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t="str">
        <f>IF('3g CPIH'!Q$16="-","-",'3h OC '!$E$7*('3g CPIH'!Q$16/'3g CPIH'!$G$16))</f>
        <v>-</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f>IF('3i SMNCC'!P$38="-","-",'3i SMNCC'!P$48)</f>
        <v>11.63045810995356</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15">
      <c r="A94" s="256"/>
      <c r="B94" s="135" t="s">
        <v>349</v>
      </c>
      <c r="C94" s="135" t="s">
        <v>389</v>
      </c>
      <c r="D94" s="133" t="s">
        <v>322</v>
      </c>
      <c r="E94" s="128"/>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f>IF('3g CPIH'!P$16="-","-",'3j PAAC PAP'!$G$7*('3g CPIH'!P$16/'3g CPIH'!$G$16))</f>
        <v>14.633493542074362</v>
      </c>
      <c r="U94" s="38" t="str">
        <f>IF('3g CPIH'!Q$16="-","-",'3j PAAC PAP'!$G$7*('3g CPIH'!Q$16/'3g CPIH'!$G$16))</f>
        <v>-</v>
      </c>
      <c r="V94" s="38" t="str">
        <f>IF('3g CPIH'!R$16="-","-",'3j PAAC PAP'!$G$7*('3g CPIH'!R$16/'3g CPIH'!$G$16))</f>
        <v>-</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15">
      <c r="A95" s="256"/>
      <c r="B95" s="135" t="s">
        <v>349</v>
      </c>
      <c r="C95" s="135" t="s">
        <v>406</v>
      </c>
      <c r="D95" s="133" t="s">
        <v>322</v>
      </c>
      <c r="E95" s="128"/>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3.3919077652882228</v>
      </c>
      <c r="M95" s="38">
        <f>IF(M90="-","-",SUM(M87:M93)*'3j PAAC PAP'!$G$25)</f>
        <v>3.5921052130212026</v>
      </c>
      <c r="N95" s="38">
        <f>IF(N90="-","-",SUM(N87:N93)*'3j PAAC PAP'!$G$25)</f>
        <v>3.9784771218658177</v>
      </c>
      <c r="O95" s="30"/>
      <c r="P95" s="38">
        <f>IF(P90="-","-",SUM(P87:P93)*'3j PAAC PAP'!$G$25)</f>
        <v>3.9784771218658177</v>
      </c>
      <c r="Q95" s="38">
        <f>IF(Q90="-","-",SUM(Q87:Q93)*'3j PAAC PAP'!$G$25)</f>
        <v>4.1766191596305395</v>
      </c>
      <c r="R95" s="38">
        <f>IF(R90="-","-",SUM(R87:R93)*'3j PAAC PAP'!$G$25)</f>
        <v>4.1938013408940824</v>
      </c>
      <c r="S95" s="38">
        <f>IF(S90="-","-",SUM(S87:S93)*'3j PAAC PAP'!$G$25)</f>
        <v>4.3870267166686467</v>
      </c>
      <c r="T95" s="38">
        <f>IF(T90="-","-",SUM(T87:T93)*'3j PAAC PAP'!$G$25)</f>
        <v>4.3863303846288852</v>
      </c>
      <c r="U95" s="38" t="str">
        <f>IF(U90="-","-",SUM(U87:U93)*'3j PAAC PAP'!$G$25)</f>
        <v>-</v>
      </c>
      <c r="V95" s="38" t="str">
        <f>IF(V90="-","-",SUM(V87:V93)*'3j PAAC PAP'!$G$25)</f>
        <v>-</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15">
      <c r="A96" s="256"/>
      <c r="B96" s="135" t="s">
        <v>388</v>
      </c>
      <c r="C96" s="135" t="s">
        <v>518</v>
      </c>
      <c r="D96" s="133" t="s">
        <v>322</v>
      </c>
      <c r="E96" s="128"/>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1.4617966067153279</v>
      </c>
      <c r="M96" s="38">
        <f>IF(M90="-","-",SUM(M87:M95)*'3k EBIT'!$E$7)</f>
        <v>1.5360691017873902</v>
      </c>
      <c r="N96" s="38">
        <f>IF(N90="-","-",SUM(N87:N95)*'3k EBIT'!$E$7)</f>
        <v>1.674214866668154</v>
      </c>
      <c r="O96" s="30"/>
      <c r="P96" s="38">
        <f>IF(P90="-","-",SUM(P87:P95)*'3k EBIT'!$E$7)</f>
        <v>1.674214866668154</v>
      </c>
      <c r="Q96" s="38">
        <f>IF(Q90="-","-",SUM(Q87:Q95)*'3k EBIT'!$E$7)</f>
        <v>1.7469834369228068</v>
      </c>
      <c r="R96" s="38">
        <f>IF(R90="-","-",SUM(R87:R95)*'3k EBIT'!$E$7)</f>
        <v>1.7551065799256482</v>
      </c>
      <c r="S96" s="38">
        <f>IF(S90="-","-",SUM(S87:S95)*'3k EBIT'!$E$7)</f>
        <v>1.824584064667514</v>
      </c>
      <c r="T96" s="38">
        <f>IF(T90="-","-",SUM(T87:T95)*'3k EBIT'!$E$7)</f>
        <v>1.8251208122818192</v>
      </c>
      <c r="U96" s="38" t="str">
        <f>IF(U90="-","-",SUM(U87:U95)*'3k EBIT'!$E$7)</f>
        <v>-</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15">
      <c r="A97" s="256"/>
      <c r="B97" s="135" t="s">
        <v>292</v>
      </c>
      <c r="C97" s="179" t="s">
        <v>519</v>
      </c>
      <c r="D97" s="133" t="s">
        <v>322</v>
      </c>
      <c r="E97" s="127"/>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0.95916312069487497</v>
      </c>
      <c r="M97" s="38">
        <f>IF(M92="-","-",SUM(M87:M90,M92:M96)*'3l HAP'!$E$8)</f>
        <v>1.006776781125774</v>
      </c>
      <c r="N97" s="38">
        <f>IF(N92="-","-",SUM(N87:N90,N92:N96)*'3l HAP'!$E$8)</f>
        <v>1.1132289552406476</v>
      </c>
      <c r="O97" s="30"/>
      <c r="P97" s="38">
        <f>IF(P92="-","-",SUM(P87:P90,P92:P96)*'3l HAP'!$E$8)</f>
        <v>1.1132289552406476</v>
      </c>
      <c r="Q97" s="38">
        <f>IF(Q92="-","-",SUM(Q87:Q90,Q92:Q96)*'3l HAP'!$E$8)</f>
        <v>1.1532709653475091</v>
      </c>
      <c r="R97" s="38">
        <f>IF(R92="-","-",SUM(R87:R90,R92:R96)*'3l HAP'!$E$8)</f>
        <v>1.1595304857464508</v>
      </c>
      <c r="S97" s="38">
        <f>IF(S92="-","-",SUM(S87:S90,S92:S96)*'3l HAP'!$E$8)</f>
        <v>1.1965020591906874</v>
      </c>
      <c r="T97" s="38">
        <f>IF(T92="-","-",SUM(T87:T90,T92:T96)*'3l HAP'!$E$8)</f>
        <v>1.1969156654314799</v>
      </c>
      <c r="U97" s="38" t="str">
        <f>IF(U92="-","-",SUM(U87:U90,U92:U96)*'3l HAP'!$E$8)</f>
        <v>-</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15">
      <c r="A98" s="256"/>
      <c r="B98" s="135" t="s">
        <v>44</v>
      </c>
      <c r="C98" s="135" t="str">
        <f>B98&amp;"_"&amp;D98</f>
        <v>Total_North West</v>
      </c>
      <c r="D98" s="133" t="s">
        <v>322</v>
      </c>
      <c r="E98" s="128"/>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77.89579485314998</v>
      </c>
      <c r="M98" s="38">
        <f t="shared" si="12"/>
        <v>81.852485586929603</v>
      </c>
      <c r="N98" s="38">
        <f t="shared" si="12"/>
        <v>89.229764488376887</v>
      </c>
      <c r="O98" s="30"/>
      <c r="P98" s="38">
        <f t="shared" ref="P98:Z98" si="13">IF(P92="-","-",SUM(P87:P97))</f>
        <v>89.229764488376887</v>
      </c>
      <c r="Q98" s="38">
        <f t="shared" si="13"/>
        <v>93.099729666768795</v>
      </c>
      <c r="R98" s="38">
        <f t="shared" si="13"/>
        <v>93.533522852828654</v>
      </c>
      <c r="S98" s="38">
        <f t="shared" si="13"/>
        <v>97.227202639116058</v>
      </c>
      <c r="T98" s="38">
        <f t="shared" si="13"/>
        <v>97.255866108125275</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AA'!J20="-","-",'3c AA'!J20)</f>
        <v>-</v>
      </c>
      <c r="H101" s="129" t="str">
        <f>IF('3c AA'!K20="-","-",'3c AA'!K20)</f>
        <v>-</v>
      </c>
      <c r="I101" s="129" t="str">
        <f>IF('3c AA'!L20="-","-",'3c AA'!L20)</f>
        <v>-</v>
      </c>
      <c r="J101" s="129" t="str">
        <f>IF('3c AA'!M20="-","-",'3c AA'!M20)</f>
        <v>-</v>
      </c>
      <c r="K101" s="129" t="str">
        <f>IF('3c AA'!N20="-","-",'3c AA'!N20)</f>
        <v>-</v>
      </c>
      <c r="L101" s="129" t="str">
        <f>IF('3c AA'!O20="-","-",'3c AA'!O20)</f>
        <v>-</v>
      </c>
      <c r="M101" s="129" t="str">
        <f>IF('3c AA'!P20="-","-",'3c AA'!P20)</f>
        <v>-</v>
      </c>
      <c r="N101" s="129" t="str">
        <f>IF('3c AA'!Q20="-","-",'3c AA'!Q20)</f>
        <v>-</v>
      </c>
      <c r="O101" s="30"/>
      <c r="P101" s="129" t="str">
        <f>IF('3c AA'!S20="-","-",'3c AA'!S20)</f>
        <v>-</v>
      </c>
      <c r="Q101" s="129" t="str">
        <f>IF('3c AA'!T20="-","-",'3c AA'!T20)</f>
        <v>-</v>
      </c>
      <c r="R101" s="129" t="str">
        <f>IF('3c AA'!U20="-","-",'3c AA'!U20)</f>
        <v>-</v>
      </c>
      <c r="S101" s="129" t="str">
        <f>IF('3c AA'!V20="-","-",'3c AA'!V20)</f>
        <v>-</v>
      </c>
      <c r="T101" s="129">
        <f>IF('3c AA'!W20="-","-",'3c AA'!W20)</f>
        <v>0</v>
      </c>
      <c r="U101" s="129" t="str">
        <f>IF('3c AA'!X20="-","-",'3c AA'!X20)</f>
        <v>-</v>
      </c>
      <c r="V101" s="129" t="str">
        <f>IF('3c AA'!Y20="-","-",'3c AA'!Y20)</f>
        <v>-</v>
      </c>
      <c r="W101" s="129" t="str">
        <f>IF('3c AA'!Z20="-","-",'3c AA'!Z20)</f>
        <v>-</v>
      </c>
      <c r="X101" s="129" t="str">
        <f>IF('3c AA'!AA20="-","-",'3c AA'!AA20)</f>
        <v>-</v>
      </c>
      <c r="Y101" s="129" t="str">
        <f>IF('3c AA'!AB20="-","-",'3c AA'!AB20)</f>
        <v>-</v>
      </c>
      <c r="Z101" s="129" t="str">
        <f>IF('3c AA'!AC20="-","-",'3c AA'!AC20)</f>
        <v>-</v>
      </c>
      <c r="AA101" s="28"/>
    </row>
    <row r="102" spans="1:27" s="29" customFormat="1" ht="11.25" x14ac:dyDescent="0.15">
      <c r="A102" s="256"/>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t="str">
        <f>'3d PC'!U55</f>
        <v>-</v>
      </c>
      <c r="V102" s="129" t="str">
        <f>'3d PC'!V55</f>
        <v>-</v>
      </c>
      <c r="W102" s="129" t="str">
        <f>'3d PC'!W55</f>
        <v>-</v>
      </c>
      <c r="X102" s="129" t="str">
        <f>'3d PC'!X55</f>
        <v>-</v>
      </c>
      <c r="Y102" s="129" t="str">
        <f>'3d PC'!Y55</f>
        <v>-</v>
      </c>
      <c r="Z102" s="129" t="str">
        <f>'3d PC'!Z55</f>
        <v>-</v>
      </c>
      <c r="AA102" s="28"/>
    </row>
    <row r="103" spans="1:27" s="29" customFormat="1" ht="11.25" x14ac:dyDescent="0.15">
      <c r="A103" s="256"/>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t="str">
        <f>'3e NC-Elec'!V21</f>
        <v>-</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15">
      <c r="A104" s="256"/>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t="str">
        <f>IF('3g CPIH'!Q$16="-","-",'3h OC '!$E$7*('3g CPIH'!Q$16/'3g CPIH'!$G$16))</f>
        <v>-</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f>IF('3i SMNCC'!P$38="-","-",'3i SMNCC'!P$48)</f>
        <v>11.63045810995356</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15">
      <c r="A106" s="256"/>
      <c r="B106" s="132" t="s">
        <v>349</v>
      </c>
      <c r="C106" s="132" t="s">
        <v>389</v>
      </c>
      <c r="D106" s="134" t="s">
        <v>323</v>
      </c>
      <c r="E106" s="131"/>
      <c r="F106" s="30"/>
      <c r="G106" s="129">
        <f>IF('3g CPIH'!C$16="-","-",'3j PAAC PAP'!$G$7*('3g CPIH'!C$16/'3g CPIH'!$G$16))</f>
        <v>13.436452250489236</v>
      </c>
      <c r="H106" s="129">
        <f>IF('3g CPIH'!D$16="-","-",'3j PAAC PAP'!$G$7*('3g CPIH'!D$16/'3g CPIH'!$G$16))</f>
        <v>13.463352054794518</v>
      </c>
      <c r="I106" s="129">
        <f>IF('3g CPIH'!E$16="-","-",'3j PAAC PAP'!$G$7*('3g CPIH'!E$16/'3g CPIH'!$G$16))</f>
        <v>13.503701761252445</v>
      </c>
      <c r="J106" s="129">
        <f>IF('3g CPIH'!F$16="-","-",'3j PAAC PAP'!$G$7*('3g CPIH'!F$16/'3g CPIH'!$G$16))</f>
        <v>13.584401174168297</v>
      </c>
      <c r="K106" s="129">
        <f>IF('3g CPIH'!G$16="-","-",'3j PAAC PAP'!$G$7*('3g CPIH'!G$16/'3g CPIH'!$G$16))</f>
        <v>13.745799999999999</v>
      </c>
      <c r="L106" s="129">
        <f>IF('3g CPIH'!H$16="-","-",'3j PAAC PAP'!$G$7*('3g CPIH'!H$16/'3g CPIH'!$G$16))</f>
        <v>13.920648727984345</v>
      </c>
      <c r="M106" s="129">
        <f>IF('3g CPIH'!I$16="-","-",'3j PAAC PAP'!$G$7*('3g CPIH'!I$16/'3g CPIH'!$G$16))</f>
        <v>14.122397260273971</v>
      </c>
      <c r="N106" s="129">
        <f>IF('3g CPIH'!J$16="-","-",'3j PAAC PAP'!$G$7*('3g CPIH'!J$16/'3g CPIH'!$G$16))</f>
        <v>14.24344637964775</v>
      </c>
      <c r="O106" s="30"/>
      <c r="P106" s="129">
        <f>IF('3g CPIH'!L$16="-","-",'3j PAAC PAP'!$G$7*('3g CPIH'!L$16/'3g CPIH'!$G$16))</f>
        <v>14.24344637964775</v>
      </c>
      <c r="Q106" s="129">
        <f>IF('3g CPIH'!M$16="-","-",'3j PAAC PAP'!$G$7*('3g CPIH'!M$16/'3g CPIH'!$G$16))</f>
        <v>14.40484520547945</v>
      </c>
      <c r="R106" s="129">
        <f>IF('3g CPIH'!N$16="-","-",'3j PAAC PAP'!$G$7*('3g CPIH'!N$16/'3g CPIH'!$G$16))</f>
        <v>14.512444422700586</v>
      </c>
      <c r="S106" s="129">
        <f>IF('3g CPIH'!O$16="-","-",'3j PAAC PAP'!$G$7*('3g CPIH'!O$16/'3g CPIH'!$G$16))</f>
        <v>14.593143835616438</v>
      </c>
      <c r="T106" s="129">
        <f>IF('3g CPIH'!P$16="-","-",'3j PAAC PAP'!$G$7*('3g CPIH'!P$16/'3g CPIH'!$G$16))</f>
        <v>14.633493542074362</v>
      </c>
      <c r="U106" s="129" t="str">
        <f>IF('3g CPIH'!Q$16="-","-",'3j PAAC PAP'!$G$7*('3g CPIH'!Q$16/'3g CPIH'!$G$16))</f>
        <v>-</v>
      </c>
      <c r="V106" s="129" t="str">
        <f>IF('3g CPIH'!R$16="-","-",'3j PAAC PAP'!$G$7*('3g CPIH'!R$16/'3g CPIH'!$G$16))</f>
        <v>-</v>
      </c>
      <c r="W106" s="129" t="str">
        <f>IF('3g CPIH'!S$16="-","-",'3j PAAC PAP'!$G$7*('3g CPIH'!S$16/'3g CPIH'!$G$16))</f>
        <v>-</v>
      </c>
      <c r="X106" s="129" t="str">
        <f>IF('3g CPIH'!T$16="-","-",'3j PAAC PAP'!$G$7*('3g CPIH'!T$16/'3g CPIH'!$G$16))</f>
        <v>-</v>
      </c>
      <c r="Y106" s="129" t="str">
        <f>IF('3g CPIH'!U$16="-","-",'3j PAAC PAP'!$G$7*('3g CPIH'!U$16/'3g CPIH'!$G$16))</f>
        <v>-</v>
      </c>
      <c r="Z106" s="129" t="str">
        <f>IF('3g CPIH'!V$16="-","-",'3j PAAC PAP'!$G$7*('3g CPIH'!V$16/'3g CPIH'!$G$16))</f>
        <v>-</v>
      </c>
      <c r="AA106" s="28"/>
    </row>
    <row r="107" spans="1:27" s="29" customFormat="1" ht="11.25" customHeight="1" x14ac:dyDescent="0.15">
      <c r="A107" s="256"/>
      <c r="B107" s="132" t="s">
        <v>349</v>
      </c>
      <c r="C107" s="132" t="s">
        <v>406</v>
      </c>
      <c r="D107" s="134" t="s">
        <v>323</v>
      </c>
      <c r="E107" s="131"/>
      <c r="F107" s="30"/>
      <c r="G107" s="129">
        <f>IF(G102="-","-",SUM(G99:G105)*'3j PAAC PAP'!$G$25)</f>
        <v>3.3289026410474341</v>
      </c>
      <c r="H107" s="129">
        <f>IF(H102="-","-",SUM(H99:H105)*'3j PAAC PAP'!$G$25)</f>
        <v>3.3334293960501742</v>
      </c>
      <c r="I107" s="129">
        <f>IF(I102="-","-",SUM(I99:I105)*'3j PAAC PAP'!$G$25)</f>
        <v>3.2779054094838287</v>
      </c>
      <c r="J107" s="129">
        <f>IF(J102="-","-",SUM(J99:J105)*'3j PAAC PAP'!$G$25)</f>
        <v>3.2914856744920469</v>
      </c>
      <c r="K107" s="129">
        <f>IF(K102="-","-",SUM(K99:K105)*'3j PAAC PAP'!$G$25)</f>
        <v>3.3509699437487201</v>
      </c>
      <c r="L107" s="129">
        <f>IF(L102="-","-",SUM(L99:L105)*'3j PAAC PAP'!$G$25)</f>
        <v>3.3727503022882224</v>
      </c>
      <c r="M107" s="129">
        <f>IF(M102="-","-",SUM(M99:M105)*'3j PAAC PAP'!$G$25)</f>
        <v>3.5176039680212026</v>
      </c>
      <c r="N107" s="129">
        <f>IF(N102="-","-",SUM(N99:N105)*'3j PAAC PAP'!$G$25)</f>
        <v>3.9039758768658177</v>
      </c>
      <c r="O107" s="30"/>
      <c r="P107" s="129">
        <f>IF(P102="-","-",SUM(P99:P105)*'3j PAAC PAP'!$G$25)</f>
        <v>3.9039758768658177</v>
      </c>
      <c r="Q107" s="129">
        <f>IF(Q102="-","-",SUM(Q99:Q105)*'3j PAAC PAP'!$G$25)</f>
        <v>4.068060202630539</v>
      </c>
      <c r="R107" s="129">
        <f>IF(R102="-","-",SUM(R99:R105)*'3j PAAC PAP'!$G$25)</f>
        <v>4.0852423838940819</v>
      </c>
      <c r="S107" s="129">
        <f>IF(S102="-","-",SUM(S99:S105)*'3j PAAC PAP'!$G$25)</f>
        <v>4.2997538296686466</v>
      </c>
      <c r="T107" s="129">
        <f>IF(T102="-","-",SUM(T99:T105)*'3j PAAC PAP'!$G$25)</f>
        <v>4.2990574976288851</v>
      </c>
      <c r="U107" s="129" t="str">
        <f>IF(U102="-","-",SUM(U99:U105)*'3j PAAC PAP'!$G$25)</f>
        <v>-</v>
      </c>
      <c r="V107" s="129" t="str">
        <f>IF(V102="-","-",SUM(V99:V105)*'3j PAAC PAP'!$G$25)</f>
        <v>-</v>
      </c>
      <c r="W107" s="129" t="str">
        <f>IF(W102="-","-",SUM(W99:W105)*'3j PAAC PAP'!$G$25)</f>
        <v>-</v>
      </c>
      <c r="X107" s="129" t="str">
        <f>IF(X102="-","-",SUM(X99:X105)*'3j PAAC PAP'!$G$25)</f>
        <v>-</v>
      </c>
      <c r="Y107" s="129" t="str">
        <f>IF(Y102="-","-",SUM(Y99:Y105)*'3j PAAC PAP'!$G$25)</f>
        <v>-</v>
      </c>
      <c r="Z107" s="129" t="str">
        <f>IF(Z102="-","-",SUM(Z99:Z105)*'3j PAAC PAP'!$G$25)</f>
        <v>-</v>
      </c>
      <c r="AA107" s="28"/>
    </row>
    <row r="108" spans="1:27" s="29" customFormat="1" ht="11.25" customHeight="1" x14ac:dyDescent="0.15">
      <c r="A108" s="256"/>
      <c r="B108" s="132" t="s">
        <v>388</v>
      </c>
      <c r="C108" s="132" t="s">
        <v>518</v>
      </c>
      <c r="D108" s="134" t="s">
        <v>323</v>
      </c>
      <c r="E108" s="131"/>
      <c r="F108" s="30"/>
      <c r="G108" s="129">
        <f>IF(G102="-","-",SUM(G99:G107)*'3k EBIT'!$E$7)</f>
        <v>1.430273764536345</v>
      </c>
      <c r="H108" s="129">
        <f>IF(H102="-","-",SUM(H99:H107)*'3k EBIT'!$E$7)</f>
        <v>1.4323858154411324</v>
      </c>
      <c r="I108" s="129">
        <f>IF(I102="-","-",SUM(I99:I107)*'3k EBIT'!$E$7)</f>
        <v>1.4136518402175915</v>
      </c>
      <c r="J108" s="129">
        <f>IF(J102="-","-",SUM(J99:J107)*'3k EBIT'!$E$7)</f>
        <v>1.4199879929319532</v>
      </c>
      <c r="K108" s="129">
        <f>IF(K102="-","-",SUM(K99:K107)*'3k EBIT'!$E$7)</f>
        <v>1.4440213865808447</v>
      </c>
      <c r="L108" s="129">
        <f>IF(L102="-","-",SUM(L99:L107)*'3k EBIT'!$E$7)</f>
        <v>1.4550631769719438</v>
      </c>
      <c r="M108" s="129">
        <f>IF(M102="-","-",SUM(M99:M107)*'3k EBIT'!$E$7)</f>
        <v>1.5098835416742302</v>
      </c>
      <c r="N108" s="129">
        <f>IF(N102="-","-",SUM(N99:N107)*'3k EBIT'!$E$7)</f>
        <v>1.6480293065549938</v>
      </c>
      <c r="O108" s="30"/>
      <c r="P108" s="129">
        <f>IF(P102="-","-",SUM(P99:P107)*'3k EBIT'!$E$7)</f>
        <v>1.6480293065549938</v>
      </c>
      <c r="Q108" s="129">
        <f>IF(Q102="-","-",SUM(Q99:Q107)*'3k EBIT'!$E$7)</f>
        <v>1.7088273350436305</v>
      </c>
      <c r="R108" s="129">
        <f>IF(R102="-","-",SUM(R99:R107)*'3k EBIT'!$E$7)</f>
        <v>1.7169504780464722</v>
      </c>
      <c r="S108" s="129">
        <f>IF(S102="-","-",SUM(S99:S107)*'3k EBIT'!$E$7)</f>
        <v>1.793909551392098</v>
      </c>
      <c r="T108" s="129">
        <f>IF(T102="-","-",SUM(T99:T107)*'3k EBIT'!$E$7)</f>
        <v>1.794446299006403</v>
      </c>
      <c r="U108" s="129" t="str">
        <f>IF(U102="-","-",SUM(U99:U107)*'3k EBIT'!$E$7)</f>
        <v>-</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15">
      <c r="A109" s="256"/>
      <c r="B109" s="132" t="s">
        <v>292</v>
      </c>
      <c r="C109" s="177" t="s">
        <v>519</v>
      </c>
      <c r="D109" s="134" t="s">
        <v>323</v>
      </c>
      <c r="E109" s="130"/>
      <c r="F109" s="30"/>
      <c r="G109" s="129">
        <f>IF(G104="-","-",SUM(G99:G102,G104:G108)*'3l HAP'!$E$8)</f>
        <v>0.93006272368392406</v>
      </c>
      <c r="H109" s="129">
        <f>IF(H104="-","-",SUM(H99:H102,H104:H108)*'3l HAP'!$E$8)</f>
        <v>0.9316902249746799</v>
      </c>
      <c r="I109" s="129">
        <f>IF(I104="-","-",SUM(I99:I102,I104:I108)*'3l HAP'!$E$8)</f>
        <v>0.93382051552972578</v>
      </c>
      <c r="J109" s="129">
        <f>IF(J104="-","-",SUM(J99:J102,J104:J108)*'3l HAP'!$E$8)</f>
        <v>0.93870301940199341</v>
      </c>
      <c r="K109" s="129">
        <f>IF(K104="-","-",SUM(K99:K102,K104:K108)*'3l HAP'!$E$8)</f>
        <v>0.95027548443206944</v>
      </c>
      <c r="L109" s="129">
        <f>IF(L104="-","-",SUM(L99:L102,L104:L108)*'3l HAP'!$E$8)</f>
        <v>0.95878405213421913</v>
      </c>
      <c r="M109" s="129">
        <f>IF(M104="-","-",SUM(M99:M102,M104:M108)*'3l HAP'!$E$8)</f>
        <v>1.005302625612112</v>
      </c>
      <c r="N109" s="129">
        <f>IF(N104="-","-",SUM(N99:N102,N104:N108)*'3l HAP'!$E$8)</f>
        <v>1.1117547997269857</v>
      </c>
      <c r="O109" s="30"/>
      <c r="P109" s="129">
        <f>IF(P104="-","-",SUM(P99:P102,P104:P108)*'3l HAP'!$E$8)</f>
        <v>1.1117547997269857</v>
      </c>
      <c r="Q109" s="129">
        <f>IF(Q104="-","-",SUM(Q99:Q102,Q104:Q108)*'3l HAP'!$E$8)</f>
        <v>1.1511229101704592</v>
      </c>
      <c r="R109" s="129">
        <f>IF(R104="-","-",SUM(R99:R102,R104:R108)*'3l HAP'!$E$8)</f>
        <v>1.1573824305694007</v>
      </c>
      <c r="S109" s="129">
        <f>IF(S104="-","-",SUM(S99:S102,S104:S108)*'3l HAP'!$E$8)</f>
        <v>1.1947751913032549</v>
      </c>
      <c r="T109" s="129">
        <f>IF(T104="-","-",SUM(T99:T102,T104:T108)*'3l HAP'!$E$8)</f>
        <v>1.1951887975440472</v>
      </c>
      <c r="U109" s="129" t="str">
        <f>IF(U104="-","-",SUM(U99:U102,U104:U108)*'3l HAP'!$E$8)</f>
        <v>-</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15">
      <c r="A110" s="256"/>
      <c r="B110" s="132" t="s">
        <v>44</v>
      </c>
      <c r="C110" s="132" t="str">
        <f>B110&amp;"_"&amp;D110</f>
        <v>Total_Southern</v>
      </c>
      <c r="D110" s="134" t="s">
        <v>323</v>
      </c>
      <c r="E110" s="131"/>
      <c r="F110" s="30"/>
      <c r="G110" s="129">
        <f t="shared" ref="G110:N110" si="14">IF(G104="-","-",SUM(G99:G109))</f>
        <v>76.20759818464451</v>
      </c>
      <c r="H110" s="129">
        <f t="shared" si="14"/>
        <v>76.320386213956311</v>
      </c>
      <c r="I110" s="129">
        <f t="shared" si="14"/>
        <v>75.336518215804716</v>
      </c>
      <c r="J110" s="129">
        <f t="shared" si="14"/>
        <v>75.674882303740048</v>
      </c>
      <c r="K110" s="129">
        <f t="shared" si="14"/>
        <v>76.951369701498493</v>
      </c>
      <c r="L110" s="129">
        <f t="shared" si="14"/>
        <v>77.541024891845936</v>
      </c>
      <c r="M110" s="129">
        <f t="shared" si="14"/>
        <v>80.472824626302781</v>
      </c>
      <c r="N110" s="129">
        <f t="shared" si="14"/>
        <v>87.850103527750051</v>
      </c>
      <c r="O110" s="30"/>
      <c r="P110" s="129">
        <f t="shared" ref="P110:Z110" si="15">IF(P104="-","-",SUM(P99:P109))</f>
        <v>87.850103527750051</v>
      </c>
      <c r="Q110" s="129">
        <f t="shared" si="15"/>
        <v>91.089366552712576</v>
      </c>
      <c r="R110" s="129">
        <f t="shared" si="15"/>
        <v>91.523159738772421</v>
      </c>
      <c r="S110" s="129">
        <f t="shared" si="15"/>
        <v>95.611028370953207</v>
      </c>
      <c r="T110" s="129">
        <f t="shared" si="15"/>
        <v>95.639691839962424</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f>IF('3c AA'!W21="-","-",'3c AA'!W21)</f>
        <v>0</v>
      </c>
      <c r="U113" s="38" t="str">
        <f>IF('3c AA'!X21="-","-",'3c AA'!X21)</f>
        <v>-</v>
      </c>
      <c r="V113" s="38" t="str">
        <f>IF('3c AA'!Y21="-","-",'3c AA'!Y21)</f>
        <v>-</v>
      </c>
      <c r="W113" s="38" t="str">
        <f>IF('3c AA'!Z21="-","-",'3c AA'!Z21)</f>
        <v>-</v>
      </c>
      <c r="X113" s="38" t="str">
        <f>IF('3c AA'!AA21="-","-",'3c AA'!AA21)</f>
        <v>-</v>
      </c>
      <c r="Y113" s="38" t="str">
        <f>IF('3c AA'!AB21="-","-",'3c AA'!AB21)</f>
        <v>-</v>
      </c>
      <c r="Z113" s="38" t="str">
        <f>IF('3c AA'!AC21="-","-",'3c AA'!AC21)</f>
        <v>-</v>
      </c>
      <c r="AA113" s="28"/>
    </row>
    <row r="114" spans="1:27" s="29" customFormat="1" ht="12.4" customHeight="1" x14ac:dyDescent="0.15">
      <c r="A114" s="256"/>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t="str">
        <f>'3d PC'!U55</f>
        <v>-</v>
      </c>
      <c r="V114" s="38" t="str">
        <f>'3d PC'!V55</f>
        <v>-</v>
      </c>
      <c r="W114" s="38" t="str">
        <f>'3d PC'!W55</f>
        <v>-</v>
      </c>
      <c r="X114" s="38" t="str">
        <f>'3d PC'!X55</f>
        <v>-</v>
      </c>
      <c r="Y114" s="38" t="str">
        <f>'3d PC'!Y55</f>
        <v>-</v>
      </c>
      <c r="Z114" s="38" t="str">
        <f>'3d PC'!Z55</f>
        <v>-</v>
      </c>
      <c r="AA114" s="28"/>
    </row>
    <row r="115" spans="1:27" s="29" customFormat="1" ht="11.25" customHeight="1" x14ac:dyDescent="0.15">
      <c r="A115" s="256"/>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t="str">
        <f>'3e NC-Elec'!V22</f>
        <v>-</v>
      </c>
      <c r="V115" s="38" t="str">
        <f>'3e NC-Elec'!W22</f>
        <v>-</v>
      </c>
      <c r="W115" s="38" t="str">
        <f>'3e NC-Elec'!X22</f>
        <v>-</v>
      </c>
      <c r="X115" s="38" t="str">
        <f>'3e NC-Elec'!Y22</f>
        <v>-</v>
      </c>
      <c r="Y115" s="38" t="str">
        <f>'3e NC-Elec'!Z22</f>
        <v>-</v>
      </c>
      <c r="Z115" s="38" t="str">
        <f>'3e NC-Elec'!AA22</f>
        <v>-</v>
      </c>
      <c r="AA115" s="28"/>
    </row>
    <row r="116" spans="1:27" s="29" customFormat="1" ht="11.25" customHeight="1" x14ac:dyDescent="0.15">
      <c r="A116" s="256"/>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t="str">
        <f>IF('3g CPIH'!Q$16="-","-",'3h OC '!$E$7*('3g CPIH'!Q$16/'3g CPIH'!$G$16))</f>
        <v>-</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f>IF('3i SMNCC'!P$38="-","-",'3i SMNCC'!P$48)</f>
        <v>11.63045810995356</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15">
      <c r="A118" s="256"/>
      <c r="B118" s="135" t="s">
        <v>349</v>
      </c>
      <c r="C118" s="135" t="s">
        <v>389</v>
      </c>
      <c r="D118" s="133" t="s">
        <v>324</v>
      </c>
      <c r="E118" s="128"/>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f>IF('3g CPIH'!P$16="-","-",'3j PAAC PAP'!$G$7*('3g CPIH'!P$16/'3g CPIH'!$G$16))</f>
        <v>14.633493542074362</v>
      </c>
      <c r="U118" s="38" t="str">
        <f>IF('3g CPIH'!Q$16="-","-",'3j PAAC PAP'!$G$7*('3g CPIH'!Q$16/'3g CPIH'!$G$16))</f>
        <v>-</v>
      </c>
      <c r="V118" s="38" t="str">
        <f>IF('3g CPIH'!R$16="-","-",'3j PAAC PAP'!$G$7*('3g CPIH'!R$16/'3g CPIH'!$G$16))</f>
        <v>-</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15">
      <c r="A119" s="256"/>
      <c r="B119" s="135" t="s">
        <v>349</v>
      </c>
      <c r="C119" s="135" t="s">
        <v>406</v>
      </c>
      <c r="D119" s="133" t="s">
        <v>324</v>
      </c>
      <c r="E119" s="128"/>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3.6856555312882224</v>
      </c>
      <c r="M119" s="38">
        <f>IF(M114="-","-",SUM(M111:M117)*'3j PAAC PAP'!$G$25)</f>
        <v>3.8305091970212026</v>
      </c>
      <c r="N119" s="38">
        <f>IF(N114="-","-",SUM(N111:N117)*'3j PAAC PAP'!$G$25)</f>
        <v>4.2168811058658173</v>
      </c>
      <c r="O119" s="30"/>
      <c r="P119" s="38">
        <f>IF(P114="-","-",SUM(P111:P117)*'3j PAAC PAP'!$G$25)</f>
        <v>4.2168811058658173</v>
      </c>
      <c r="Q119" s="38">
        <f>IF(Q114="-","-",SUM(Q111:Q117)*'3j PAAC PAP'!$G$25)</f>
        <v>4.3979942876305387</v>
      </c>
      <c r="R119" s="38">
        <f>IF(R114="-","-",SUM(R111:R117)*'3j PAAC PAP'!$G$25)</f>
        <v>4.4151764688940833</v>
      </c>
      <c r="S119" s="38">
        <f>IF(S114="-","-",SUM(S111:S117)*'3j PAAC PAP'!$G$25)</f>
        <v>4.5828585606686465</v>
      </c>
      <c r="T119" s="38">
        <f>IF(T114="-","-",SUM(T111:T117)*'3j PAAC PAP'!$G$25)</f>
        <v>4.5821622286288859</v>
      </c>
      <c r="U119" s="38" t="str">
        <f>IF(U114="-","-",SUM(U111:U117)*'3j PAAC PAP'!$G$25)</f>
        <v>-</v>
      </c>
      <c r="V119" s="38" t="str">
        <f>IF(V114="-","-",SUM(V111:V117)*'3j PAAC PAP'!$G$25)</f>
        <v>-</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15">
      <c r="A120" s="256"/>
      <c r="B120" s="135" t="s">
        <v>388</v>
      </c>
      <c r="C120" s="135" t="s">
        <v>518</v>
      </c>
      <c r="D120" s="133" t="s">
        <v>324</v>
      </c>
      <c r="E120" s="128"/>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1.5650425294472159</v>
      </c>
      <c r="M120" s="38">
        <f>IF(M114="-","-",SUM(M111:M119)*'3k EBIT'!$E$7)</f>
        <v>1.6198628941495021</v>
      </c>
      <c r="N120" s="38">
        <f>IF(N114="-","-",SUM(N111:N119)*'3k EBIT'!$E$7)</f>
        <v>1.7580086590302659</v>
      </c>
      <c r="O120" s="30"/>
      <c r="P120" s="38">
        <f>IF(P114="-","-",SUM(P111:P119)*'3k EBIT'!$E$7)</f>
        <v>1.7580086590302659</v>
      </c>
      <c r="Q120" s="38">
        <f>IF(Q114="-","-",SUM(Q111:Q119)*'3k EBIT'!$E$7)</f>
        <v>1.8247919584019106</v>
      </c>
      <c r="R120" s="38">
        <f>IF(R114="-","-",SUM(R111:R119)*'3k EBIT'!$E$7)</f>
        <v>1.8329151014047524</v>
      </c>
      <c r="S120" s="38">
        <f>IF(S114="-","-",SUM(S111:S119)*'3k EBIT'!$E$7)</f>
        <v>1.8934146798221059</v>
      </c>
      <c r="T120" s="38">
        <f>IF(T114="-","-",SUM(T111:T119)*'3k EBIT'!$E$7)</f>
        <v>1.8939514274364111</v>
      </c>
      <c r="U120" s="38" t="str">
        <f>IF(U114="-","-",SUM(U111:U119)*'3k EBIT'!$E$7)</f>
        <v>-</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15">
      <c r="A121" s="256"/>
      <c r="B121" s="135" t="s">
        <v>292</v>
      </c>
      <c r="C121" s="179" t="s">
        <v>519</v>
      </c>
      <c r="D121" s="133" t="s">
        <v>324</v>
      </c>
      <c r="E121" s="127"/>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0.96497550529159859</v>
      </c>
      <c r="M121" s="38">
        <f>IF(M116="-","-",SUM(M111:M114,M116:M120)*'3l HAP'!$E$8)</f>
        <v>1.0114940787694917</v>
      </c>
      <c r="N121" s="38">
        <f>IF(N116="-","-",SUM(N111:N114,N116:N120)*'3l HAP'!$E$8)</f>
        <v>1.1179462528843653</v>
      </c>
      <c r="O121" s="30"/>
      <c r="P121" s="38">
        <f>IF(P116="-","-",SUM(P111:P114,P116:P120)*'3l HAP'!$E$8)</f>
        <v>1.1179462528843653</v>
      </c>
      <c r="Q121" s="38">
        <f>IF(Q116="-","-",SUM(Q111:Q114,Q116:Q120)*'3l HAP'!$E$8)</f>
        <v>1.1576513131595327</v>
      </c>
      <c r="R121" s="38">
        <f>IF(R116="-","-",SUM(R111:R114,R116:R120)*'3l HAP'!$E$8)</f>
        <v>1.1639108335584742</v>
      </c>
      <c r="S121" s="38">
        <f>IF(S116="-","-",SUM(S111:S114,S116:S120)*'3l HAP'!$E$8)</f>
        <v>1.2003769822551695</v>
      </c>
      <c r="T121" s="38">
        <f>IF(T116="-","-",SUM(T111:T114,T116:T120)*'3l HAP'!$E$8)</f>
        <v>1.200790588495962</v>
      </c>
      <c r="U121" s="38" t="str">
        <f>IF(U116="-","-",SUM(U111:U114,U116:U120)*'3l HAP'!$E$8)</f>
        <v>-</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15">
      <c r="A122" s="256"/>
      <c r="B122" s="135" t="s">
        <v>44</v>
      </c>
      <c r="C122" s="135" t="str">
        <f>B122&amp;"_"&amp;D122</f>
        <v>Total_South East</v>
      </c>
      <c r="D122" s="133" t="s">
        <v>324</v>
      </c>
      <c r="E122" s="128"/>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83.335600926478591</v>
      </c>
      <c r="M122" s="38">
        <f t="shared" si="16"/>
        <v>86.267400660935422</v>
      </c>
      <c r="N122" s="38">
        <f t="shared" si="16"/>
        <v>93.64467956238272</v>
      </c>
      <c r="O122" s="30"/>
      <c r="P122" s="38">
        <f t="shared" ref="P122:Z122" si="17">IF(P116="-","-",SUM(P111:P121))</f>
        <v>93.64467956238272</v>
      </c>
      <c r="Q122" s="38">
        <f t="shared" si="17"/>
        <v>97.199293664059937</v>
      </c>
      <c r="R122" s="38">
        <f t="shared" si="17"/>
        <v>97.633086850119795</v>
      </c>
      <c r="S122" s="38">
        <f t="shared" si="17"/>
        <v>100.85374002133511</v>
      </c>
      <c r="T122" s="38">
        <f t="shared" si="17"/>
        <v>100.88240349034434</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AA'!J22="-","-",'3c AA'!J22)</f>
        <v>-</v>
      </c>
      <c r="H125" s="129" t="str">
        <f>IF('3c AA'!K22="-","-",'3c AA'!K22)</f>
        <v>-</v>
      </c>
      <c r="I125" s="129" t="str">
        <f>IF('3c AA'!L22="-","-",'3c AA'!L22)</f>
        <v>-</v>
      </c>
      <c r="J125" s="129" t="str">
        <f>IF('3c AA'!M22="-","-",'3c AA'!M22)</f>
        <v>-</v>
      </c>
      <c r="K125" s="129" t="str">
        <f>IF('3c AA'!N22="-","-",'3c AA'!N22)</f>
        <v>-</v>
      </c>
      <c r="L125" s="129" t="str">
        <f>IF('3c AA'!O22="-","-",'3c AA'!O22)</f>
        <v>-</v>
      </c>
      <c r="M125" s="129" t="str">
        <f>IF('3c AA'!P22="-","-",'3c AA'!P22)</f>
        <v>-</v>
      </c>
      <c r="N125" s="129" t="str">
        <f>IF('3c AA'!Q22="-","-",'3c AA'!Q22)</f>
        <v>-</v>
      </c>
      <c r="O125" s="30"/>
      <c r="P125" s="129" t="str">
        <f>IF('3c AA'!S22="-","-",'3c AA'!S22)</f>
        <v>-</v>
      </c>
      <c r="Q125" s="129" t="str">
        <f>IF('3c AA'!T22="-","-",'3c AA'!T22)</f>
        <v>-</v>
      </c>
      <c r="R125" s="129" t="str">
        <f>IF('3c AA'!U22="-","-",'3c AA'!U22)</f>
        <v>-</v>
      </c>
      <c r="S125" s="129" t="str">
        <f>IF('3c AA'!V22="-","-",'3c AA'!V22)</f>
        <v>-</v>
      </c>
      <c r="T125" s="129">
        <f>IF('3c AA'!W22="-","-",'3c AA'!W22)</f>
        <v>0</v>
      </c>
      <c r="U125" s="129" t="str">
        <f>IF('3c AA'!X22="-","-",'3c AA'!X22)</f>
        <v>-</v>
      </c>
      <c r="V125" s="129" t="str">
        <f>IF('3c AA'!Y22="-","-",'3c AA'!Y22)</f>
        <v>-</v>
      </c>
      <c r="W125" s="129" t="str">
        <f>IF('3c AA'!Z22="-","-",'3c AA'!Z22)</f>
        <v>-</v>
      </c>
      <c r="X125" s="129" t="str">
        <f>IF('3c AA'!AA22="-","-",'3c AA'!AA22)</f>
        <v>-</v>
      </c>
      <c r="Y125" s="129" t="str">
        <f>IF('3c AA'!AB22="-","-",'3c AA'!AB22)</f>
        <v>-</v>
      </c>
      <c r="Z125" s="129" t="str">
        <f>IF('3c AA'!AC22="-","-",'3c AA'!AC22)</f>
        <v>-</v>
      </c>
      <c r="AA125" s="28"/>
    </row>
    <row r="126" spans="1:27" s="29" customFormat="1" ht="11.25" customHeight="1" x14ac:dyDescent="0.15">
      <c r="A126" s="256"/>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t="str">
        <f>'3d PC'!U55</f>
        <v>-</v>
      </c>
      <c r="V126" s="129" t="str">
        <f>'3d PC'!V55</f>
        <v>-</v>
      </c>
      <c r="W126" s="129" t="str">
        <f>'3d PC'!W55</f>
        <v>-</v>
      </c>
      <c r="X126" s="129" t="str">
        <f>'3d PC'!X55</f>
        <v>-</v>
      </c>
      <c r="Y126" s="129" t="str">
        <f>'3d PC'!Y55</f>
        <v>-</v>
      </c>
      <c r="Z126" s="129" t="str">
        <f>'3d PC'!Z55</f>
        <v>-</v>
      </c>
      <c r="AA126" s="28"/>
    </row>
    <row r="127" spans="1:27" s="29" customFormat="1" ht="11.25" customHeight="1" x14ac:dyDescent="0.15">
      <c r="A127" s="256"/>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t="str">
        <f>'3e NC-Elec'!V23</f>
        <v>-</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15">
      <c r="A128" s="256"/>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t="str">
        <f>IF('3g CPIH'!Q$16="-","-",'3h OC '!$E$7*('3g CPIH'!Q$16/'3g CPIH'!$G$16))</f>
        <v>-</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f>IF('3i SMNCC'!P$38="-","-",'3i SMNCC'!P$48)</f>
        <v>11.63045810995356</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15">
      <c r="A130" s="256"/>
      <c r="B130" s="132" t="s">
        <v>349</v>
      </c>
      <c r="C130" s="132" t="s">
        <v>389</v>
      </c>
      <c r="D130" s="134" t="s">
        <v>325</v>
      </c>
      <c r="E130" s="131"/>
      <c r="F130" s="30"/>
      <c r="G130" s="129">
        <f>IF('3g CPIH'!C$16="-","-",'3j PAAC PAP'!$G$7*('3g CPIH'!C$16/'3g CPIH'!$G$16))</f>
        <v>13.436452250489236</v>
      </c>
      <c r="H130" s="129">
        <f>IF('3g CPIH'!D$16="-","-",'3j PAAC PAP'!$G$7*('3g CPIH'!D$16/'3g CPIH'!$G$16))</f>
        <v>13.463352054794518</v>
      </c>
      <c r="I130" s="129">
        <f>IF('3g CPIH'!E$16="-","-",'3j PAAC PAP'!$G$7*('3g CPIH'!E$16/'3g CPIH'!$G$16))</f>
        <v>13.503701761252445</v>
      </c>
      <c r="J130" s="129">
        <f>IF('3g CPIH'!F$16="-","-",'3j PAAC PAP'!$G$7*('3g CPIH'!F$16/'3g CPIH'!$G$16))</f>
        <v>13.584401174168297</v>
      </c>
      <c r="K130" s="129">
        <f>IF('3g CPIH'!G$16="-","-",'3j PAAC PAP'!$G$7*('3g CPIH'!G$16/'3g CPIH'!$G$16))</f>
        <v>13.745799999999999</v>
      </c>
      <c r="L130" s="129">
        <f>IF('3g CPIH'!H$16="-","-",'3j PAAC PAP'!$G$7*('3g CPIH'!H$16/'3g CPIH'!$G$16))</f>
        <v>13.920648727984345</v>
      </c>
      <c r="M130" s="129">
        <f>IF('3g CPIH'!I$16="-","-",'3j PAAC PAP'!$G$7*('3g CPIH'!I$16/'3g CPIH'!$G$16))</f>
        <v>14.122397260273971</v>
      </c>
      <c r="N130" s="129">
        <f>IF('3g CPIH'!J$16="-","-",'3j PAAC PAP'!$G$7*('3g CPIH'!J$16/'3g CPIH'!$G$16))</f>
        <v>14.24344637964775</v>
      </c>
      <c r="O130" s="30"/>
      <c r="P130" s="129">
        <f>IF('3g CPIH'!L$16="-","-",'3j PAAC PAP'!$G$7*('3g CPIH'!L$16/'3g CPIH'!$G$16))</f>
        <v>14.24344637964775</v>
      </c>
      <c r="Q130" s="129">
        <f>IF('3g CPIH'!M$16="-","-",'3j PAAC PAP'!$G$7*('3g CPIH'!M$16/'3g CPIH'!$G$16))</f>
        <v>14.40484520547945</v>
      </c>
      <c r="R130" s="129">
        <f>IF('3g CPIH'!N$16="-","-",'3j PAAC PAP'!$G$7*('3g CPIH'!N$16/'3g CPIH'!$G$16))</f>
        <v>14.512444422700586</v>
      </c>
      <c r="S130" s="129">
        <f>IF('3g CPIH'!O$16="-","-",'3j PAAC PAP'!$G$7*('3g CPIH'!O$16/'3g CPIH'!$G$16))</f>
        <v>14.593143835616438</v>
      </c>
      <c r="T130" s="129">
        <f>IF('3g CPIH'!P$16="-","-",'3j PAAC PAP'!$G$7*('3g CPIH'!P$16/'3g CPIH'!$G$16))</f>
        <v>14.633493542074362</v>
      </c>
      <c r="U130" s="129" t="str">
        <f>IF('3g CPIH'!Q$16="-","-",'3j PAAC PAP'!$G$7*('3g CPIH'!Q$16/'3g CPIH'!$G$16))</f>
        <v>-</v>
      </c>
      <c r="V130" s="129" t="str">
        <f>IF('3g CPIH'!R$16="-","-",'3j PAAC PAP'!$G$7*('3g CPIH'!R$16/'3g CPIH'!$G$16))</f>
        <v>-</v>
      </c>
      <c r="W130" s="129" t="str">
        <f>IF('3g CPIH'!S$16="-","-",'3j PAAC PAP'!$G$7*('3g CPIH'!S$16/'3g CPIH'!$G$16))</f>
        <v>-</v>
      </c>
      <c r="X130" s="129" t="str">
        <f>IF('3g CPIH'!T$16="-","-",'3j PAAC PAP'!$G$7*('3g CPIH'!T$16/'3g CPIH'!$G$16))</f>
        <v>-</v>
      </c>
      <c r="Y130" s="129" t="str">
        <f>IF('3g CPIH'!U$16="-","-",'3j PAAC PAP'!$G$7*('3g CPIH'!U$16/'3g CPIH'!$G$16))</f>
        <v>-</v>
      </c>
      <c r="Z130" s="129" t="str">
        <f>IF('3g CPIH'!V$16="-","-",'3j PAAC PAP'!$G$7*('3g CPIH'!V$16/'3g CPIH'!$G$16))</f>
        <v>-</v>
      </c>
      <c r="AA130" s="28"/>
    </row>
    <row r="131" spans="1:27" s="29" customFormat="1" ht="11.25" customHeight="1" x14ac:dyDescent="0.15">
      <c r="A131" s="256"/>
      <c r="B131" s="132" t="s">
        <v>349</v>
      </c>
      <c r="C131" s="132" t="s">
        <v>406</v>
      </c>
      <c r="D131" s="134" t="s">
        <v>325</v>
      </c>
      <c r="E131" s="131"/>
      <c r="F131" s="30"/>
      <c r="G131" s="129">
        <f>IF(G126="-","-",SUM(G123:G129)*'3j PAAC PAP'!$G$25)</f>
        <v>3.4885481660474338</v>
      </c>
      <c r="H131" s="129">
        <f>IF(H126="-","-",SUM(H123:H129)*'3j PAAC PAP'!$G$25)</f>
        <v>3.4930749210501744</v>
      </c>
      <c r="I131" s="129">
        <f>IF(I126="-","-",SUM(I123:I129)*'3j PAAC PAP'!$G$25)</f>
        <v>3.8419862644838285</v>
      </c>
      <c r="J131" s="129">
        <f>IF(J126="-","-",SUM(J123:J129)*'3j PAAC PAP'!$G$25)</f>
        <v>3.8555665294920471</v>
      </c>
      <c r="K131" s="129">
        <f>IF(K126="-","-",SUM(K123:K129)*'3j PAAC PAP'!$G$25)</f>
        <v>3.648974923748721</v>
      </c>
      <c r="L131" s="129">
        <f>IF(L126="-","-",SUM(L123:L129)*'3j PAAC PAP'!$G$25)</f>
        <v>3.6707552822882232</v>
      </c>
      <c r="M131" s="129">
        <f>IF(M126="-","-",SUM(M123:M129)*'3j PAAC PAP'!$G$25)</f>
        <v>3.8624383020212023</v>
      </c>
      <c r="N131" s="129">
        <f>IF(N126="-","-",SUM(N123:N129)*'3j PAAC PAP'!$G$25)</f>
        <v>4.248810210865817</v>
      </c>
      <c r="O131" s="30"/>
      <c r="P131" s="129">
        <f>IF(P126="-","-",SUM(P123:P129)*'3j PAAC PAP'!$G$25)</f>
        <v>4.248810210865817</v>
      </c>
      <c r="Q131" s="129">
        <f>IF(Q126="-","-",SUM(Q123:Q129)*'3j PAAC PAP'!$G$25)</f>
        <v>4.3383932916305392</v>
      </c>
      <c r="R131" s="129">
        <f>IF(R126="-","-",SUM(R123:R129)*'3j PAAC PAP'!$G$25)</f>
        <v>4.355575472894083</v>
      </c>
      <c r="S131" s="129">
        <f>IF(S126="-","-",SUM(S123:S129)*'3j PAAC PAP'!$G$25)</f>
        <v>4.4870712456686466</v>
      </c>
      <c r="T131" s="129">
        <f>IF(T126="-","-",SUM(T123:T129)*'3j PAAC PAP'!$G$25)</f>
        <v>4.4863749136288851</v>
      </c>
      <c r="U131" s="129" t="str">
        <f>IF(U126="-","-",SUM(U123:U129)*'3j PAAC PAP'!$G$25)</f>
        <v>-</v>
      </c>
      <c r="V131" s="129" t="str">
        <f>IF(V126="-","-",SUM(V123:V129)*'3j PAAC PAP'!$G$25)</f>
        <v>-</v>
      </c>
      <c r="W131" s="129" t="str">
        <f>IF(W126="-","-",SUM(W123:W129)*'3j PAAC PAP'!$G$25)</f>
        <v>-</v>
      </c>
      <c r="X131" s="129" t="str">
        <f>IF(X126="-","-",SUM(X123:X129)*'3j PAAC PAP'!$G$25)</f>
        <v>-</v>
      </c>
      <c r="Y131" s="129" t="str">
        <f>IF(Y126="-","-",SUM(Y123:Y129)*'3j PAAC PAP'!$G$25)</f>
        <v>-</v>
      </c>
      <c r="Z131" s="129" t="str">
        <f>IF(Z126="-","-",SUM(Z123:Z129)*'3j PAAC PAP'!$G$25)</f>
        <v>-</v>
      </c>
      <c r="AA131" s="28"/>
    </row>
    <row r="132" spans="1:27" s="29" customFormat="1" ht="11.25" x14ac:dyDescent="0.15">
      <c r="A132" s="256"/>
      <c r="B132" s="132" t="s">
        <v>388</v>
      </c>
      <c r="C132" s="132" t="s">
        <v>518</v>
      </c>
      <c r="D132" s="134" t="s">
        <v>325</v>
      </c>
      <c r="E132" s="131"/>
      <c r="F132" s="30"/>
      <c r="G132" s="129">
        <f>IF(G126="-","-",SUM(G123:G131)*'3k EBIT'!$E$7)</f>
        <v>1.4863856790645449</v>
      </c>
      <c r="H132" s="129">
        <f>IF(H126="-","-",SUM(H123:H131)*'3k EBIT'!$E$7)</f>
        <v>1.4884977299693325</v>
      </c>
      <c r="I132" s="129">
        <f>IF(I126="-","-",SUM(I123:I131)*'3k EBIT'!$E$7)</f>
        <v>1.6119139382172312</v>
      </c>
      <c r="J132" s="129">
        <f>IF(J126="-","-",SUM(J123:J131)*'3k EBIT'!$E$7)</f>
        <v>1.6182500909315933</v>
      </c>
      <c r="K132" s="129">
        <f>IF(K126="-","-",SUM(K123:K131)*'3k EBIT'!$E$7)</f>
        <v>1.548763627033485</v>
      </c>
      <c r="L132" s="129">
        <f>IF(L126="-","-",SUM(L123:L131)*'3k EBIT'!$E$7)</f>
        <v>1.5598054174245841</v>
      </c>
      <c r="M132" s="129">
        <f>IF(M126="-","-",SUM(M123:M131)*'3k EBIT'!$E$7)</f>
        <v>1.6310852770551423</v>
      </c>
      <c r="N132" s="129">
        <f>IF(N126="-","-",SUM(N123:N131)*'3k EBIT'!$E$7)</f>
        <v>1.7692310419359056</v>
      </c>
      <c r="O132" s="30"/>
      <c r="P132" s="129">
        <f>IF(P126="-","-",SUM(P123:P131)*'3k EBIT'!$E$7)</f>
        <v>1.7692310419359056</v>
      </c>
      <c r="Q132" s="129">
        <f>IF(Q126="-","-",SUM(Q123:Q131)*'3k EBIT'!$E$7)</f>
        <v>1.8038435103113828</v>
      </c>
      <c r="R132" s="129">
        <f>IF(R126="-","-",SUM(R123:R131)*'3k EBIT'!$E$7)</f>
        <v>1.8119666533142242</v>
      </c>
      <c r="S132" s="129">
        <f>IF(S126="-","-",SUM(S123:S131)*'3k EBIT'!$E$7)</f>
        <v>1.8597475311051863</v>
      </c>
      <c r="T132" s="129">
        <f>IF(T126="-","-",SUM(T123:T131)*'3k EBIT'!$E$7)</f>
        <v>1.8602842787194906</v>
      </c>
      <c r="U132" s="129" t="str">
        <f>IF(U126="-","-",SUM(U123:U131)*'3k EBIT'!$E$7)</f>
        <v>-</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15">
      <c r="A133" s="256"/>
      <c r="B133" s="132" t="s">
        <v>292</v>
      </c>
      <c r="C133" s="177" t="s">
        <v>519</v>
      </c>
      <c r="D133" s="134" t="s">
        <v>325</v>
      </c>
      <c r="E133" s="130"/>
      <c r="F133" s="30"/>
      <c r="G133" s="129">
        <f>IF(G128="-","-",SUM(G123:G126,G128:G132)*'3l HAP'!$E$8)</f>
        <v>0.9332216283560566</v>
      </c>
      <c r="H133" s="129">
        <f>IF(H128="-","-",SUM(H123:H126,H128:H132)*'3l HAP'!$E$8)</f>
        <v>0.93484912964681233</v>
      </c>
      <c r="I133" s="129">
        <f>IF(I128="-","-",SUM(I123:I126,I128:I132)*'3l HAP'!$E$8)</f>
        <v>0.94498197870459344</v>
      </c>
      <c r="J133" s="129">
        <f>IF(J128="-","-",SUM(J123:J126,J128:J132)*'3l HAP'!$E$8)</f>
        <v>0.94986448257686118</v>
      </c>
      <c r="K133" s="129">
        <f>IF(K128="-","-",SUM(K123:K126,K128:K132)*'3l HAP'!$E$8)</f>
        <v>0.95617210648671647</v>
      </c>
      <c r="L133" s="129">
        <f>IF(L128="-","-",SUM(L123:L126,L128:L132)*'3l HAP'!$E$8)</f>
        <v>0.96468067418886627</v>
      </c>
      <c r="M133" s="129">
        <f>IF(M128="-","-",SUM(M123:M126,M128:M132)*'3l HAP'!$E$8)</f>
        <v>1.012125859703918</v>
      </c>
      <c r="N133" s="129">
        <f>IF(N128="-","-",SUM(N123:N126,N128:N132)*'3l HAP'!$E$8)</f>
        <v>1.1185780338187918</v>
      </c>
      <c r="O133" s="30"/>
      <c r="P133" s="129">
        <f>IF(P128="-","-",SUM(P123:P126,P128:P132)*'3l HAP'!$E$8)</f>
        <v>1.1185780338187918</v>
      </c>
      <c r="Q133" s="129">
        <f>IF(Q128="-","-",SUM(Q123:Q126,Q128:Q132)*'3l HAP'!$E$8)</f>
        <v>1.1564719887486032</v>
      </c>
      <c r="R133" s="129">
        <f>IF(R128="-","-",SUM(R123:R126,R128:R132)*'3l HAP'!$E$8)</f>
        <v>1.162731509147545</v>
      </c>
      <c r="S133" s="129">
        <f>IF(S128="-","-",SUM(S123:S126,S128:S132)*'3l HAP'!$E$8)</f>
        <v>1.1984816394518902</v>
      </c>
      <c r="T133" s="129">
        <f>IF(T128="-","-",SUM(T123:T126,T128:T132)*'3l HAP'!$E$8)</f>
        <v>1.1988952456926825</v>
      </c>
      <c r="U133" s="129" t="str">
        <f>IF(U128="-","-",SUM(U123:U126,U128:U132)*'3l HAP'!$E$8)</f>
        <v>-</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15">
      <c r="A134" s="256"/>
      <c r="B134" s="132" t="s">
        <v>44</v>
      </c>
      <c r="C134" s="132" t="str">
        <f>B134&amp;"_"&amp;D134</f>
        <v>Total_South Wales</v>
      </c>
      <c r="D134" s="134" t="s">
        <v>325</v>
      </c>
      <c r="E134" s="131"/>
      <c r="F134" s="30"/>
      <c r="G134" s="129">
        <f t="shared" ref="G134:N134" si="18">IF(G128="-","-",SUM(G123:G133))</f>
        <v>79.164014528844845</v>
      </c>
      <c r="H134" s="129">
        <f t="shared" si="18"/>
        <v>79.276802558156646</v>
      </c>
      <c r="I134" s="129">
        <f t="shared" si="18"/>
        <v>85.782522631979191</v>
      </c>
      <c r="J134" s="129">
        <f t="shared" si="18"/>
        <v>86.120886719914552</v>
      </c>
      <c r="K134" s="129">
        <f t="shared" si="18"/>
        <v>82.470013544005795</v>
      </c>
      <c r="L134" s="129">
        <f t="shared" si="18"/>
        <v>83.059668734353238</v>
      </c>
      <c r="M134" s="129">
        <f t="shared" si="18"/>
        <v>86.858683929775495</v>
      </c>
      <c r="N134" s="129">
        <f t="shared" si="18"/>
        <v>94.235962831222778</v>
      </c>
      <c r="O134" s="30"/>
      <c r="P134" s="129">
        <f t="shared" ref="P134:Z134" si="19">IF(P128="-","-",SUM(P123:P133))</f>
        <v>94.235962831222778</v>
      </c>
      <c r="Q134" s="129">
        <f t="shared" si="19"/>
        <v>96.095564895558482</v>
      </c>
      <c r="R134" s="129">
        <f t="shared" si="19"/>
        <v>96.529358081618341</v>
      </c>
      <c r="S134" s="129">
        <f t="shared" si="19"/>
        <v>99.079890214814938</v>
      </c>
      <c r="T134" s="129">
        <f t="shared" si="19"/>
        <v>99.108553683824127</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f>IF('3c AA'!W23="-","-",'3c AA'!W23)</f>
        <v>0</v>
      </c>
      <c r="U137" s="38" t="str">
        <f>IF('3c AA'!X23="-","-",'3c AA'!X23)</f>
        <v>-</v>
      </c>
      <c r="V137" s="38" t="str">
        <f>IF('3c AA'!Y23="-","-",'3c AA'!Y23)</f>
        <v>-</v>
      </c>
      <c r="W137" s="38" t="str">
        <f>IF('3c AA'!Z23="-","-",'3c AA'!Z23)</f>
        <v>-</v>
      </c>
      <c r="X137" s="38" t="str">
        <f>IF('3c AA'!AA23="-","-",'3c AA'!AA23)</f>
        <v>-</v>
      </c>
      <c r="Y137" s="38" t="str">
        <f>IF('3c AA'!AB23="-","-",'3c AA'!AB23)</f>
        <v>-</v>
      </c>
      <c r="Z137" s="38" t="str">
        <f>IF('3c AA'!AC23="-","-",'3c AA'!AC23)</f>
        <v>-</v>
      </c>
      <c r="AA137" s="28"/>
    </row>
    <row r="138" spans="1:27" s="29" customFormat="1" ht="11.25" customHeight="1" x14ac:dyDescent="0.15">
      <c r="A138" s="256"/>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t="str">
        <f>'3d PC'!U55</f>
        <v>-</v>
      </c>
      <c r="V138" s="38" t="str">
        <f>'3d PC'!V55</f>
        <v>-</v>
      </c>
      <c r="W138" s="38" t="str">
        <f>'3d PC'!W55</f>
        <v>-</v>
      </c>
      <c r="X138" s="38" t="str">
        <f>'3d PC'!X55</f>
        <v>-</v>
      </c>
      <c r="Y138" s="38" t="str">
        <f>'3d PC'!Y55</f>
        <v>-</v>
      </c>
      <c r="Z138" s="38" t="str">
        <f>'3d PC'!Z55</f>
        <v>-</v>
      </c>
      <c r="AA138" s="28"/>
    </row>
    <row r="139" spans="1:27" s="29" customFormat="1" ht="11.25" customHeight="1" x14ac:dyDescent="0.15">
      <c r="A139" s="256"/>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t="str">
        <f>'3e NC-Elec'!V24</f>
        <v>-</v>
      </c>
      <c r="V139" s="38" t="str">
        <f>'3e NC-Elec'!W24</f>
        <v>-</v>
      </c>
      <c r="W139" s="38" t="str">
        <f>'3e NC-Elec'!X24</f>
        <v>-</v>
      </c>
      <c r="X139" s="38" t="str">
        <f>'3e NC-Elec'!Y24</f>
        <v>-</v>
      </c>
      <c r="Y139" s="38" t="str">
        <f>'3e NC-Elec'!Z24</f>
        <v>-</v>
      </c>
      <c r="Z139" s="38" t="str">
        <f>'3e NC-Elec'!AA24</f>
        <v>-</v>
      </c>
      <c r="AA139" s="28"/>
    </row>
    <row r="140" spans="1:27" s="29" customFormat="1" ht="11.25" customHeight="1" x14ac:dyDescent="0.15">
      <c r="A140" s="256"/>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t="str">
        <f>IF('3g CPIH'!Q$16="-","-",'3h OC '!$E$7*('3g CPIH'!Q$16/'3g CPIH'!$G$16))</f>
        <v>-</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f>IF('3i SMNCC'!P$38="-","-",'3i SMNCC'!P$48)</f>
        <v>11.63045810995356</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15">
      <c r="A142" s="256"/>
      <c r="B142" s="135" t="s">
        <v>349</v>
      </c>
      <c r="C142" s="135" t="s">
        <v>389</v>
      </c>
      <c r="D142" s="133" t="s">
        <v>326</v>
      </c>
      <c r="E142" s="128"/>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f>IF('3g CPIH'!P$16="-","-",'3j PAAC PAP'!$G$7*('3g CPIH'!P$16/'3g CPIH'!$G$16))</f>
        <v>14.633493542074362</v>
      </c>
      <c r="U142" s="38" t="str">
        <f>IF('3g CPIH'!Q$16="-","-",'3j PAAC PAP'!$G$7*('3g CPIH'!Q$16/'3g CPIH'!$G$16))</f>
        <v>-</v>
      </c>
      <c r="V142" s="38" t="str">
        <f>IF('3g CPIH'!R$16="-","-",'3j PAAC PAP'!$G$7*('3g CPIH'!R$16/'3g CPIH'!$G$16))</f>
        <v>-</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15">
      <c r="A143" s="256"/>
      <c r="B143" s="135" t="s">
        <v>349</v>
      </c>
      <c r="C143" s="135" t="s">
        <v>406</v>
      </c>
      <c r="D143" s="133" t="s">
        <v>326</v>
      </c>
      <c r="E143" s="128"/>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3.717584636288223</v>
      </c>
      <c r="M143" s="38">
        <f>IF(M138="-","-",SUM(M135:M141)*'3j PAAC PAP'!$G$25)</f>
        <v>4.0050549710212024</v>
      </c>
      <c r="N143" s="38">
        <f>IF(N138="-","-",SUM(N135:N141)*'3j PAAC PAP'!$G$25)</f>
        <v>4.3914268798658176</v>
      </c>
      <c r="O143" s="30"/>
      <c r="P143" s="38">
        <f>IF(P138="-","-",SUM(P135:P141)*'3j PAAC PAP'!$G$25)</f>
        <v>4.3914268798658176</v>
      </c>
      <c r="Q143" s="38">
        <f>IF(Q138="-","-",SUM(Q135:Q141)*'3j PAAC PAP'!$G$25)</f>
        <v>4.4937816026305395</v>
      </c>
      <c r="R143" s="38">
        <f>IF(R138="-","-",SUM(R135:R141)*'3j PAAC PAP'!$G$25)</f>
        <v>4.5109637838940833</v>
      </c>
      <c r="S143" s="38">
        <f>IF(S138="-","-",SUM(S135:S141)*'3j PAAC PAP'!$G$25)</f>
        <v>4.5998874166686461</v>
      </c>
      <c r="T143" s="38">
        <f>IF(T138="-","-",SUM(T135:T141)*'3j PAAC PAP'!$G$25)</f>
        <v>4.5991910846288855</v>
      </c>
      <c r="U143" s="38" t="str">
        <f>IF(U138="-","-",SUM(U135:U141)*'3j PAAC PAP'!$G$25)</f>
        <v>-</v>
      </c>
      <c r="V143" s="38" t="str">
        <f>IF(V138="-","-",SUM(V135:V141)*'3j PAAC PAP'!$G$25)</f>
        <v>-</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25" x14ac:dyDescent="0.15">
      <c r="A144" s="256"/>
      <c r="B144" s="135" t="s">
        <v>388</v>
      </c>
      <c r="C144" s="135" t="s">
        <v>518</v>
      </c>
      <c r="D144" s="133" t="s">
        <v>326</v>
      </c>
      <c r="E144" s="128"/>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1.576264912352856</v>
      </c>
      <c r="M144" s="38">
        <f>IF(M138="-","-",SUM(M135:M143)*'3k EBIT'!$E$7)</f>
        <v>1.681211920700334</v>
      </c>
      <c r="N144" s="38">
        <f>IF(N138="-","-",SUM(N135:N143)*'3k EBIT'!$E$7)</f>
        <v>1.819357685581098</v>
      </c>
      <c r="O144" s="30"/>
      <c r="P144" s="38">
        <f>IF(P138="-","-",SUM(P135:P143)*'3k EBIT'!$E$7)</f>
        <v>1.819357685581098</v>
      </c>
      <c r="Q144" s="38">
        <f>IF(Q138="-","-",SUM(Q135:Q143)*'3k EBIT'!$E$7)</f>
        <v>1.8584591071188308</v>
      </c>
      <c r="R144" s="38">
        <f>IF(R138="-","-",SUM(R135:R143)*'3k EBIT'!$E$7)</f>
        <v>1.8665822501216722</v>
      </c>
      <c r="S144" s="38">
        <f>IF(S138="-","-",SUM(S135:S143)*'3k EBIT'!$E$7)</f>
        <v>1.8993999507051142</v>
      </c>
      <c r="T144" s="38">
        <f>IF(T138="-","-",SUM(T135:T143)*'3k EBIT'!$E$7)</f>
        <v>1.899936698319419</v>
      </c>
      <c r="U144" s="38" t="str">
        <f>IF(U138="-","-",SUM(U135:U143)*'3k EBIT'!$E$7)</f>
        <v>-</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15">
      <c r="A145" s="256"/>
      <c r="B145" s="135" t="s">
        <v>292</v>
      </c>
      <c r="C145" s="179" t="s">
        <v>519</v>
      </c>
      <c r="D145" s="133" t="s">
        <v>326</v>
      </c>
      <c r="E145" s="127"/>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0.96560728622602521</v>
      </c>
      <c r="M145" s="38">
        <f>IF(M140="-","-",SUM(M135:M138,M140:M144)*'3l HAP'!$E$8)</f>
        <v>1.0149478145443562</v>
      </c>
      <c r="N145" s="38">
        <f>IF(N140="-","-",SUM(N135:N138,N140:N144)*'3l HAP'!$E$8)</f>
        <v>1.1213999886592301</v>
      </c>
      <c r="O145" s="30"/>
      <c r="P145" s="38">
        <f>IF(P140="-","-",SUM(P135:P138,P140:P144)*'3l HAP'!$E$8)</f>
        <v>1.1213999886592301</v>
      </c>
      <c r="Q145" s="38">
        <f>IF(Q140="-","-",SUM(Q135:Q138,Q140:Q144)*'3l HAP'!$E$8)</f>
        <v>1.159546655962812</v>
      </c>
      <c r="R145" s="38">
        <f>IF(R140="-","-",SUM(R135:R138,R140:R144)*'3l HAP'!$E$8)</f>
        <v>1.1658061763617535</v>
      </c>
      <c r="S145" s="38">
        <f>IF(S140="-","-",SUM(S135:S138,S140:S144)*'3l HAP'!$E$8)</f>
        <v>1.2007139320868638</v>
      </c>
      <c r="T145" s="38">
        <f>IF(T140="-","-",SUM(T135:T138,T140:T144)*'3l HAP'!$E$8)</f>
        <v>1.2011275383276561</v>
      </c>
      <c r="U145" s="38" t="str">
        <f>IF(U140="-","-",SUM(U135:U138,U140:U144)*'3l HAP'!$E$8)</f>
        <v>-</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15">
      <c r="A146" s="256"/>
      <c r="B146" s="135" t="s">
        <v>44</v>
      </c>
      <c r="C146" s="135" t="str">
        <f>B146&amp;"_"&amp;D146</f>
        <v>Total_Southern Western</v>
      </c>
      <c r="D146" s="133" t="s">
        <v>326</v>
      </c>
      <c r="E146" s="128"/>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83.926884195318664</v>
      </c>
      <c r="M146" s="38">
        <f t="shared" si="20"/>
        <v>89.49974919726111</v>
      </c>
      <c r="N146" s="38">
        <f t="shared" si="20"/>
        <v>96.877028098708422</v>
      </c>
      <c r="O146" s="30"/>
      <c r="P146" s="38">
        <f t="shared" ref="P146:Z146" si="21">IF(P140="-","-",SUM(P135:P145))</f>
        <v>96.877028098708422</v>
      </c>
      <c r="Q146" s="38">
        <f t="shared" si="21"/>
        <v>98.973143470580141</v>
      </c>
      <c r="R146" s="38">
        <f t="shared" si="21"/>
        <v>99.406936656639985</v>
      </c>
      <c r="S146" s="38">
        <f t="shared" si="21"/>
        <v>101.16909109804985</v>
      </c>
      <c r="T146" s="38">
        <f t="shared" si="21"/>
        <v>101.19775456705905</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AA'!J24="-","-",'3c AA'!J24)</f>
        <v>-</v>
      </c>
      <c r="H149" s="129" t="str">
        <f>IF('3c AA'!K24="-","-",'3c AA'!K24)</f>
        <v>-</v>
      </c>
      <c r="I149" s="129" t="str">
        <f>IF('3c AA'!L24="-","-",'3c AA'!L24)</f>
        <v>-</v>
      </c>
      <c r="J149" s="129" t="str">
        <f>IF('3c AA'!M24="-","-",'3c AA'!M24)</f>
        <v>-</v>
      </c>
      <c r="K149" s="129" t="str">
        <f>IF('3c AA'!N24="-","-",'3c AA'!N24)</f>
        <v>-</v>
      </c>
      <c r="L149" s="129" t="str">
        <f>IF('3c AA'!O24="-","-",'3c AA'!O24)</f>
        <v>-</v>
      </c>
      <c r="M149" s="129" t="str">
        <f>IF('3c AA'!P24="-","-",'3c AA'!P24)</f>
        <v>-</v>
      </c>
      <c r="N149" s="129" t="str">
        <f>IF('3c AA'!Q24="-","-",'3c AA'!Q24)</f>
        <v>-</v>
      </c>
      <c r="O149" s="30"/>
      <c r="P149" s="129" t="str">
        <f>IF('3c AA'!S24="-","-",'3c AA'!S24)</f>
        <v>-</v>
      </c>
      <c r="Q149" s="129" t="str">
        <f>IF('3c AA'!T24="-","-",'3c AA'!T24)</f>
        <v>-</v>
      </c>
      <c r="R149" s="129" t="str">
        <f>IF('3c AA'!U24="-","-",'3c AA'!U24)</f>
        <v>-</v>
      </c>
      <c r="S149" s="129" t="str">
        <f>IF('3c AA'!V24="-","-",'3c AA'!V24)</f>
        <v>-</v>
      </c>
      <c r="T149" s="129">
        <f>IF('3c AA'!W24="-","-",'3c AA'!W24)</f>
        <v>0</v>
      </c>
      <c r="U149" s="129" t="str">
        <f>IF('3c AA'!X24="-","-",'3c AA'!X24)</f>
        <v>-</v>
      </c>
      <c r="V149" s="129" t="str">
        <f>IF('3c AA'!Y24="-","-",'3c AA'!Y24)</f>
        <v>-</v>
      </c>
      <c r="W149" s="129" t="str">
        <f>IF('3c AA'!Z24="-","-",'3c AA'!Z24)</f>
        <v>-</v>
      </c>
      <c r="X149" s="129" t="str">
        <f>IF('3c AA'!AA24="-","-",'3c AA'!AA24)</f>
        <v>-</v>
      </c>
      <c r="Y149" s="129" t="str">
        <f>IF('3c AA'!AB24="-","-",'3c AA'!AB24)</f>
        <v>-</v>
      </c>
      <c r="Z149" s="129" t="str">
        <f>IF('3c AA'!AC24="-","-",'3c AA'!AC24)</f>
        <v>-</v>
      </c>
      <c r="AA149" s="28"/>
    </row>
    <row r="150" spans="1:27" s="29" customFormat="1" ht="11.25" customHeight="1" x14ac:dyDescent="0.15">
      <c r="A150" s="256"/>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t="str">
        <f>'3d PC'!U55</f>
        <v>-</v>
      </c>
      <c r="V150" s="129" t="str">
        <f>'3d PC'!V55</f>
        <v>-</v>
      </c>
      <c r="W150" s="129" t="str">
        <f>'3d PC'!W55</f>
        <v>-</v>
      </c>
      <c r="X150" s="129" t="str">
        <f>'3d PC'!X55</f>
        <v>-</v>
      </c>
      <c r="Y150" s="129" t="str">
        <f>'3d PC'!Y55</f>
        <v>-</v>
      </c>
      <c r="Z150" s="129" t="str">
        <f>'3d PC'!Z55</f>
        <v>-</v>
      </c>
      <c r="AA150" s="28"/>
    </row>
    <row r="151" spans="1:27" s="29" customFormat="1" ht="11.25" customHeight="1" x14ac:dyDescent="0.15">
      <c r="A151" s="256"/>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t="str">
        <f>'3e NC-Elec'!V25</f>
        <v>-</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15">
      <c r="A152" s="256"/>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t="str">
        <f>IF('3g CPIH'!Q$16="-","-",'3h OC '!$E$7*('3g CPIH'!Q$16/'3g CPIH'!$G$16))</f>
        <v>-</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f>IF('3i SMNCC'!P$38="-","-",'3i SMNCC'!P$48)</f>
        <v>11.63045810995356</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15">
      <c r="A154" s="256"/>
      <c r="B154" s="132" t="s">
        <v>349</v>
      </c>
      <c r="C154" s="132" t="s">
        <v>389</v>
      </c>
      <c r="D154" s="134" t="s">
        <v>327</v>
      </c>
      <c r="E154" s="131"/>
      <c r="F154" s="30"/>
      <c r="G154" s="129">
        <f>IF('3g CPIH'!C$16="-","-",'3j PAAC PAP'!$G$7*('3g CPIH'!C$16/'3g CPIH'!$G$16))</f>
        <v>13.436452250489236</v>
      </c>
      <c r="H154" s="129">
        <f>IF('3g CPIH'!D$16="-","-",'3j PAAC PAP'!$G$7*('3g CPIH'!D$16/'3g CPIH'!$G$16))</f>
        <v>13.463352054794518</v>
      </c>
      <c r="I154" s="129">
        <f>IF('3g CPIH'!E$16="-","-",'3j PAAC PAP'!$G$7*('3g CPIH'!E$16/'3g CPIH'!$G$16))</f>
        <v>13.503701761252445</v>
      </c>
      <c r="J154" s="129">
        <f>IF('3g CPIH'!F$16="-","-",'3j PAAC PAP'!$G$7*('3g CPIH'!F$16/'3g CPIH'!$G$16))</f>
        <v>13.584401174168297</v>
      </c>
      <c r="K154" s="129">
        <f>IF('3g CPIH'!G$16="-","-",'3j PAAC PAP'!$G$7*('3g CPIH'!G$16/'3g CPIH'!$G$16))</f>
        <v>13.745799999999999</v>
      </c>
      <c r="L154" s="129">
        <f>IF('3g CPIH'!H$16="-","-",'3j PAAC PAP'!$G$7*('3g CPIH'!H$16/'3g CPIH'!$G$16))</f>
        <v>13.920648727984345</v>
      </c>
      <c r="M154" s="129">
        <f>IF('3g CPIH'!I$16="-","-",'3j PAAC PAP'!$G$7*('3g CPIH'!I$16/'3g CPIH'!$G$16))</f>
        <v>14.122397260273971</v>
      </c>
      <c r="N154" s="129">
        <f>IF('3g CPIH'!J$16="-","-",'3j PAAC PAP'!$G$7*('3g CPIH'!J$16/'3g CPIH'!$G$16))</f>
        <v>14.24344637964775</v>
      </c>
      <c r="O154" s="30"/>
      <c r="P154" s="129">
        <f>IF('3g CPIH'!L$16="-","-",'3j PAAC PAP'!$G$7*('3g CPIH'!L$16/'3g CPIH'!$G$16))</f>
        <v>14.24344637964775</v>
      </c>
      <c r="Q154" s="129">
        <f>IF('3g CPIH'!M$16="-","-",'3j PAAC PAP'!$G$7*('3g CPIH'!M$16/'3g CPIH'!$G$16))</f>
        <v>14.40484520547945</v>
      </c>
      <c r="R154" s="129">
        <f>IF('3g CPIH'!N$16="-","-",'3j PAAC PAP'!$G$7*('3g CPIH'!N$16/'3g CPIH'!$G$16))</f>
        <v>14.512444422700586</v>
      </c>
      <c r="S154" s="129">
        <f>IF('3g CPIH'!O$16="-","-",'3j PAAC PAP'!$G$7*('3g CPIH'!O$16/'3g CPIH'!$G$16))</f>
        <v>14.593143835616438</v>
      </c>
      <c r="T154" s="129">
        <f>IF('3g CPIH'!P$16="-","-",'3j PAAC PAP'!$G$7*('3g CPIH'!P$16/'3g CPIH'!$G$16))</f>
        <v>14.633493542074362</v>
      </c>
      <c r="U154" s="129" t="str">
        <f>IF('3g CPIH'!Q$16="-","-",'3j PAAC PAP'!$G$7*('3g CPIH'!Q$16/'3g CPIH'!$G$16))</f>
        <v>-</v>
      </c>
      <c r="V154" s="129" t="str">
        <f>IF('3g CPIH'!R$16="-","-",'3j PAAC PAP'!$G$7*('3g CPIH'!R$16/'3g CPIH'!$G$16))</f>
        <v>-</v>
      </c>
      <c r="W154" s="129" t="str">
        <f>IF('3g CPIH'!S$16="-","-",'3j PAAC PAP'!$G$7*('3g CPIH'!S$16/'3g CPIH'!$G$16))</f>
        <v>-</v>
      </c>
      <c r="X154" s="129" t="str">
        <f>IF('3g CPIH'!T$16="-","-",'3j PAAC PAP'!$G$7*('3g CPIH'!T$16/'3g CPIH'!$G$16))</f>
        <v>-</v>
      </c>
      <c r="Y154" s="129" t="str">
        <f>IF('3g CPIH'!U$16="-","-",'3j PAAC PAP'!$G$7*('3g CPIH'!U$16/'3g CPIH'!$G$16))</f>
        <v>-</v>
      </c>
      <c r="Z154" s="129" t="str">
        <f>IF('3g CPIH'!V$16="-","-",'3j PAAC PAP'!$G$7*('3g CPIH'!V$16/'3g CPIH'!$G$16))</f>
        <v>-</v>
      </c>
      <c r="AA154" s="28"/>
    </row>
    <row r="155" spans="1:27" s="29" customFormat="1" ht="11.25" x14ac:dyDescent="0.15">
      <c r="A155" s="256"/>
      <c r="B155" s="132" t="s">
        <v>349</v>
      </c>
      <c r="C155" s="132" t="s">
        <v>406</v>
      </c>
      <c r="D155" s="134" t="s">
        <v>327</v>
      </c>
      <c r="E155" s="131"/>
      <c r="F155" s="30"/>
      <c r="G155" s="129">
        <f>IF(G150="-","-",SUM(G147:G153)*'3j PAAC PAP'!$G$25)</f>
        <v>4.1228730520474333</v>
      </c>
      <c r="H155" s="129">
        <f>IF(H150="-","-",SUM(H147:H153)*'3j PAAC PAP'!$G$25)</f>
        <v>4.127399807050173</v>
      </c>
      <c r="I155" s="129">
        <f>IF(I150="-","-",SUM(I147:I153)*'3j PAAC PAP'!$G$25)</f>
        <v>3.7887710894838289</v>
      </c>
      <c r="J155" s="129">
        <f>IF(J150="-","-",SUM(J147:J153)*'3j PAAC PAP'!$G$25)</f>
        <v>3.8023513544920475</v>
      </c>
      <c r="K155" s="129">
        <f>IF(K150="-","-",SUM(K147:K153)*'3j PAAC PAP'!$G$25)</f>
        <v>3.7915915927487207</v>
      </c>
      <c r="L155" s="129">
        <f>IF(L150="-","-",SUM(L147:L153)*'3j PAAC PAP'!$G$25)</f>
        <v>3.8133719512882229</v>
      </c>
      <c r="M155" s="129">
        <f>IF(M150="-","-",SUM(M147:M153)*'3j PAAC PAP'!$G$25)</f>
        <v>3.9901547220212024</v>
      </c>
      <c r="N155" s="129">
        <f>IF(N150="-","-",SUM(N147:N153)*'3j PAAC PAP'!$G$25)</f>
        <v>4.3765266308658175</v>
      </c>
      <c r="O155" s="30"/>
      <c r="P155" s="129">
        <f>IF(P150="-","-",SUM(P147:P153)*'3j PAAC PAP'!$G$25)</f>
        <v>4.3765266308658175</v>
      </c>
      <c r="Q155" s="129">
        <f>IF(Q150="-","-",SUM(Q147:Q153)*'3j PAAC PAP'!$G$25)</f>
        <v>4.6385268786305396</v>
      </c>
      <c r="R155" s="129">
        <f>IF(R150="-","-",SUM(R147:R153)*'3j PAAC PAP'!$G$25)</f>
        <v>4.6557090598940825</v>
      </c>
      <c r="S155" s="129">
        <f>IF(S150="-","-",SUM(S147:S153)*'3j PAAC PAP'!$G$25)</f>
        <v>5.0021941396686467</v>
      </c>
      <c r="T155" s="129">
        <f>IF(T150="-","-",SUM(T147:T153)*'3j PAAC PAP'!$G$25)</f>
        <v>5.0014978076288852</v>
      </c>
      <c r="U155" s="129" t="str">
        <f>IF(U150="-","-",SUM(U147:U153)*'3j PAAC PAP'!$G$25)</f>
        <v>-</v>
      </c>
      <c r="V155" s="129" t="str">
        <f>IF(V150="-","-",SUM(V147:V153)*'3j PAAC PAP'!$G$25)</f>
        <v>-</v>
      </c>
      <c r="W155" s="129" t="str">
        <f>IF(W150="-","-",SUM(W147:W153)*'3j PAAC PAP'!$G$25)</f>
        <v>-</v>
      </c>
      <c r="X155" s="129" t="str">
        <f>IF(X150="-","-",SUM(X147:X153)*'3j PAAC PAP'!$G$25)</f>
        <v>-</v>
      </c>
      <c r="Y155" s="129" t="str">
        <f>IF(Y150="-","-",SUM(Y147:Y153)*'3j PAAC PAP'!$G$25)</f>
        <v>-</v>
      </c>
      <c r="Z155" s="129" t="str">
        <f>IF(Z150="-","-",SUM(Z147:Z153)*'3j PAAC PAP'!$G$25)</f>
        <v>-</v>
      </c>
      <c r="AA155" s="28"/>
    </row>
    <row r="156" spans="1:27" s="29" customFormat="1" ht="11.25" x14ac:dyDescent="0.15">
      <c r="A156" s="256"/>
      <c r="B156" s="132" t="s">
        <v>388</v>
      </c>
      <c r="C156" s="132" t="s">
        <v>518</v>
      </c>
      <c r="D156" s="134" t="s">
        <v>327</v>
      </c>
      <c r="E156" s="182"/>
      <c r="F156" s="30"/>
      <c r="G156" s="129">
        <f>IF(G150="-","-",SUM(G147:G155)*'3k EBIT'!$E$7)</f>
        <v>1.7093370194565929</v>
      </c>
      <c r="H156" s="129">
        <f>IF(H150="-","-",SUM(H147:H155)*'3k EBIT'!$E$7)</f>
        <v>1.7114490703613798</v>
      </c>
      <c r="I156" s="129">
        <f>IF(I150="-","-",SUM(I147:I155)*'3k EBIT'!$E$7)</f>
        <v>1.5932099667078314</v>
      </c>
      <c r="J156" s="129">
        <f>IF(J150="-","-",SUM(J147:J155)*'3k EBIT'!$E$7)</f>
        <v>1.5995461194221934</v>
      </c>
      <c r="K156" s="129">
        <f>IF(K150="-","-",SUM(K147:K155)*'3k EBIT'!$E$7)</f>
        <v>1.5988902706786767</v>
      </c>
      <c r="L156" s="129">
        <f>IF(L150="-","-",SUM(L147:L155)*'3k EBIT'!$E$7)</f>
        <v>1.6099320610697758</v>
      </c>
      <c r="M156" s="129">
        <f>IF(M150="-","-",SUM(M147:M155)*'3k EBIT'!$E$7)</f>
        <v>1.6759748086777022</v>
      </c>
      <c r="N156" s="129">
        <f>IF(N150="-","-",SUM(N147:N155)*'3k EBIT'!$E$7)</f>
        <v>1.8141205735584656</v>
      </c>
      <c r="O156" s="30"/>
      <c r="P156" s="129">
        <f>IF(P150="-","-",SUM(P147:P155)*'3k EBIT'!$E$7)</f>
        <v>1.8141205735584656</v>
      </c>
      <c r="Q156" s="129">
        <f>IF(Q150="-","-",SUM(Q147:Q155)*'3k EBIT'!$E$7)</f>
        <v>1.9093339096243991</v>
      </c>
      <c r="R156" s="129">
        <f>IF(R150="-","-",SUM(R147:R155)*'3k EBIT'!$E$7)</f>
        <v>1.9174570526272401</v>
      </c>
      <c r="S156" s="129">
        <f>IF(S150="-","-",SUM(S147:S155)*'3k EBIT'!$E$7)</f>
        <v>2.0408019753161786</v>
      </c>
      <c r="T156" s="129">
        <f>IF(T150="-","-",SUM(T147:T155)*'3k EBIT'!$E$7)</f>
        <v>2.0413387229304827</v>
      </c>
      <c r="U156" s="129" t="str">
        <f>IF(U150="-","-",SUM(U147:U155)*'3k EBIT'!$E$7)</f>
        <v>-</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15">
      <c r="A157" s="256"/>
      <c r="B157" s="132" t="s">
        <v>292</v>
      </c>
      <c r="C157" s="177" t="s">
        <v>519</v>
      </c>
      <c r="D157" s="134" t="s">
        <v>327</v>
      </c>
      <c r="E157" s="134"/>
      <c r="F157" s="30"/>
      <c r="G157" s="129">
        <f>IF(G152="-","-",SUM(G147:G150,G152:G156)*'3l HAP'!$E$8)</f>
        <v>0.94577300958666233</v>
      </c>
      <c r="H157" s="129">
        <f>IF(H152="-","-",SUM(H147:H150,H152:H156)*'3l HAP'!$E$8)</f>
        <v>0.94740051087741828</v>
      </c>
      <c r="I157" s="129">
        <f>IF(I152="-","-",SUM(I147:I150,I152:I156)*'3l HAP'!$E$8)</f>
        <v>0.94392901048054934</v>
      </c>
      <c r="J157" s="129">
        <f>IF(J152="-","-",SUM(J147:J150,J152:J156)*'3l HAP'!$E$8)</f>
        <v>0.94881151435281708</v>
      </c>
      <c r="K157" s="129">
        <f>IF(K152="-","-",SUM(K147:K150,K152:K156)*'3l HAP'!$E$8)</f>
        <v>0.95899406132715481</v>
      </c>
      <c r="L157" s="129">
        <f>IF(L152="-","-",SUM(L147:L150,L152:L156)*'3l HAP'!$E$8)</f>
        <v>0.96750262902930451</v>
      </c>
      <c r="M157" s="129">
        <f>IF(M152="-","-",SUM(M147:M150,M152:M156)*'3l HAP'!$E$8)</f>
        <v>1.0146529834416238</v>
      </c>
      <c r="N157" s="129">
        <f>IF(N152="-","-",SUM(N147:N150,N152:N156)*'3l HAP'!$E$8)</f>
        <v>1.1211051575564976</v>
      </c>
      <c r="O157" s="30"/>
      <c r="P157" s="129">
        <f>IF(P152="-","-",SUM(P147:P150,P152:P156)*'3l HAP'!$E$8)</f>
        <v>1.1211051575564976</v>
      </c>
      <c r="Q157" s="129">
        <f>IF(Q152="-","-",SUM(Q147:Q150,Q152:Q156)*'3l HAP'!$E$8)</f>
        <v>1.1624107295322121</v>
      </c>
      <c r="R157" s="129">
        <f>IF(R152="-","-",SUM(R147:R150,R152:R156)*'3l HAP'!$E$8)</f>
        <v>1.1686702499311536</v>
      </c>
      <c r="S157" s="129">
        <f>IF(S152="-","-",SUM(S147:S150,S152:S156)*'3l HAP'!$E$8)</f>
        <v>1.2086743718606374</v>
      </c>
      <c r="T157" s="129">
        <f>IF(T152="-","-",SUM(T147:T150,T152:T156)*'3l HAP'!$E$8)</f>
        <v>1.2090879781014294</v>
      </c>
      <c r="U157" s="129" t="str">
        <f>IF(U152="-","-",SUM(U147:U150,U152:U156)*'3l HAP'!$E$8)</f>
        <v>-</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IF(G152="-","-",SUM(G147:G157))</f>
        <v>90.910842136467508</v>
      </c>
      <c r="H158" s="129">
        <f t="shared" si="22"/>
        <v>91.023630165779267</v>
      </c>
      <c r="I158" s="129">
        <f t="shared" si="22"/>
        <v>84.797050517245765</v>
      </c>
      <c r="J158" s="129">
        <f t="shared" si="22"/>
        <v>85.135414605181111</v>
      </c>
      <c r="K158" s="129">
        <f t="shared" si="22"/>
        <v>85.111078811491424</v>
      </c>
      <c r="L158" s="129">
        <f t="shared" si="22"/>
        <v>85.700734001838839</v>
      </c>
      <c r="M158" s="129">
        <f t="shared" si="22"/>
        <v>89.223817005135757</v>
      </c>
      <c r="N158" s="129">
        <f t="shared" si="22"/>
        <v>96.601095906583041</v>
      </c>
      <c r="O158" s="30"/>
      <c r="P158" s="129">
        <f t="shared" ref="P158:Z158" si="23">IF(P152="-","-",SUM(P147:P157))</f>
        <v>96.601095906583041</v>
      </c>
      <c r="Q158" s="129">
        <f t="shared" si="23"/>
        <v>101.65362762265511</v>
      </c>
      <c r="R158" s="129">
        <f t="shared" si="23"/>
        <v>102.08742080871495</v>
      </c>
      <c r="S158" s="129">
        <f t="shared" si="23"/>
        <v>108.61926028543469</v>
      </c>
      <c r="T158" s="129">
        <f t="shared" si="23"/>
        <v>108.64792375444387</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f>IF('3c AA'!W25="-","-",'3c AA'!W25)</f>
        <v>0</v>
      </c>
      <c r="U161" s="38" t="str">
        <f>IF('3c AA'!X25="-","-",'3c AA'!X25)</f>
        <v>-</v>
      </c>
      <c r="V161" s="38" t="str">
        <f>IF('3c AA'!Y25="-","-",'3c AA'!Y25)</f>
        <v>-</v>
      </c>
      <c r="W161" s="38" t="str">
        <f>IF('3c AA'!Z25="-","-",'3c AA'!Z25)</f>
        <v>-</v>
      </c>
      <c r="X161" s="38" t="str">
        <f>IF('3c AA'!AA25="-","-",'3c AA'!AA25)</f>
        <v>-</v>
      </c>
      <c r="Y161" s="38" t="str">
        <f>IF('3c AA'!AB25="-","-",'3c AA'!AB25)</f>
        <v>-</v>
      </c>
      <c r="Z161" s="38" t="str">
        <f>IF('3c AA'!AC25="-","-",'3c AA'!AC25)</f>
        <v>-</v>
      </c>
      <c r="AA161" s="28"/>
    </row>
    <row r="162" spans="1:27" s="29" customFormat="1" ht="11.25" customHeight="1" x14ac:dyDescent="0.15">
      <c r="A162" s="256"/>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t="str">
        <f>'3d PC'!U55</f>
        <v>-</v>
      </c>
      <c r="V162" s="38" t="str">
        <f>'3d PC'!V55</f>
        <v>-</v>
      </c>
      <c r="W162" s="38" t="str">
        <f>'3d PC'!W55</f>
        <v>-</v>
      </c>
      <c r="X162" s="38" t="str">
        <f>'3d PC'!X55</f>
        <v>-</v>
      </c>
      <c r="Y162" s="38" t="str">
        <f>'3d PC'!Y55</f>
        <v>-</v>
      </c>
      <c r="Z162" s="38" t="str">
        <f>'3d PC'!Z55</f>
        <v>-</v>
      </c>
      <c r="AA162" s="28"/>
    </row>
    <row r="163" spans="1:27" s="29" customFormat="1" ht="11.25" customHeight="1" x14ac:dyDescent="0.15">
      <c r="A163" s="256"/>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t="str">
        <f>'3e NC-Elec'!V26</f>
        <v>-</v>
      </c>
      <c r="V163" s="38" t="str">
        <f>'3e NC-Elec'!W26</f>
        <v>-</v>
      </c>
      <c r="W163" s="38" t="str">
        <f>'3e NC-Elec'!X26</f>
        <v>-</v>
      </c>
      <c r="X163" s="38" t="str">
        <f>'3e NC-Elec'!Y26</f>
        <v>-</v>
      </c>
      <c r="Y163" s="38" t="str">
        <f>'3e NC-Elec'!Z26</f>
        <v>-</v>
      </c>
      <c r="Z163" s="38" t="str">
        <f>'3e NC-Elec'!AA26</f>
        <v>-</v>
      </c>
      <c r="AA163" s="28"/>
    </row>
    <row r="164" spans="1:27" s="29" customFormat="1" ht="11.25" customHeight="1" x14ac:dyDescent="0.15">
      <c r="A164" s="256"/>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t="str">
        <f>IF('3g CPIH'!Q$16="-","-",'3h OC '!$E$7*('3g CPIH'!Q$16/'3g CPIH'!$G$16))</f>
        <v>-</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f>IF('3i SMNCC'!P$38="-","-",'3i SMNCC'!P$48)</f>
        <v>11.63045810995356</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15">
      <c r="A166" s="256"/>
      <c r="B166" s="135" t="s">
        <v>349</v>
      </c>
      <c r="C166" s="135" t="s">
        <v>389</v>
      </c>
      <c r="D166" s="133" t="s">
        <v>328</v>
      </c>
      <c r="E166" s="181"/>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f>IF('3g CPIH'!P$16="-","-",'3j PAAC PAP'!$G$7*('3g CPIH'!P$16/'3g CPIH'!$G$16))</f>
        <v>14.633493542074362</v>
      </c>
      <c r="U166" s="38" t="str">
        <f>IF('3g CPIH'!Q$16="-","-",'3j PAAC PAP'!$G$7*('3g CPIH'!Q$16/'3g CPIH'!$G$16))</f>
        <v>-</v>
      </c>
      <c r="V166" s="38" t="str">
        <f>IF('3g CPIH'!R$16="-","-",'3j PAAC PAP'!$G$7*('3g CPIH'!R$16/'3g CPIH'!$G$16))</f>
        <v>-</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25" x14ac:dyDescent="0.15">
      <c r="A167" s="256"/>
      <c r="B167" s="135" t="s">
        <v>349</v>
      </c>
      <c r="C167" s="135" t="s">
        <v>406</v>
      </c>
      <c r="D167" s="133" t="s">
        <v>328</v>
      </c>
      <c r="E167" s="181"/>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3.8218863792882227</v>
      </c>
      <c r="M167" s="38">
        <f>IF(M162="-","-",SUM(M159:M165)*'3j PAAC PAP'!$G$25)</f>
        <v>3.9731258660212023</v>
      </c>
      <c r="N167" s="38">
        <f>IF(N162="-","-",SUM(N159:N165)*'3j PAAC PAP'!$G$25)</f>
        <v>4.359497774865817</v>
      </c>
      <c r="O167" s="30"/>
      <c r="P167" s="38">
        <f>IF(P162="-","-",SUM(P159:P165)*'3j PAAC PAP'!$G$25)</f>
        <v>4.359497774865817</v>
      </c>
      <c r="Q167" s="38">
        <f>IF(Q162="-","-",SUM(Q159:Q165)*'3j PAAC PAP'!$G$25)</f>
        <v>4.3937370736305379</v>
      </c>
      <c r="R167" s="38">
        <f>IF(R162="-","-",SUM(R159:R165)*'3j PAAC PAP'!$G$25)</f>
        <v>4.4109192548940825</v>
      </c>
      <c r="S167" s="38">
        <f>IF(S162="-","-",SUM(S159:S165)*'3j PAAC PAP'!$G$25)</f>
        <v>4.4721709966686465</v>
      </c>
      <c r="T167" s="38">
        <f>IF(T162="-","-",SUM(T159:T165)*'3j PAAC PAP'!$G$25)</f>
        <v>4.4714746646288859</v>
      </c>
      <c r="U167" s="38" t="str">
        <f>IF(U162="-","-",SUM(U159:U165)*'3j PAAC PAP'!$G$25)</f>
        <v>-</v>
      </c>
      <c r="V167" s="38" t="str">
        <f>IF(V162="-","-",SUM(V159:V165)*'3j PAAC PAP'!$G$25)</f>
        <v>-</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25" x14ac:dyDescent="0.15">
      <c r="A168" s="256"/>
      <c r="B168" s="135" t="s">
        <v>388</v>
      </c>
      <c r="C168" s="135" t="s">
        <v>518</v>
      </c>
      <c r="D168" s="133" t="s">
        <v>328</v>
      </c>
      <c r="E168" s="181"/>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1.6129246965112798</v>
      </c>
      <c r="M168" s="38">
        <f>IF(M162="-","-",SUM(M159:M167)*'3k EBIT'!$E$7)</f>
        <v>1.6699895377946943</v>
      </c>
      <c r="N168" s="38">
        <f>IF(N162="-","-",SUM(N159:N167)*'3k EBIT'!$E$7)</f>
        <v>1.8081353026754576</v>
      </c>
      <c r="O168" s="30"/>
      <c r="P168" s="38">
        <f>IF(P162="-","-",SUM(P159:P167)*'3k EBIT'!$E$7)</f>
        <v>1.8081353026754576</v>
      </c>
      <c r="Q168" s="38">
        <f>IF(Q162="-","-",SUM(Q159:Q167)*'3k EBIT'!$E$7)</f>
        <v>1.8232956406811585</v>
      </c>
      <c r="R168" s="38">
        <f>IF(R162="-","-",SUM(R159:R167)*'3k EBIT'!$E$7)</f>
        <v>1.8314187836840001</v>
      </c>
      <c r="S168" s="38">
        <f>IF(S162="-","-",SUM(S159:S167)*'3k EBIT'!$E$7)</f>
        <v>1.8545104190825543</v>
      </c>
      <c r="T168" s="38">
        <f>IF(T162="-","-",SUM(T159:T167)*'3k EBIT'!$E$7)</f>
        <v>1.8550471666968591</v>
      </c>
      <c r="U168" s="38" t="str">
        <f>IF(U162="-","-",SUM(U159:U167)*'3k EBIT'!$E$7)</f>
        <v>-</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15">
      <c r="A169" s="256"/>
      <c r="B169" s="135" t="s">
        <v>292</v>
      </c>
      <c r="C169" s="136" t="s">
        <v>519</v>
      </c>
      <c r="D169" s="133" t="s">
        <v>328</v>
      </c>
      <c r="E169" s="127"/>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0.96767110394515166</v>
      </c>
      <c r="M169" s="38">
        <f>IF(M164="-","-",SUM(M159:M162,M164:M168)*'3l HAP'!$E$8)</f>
        <v>1.0143160336099297</v>
      </c>
      <c r="N169" s="38">
        <f>IF(N164="-","-",SUM(N159:N162,N164:N168)*'3l HAP'!$E$8)</f>
        <v>1.1207682077248033</v>
      </c>
      <c r="O169" s="30"/>
      <c r="P169" s="38">
        <f>IF(P164="-","-",SUM(P159:P162,P164:P168)*'3l HAP'!$E$8)</f>
        <v>1.1207682077248033</v>
      </c>
      <c r="Q169" s="38">
        <f>IF(Q164="-","-",SUM(Q159:Q162,Q164:Q168)*'3l HAP'!$E$8)</f>
        <v>1.157567075701609</v>
      </c>
      <c r="R169" s="38">
        <f>IF(R164="-","-",SUM(R159:R162,R164:R168)*'3l HAP'!$E$8)</f>
        <v>1.1638265961005507</v>
      </c>
      <c r="S169" s="38">
        <f>IF(S164="-","-",SUM(S159:S162,S164:S168)*'3l HAP'!$E$8)</f>
        <v>1.198186808349158</v>
      </c>
      <c r="T169" s="38">
        <f>IF(T164="-","-",SUM(T159:T162,T164:T168)*'3l HAP'!$E$8)</f>
        <v>1.1986004145899503</v>
      </c>
      <c r="U169" s="38" t="str">
        <f>IF(U164="-","-",SUM(U159:U162,U164:U168)*'3l HAP'!$E$8)</f>
        <v>-</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85.858409540196206</v>
      </c>
      <c r="M170" s="38">
        <f t="shared" si="24"/>
        <v>88.908465928421052</v>
      </c>
      <c r="N170" s="38">
        <f t="shared" si="24"/>
        <v>96.285744829868335</v>
      </c>
      <c r="O170" s="30"/>
      <c r="P170" s="38">
        <f t="shared" ref="P170:Z170" si="25">IF(P164="-","-",SUM(P159:P169))</f>
        <v>96.285744829868335</v>
      </c>
      <c r="Q170" s="38">
        <f t="shared" si="25"/>
        <v>97.120455894881232</v>
      </c>
      <c r="R170" s="38">
        <f t="shared" si="25"/>
        <v>97.554249080941105</v>
      </c>
      <c r="S170" s="38">
        <f t="shared" si="25"/>
        <v>98.803958022689585</v>
      </c>
      <c r="T170" s="38">
        <f t="shared" si="25"/>
        <v>98.832621491698788</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AA'!J26="-","-",'3c AA'!J26)</f>
        <v>-</v>
      </c>
      <c r="H173" s="129" t="str">
        <f>IF('3c AA'!K26="-","-",'3c AA'!K26)</f>
        <v>-</v>
      </c>
      <c r="I173" s="129" t="str">
        <f>IF('3c AA'!L26="-","-",'3c AA'!L26)</f>
        <v>-</v>
      </c>
      <c r="J173" s="129" t="str">
        <f>IF('3c AA'!M26="-","-",'3c AA'!M26)</f>
        <v>-</v>
      </c>
      <c r="K173" s="129" t="str">
        <f>IF('3c AA'!N26="-","-",'3c AA'!N26)</f>
        <v>-</v>
      </c>
      <c r="L173" s="129" t="str">
        <f>IF('3c AA'!O26="-","-",'3c AA'!O26)</f>
        <v>-</v>
      </c>
      <c r="M173" s="129" t="str">
        <f>IF('3c AA'!P26="-","-",'3c AA'!P26)</f>
        <v>-</v>
      </c>
      <c r="N173" s="129" t="str">
        <f>IF('3c AA'!Q26="-","-",'3c AA'!Q26)</f>
        <v>-</v>
      </c>
      <c r="O173" s="30"/>
      <c r="P173" s="129" t="str">
        <f>IF('3c AA'!S26="-","-",'3c AA'!S26)</f>
        <v>-</v>
      </c>
      <c r="Q173" s="129" t="str">
        <f>IF('3c AA'!T26="-","-",'3c AA'!T26)</f>
        <v>-</v>
      </c>
      <c r="R173" s="129" t="str">
        <f>IF('3c AA'!U26="-","-",'3c AA'!U26)</f>
        <v>-</v>
      </c>
      <c r="S173" s="129" t="str">
        <f>IF('3c AA'!V26="-","-",'3c AA'!V26)</f>
        <v>-</v>
      </c>
      <c r="T173" s="129">
        <f>IF('3c AA'!W26="-","-",'3c AA'!W26)</f>
        <v>0</v>
      </c>
      <c r="U173" s="129" t="str">
        <f>IF('3c AA'!X26="-","-",'3c AA'!X26)</f>
        <v>-</v>
      </c>
      <c r="V173" s="129" t="str">
        <f>IF('3c AA'!Y26="-","-",'3c AA'!Y26)</f>
        <v>-</v>
      </c>
      <c r="W173" s="129" t="str">
        <f>IF('3c AA'!Z26="-","-",'3c AA'!Z26)</f>
        <v>-</v>
      </c>
      <c r="X173" s="129" t="str">
        <f>IF('3c AA'!AA26="-","-",'3c AA'!AA26)</f>
        <v>-</v>
      </c>
      <c r="Y173" s="129" t="str">
        <f>IF('3c AA'!AB26="-","-",'3c AA'!AB26)</f>
        <v>-</v>
      </c>
      <c r="Z173" s="129" t="str">
        <f>IF('3c AA'!AC26="-","-",'3c AA'!AC26)</f>
        <v>-</v>
      </c>
      <c r="AA173" s="28"/>
    </row>
    <row r="174" spans="1:27" s="29" customFormat="1" ht="11.25" customHeight="1" x14ac:dyDescent="0.15">
      <c r="A174" s="256"/>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t="str">
        <f>'3d PC'!U55</f>
        <v>-</v>
      </c>
      <c r="V174" s="129" t="str">
        <f>'3d PC'!V55</f>
        <v>-</v>
      </c>
      <c r="W174" s="129" t="str">
        <f>'3d PC'!W55</f>
        <v>-</v>
      </c>
      <c r="X174" s="129" t="str">
        <f>'3d PC'!X55</f>
        <v>-</v>
      </c>
      <c r="Y174" s="129" t="str">
        <f>'3d PC'!Y55</f>
        <v>-</v>
      </c>
      <c r="Z174" s="129" t="str">
        <f>'3d PC'!Z55</f>
        <v>-</v>
      </c>
      <c r="AA174" s="28"/>
    </row>
    <row r="175" spans="1:27" s="29" customFormat="1" ht="11.25" customHeight="1" x14ac:dyDescent="0.15">
      <c r="A175" s="256"/>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t="str">
        <f>'3e NC-Elec'!V27</f>
        <v>-</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15">
      <c r="A176" s="256"/>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t="str">
        <f>IF('3g CPIH'!Q$16="-","-",'3h OC '!$E$7*('3g CPIH'!Q$16/'3g CPIH'!$G$16))</f>
        <v>-</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f>IF('3i SMNCC'!P$38="-","-",'3i SMNCC'!P$48)</f>
        <v>11.63045810995356</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15">
      <c r="A178" s="256"/>
      <c r="B178" s="132" t="s">
        <v>349</v>
      </c>
      <c r="C178" s="178" t="s">
        <v>389</v>
      </c>
      <c r="D178" s="134" t="s">
        <v>329</v>
      </c>
      <c r="E178" s="131"/>
      <c r="F178" s="30"/>
      <c r="G178" s="129">
        <f>IF('3g CPIH'!C$16="-","-",'3j PAAC PAP'!$G$7*('3g CPIH'!C$16/'3g CPIH'!$G$16))</f>
        <v>13.436452250489236</v>
      </c>
      <c r="H178" s="129">
        <f>IF('3g CPIH'!D$16="-","-",'3j PAAC PAP'!$G$7*('3g CPIH'!D$16/'3g CPIH'!$G$16))</f>
        <v>13.463352054794518</v>
      </c>
      <c r="I178" s="129">
        <f>IF('3g CPIH'!E$16="-","-",'3j PAAC PAP'!$G$7*('3g CPIH'!E$16/'3g CPIH'!$G$16))</f>
        <v>13.503701761252445</v>
      </c>
      <c r="J178" s="129">
        <f>IF('3g CPIH'!F$16="-","-",'3j PAAC PAP'!$G$7*('3g CPIH'!F$16/'3g CPIH'!$G$16))</f>
        <v>13.584401174168297</v>
      </c>
      <c r="K178" s="129">
        <f>IF('3g CPIH'!G$16="-","-",'3j PAAC PAP'!$G$7*('3g CPIH'!G$16/'3g CPIH'!$G$16))</f>
        <v>13.745799999999999</v>
      </c>
      <c r="L178" s="129">
        <f>IF('3g CPIH'!H$16="-","-",'3j PAAC PAP'!$G$7*('3g CPIH'!H$16/'3g CPIH'!$G$16))</f>
        <v>13.920648727984345</v>
      </c>
      <c r="M178" s="129">
        <f>IF('3g CPIH'!I$16="-","-",'3j PAAC PAP'!$G$7*('3g CPIH'!I$16/'3g CPIH'!$G$16))</f>
        <v>14.122397260273971</v>
      </c>
      <c r="N178" s="129">
        <f>IF('3g CPIH'!J$16="-","-",'3j PAAC PAP'!$G$7*('3g CPIH'!J$16/'3g CPIH'!$G$16))</f>
        <v>14.24344637964775</v>
      </c>
      <c r="O178" s="30"/>
      <c r="P178" s="129">
        <f>IF('3g CPIH'!L$16="-","-",'3j PAAC PAP'!$G$7*('3g CPIH'!L$16/'3g CPIH'!$G$16))</f>
        <v>14.24344637964775</v>
      </c>
      <c r="Q178" s="129">
        <f>IF('3g CPIH'!M$16="-","-",'3j PAAC PAP'!$G$7*('3g CPIH'!M$16/'3g CPIH'!$G$16))</f>
        <v>14.40484520547945</v>
      </c>
      <c r="R178" s="129">
        <f>IF('3g CPIH'!N$16="-","-",'3j PAAC PAP'!$G$7*('3g CPIH'!N$16/'3g CPIH'!$G$16))</f>
        <v>14.512444422700586</v>
      </c>
      <c r="S178" s="129">
        <f>IF('3g CPIH'!O$16="-","-",'3j PAAC PAP'!$G$7*('3g CPIH'!O$16/'3g CPIH'!$G$16))</f>
        <v>14.593143835616438</v>
      </c>
      <c r="T178" s="129">
        <f>IF('3g CPIH'!P$16="-","-",'3j PAAC PAP'!$G$7*('3g CPIH'!P$16/'3g CPIH'!$G$16))</f>
        <v>14.633493542074362</v>
      </c>
      <c r="U178" s="129" t="str">
        <f>IF('3g CPIH'!Q$16="-","-",'3j PAAC PAP'!$G$7*('3g CPIH'!Q$16/'3g CPIH'!$G$16))</f>
        <v>-</v>
      </c>
      <c r="V178" s="129" t="str">
        <f>IF('3g CPIH'!R$16="-","-",'3j PAAC PAP'!$G$7*('3g CPIH'!R$16/'3g CPIH'!$G$16))</f>
        <v>-</v>
      </c>
      <c r="W178" s="129" t="str">
        <f>IF('3g CPIH'!S$16="-","-",'3j PAAC PAP'!$G$7*('3g CPIH'!S$16/'3g CPIH'!$G$16))</f>
        <v>-</v>
      </c>
      <c r="X178" s="129" t="str">
        <f>IF('3g CPIH'!T$16="-","-",'3j PAAC PAP'!$G$7*('3g CPIH'!T$16/'3g CPIH'!$G$16))</f>
        <v>-</v>
      </c>
      <c r="Y178" s="129" t="str">
        <f>IF('3g CPIH'!U$16="-","-",'3j PAAC PAP'!$G$7*('3g CPIH'!U$16/'3g CPIH'!$G$16))</f>
        <v>-</v>
      </c>
      <c r="Z178" s="129" t="str">
        <f>IF('3g CPIH'!V$16="-","-",'3j PAAC PAP'!$G$7*('3g CPIH'!V$16/'3g CPIH'!$G$16))</f>
        <v>-</v>
      </c>
      <c r="AA178" s="28"/>
    </row>
    <row r="179" spans="1:27" s="29" customFormat="1" ht="11.25" customHeight="1" x14ac:dyDescent="0.15">
      <c r="A179" s="256"/>
      <c r="B179" s="132" t="s">
        <v>349</v>
      </c>
      <c r="C179" s="132" t="s">
        <v>406</v>
      </c>
      <c r="D179" s="134" t="s">
        <v>329</v>
      </c>
      <c r="E179" s="131"/>
      <c r="F179" s="30"/>
      <c r="G179" s="129">
        <f>IF(G174="-","-",SUM(G171:G177)*'3j PAAC PAP'!$G$25)</f>
        <v>4.2633611140474343</v>
      </c>
      <c r="H179" s="129">
        <f>IF(H174="-","-",SUM(H171:H177)*'3j PAAC PAP'!$G$25)</f>
        <v>4.267887869050174</v>
      </c>
      <c r="I179" s="129">
        <f>IF(I174="-","-",SUM(I171:I177)*'3j PAAC PAP'!$G$25)</f>
        <v>4.159148707483828</v>
      </c>
      <c r="J179" s="129">
        <f>IF(J174="-","-",SUM(J171:J177)*'3j PAAC PAP'!$G$25)</f>
        <v>4.1727289724920471</v>
      </c>
      <c r="K179" s="129">
        <f>IF(K174="-","-",SUM(K171:K177)*'3j PAAC PAP'!$G$25)</f>
        <v>4.4408167277487207</v>
      </c>
      <c r="L179" s="129">
        <f>IF(L174="-","-",SUM(L171:L177)*'3j PAAC PAP'!$G$25)</f>
        <v>4.4625970862882225</v>
      </c>
      <c r="M179" s="129">
        <f>IF(M174="-","-",SUM(M171:M177)*'3j PAAC PAP'!$G$25)</f>
        <v>4.5946791100212021</v>
      </c>
      <c r="N179" s="129">
        <f>IF(N174="-","-",SUM(N171:N177)*'3j PAAC PAP'!$G$25)</f>
        <v>4.9810510188658181</v>
      </c>
      <c r="O179" s="30"/>
      <c r="P179" s="129">
        <f>IF(P174="-","-",SUM(P171:P177)*'3j PAAC PAP'!$G$25)</f>
        <v>4.9810510188658181</v>
      </c>
      <c r="Q179" s="129">
        <f>IF(Q174="-","-",SUM(Q171:Q177)*'3j PAAC PAP'!$G$25)</f>
        <v>4.8301015086305394</v>
      </c>
      <c r="R179" s="129">
        <f>IF(R174="-","-",SUM(R171:R177)*'3j PAAC PAP'!$G$25)</f>
        <v>4.8472836898940823</v>
      </c>
      <c r="S179" s="129">
        <f>IF(S174="-","-",SUM(S171:S177)*'3j PAAC PAP'!$G$25)</f>
        <v>4.9830366766686467</v>
      </c>
      <c r="T179" s="129">
        <f>IF(T174="-","-",SUM(T171:T177)*'3j PAAC PAP'!$G$25)</f>
        <v>4.9823403446288852</v>
      </c>
      <c r="U179" s="129" t="str">
        <f>IF(U174="-","-",SUM(U171:U177)*'3j PAAC PAP'!$G$25)</f>
        <v>-</v>
      </c>
      <c r="V179" s="129" t="str">
        <f>IF(V174="-","-",SUM(V171:V177)*'3j PAAC PAP'!$G$25)</f>
        <v>-</v>
      </c>
      <c r="W179" s="129" t="str">
        <f>IF(W174="-","-",SUM(W171:W177)*'3j PAAC PAP'!$G$25)</f>
        <v>-</v>
      </c>
      <c r="X179" s="129" t="str">
        <f>IF(X174="-","-",SUM(X171:X177)*'3j PAAC PAP'!$G$25)</f>
        <v>-</v>
      </c>
      <c r="Y179" s="129" t="str">
        <f>IF(Y174="-","-",SUM(Y171:Y177)*'3j PAAC PAP'!$G$25)</f>
        <v>-</v>
      </c>
      <c r="Z179" s="129" t="str">
        <f>IF(Z174="-","-",SUM(Z171:Z177)*'3j PAAC PAP'!$G$25)</f>
        <v>-</v>
      </c>
      <c r="AA179" s="28"/>
    </row>
    <row r="180" spans="1:27" x14ac:dyDescent="0.2">
      <c r="A180" s="256"/>
      <c r="B180" s="132" t="s">
        <v>388</v>
      </c>
      <c r="C180" s="178" t="s">
        <v>518</v>
      </c>
      <c r="D180" s="134" t="s">
        <v>329</v>
      </c>
      <c r="E180" s="131"/>
      <c r="F180" s="30"/>
      <c r="G180" s="129">
        <f>IF(G174="-","-",SUM(G171:G179)*'3k EBIT'!$E$7)</f>
        <v>1.7587155042414089</v>
      </c>
      <c r="H180" s="129">
        <f>IF(H174="-","-",SUM(H171:H179)*'3k EBIT'!$E$7)</f>
        <v>1.7608275551461963</v>
      </c>
      <c r="I180" s="129">
        <f>IF(I174="-","-",SUM(I171:I179)*'3k EBIT'!$E$7)</f>
        <v>1.7233896084132549</v>
      </c>
      <c r="J180" s="129">
        <f>IF(J174="-","-",SUM(J171:J179)*'3k EBIT'!$E$7)</f>
        <v>1.7297257611276173</v>
      </c>
      <c r="K180" s="129">
        <f>IF(K174="-","-",SUM(K171:K179)*'3k EBIT'!$E$7)</f>
        <v>1.8270787230933572</v>
      </c>
      <c r="L180" s="129">
        <f>IF(L174="-","-",SUM(L171:L179)*'3k EBIT'!$E$7)</f>
        <v>1.8381205134844558</v>
      </c>
      <c r="M180" s="129">
        <f>IF(M174="-","-",SUM(M171:M179)*'3k EBIT'!$E$7)</f>
        <v>1.8884519250244862</v>
      </c>
      <c r="N180" s="129">
        <f>IF(N174="-","-",SUM(N171:N179)*'3k EBIT'!$E$7)</f>
        <v>2.02659768990525</v>
      </c>
      <c r="O180" s="30"/>
      <c r="P180" s="129">
        <f>IF(P174="-","-",SUM(P171:P179)*'3k EBIT'!$E$7)</f>
        <v>2.02659768990525</v>
      </c>
      <c r="Q180" s="129">
        <f>IF(Q174="-","-",SUM(Q171:Q179)*'3k EBIT'!$E$7)</f>
        <v>1.9766682070582386</v>
      </c>
      <c r="R180" s="129">
        <f>IF(R174="-","-",SUM(R171:R179)*'3k EBIT'!$E$7)</f>
        <v>1.9847913500610803</v>
      </c>
      <c r="S180" s="129">
        <f>IF(S174="-","-",SUM(S171:S179)*'3k EBIT'!$E$7)</f>
        <v>2.034068545572794</v>
      </c>
      <c r="T180" s="129">
        <f>IF(T174="-","-",SUM(T171:T179)*'3k EBIT'!$E$7)</f>
        <v>2.034605293187099</v>
      </c>
      <c r="U180" s="129" t="str">
        <f>IF(U174="-","-",SUM(U171:U179)*'3k EBIT'!$E$7)</f>
        <v>-</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2">
      <c r="A181" s="256"/>
      <c r="B181" s="132" t="s">
        <v>292</v>
      </c>
      <c r="C181" s="176" t="s">
        <v>519</v>
      </c>
      <c r="D181" s="134" t="s">
        <v>329</v>
      </c>
      <c r="E181" s="130"/>
      <c r="F181" s="30"/>
      <c r="G181" s="129">
        <f>IF(G176="-","-",SUM(G171:G174,G176:G180)*'3l HAP'!$E$8)</f>
        <v>0.94855284569813902</v>
      </c>
      <c r="H181" s="129">
        <f>IF(H176="-","-",SUM(H171:H174,H176:H180)*'3l HAP'!$E$8)</f>
        <v>0.95018034698889475</v>
      </c>
      <c r="I181" s="129">
        <f>IF(I176="-","-",SUM(I171:I174,I176:I180)*'3l HAP'!$E$8)</f>
        <v>0.95125766931989653</v>
      </c>
      <c r="J181" s="129">
        <f>IF(J176="-","-",SUM(J171:J174,J176:J180)*'3l HAP'!$E$8)</f>
        <v>0.95614017319216404</v>
      </c>
      <c r="K181" s="129">
        <f>IF(K176="-","-",SUM(K171:K174,K176:K180)*'3l HAP'!$E$8)</f>
        <v>0.97184027366049308</v>
      </c>
      <c r="L181" s="129">
        <f>IF(L176="-","-",SUM(L171:L174,L176:L180)*'3l HAP'!$E$8)</f>
        <v>0.98034884136264278</v>
      </c>
      <c r="M181" s="129">
        <f>IF(M176="-","-",SUM(M171:M174,M176:M180)*'3l HAP'!$E$8)</f>
        <v>1.0266147024667651</v>
      </c>
      <c r="N181" s="129">
        <f>IF(N176="-","-",SUM(N171:N174,N176:N180)*'3l HAP'!$E$8)</f>
        <v>1.1330668765816387</v>
      </c>
      <c r="O181" s="30"/>
      <c r="P181" s="129">
        <f>IF(P176="-","-",SUM(P171:P174,P176:P180)*'3l HAP'!$E$8)</f>
        <v>1.1330668765816387</v>
      </c>
      <c r="Q181" s="129">
        <f>IF(Q176="-","-",SUM(Q171:Q174,Q176:Q180)*'3l HAP'!$E$8)</f>
        <v>1.166201415138771</v>
      </c>
      <c r="R181" s="129">
        <f>IF(R176="-","-",SUM(R171:R174,R176:R180)*'3l HAP'!$E$8)</f>
        <v>1.1724609355377127</v>
      </c>
      <c r="S181" s="129">
        <f>IF(S176="-","-",SUM(S171:S174,S176:S180)*'3l HAP'!$E$8)</f>
        <v>1.2082953032999815</v>
      </c>
      <c r="T181" s="129">
        <f>IF(T176="-","-",SUM(T171:T174,T176:T180)*'3l HAP'!$E$8)</f>
        <v>1.2087089095407737</v>
      </c>
      <c r="U181" s="129" t="str">
        <f>IF(U176="-","-",SUM(U171:U174,U176:U180)*'3l HAP'!$E$8)</f>
        <v>-</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2">
      <c r="A182" s="256"/>
      <c r="B182" s="132" t="s">
        <v>44</v>
      </c>
      <c r="C182" s="178" t="str">
        <f>B182&amp;"_"&amp;D182</f>
        <v>Total_Northern Scotland</v>
      </c>
      <c r="D182" s="134" t="s">
        <v>329</v>
      </c>
      <c r="E182" s="131"/>
      <c r="F182" s="30"/>
      <c r="G182" s="129">
        <f t="shared" ref="G182:N182" si="26">IF(G176="-","-",SUM(G171:G181))</f>
        <v>93.512488519363799</v>
      </c>
      <c r="H182" s="129">
        <f t="shared" si="26"/>
        <v>93.625276548675586</v>
      </c>
      <c r="I182" s="129">
        <f t="shared" si="26"/>
        <v>91.655936435790522</v>
      </c>
      <c r="J182" s="129">
        <f t="shared" si="26"/>
        <v>91.994300523725883</v>
      </c>
      <c r="K182" s="129">
        <f t="shared" si="26"/>
        <v>97.13383861123944</v>
      </c>
      <c r="L182" s="129">
        <f t="shared" si="26"/>
        <v>97.723493801586869</v>
      </c>
      <c r="M182" s="129">
        <f t="shared" si="26"/>
        <v>100.41878022850767</v>
      </c>
      <c r="N182" s="129">
        <f t="shared" si="26"/>
        <v>107.79605912995497</v>
      </c>
      <c r="O182" s="30"/>
      <c r="P182" s="129">
        <f t="shared" ref="P182:Z182" si="27">IF(P176="-","-",SUM(P171:P181))</f>
        <v>107.79605912995497</v>
      </c>
      <c r="Q182" s="129">
        <f t="shared" si="27"/>
        <v>105.2013272356955</v>
      </c>
      <c r="R182" s="129">
        <f t="shared" si="27"/>
        <v>105.63512042175536</v>
      </c>
      <c r="S182" s="129">
        <f t="shared" si="27"/>
        <v>108.26449032413062</v>
      </c>
      <c r="T182" s="129">
        <f t="shared" si="27"/>
        <v>108.29315379313984</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f t="shared" si="35"/>
        <v>11.630458109953564</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3.6839830543596515</v>
      </c>
      <c r="M191" s="38">
        <f t="shared" si="31"/>
        <v>3.863046475449774</v>
      </c>
      <c r="N191" s="38">
        <f t="shared" si="31"/>
        <v>4.2494183842943887</v>
      </c>
      <c r="O191" s="30"/>
      <c r="P191" s="38">
        <f t="shared" ref="P191:Z191" si="37">IF(P23="-","-",AVERAGE(P23,P35,P47,P59,P71,P83,P95,P107,P119,P131,P143,P155,P167,P179))</f>
        <v>4.2494183842943887</v>
      </c>
      <c r="Q191" s="38">
        <f t="shared" si="37"/>
        <v>4.3729071337019674</v>
      </c>
      <c r="R191" s="38">
        <f t="shared" si="37"/>
        <v>4.3900893149655102</v>
      </c>
      <c r="S191" s="38">
        <f t="shared" si="37"/>
        <v>4.5595959270257893</v>
      </c>
      <c r="T191" s="38">
        <f t="shared" si="37"/>
        <v>4.5588995949860287</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1.5644546903426346</v>
      </c>
      <c r="M192" s="38">
        <f t="shared" si="31"/>
        <v>1.6312990367295355</v>
      </c>
      <c r="N192" s="38">
        <f t="shared" si="31"/>
        <v>1.7694448016102993</v>
      </c>
      <c r="O192" s="30"/>
      <c r="P192" s="38">
        <f t="shared" ref="P192:Z192" si="38">IF(P24="-","-",AVERAGE(P24,P36,P48,P60,P72,P84,P96,P108,P120,P132,P144,P156,P168,P180))</f>
        <v>1.7694448016102993</v>
      </c>
      <c r="Q192" s="38">
        <f t="shared" si="38"/>
        <v>1.8159743718331935</v>
      </c>
      <c r="R192" s="38">
        <f t="shared" si="38"/>
        <v>1.8240975148360354</v>
      </c>
      <c r="S192" s="38">
        <f t="shared" si="38"/>
        <v>1.8852383722765682</v>
      </c>
      <c r="T192" s="38">
        <f t="shared" si="38"/>
        <v>1.8857751198908732</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0.96494241200455722</v>
      </c>
      <c r="M193" s="38">
        <f t="shared" si="31"/>
        <v>1.0121378936264784</v>
      </c>
      <c r="N193" s="38">
        <f t="shared" si="31"/>
        <v>1.1185900677413523</v>
      </c>
      <c r="O193" s="30"/>
      <c r="P193" s="38">
        <f t="shared" ref="P193:Z193" si="39">IF(P25="-","-",AVERAGE(P25,P37,P49,P61,P73,P85,P97,P109,P121,P133,P145,P157,P169,P181))</f>
        <v>1.1185900677413523</v>
      </c>
      <c r="Q193" s="38">
        <f t="shared" si="39"/>
        <v>1.1571549138539119</v>
      </c>
      <c r="R193" s="38">
        <f t="shared" si="39"/>
        <v>1.1634144342528536</v>
      </c>
      <c r="S193" s="38">
        <f t="shared" si="39"/>
        <v>1.1999166847172302</v>
      </c>
      <c r="T193" s="38">
        <f t="shared" si="39"/>
        <v>1.2003302909580229</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83.304628945729817</v>
      </c>
      <c r="M194" s="38">
        <f t="shared" si="31"/>
        <v>86.869946468229571</v>
      </c>
      <c r="N194" s="38">
        <f t="shared" si="31"/>
        <v>94.247225369676883</v>
      </c>
      <c r="O194" s="30"/>
      <c r="P194" s="38">
        <f t="shared" ref="P194:Z194" si="40">IF(P26="-","-",AVERAGE(P26,P38,P50,P62,P74,P86,P98,P110,P122,P134,P146,P158,P170,P182))</f>
        <v>94.247225369676883</v>
      </c>
      <c r="Q194" s="38">
        <f t="shared" si="40"/>
        <v>96.734713952828457</v>
      </c>
      <c r="R194" s="38">
        <f t="shared" si="40"/>
        <v>97.168507138888316</v>
      </c>
      <c r="S194" s="38">
        <f t="shared" si="40"/>
        <v>100.42294792546593</v>
      </c>
      <c r="T194" s="38">
        <f t="shared" si="40"/>
        <v>100.45161139447517</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33</v>
      </c>
      <c r="D6" s="75"/>
      <c r="E6" s="75"/>
      <c r="F6" s="75"/>
      <c r="G6" s="75"/>
      <c r="I6" s="76"/>
      <c r="J6" s="76"/>
      <c r="K6" s="76"/>
      <c r="L6" s="76"/>
      <c r="M6" s="76"/>
      <c r="N6" s="76"/>
      <c r="O6" s="76"/>
      <c r="P6" s="76"/>
      <c r="Q6" s="76"/>
    </row>
    <row r="7" spans="1:27" ht="14.65" customHeight="1" x14ac:dyDescent="0.2">
      <c r="B7" s="79" t="s">
        <v>470</v>
      </c>
      <c r="C7" s="81" t="s">
        <v>0</v>
      </c>
      <c r="D7" s="75"/>
      <c r="E7" s="75"/>
      <c r="F7" s="75"/>
      <c r="G7" s="75"/>
      <c r="I7" s="76"/>
      <c r="J7" s="76"/>
      <c r="K7" s="76"/>
      <c r="L7" s="76"/>
      <c r="M7" s="76"/>
      <c r="N7" s="76"/>
      <c r="O7" s="76"/>
      <c r="P7" s="76"/>
      <c r="Q7" s="76"/>
    </row>
    <row r="8" spans="1:27" ht="12.4" customHeight="1" x14ac:dyDescent="0.2">
      <c r="B8" s="80" t="s">
        <v>345</v>
      </c>
      <c r="C8" s="82" t="s">
        <v>591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f>IF('3c AA'!W209="-","-",'3c AA'!W209)</f>
        <v>0</v>
      </c>
      <c r="U17" s="38" t="str">
        <f>IF('3c AA'!X209="-","-",'3c AA'!X209)</f>
        <v>-</v>
      </c>
      <c r="V17" s="38" t="str">
        <f>IF('3c AA'!Y209="-","-",'3c AA'!Y209)</f>
        <v>-</v>
      </c>
      <c r="W17" s="38" t="str">
        <f>IF('3c AA'!Z209="-","-",'3c AA'!Z209)</f>
        <v>-</v>
      </c>
      <c r="X17" s="38" t="str">
        <f>IF('3c AA'!AA209="-","-",'3c AA'!AA209)</f>
        <v>-</v>
      </c>
      <c r="Y17" s="38" t="str">
        <f>IF('3c AA'!AB209="-","-",'3c AA'!AB209)</f>
        <v>-</v>
      </c>
      <c r="Z17" s="38" t="str">
        <f>IF('3c AA'!AC209="-","-",'3c AA'!AC209)</f>
        <v>-</v>
      </c>
      <c r="AA17" s="28"/>
    </row>
    <row r="18" spans="1:27" s="29" customFormat="1" ht="11.25" customHeight="1" x14ac:dyDescent="0.15">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t="str">
        <f>'3d PC'!U64</f>
        <v>-</v>
      </c>
      <c r="V18" s="38" t="str">
        <f>'3d PC'!V64</f>
        <v>-</v>
      </c>
      <c r="W18" s="38" t="str">
        <f>'3d PC'!W64</f>
        <v>-</v>
      </c>
      <c r="X18" s="38" t="str">
        <f>'3d PC'!X64</f>
        <v>-</v>
      </c>
      <c r="Y18" s="38" t="str">
        <f>'3d PC'!Y64</f>
        <v>-</v>
      </c>
      <c r="Z18" s="38" t="str">
        <f>'3d PC'!Z64</f>
        <v>-</v>
      </c>
      <c r="AA18" s="28"/>
    </row>
    <row r="19" spans="1:27" s="29" customFormat="1" ht="11.25" customHeight="1" x14ac:dyDescent="0.15">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15">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t="str">
        <f>IF('3g CPIH'!Q$16="-","-",'3h OC '!$E$11*('3g CPIH'!Q$16/'3g CPIH'!$G$16))</f>
        <v>-</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SMNCC'!G$39="-","-",'3i SMNCC'!G$49)</f>
        <v>0</v>
      </c>
      <c r="L21" s="38">
        <f>IF('3i SMNCC'!H$39="-","-",'3i SMNCC'!H$49)</f>
        <v>-0.1023945869506754</v>
      </c>
      <c r="M21" s="38">
        <f>IF('3i SMNCC'!I$39="-","-",'3i SMNCC'!I$49)</f>
        <v>1.310776222511721</v>
      </c>
      <c r="N21" s="38">
        <f>IF('3i SMNCC'!J$39="-","-",'3i SMNCC'!J$49)</f>
        <v>8.7390665290237255</v>
      </c>
      <c r="O21" s="30"/>
      <c r="P21" s="38">
        <f>IF('3i SMNCC'!L$39="-","-",'3i SMNCC'!L$49)</f>
        <v>8.7390665290237255</v>
      </c>
      <c r="Q21" s="38">
        <f>IF('3i SMNCC'!M$39="-","-",'3i SMNCC'!M$49)</f>
        <v>10.102089688688181</v>
      </c>
      <c r="R21" s="38">
        <f>IF('3i SMNCC'!N$39="-","-",'3i SMNCC'!N$49)</f>
        <v>10.300173121233549</v>
      </c>
      <c r="S21" s="38">
        <f>IF('3i SMNCC'!O$39="-","-",'3i SMNCC'!O$49)</f>
        <v>11.847822371645298</v>
      </c>
      <c r="T21" s="38">
        <f>IF('3i SMNCC'!P$39="-","-",'3i SMNCC'!P$49)</f>
        <v>7.7038430079225817</v>
      </c>
      <c r="U21" s="38" t="str">
        <f>IF('3i SMNCC'!Q$39="-","-",'3i SMNCC'!Q$49)</f>
        <v>-</v>
      </c>
      <c r="V21" s="38" t="str">
        <f>IF('3i SMNCC'!R$39="-","-",'3i SMNCC'!R$49)</f>
        <v>-</v>
      </c>
      <c r="W21" s="38" t="str">
        <f>IF('3i SMNCC'!S$39="-","-",'3i SMNCC'!S$49)</f>
        <v>-</v>
      </c>
      <c r="X21" s="38" t="str">
        <f>IF('3i SMNCC'!T$39="-","-",'3i SMNCC'!T$49)</f>
        <v>-</v>
      </c>
      <c r="Y21" s="38" t="str">
        <f>IF('3i SMNCC'!U$39="-","-",'3i SMNCC'!U$49)</f>
        <v>-</v>
      </c>
      <c r="Z21" s="38" t="str">
        <f>IF('3i SMNCC'!V$39="-","-",'3i SMNCC'!V$49)</f>
        <v>-</v>
      </c>
      <c r="AA21" s="28"/>
    </row>
    <row r="22" spans="1:27" s="29" customFormat="1" ht="11.25" customHeight="1" x14ac:dyDescent="0.15">
      <c r="A22" s="256"/>
      <c r="B22" s="135" t="s">
        <v>349</v>
      </c>
      <c r="C22" s="135" t="s">
        <v>389</v>
      </c>
      <c r="D22" s="127" t="s">
        <v>315</v>
      </c>
      <c r="E22" s="128"/>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f>IF('3g CPIH'!P$16="-","-",'3j PAAC PAP'!$G$21*('3g CPIH'!P$16/'3g CPIH'!$G$16))</f>
        <v>3.3916430528375732</v>
      </c>
      <c r="U22" s="38" t="str">
        <f>IF('3g CPIH'!Q$16="-","-",'3j PAAC PAP'!$G$21*('3g CPIH'!Q$16/'3g CPIH'!$G$16))</f>
        <v>-</v>
      </c>
      <c r="V22" s="38" t="str">
        <f>IF('3g CPIH'!R$16="-","-",'3j PAAC PAP'!$G$21*('3g CPIH'!R$16/'3g CPIH'!$G$16))</f>
        <v>-</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25" x14ac:dyDescent="0.15">
      <c r="A23" s="256"/>
      <c r="B23" s="135" t="s">
        <v>349</v>
      </c>
      <c r="C23" s="135" t="s">
        <v>406</v>
      </c>
      <c r="D23" s="127" t="s">
        <v>315</v>
      </c>
      <c r="E23" s="128"/>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0.2992404912173654</v>
      </c>
      <c r="M23" s="38">
        <f>IF(M18="-","-",SUM(M15:M21)*'3j PAAC PAP'!$G$39)</f>
        <v>0.31073573711204611</v>
      </c>
      <c r="N23" s="38">
        <f>IF(N18="-","-",SUM(N15:N21)*'3j PAAC PAP'!$G$39)</f>
        <v>0.34381659968945377</v>
      </c>
      <c r="O23" s="30"/>
      <c r="P23" s="38">
        <f>IF(P18="-","-",SUM(P15:P21)*'3j PAAC PAP'!$G$39)</f>
        <v>0.34381659968945377</v>
      </c>
      <c r="Q23" s="38">
        <f>IF(Q18="-","-",SUM(Q15:Q21)*'3j PAAC PAP'!$G$39)</f>
        <v>0.35329781152991024</v>
      </c>
      <c r="R23" s="38">
        <f>IF(R18="-","-",SUM(R15:R21)*'3j PAAC PAP'!$G$39)</f>
        <v>0.35585978057964163</v>
      </c>
      <c r="S23" s="38">
        <f>IF(S18="-","-",SUM(S15:S21)*'3j PAAC PAP'!$G$39)</f>
        <v>0.36452154710060708</v>
      </c>
      <c r="T23" s="38">
        <f>IF(T18="-","-",SUM(T15:T21)*'3j PAAC PAP'!$G$39)</f>
        <v>0.34689191001660674</v>
      </c>
      <c r="U23" s="38" t="str">
        <f>IF(U18="-","-",SUM(U15:U21)*'3j PAAC PAP'!$G$39)</f>
        <v>-</v>
      </c>
      <c r="V23" s="38" t="str">
        <f>IF(V18="-","-",SUM(V15:V21)*'3j PAAC PAP'!$G$39)</f>
        <v>-</v>
      </c>
      <c r="W23" s="38" t="str">
        <f>IF(W18="-","-",SUM(W15:W21)*'3j PAAC PAP'!$G$39)</f>
        <v>-</v>
      </c>
      <c r="X23" s="38" t="str">
        <f>IF(X18="-","-",SUM(X15:X21)*'3j PAAC PAP'!$G$39)</f>
        <v>-</v>
      </c>
      <c r="Y23" s="38" t="str">
        <f>IF(Y18="-","-",SUM(Y15:Y21)*'3j PAAC PAP'!$G$39)</f>
        <v>-</v>
      </c>
      <c r="Z23" s="38" t="str">
        <f>IF(Z18="-","-",SUM(Z15:Z21)*'3j PAAC PAP'!$G$39)</f>
        <v>-</v>
      </c>
      <c r="AA23" s="28"/>
    </row>
    <row r="24" spans="1:27" s="29" customFormat="1" ht="11.25" x14ac:dyDescent="0.15">
      <c r="A24" s="256"/>
      <c r="B24" s="135" t="s">
        <v>388</v>
      </c>
      <c r="C24" s="135" t="s">
        <v>518</v>
      </c>
      <c r="D24" s="127" t="s">
        <v>315</v>
      </c>
      <c r="E24" s="128"/>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1.4699029479164465</v>
      </c>
      <c r="M24" s="38">
        <f>IF(M18="-","-",SUM(M15:M23)*'3k EBIT'!$E$11)</f>
        <v>1.524874017924831</v>
      </c>
      <c r="N24" s="38">
        <f>IF(N18="-","-",SUM(N15:N23)*'3k EBIT'!$E$11)</f>
        <v>1.6810061544193402</v>
      </c>
      <c r="O24" s="30"/>
      <c r="P24" s="38">
        <f>IF(P18="-","-",SUM(P15:P23)*'3k EBIT'!$E$11)</f>
        <v>1.6810061544193402</v>
      </c>
      <c r="Q24" s="38">
        <f>IF(Q18="-","-",SUM(Q15:Q23)*'3k EBIT'!$E$11)</f>
        <v>1.7263235180077914</v>
      </c>
      <c r="R24" s="38">
        <f>IF(R18="-","-",SUM(R15:R23)*'3k EBIT'!$E$11)</f>
        <v>1.7388562004680224</v>
      </c>
      <c r="S24" s="38">
        <f>IF(S18="-","-",SUM(S15:S23)*'3k EBIT'!$E$11)</f>
        <v>1.7799572211375414</v>
      </c>
      <c r="T24" s="38">
        <f>IF(T18="-","-",SUM(T15:T23)*'3k EBIT'!$E$11)</f>
        <v>1.6972211285225043</v>
      </c>
      <c r="U24" s="38" t="str">
        <f>IF(U18="-","-",SUM(U15:U23)*'3k EBIT'!$E$11)</f>
        <v>-</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15">
      <c r="A25" s="256"/>
      <c r="B25" s="135" t="s">
        <v>292</v>
      </c>
      <c r="C25" s="179" t="s">
        <v>519</v>
      </c>
      <c r="D25" s="127" t="s">
        <v>315</v>
      </c>
      <c r="E25" s="127"/>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1.1326757984844789</v>
      </c>
      <c r="M25" s="38">
        <f>IF(M20="-","-",SUM(M15:M18,M20:M24)*'3l HAP'!$E$12)</f>
        <v>1.1750353302505396</v>
      </c>
      <c r="N25" s="38">
        <f>IF(N20="-","-",SUM(N15:N18,N20:N24)*'3l HAP'!$E$12)</f>
        <v>1.295347417945637</v>
      </c>
      <c r="O25" s="30"/>
      <c r="P25" s="38">
        <f>IF(P20="-","-",SUM(P15:P18,P20:P24)*'3l HAP'!$E$12)</f>
        <v>1.295347417945637</v>
      </c>
      <c r="Q25" s="38">
        <f>IF(Q20="-","-",SUM(Q15:Q18,Q20:Q24)*'3l HAP'!$E$12)</f>
        <v>1.3302680098530955</v>
      </c>
      <c r="R25" s="38">
        <f>IF(R20="-","-",SUM(R15:R18,R20:R24)*'3l HAP'!$E$12)</f>
        <v>1.3399254271219814</v>
      </c>
      <c r="S25" s="38">
        <f>IF(S20="-","-",SUM(S15:S18,S20:S24)*'3l HAP'!$E$12)</f>
        <v>1.3715969952832425</v>
      </c>
      <c r="T25" s="38">
        <f>IF(T20="-","-",SUM(T15:T18,T20:T24)*'3l HAP'!$E$12)</f>
        <v>1.3078423304606031</v>
      </c>
      <c r="U25" s="38" t="str">
        <f>IF(U20="-","-",SUM(U15:U18,U20:U24)*'3l HAP'!$E$12)</f>
        <v>-</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15">
      <c r="A26" s="256"/>
      <c r="B26" s="135" t="s">
        <v>44</v>
      </c>
      <c r="C26" s="135" t="str">
        <f>B26&amp;"_"&amp;D26</f>
        <v>Total_Eastern</v>
      </c>
      <c r="D26" s="127" t="s">
        <v>315</v>
      </c>
      <c r="E26" s="128"/>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78.495956891611925</v>
      </c>
      <c r="M26" s="38">
        <f t="shared" si="0"/>
        <v>81.431529439296341</v>
      </c>
      <c r="N26" s="38">
        <f t="shared" si="0"/>
        <v>89.769319000872827</v>
      </c>
      <c r="O26" s="30"/>
      <c r="P26" s="38">
        <f t="shared" si="0"/>
        <v>89.769319000872827</v>
      </c>
      <c r="Q26" s="38">
        <f t="shared" ref="Q26" si="1">IF(Q20="-","-",SUM(Q15:Q25))</f>
        <v>92.189363006990973</v>
      </c>
      <c r="R26" s="38">
        <f t="shared" ref="R26" si="2">IF(R20="-","-",SUM(R15:R25))</f>
        <v>92.858635018132262</v>
      </c>
      <c r="S26" s="38">
        <f t="shared" ref="S26" si="3">IF(S20="-","-",SUM(S15:S25))</f>
        <v>95.053517306958852</v>
      </c>
      <c r="T26" s="38">
        <f t="shared" ref="T26" si="4">IF(T20="-","-",SUM(T15:T25))</f>
        <v>90.635233250520912</v>
      </c>
      <c r="U26" s="38" t="str">
        <f t="shared" ref="U26" si="5">IF(U20="-","-",SUM(U15:U25))</f>
        <v>-</v>
      </c>
      <c r="V26" s="38" t="str">
        <f t="shared" ref="V26" si="6">IF(V20="-","-",SUM(V15:V25))</f>
        <v>-</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15">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AA'!J210="-","-",'3c AA'!J210)</f>
        <v>-</v>
      </c>
      <c r="H29" s="129" t="str">
        <f>IF('3c AA'!K210="-","-",'3c AA'!K210)</f>
        <v>-</v>
      </c>
      <c r="I29" s="129" t="str">
        <f>IF('3c AA'!L210="-","-",'3c AA'!L210)</f>
        <v>-</v>
      </c>
      <c r="J29" s="129" t="str">
        <f>IF('3c AA'!M210="-","-",'3c AA'!M210)</f>
        <v>-</v>
      </c>
      <c r="K29" s="129" t="str">
        <f>IF('3c AA'!N210="-","-",'3c AA'!N210)</f>
        <v>-</v>
      </c>
      <c r="L29" s="129" t="str">
        <f>IF('3c AA'!O210="-","-",'3c AA'!O210)</f>
        <v>-</v>
      </c>
      <c r="M29" s="129" t="str">
        <f>IF('3c AA'!P210="-","-",'3c AA'!P210)</f>
        <v>-</v>
      </c>
      <c r="N29" s="129" t="str">
        <f>IF('3c AA'!Q210="-","-",'3c AA'!Q210)</f>
        <v>-</v>
      </c>
      <c r="O29" s="30"/>
      <c r="P29" s="129" t="str">
        <f>IF('3c AA'!S210="-","-",'3c AA'!S210)</f>
        <v>-</v>
      </c>
      <c r="Q29" s="129" t="str">
        <f>IF('3c AA'!T210="-","-",'3c AA'!T210)</f>
        <v>-</v>
      </c>
      <c r="R29" s="129" t="str">
        <f>IF('3c AA'!U210="-","-",'3c AA'!U210)</f>
        <v>-</v>
      </c>
      <c r="S29" s="129" t="str">
        <f>IF('3c AA'!V210="-","-",'3c AA'!V210)</f>
        <v>-</v>
      </c>
      <c r="T29" s="129">
        <f>IF('3c AA'!W210="-","-",'3c AA'!W210)</f>
        <v>0</v>
      </c>
      <c r="U29" s="129" t="str">
        <f>IF('3c AA'!X210="-","-",'3c AA'!X210)</f>
        <v>-</v>
      </c>
      <c r="V29" s="129" t="str">
        <f>IF('3c AA'!Y210="-","-",'3c AA'!Y210)</f>
        <v>-</v>
      </c>
      <c r="W29" s="129" t="str">
        <f>IF('3c AA'!Z210="-","-",'3c AA'!Z210)</f>
        <v>-</v>
      </c>
      <c r="X29" s="129" t="str">
        <f>IF('3c AA'!AA210="-","-",'3c AA'!AA210)</f>
        <v>-</v>
      </c>
      <c r="Y29" s="129" t="str">
        <f>IF('3c AA'!AB210="-","-",'3c AA'!AB210)</f>
        <v>-</v>
      </c>
      <c r="Z29" s="129" t="str">
        <f>IF('3c AA'!AC210="-","-",'3c AA'!AC210)</f>
        <v>-</v>
      </c>
      <c r="AA29" s="28"/>
    </row>
    <row r="30" spans="1:27" s="29" customFormat="1" ht="12.4" customHeight="1" x14ac:dyDescent="0.15">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t="str">
        <f>'3d PC'!U64</f>
        <v>-</v>
      </c>
      <c r="V30" s="129" t="str">
        <f>'3d PC'!V64</f>
        <v>-</v>
      </c>
      <c r="W30" s="129" t="str">
        <f>'3d PC'!W64</f>
        <v>-</v>
      </c>
      <c r="X30" s="129" t="str">
        <f>'3d PC'!X64</f>
        <v>-</v>
      </c>
      <c r="Y30" s="129" t="str">
        <f>'3d PC'!Y64</f>
        <v>-</v>
      </c>
      <c r="Z30" s="129" t="str">
        <f>'3d PC'!Z64</f>
        <v>-</v>
      </c>
      <c r="AA30" s="28"/>
    </row>
    <row r="31" spans="1:27" s="29" customFormat="1" ht="11.25" customHeight="1" x14ac:dyDescent="0.15">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15">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t="str">
        <f>IF('3g CPIH'!Q$16="-","-",'3h OC '!$E$11*('3g CPIH'!Q$16/'3g CPIH'!$G$16))</f>
        <v>-</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SMNCC'!G$39="-","-",'3i SMNCC'!G$49)</f>
        <v>0</v>
      </c>
      <c r="L33" s="129">
        <f>IF('3i SMNCC'!H$39="-","-",'3i SMNCC'!H$49)</f>
        <v>-0.1023945869506754</v>
      </c>
      <c r="M33" s="129">
        <f>IF('3i SMNCC'!I$39="-","-",'3i SMNCC'!I$49)</f>
        <v>1.310776222511721</v>
      </c>
      <c r="N33" s="129">
        <f>IF('3i SMNCC'!J$39="-","-",'3i SMNCC'!J$49)</f>
        <v>8.7390665290237255</v>
      </c>
      <c r="O33" s="30"/>
      <c r="P33" s="129">
        <f>IF('3i SMNCC'!L$39="-","-",'3i SMNCC'!L$49)</f>
        <v>8.7390665290237255</v>
      </c>
      <c r="Q33" s="129">
        <f>IF('3i SMNCC'!M$39="-","-",'3i SMNCC'!M$49)</f>
        <v>10.102089688688181</v>
      </c>
      <c r="R33" s="129">
        <f>IF('3i SMNCC'!N$39="-","-",'3i SMNCC'!N$49)</f>
        <v>10.300173121233549</v>
      </c>
      <c r="S33" s="129">
        <f>IF('3i SMNCC'!O$39="-","-",'3i SMNCC'!O$49)</f>
        <v>11.847822371645298</v>
      </c>
      <c r="T33" s="129">
        <f>IF('3i SMNCC'!P$39="-","-",'3i SMNCC'!P$49)</f>
        <v>7.7038430079225817</v>
      </c>
      <c r="U33" s="129" t="str">
        <f>IF('3i SMNCC'!Q$39="-","-",'3i SMNCC'!Q$49)</f>
        <v>-</v>
      </c>
      <c r="V33" s="129" t="str">
        <f>IF('3i SMNCC'!R$39="-","-",'3i SMNCC'!R$49)</f>
        <v>-</v>
      </c>
      <c r="W33" s="129" t="str">
        <f>IF('3i SMNCC'!S$39="-","-",'3i SMNCC'!S$49)</f>
        <v>-</v>
      </c>
      <c r="X33" s="129" t="str">
        <f>IF('3i SMNCC'!T$39="-","-",'3i SMNCC'!T$49)</f>
        <v>-</v>
      </c>
      <c r="Y33" s="129" t="str">
        <f>IF('3i SMNCC'!U$39="-","-",'3i SMNCC'!U$49)</f>
        <v>-</v>
      </c>
      <c r="Z33" s="129" t="str">
        <f>IF('3i SMNCC'!V$39="-","-",'3i SMNCC'!V$49)</f>
        <v>-</v>
      </c>
      <c r="AA33" s="28"/>
    </row>
    <row r="34" spans="1:27" s="29" customFormat="1" ht="11.25" x14ac:dyDescent="0.15">
      <c r="A34" s="256"/>
      <c r="B34" s="132" t="s">
        <v>349</v>
      </c>
      <c r="C34" s="132" t="s">
        <v>389</v>
      </c>
      <c r="D34" s="130" t="s">
        <v>317</v>
      </c>
      <c r="E34" s="131"/>
      <c r="F34" s="30"/>
      <c r="G34" s="129">
        <f>IF('3g CPIH'!C$16="-","-",'3j PAAC PAP'!$G$21*('3g CPIH'!C$16/'3g CPIH'!$G$16))</f>
        <v>3.1142016634050882</v>
      </c>
      <c r="H34" s="129">
        <f>IF('3g CPIH'!D$16="-","-",'3j PAAC PAP'!$G$21*('3g CPIH'!D$16/'3g CPIH'!$G$16))</f>
        <v>3.1204363013698631</v>
      </c>
      <c r="I34" s="129">
        <f>IF('3g CPIH'!E$16="-","-",'3j PAAC PAP'!$G$21*('3g CPIH'!E$16/'3g CPIH'!$G$16))</f>
        <v>3.129788258317026</v>
      </c>
      <c r="J34" s="129">
        <f>IF('3g CPIH'!F$16="-","-",'3j PAAC PAP'!$G$21*('3g CPIH'!F$16/'3g CPIH'!$G$16))</f>
        <v>3.1484921722113506</v>
      </c>
      <c r="K34" s="129">
        <f>IF('3g CPIH'!G$16="-","-",'3j PAAC PAP'!$G$21*('3g CPIH'!G$16/'3g CPIH'!$G$16))</f>
        <v>3.1859000000000002</v>
      </c>
      <c r="L34" s="129">
        <f>IF('3g CPIH'!H$16="-","-",'3j PAAC PAP'!$G$21*('3g CPIH'!H$16/'3g CPIH'!$G$16))</f>
        <v>3.2264251467710374</v>
      </c>
      <c r="M34" s="129">
        <f>IF('3g CPIH'!I$16="-","-",'3j PAAC PAP'!$G$21*('3g CPIH'!I$16/'3g CPIH'!$G$16))</f>
        <v>3.2731849315068491</v>
      </c>
      <c r="N34" s="129">
        <f>IF('3g CPIH'!J$16="-","-",'3j PAAC PAP'!$G$21*('3g CPIH'!J$16/'3g CPIH'!$G$16))</f>
        <v>3.3012408023483371</v>
      </c>
      <c r="O34" s="30"/>
      <c r="P34" s="129">
        <f>IF('3g CPIH'!L$16="-","-",'3j PAAC PAP'!$G$21*('3g CPIH'!L$16/'3g CPIH'!$G$16))</f>
        <v>3.3012408023483371</v>
      </c>
      <c r="Q34" s="129">
        <f>IF('3g CPIH'!M$16="-","-",'3j PAAC PAP'!$G$21*('3g CPIH'!M$16/'3g CPIH'!$G$16))</f>
        <v>3.3386486301369862</v>
      </c>
      <c r="R34" s="129">
        <f>IF('3g CPIH'!N$16="-","-",'3j PAAC PAP'!$G$21*('3g CPIH'!N$16/'3g CPIH'!$G$16))</f>
        <v>3.3635871819960861</v>
      </c>
      <c r="S34" s="129">
        <f>IF('3g CPIH'!O$16="-","-",'3j PAAC PAP'!$G$21*('3g CPIH'!O$16/'3g CPIH'!$G$16))</f>
        <v>3.3822910958904111</v>
      </c>
      <c r="T34" s="129">
        <f>IF('3g CPIH'!P$16="-","-",'3j PAAC PAP'!$G$21*('3g CPIH'!P$16/'3g CPIH'!$G$16))</f>
        <v>3.3916430528375732</v>
      </c>
      <c r="U34" s="129" t="str">
        <f>IF('3g CPIH'!Q$16="-","-",'3j PAAC PAP'!$G$21*('3g CPIH'!Q$16/'3g CPIH'!$G$16))</f>
        <v>-</v>
      </c>
      <c r="V34" s="129" t="str">
        <f>IF('3g CPIH'!R$16="-","-",'3j PAAC PAP'!$G$21*('3g CPIH'!R$16/'3g CPIH'!$G$16))</f>
        <v>-</v>
      </c>
      <c r="W34" s="129" t="str">
        <f>IF('3g CPIH'!S$16="-","-",'3j PAAC PAP'!$G$21*('3g CPIH'!S$16/'3g CPIH'!$G$16))</f>
        <v>-</v>
      </c>
      <c r="X34" s="129" t="str">
        <f>IF('3g CPIH'!T$16="-","-",'3j PAAC PAP'!$G$21*('3g CPIH'!T$16/'3g CPIH'!$G$16))</f>
        <v>-</v>
      </c>
      <c r="Y34" s="129" t="str">
        <f>IF('3g CPIH'!U$16="-","-",'3j PAAC PAP'!$G$21*('3g CPIH'!U$16/'3g CPIH'!$G$16))</f>
        <v>-</v>
      </c>
      <c r="Z34" s="129" t="str">
        <f>IF('3g CPIH'!V$16="-","-",'3j PAAC PAP'!$G$21*('3g CPIH'!V$16/'3g CPIH'!$G$16))</f>
        <v>-</v>
      </c>
      <c r="AA34" s="28"/>
    </row>
    <row r="35" spans="1:27" s="29" customFormat="1" ht="11.25" x14ac:dyDescent="0.15">
      <c r="A35" s="256"/>
      <c r="B35" s="132" t="s">
        <v>349</v>
      </c>
      <c r="C35" s="132" t="s">
        <v>406</v>
      </c>
      <c r="D35" s="130" t="s">
        <v>317</v>
      </c>
      <c r="E35" s="131"/>
      <c r="F35" s="30"/>
      <c r="G35" s="129">
        <f>IF(G30="-","-",SUM(G27:G33)*'3j PAAC PAP'!$G$39)</f>
        <v>0.2896141176426133</v>
      </c>
      <c r="H35" s="129">
        <f>IF(H30="-","-",SUM(H27:H33)*'3j PAAC PAP'!$G$39)</f>
        <v>0.2901396470114978</v>
      </c>
      <c r="I35" s="129">
        <f>IF(I30="-","-",SUM(I27:I33)*'3j PAAC PAP'!$G$39)</f>
        <v>0.29118835133161486</v>
      </c>
      <c r="J35" s="129">
        <f>IF(J30="-","-",SUM(J27:J33)*'3j PAAC PAP'!$G$39)</f>
        <v>0.29276493943826842</v>
      </c>
      <c r="K35" s="129">
        <f>IF(K30="-","-",SUM(K27:K33)*'3j PAAC PAP'!$G$39)</f>
        <v>0.29624795193665693</v>
      </c>
      <c r="L35" s="129">
        <f>IF(L30="-","-",SUM(L27:L33)*'3j PAAC PAP'!$G$39)</f>
        <v>0.2992404912173654</v>
      </c>
      <c r="M35" s="129">
        <f>IF(M30="-","-",SUM(M27:M33)*'3j PAAC PAP'!$G$39)</f>
        <v>0.31073573711204611</v>
      </c>
      <c r="N35" s="129">
        <f>IF(N30="-","-",SUM(N27:N33)*'3j PAAC PAP'!$G$39)</f>
        <v>0.34381659968945377</v>
      </c>
      <c r="O35" s="30"/>
      <c r="P35" s="129">
        <f>IF(P30="-","-",SUM(P27:P33)*'3j PAAC PAP'!$G$39)</f>
        <v>0.34381659968945377</v>
      </c>
      <c r="Q35" s="129">
        <f>IF(Q30="-","-",SUM(Q27:Q33)*'3j PAAC PAP'!$G$39)</f>
        <v>0.35329781152991024</v>
      </c>
      <c r="R35" s="129">
        <f>IF(R30="-","-",SUM(R27:R33)*'3j PAAC PAP'!$G$39)</f>
        <v>0.35585978057964163</v>
      </c>
      <c r="S35" s="129">
        <f>IF(S30="-","-",SUM(S27:S33)*'3j PAAC PAP'!$G$39)</f>
        <v>0.36452154710060708</v>
      </c>
      <c r="T35" s="129">
        <f>IF(T30="-","-",SUM(T27:T33)*'3j PAAC PAP'!$G$39)</f>
        <v>0.34689191001660674</v>
      </c>
      <c r="U35" s="129" t="str">
        <f>IF(U30="-","-",SUM(U27:U33)*'3j PAAC PAP'!$G$39)</f>
        <v>-</v>
      </c>
      <c r="V35" s="129" t="str">
        <f>IF(V30="-","-",SUM(V27:V33)*'3j PAAC PAP'!$G$39)</f>
        <v>-</v>
      </c>
      <c r="W35" s="129" t="str">
        <f>IF(W30="-","-",SUM(W27:W33)*'3j PAAC PAP'!$G$39)</f>
        <v>-</v>
      </c>
      <c r="X35" s="129" t="str">
        <f>IF(X30="-","-",SUM(X27:X33)*'3j PAAC PAP'!$G$39)</f>
        <v>-</v>
      </c>
      <c r="Y35" s="129" t="str">
        <f>IF(Y30="-","-",SUM(Y27:Y33)*'3j PAAC PAP'!$G$39)</f>
        <v>-</v>
      </c>
      <c r="Z35" s="129" t="str">
        <f>IF(Z30="-","-",SUM(Z27:Z33)*'3j PAAC PAP'!$G$39)</f>
        <v>-</v>
      </c>
      <c r="AA35" s="28"/>
    </row>
    <row r="36" spans="1:27" s="29" customFormat="1" ht="11.25" x14ac:dyDescent="0.15">
      <c r="A36" s="256"/>
      <c r="B36" s="132" t="s">
        <v>388</v>
      </c>
      <c r="C36" s="132" t="s">
        <v>518</v>
      </c>
      <c r="D36" s="130" t="s">
        <v>317</v>
      </c>
      <c r="E36" s="131"/>
      <c r="F36" s="30"/>
      <c r="G36" s="129">
        <f>IF(G30="-","-",SUM(G27:G35)*'3k EBIT'!$E$11)</f>
        <v>1.4224538175907742</v>
      </c>
      <c r="H36" s="129">
        <f>IF(H30="-","-",SUM(H27:H35)*'3k EBIT'!$E$11)</f>
        <v>1.4250462848639429</v>
      </c>
      <c r="I36" s="129">
        <f>IF(I30="-","-",SUM(I27:I35)*'3k EBIT'!$E$11)</f>
        <v>1.4301597696771782</v>
      </c>
      <c r="J36" s="129">
        <f>IF(J30="-","-",SUM(J27:J35)*'3k EBIT'!$E$11)</f>
        <v>1.4379371714966844</v>
      </c>
      <c r="K36" s="129">
        <f>IF(K30="-","-",SUM(K27:K35)*'3k EBIT'!$E$11)</f>
        <v>1.4550432894434291</v>
      </c>
      <c r="L36" s="129">
        <f>IF(L30="-","-",SUM(L27:L35)*'3k EBIT'!$E$11)</f>
        <v>1.4699029479164465</v>
      </c>
      <c r="M36" s="129">
        <f>IF(M30="-","-",SUM(M27:M35)*'3k EBIT'!$E$11)</f>
        <v>1.524874017924831</v>
      </c>
      <c r="N36" s="129">
        <f>IF(N30="-","-",SUM(N27:N35)*'3k EBIT'!$E$11)</f>
        <v>1.6810061544193402</v>
      </c>
      <c r="O36" s="30"/>
      <c r="P36" s="129">
        <f>IF(P30="-","-",SUM(P27:P35)*'3k EBIT'!$E$11)</f>
        <v>1.6810061544193402</v>
      </c>
      <c r="Q36" s="129">
        <f>IF(Q30="-","-",SUM(Q27:Q35)*'3k EBIT'!$E$11)</f>
        <v>1.7263235180077914</v>
      </c>
      <c r="R36" s="129">
        <f>IF(R30="-","-",SUM(R27:R35)*'3k EBIT'!$E$11)</f>
        <v>1.7388562004680224</v>
      </c>
      <c r="S36" s="129">
        <f>IF(S30="-","-",SUM(S27:S35)*'3k EBIT'!$E$11)</f>
        <v>1.7799572211375414</v>
      </c>
      <c r="T36" s="129">
        <f>IF(T30="-","-",SUM(T27:T35)*'3k EBIT'!$E$11)</f>
        <v>1.6972211285225043</v>
      </c>
      <c r="U36" s="129" t="str">
        <f>IF(U30="-","-",SUM(U27:U35)*'3k EBIT'!$E$11)</f>
        <v>-</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15">
      <c r="A37" s="256"/>
      <c r="B37" s="132" t="s">
        <v>292</v>
      </c>
      <c r="C37" s="177" t="s">
        <v>519</v>
      </c>
      <c r="D37" s="130" t="s">
        <v>317</v>
      </c>
      <c r="E37" s="130"/>
      <c r="F37" s="30"/>
      <c r="G37" s="129">
        <f>IF(G32="-","-",SUM(G27:G30,G32:G36)*'3l HAP'!$E$12)</f>
        <v>1.0961125126871367</v>
      </c>
      <c r="H37" s="129">
        <f>IF(H32="-","-",SUM(H27:H30,H32:H36)*'3l HAP'!$E$12)</f>
        <v>1.0981102125644266</v>
      </c>
      <c r="I37" s="129">
        <f>IF(I32="-","-",SUM(I27:I30,I32:I36)*'3l HAP'!$E$12)</f>
        <v>1.1020505546816253</v>
      </c>
      <c r="J37" s="129">
        <f>IF(J32="-","-",SUM(J27:J30,J32:J36)*'3l HAP'!$E$12)</f>
        <v>1.1080436543134962</v>
      </c>
      <c r="K37" s="129">
        <f>IF(K32="-","-",SUM(K27:K30,K32:K36)*'3l HAP'!$E$12)</f>
        <v>1.1212252632297603</v>
      </c>
      <c r="L37" s="129">
        <f>IF(L32="-","-",SUM(L27:L30,L32:L36)*'3l HAP'!$E$12)</f>
        <v>1.1326757984844789</v>
      </c>
      <c r="M37" s="129">
        <f>IF(M32="-","-",SUM(M27:M30,M32:M36)*'3l HAP'!$E$12)</f>
        <v>1.1750353302505396</v>
      </c>
      <c r="N37" s="129">
        <f>IF(N32="-","-",SUM(N27:N30,N32:N36)*'3l HAP'!$E$12)</f>
        <v>1.295347417945637</v>
      </c>
      <c r="O37" s="30"/>
      <c r="P37" s="129">
        <f>IF(P32="-","-",SUM(P27:P30,P32:P36)*'3l HAP'!$E$12)</f>
        <v>1.295347417945637</v>
      </c>
      <c r="Q37" s="129">
        <f>IF(Q32="-","-",SUM(Q27:Q30,Q32:Q36)*'3l HAP'!$E$12)</f>
        <v>1.3302680098530955</v>
      </c>
      <c r="R37" s="129">
        <f>IF(R32="-","-",SUM(R27:R30,R32:R36)*'3l HAP'!$E$12)</f>
        <v>1.3399254271219814</v>
      </c>
      <c r="S37" s="129">
        <f>IF(S32="-","-",SUM(S27:S30,S32:S36)*'3l HAP'!$E$12)</f>
        <v>1.3715969952832425</v>
      </c>
      <c r="T37" s="129">
        <f>IF(T32="-","-",SUM(T27:T30,T32:T36)*'3l HAP'!$E$12)</f>
        <v>1.3078423304606031</v>
      </c>
      <c r="U37" s="129" t="str">
        <f>IF(U32="-","-",SUM(U27:U30,U32:U36)*'3l HAP'!$E$12)</f>
        <v>-</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15">
      <c r="A38" s="256"/>
      <c r="B38" s="132" t="s">
        <v>44</v>
      </c>
      <c r="C38" s="132" t="str">
        <f>B38&amp;"_"&amp;D38</f>
        <v>Total_East Midlands</v>
      </c>
      <c r="D38" s="130" t="s">
        <v>317</v>
      </c>
      <c r="E38" s="131"/>
      <c r="F38" s="30"/>
      <c r="G38" s="129">
        <f>IF(G32="-","-",SUM(G27:G37))</f>
        <v>75.962071988620252</v>
      </c>
      <c r="H38" s="129">
        <f t="shared" ref="H38:P38" si="11">IF(H32="-","-",SUM(H27:H37))</f>
        <v>76.100515278094562</v>
      </c>
      <c r="I38" s="129">
        <f t="shared" si="11"/>
        <v>76.373586288690589</v>
      </c>
      <c r="J38" s="129">
        <f t="shared" si="11"/>
        <v>76.78891615711359</v>
      </c>
      <c r="K38" s="129">
        <f t="shared" si="11"/>
        <v>77.702419391346723</v>
      </c>
      <c r="L38" s="129">
        <f t="shared" si="11"/>
        <v>78.495956891611925</v>
      </c>
      <c r="M38" s="129">
        <f t="shared" si="11"/>
        <v>81.431529439296341</v>
      </c>
      <c r="N38" s="129">
        <f t="shared" si="11"/>
        <v>89.769319000872827</v>
      </c>
      <c r="O38" s="30"/>
      <c r="P38" s="129">
        <f t="shared" si="11"/>
        <v>89.769319000872827</v>
      </c>
      <c r="Q38" s="129">
        <f t="shared" ref="Q38" si="12">IF(Q32="-","-",SUM(Q27:Q37))</f>
        <v>92.189363006990973</v>
      </c>
      <c r="R38" s="129">
        <f t="shared" ref="R38" si="13">IF(R32="-","-",SUM(R27:R37))</f>
        <v>92.858635018132262</v>
      </c>
      <c r="S38" s="129">
        <f t="shared" ref="S38" si="14">IF(S32="-","-",SUM(S27:S37))</f>
        <v>95.053517306958852</v>
      </c>
      <c r="T38" s="129">
        <f t="shared" ref="T38" si="15">IF(T32="-","-",SUM(T27:T37))</f>
        <v>90.635233250520912</v>
      </c>
      <c r="U38" s="129" t="str">
        <f t="shared" ref="U38" si="16">IF(U32="-","-",SUM(U27:U37))</f>
        <v>-</v>
      </c>
      <c r="V38" s="129" t="str">
        <f t="shared" ref="V38" si="17">IF(V32="-","-",SUM(V27:V37))</f>
        <v>-</v>
      </c>
      <c r="W38" s="129" t="str">
        <f t="shared" ref="W38" si="18">IF(W32="-","-",SUM(W27:W37))</f>
        <v>-</v>
      </c>
      <c r="X38" s="129" t="str">
        <f t="shared" ref="X38" si="19">IF(X32="-","-",SUM(X27:X37))</f>
        <v>-</v>
      </c>
      <c r="Y38" s="129" t="str">
        <f t="shared" ref="Y38" si="20">IF(Y32="-","-",SUM(Y27:Y37))</f>
        <v>-</v>
      </c>
      <c r="Z38" s="129" t="str">
        <f t="shared" ref="Z38" si="21">IF(Z32="-","-",SUM(Z27:Z37))</f>
        <v>-</v>
      </c>
      <c r="AA38" s="28"/>
    </row>
    <row r="39" spans="1:27" s="29" customFormat="1" ht="11.25" customHeight="1" x14ac:dyDescent="0.15">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f>IF('3c AA'!W211="-","-",'3c AA'!W211)</f>
        <v>0</v>
      </c>
      <c r="U41" s="38" t="str">
        <f>IF('3c AA'!X211="-","-",'3c AA'!X211)</f>
        <v>-</v>
      </c>
      <c r="V41" s="38" t="str">
        <f>IF('3c AA'!Y211="-","-",'3c AA'!Y211)</f>
        <v>-</v>
      </c>
      <c r="W41" s="38" t="str">
        <f>IF('3c AA'!Z211="-","-",'3c AA'!Z211)</f>
        <v>-</v>
      </c>
      <c r="X41" s="38" t="str">
        <f>IF('3c AA'!AA211="-","-",'3c AA'!AA211)</f>
        <v>-</v>
      </c>
      <c r="Y41" s="38" t="str">
        <f>IF('3c AA'!AB211="-","-",'3c AA'!AB211)</f>
        <v>-</v>
      </c>
      <c r="Z41" s="38" t="str">
        <f>IF('3c AA'!AC211="-","-",'3c AA'!AC211)</f>
        <v>-</v>
      </c>
      <c r="AA41" s="28"/>
    </row>
    <row r="42" spans="1:27" s="29" customFormat="1" ht="11.25" customHeight="1" x14ac:dyDescent="0.15">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t="str">
        <f>'3d PC'!U64</f>
        <v>-</v>
      </c>
      <c r="V42" s="38" t="str">
        <f>'3d PC'!V64</f>
        <v>-</v>
      </c>
      <c r="W42" s="38" t="str">
        <f>'3d PC'!W64</f>
        <v>-</v>
      </c>
      <c r="X42" s="38" t="str">
        <f>'3d PC'!X64</f>
        <v>-</v>
      </c>
      <c r="Y42" s="38" t="str">
        <f>'3d PC'!Y64</f>
        <v>-</v>
      </c>
      <c r="Z42" s="38" t="str">
        <f>'3d PC'!Z64</f>
        <v>-</v>
      </c>
      <c r="AA42" s="28"/>
    </row>
    <row r="43" spans="1:27" s="29" customFormat="1" ht="11.25" customHeight="1" x14ac:dyDescent="0.15">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15">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t="str">
        <f>IF('3g CPIH'!Q$16="-","-",'3h OC '!$E$11*('3g CPIH'!Q$16/'3g CPIH'!$G$16))</f>
        <v>-</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SMNCC'!G$39="-","-",'3i SMNCC'!G$49)</f>
        <v>0</v>
      </c>
      <c r="L45" s="38">
        <f>IF('3i SMNCC'!H$39="-","-",'3i SMNCC'!H$49)</f>
        <v>-0.1023945869506754</v>
      </c>
      <c r="M45" s="38">
        <f>IF('3i SMNCC'!I$39="-","-",'3i SMNCC'!I$49)</f>
        <v>1.310776222511721</v>
      </c>
      <c r="N45" s="38">
        <f>IF('3i SMNCC'!J$39="-","-",'3i SMNCC'!J$49)</f>
        <v>8.7390665290237255</v>
      </c>
      <c r="O45" s="30"/>
      <c r="P45" s="38">
        <f>IF('3i SMNCC'!L$39="-","-",'3i SMNCC'!L$49)</f>
        <v>8.7390665290237255</v>
      </c>
      <c r="Q45" s="38">
        <f>IF('3i SMNCC'!M$39="-","-",'3i SMNCC'!M$49)</f>
        <v>10.102089688688181</v>
      </c>
      <c r="R45" s="38">
        <f>IF('3i SMNCC'!N$39="-","-",'3i SMNCC'!N$49)</f>
        <v>10.300173121233549</v>
      </c>
      <c r="S45" s="38">
        <f>IF('3i SMNCC'!O$39="-","-",'3i SMNCC'!O$49)</f>
        <v>11.847822371645298</v>
      </c>
      <c r="T45" s="38">
        <f>IF('3i SMNCC'!P$39="-","-",'3i SMNCC'!P$49)</f>
        <v>7.7038430079225817</v>
      </c>
      <c r="U45" s="38" t="str">
        <f>IF('3i SMNCC'!Q$39="-","-",'3i SMNCC'!Q$49)</f>
        <v>-</v>
      </c>
      <c r="V45" s="38" t="str">
        <f>IF('3i SMNCC'!R$39="-","-",'3i SMNCC'!R$49)</f>
        <v>-</v>
      </c>
      <c r="W45" s="38" t="str">
        <f>IF('3i SMNCC'!S$39="-","-",'3i SMNCC'!S$49)</f>
        <v>-</v>
      </c>
      <c r="X45" s="38" t="str">
        <f>IF('3i SMNCC'!T$39="-","-",'3i SMNCC'!T$49)</f>
        <v>-</v>
      </c>
      <c r="Y45" s="38" t="str">
        <f>IF('3i SMNCC'!U$39="-","-",'3i SMNCC'!U$49)</f>
        <v>-</v>
      </c>
      <c r="Z45" s="38" t="str">
        <f>IF('3i SMNCC'!V$39="-","-",'3i SMNCC'!V$49)</f>
        <v>-</v>
      </c>
      <c r="AA45" s="28"/>
    </row>
    <row r="46" spans="1:27" s="29" customFormat="1" ht="11.25" x14ac:dyDescent="0.15">
      <c r="A46" s="256"/>
      <c r="B46" s="135" t="s">
        <v>349</v>
      </c>
      <c r="C46" s="135" t="s">
        <v>389</v>
      </c>
      <c r="D46" s="127" t="s">
        <v>318</v>
      </c>
      <c r="E46" s="128"/>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f>IF('3g CPIH'!P$16="-","-",'3j PAAC PAP'!$G$21*('3g CPIH'!P$16/'3g CPIH'!$G$16))</f>
        <v>3.3916430528375732</v>
      </c>
      <c r="U46" s="38" t="str">
        <f>IF('3g CPIH'!Q$16="-","-",'3j PAAC PAP'!$G$21*('3g CPIH'!Q$16/'3g CPIH'!$G$16))</f>
        <v>-</v>
      </c>
      <c r="V46" s="38" t="str">
        <f>IF('3g CPIH'!R$16="-","-",'3j PAAC PAP'!$G$21*('3g CPIH'!R$16/'3g CPIH'!$G$16))</f>
        <v>-</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25" x14ac:dyDescent="0.15">
      <c r="A47" s="256"/>
      <c r="B47" s="135" t="s">
        <v>349</v>
      </c>
      <c r="C47" s="135" t="s">
        <v>406</v>
      </c>
      <c r="D47" s="127" t="s">
        <v>318</v>
      </c>
      <c r="E47" s="128"/>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0.2992404912173654</v>
      </c>
      <c r="M47" s="38">
        <f>IF(M42="-","-",SUM(M39:M45)*'3j PAAC PAP'!$G$39)</f>
        <v>0.31073573711204611</v>
      </c>
      <c r="N47" s="38">
        <f>IF(N42="-","-",SUM(N39:N45)*'3j PAAC PAP'!$G$39)</f>
        <v>0.34381659968945377</v>
      </c>
      <c r="O47" s="30"/>
      <c r="P47" s="38">
        <f>IF(P42="-","-",SUM(P39:P45)*'3j PAAC PAP'!$G$39)</f>
        <v>0.34381659968945377</v>
      </c>
      <c r="Q47" s="38">
        <f>IF(Q42="-","-",SUM(Q39:Q45)*'3j PAAC PAP'!$G$39)</f>
        <v>0.35329781152991024</v>
      </c>
      <c r="R47" s="38">
        <f>IF(R42="-","-",SUM(R39:R45)*'3j PAAC PAP'!$G$39)</f>
        <v>0.35585978057964163</v>
      </c>
      <c r="S47" s="38">
        <f>IF(S42="-","-",SUM(S39:S45)*'3j PAAC PAP'!$G$39)</f>
        <v>0.36452154710060708</v>
      </c>
      <c r="T47" s="38">
        <f>IF(T42="-","-",SUM(T39:T45)*'3j PAAC PAP'!$G$39)</f>
        <v>0.34689191001660674</v>
      </c>
      <c r="U47" s="38" t="str">
        <f>IF(U42="-","-",SUM(U39:U45)*'3j PAAC PAP'!$G$39)</f>
        <v>-</v>
      </c>
      <c r="V47" s="38" t="str">
        <f>IF(V42="-","-",SUM(V39:V45)*'3j PAAC PAP'!$G$39)</f>
        <v>-</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15">
      <c r="A48" s="256"/>
      <c r="B48" s="135" t="s">
        <v>388</v>
      </c>
      <c r="C48" s="135" t="s">
        <v>518</v>
      </c>
      <c r="D48" s="133" t="s">
        <v>318</v>
      </c>
      <c r="E48" s="128"/>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1.4699029479164465</v>
      </c>
      <c r="M48" s="38">
        <f>IF(M42="-","-",SUM(M39:M47)*'3k EBIT'!$E$11)</f>
        <v>1.524874017924831</v>
      </c>
      <c r="N48" s="38">
        <f>IF(N42="-","-",SUM(N39:N47)*'3k EBIT'!$E$11)</f>
        <v>1.6810061544193402</v>
      </c>
      <c r="O48" s="30"/>
      <c r="P48" s="38">
        <f>IF(P42="-","-",SUM(P39:P47)*'3k EBIT'!$E$11)</f>
        <v>1.6810061544193402</v>
      </c>
      <c r="Q48" s="38">
        <f>IF(Q42="-","-",SUM(Q39:Q47)*'3k EBIT'!$E$11)</f>
        <v>1.7263235180077914</v>
      </c>
      <c r="R48" s="38">
        <f>IF(R42="-","-",SUM(R39:R47)*'3k EBIT'!$E$11)</f>
        <v>1.7388562004680224</v>
      </c>
      <c r="S48" s="38">
        <f>IF(S42="-","-",SUM(S39:S47)*'3k EBIT'!$E$11)</f>
        <v>1.7799572211375414</v>
      </c>
      <c r="T48" s="38">
        <f>IF(T42="-","-",SUM(T39:T47)*'3k EBIT'!$E$11)</f>
        <v>1.6972211285225043</v>
      </c>
      <c r="U48" s="38" t="str">
        <f>IF(U42="-","-",SUM(U39:U47)*'3k EBIT'!$E$11)</f>
        <v>-</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15">
      <c r="A49" s="256"/>
      <c r="B49" s="135" t="s">
        <v>292</v>
      </c>
      <c r="C49" s="179" t="s">
        <v>519</v>
      </c>
      <c r="D49" s="133" t="s">
        <v>318</v>
      </c>
      <c r="E49" s="127"/>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1.1326757984844789</v>
      </c>
      <c r="M49" s="38">
        <f>IF(M44="-","-",SUM(M39:M42,M44:M48)*'3l HAP'!$E$12)</f>
        <v>1.1750353302505396</v>
      </c>
      <c r="N49" s="38">
        <f>IF(N44="-","-",SUM(N39:N42,N44:N48)*'3l HAP'!$E$12)</f>
        <v>1.295347417945637</v>
      </c>
      <c r="O49" s="30"/>
      <c r="P49" s="38">
        <f>IF(P44="-","-",SUM(P39:P42,P44:P48)*'3l HAP'!$E$12)</f>
        <v>1.295347417945637</v>
      </c>
      <c r="Q49" s="38">
        <f>IF(Q44="-","-",SUM(Q39:Q42,Q44:Q48)*'3l HAP'!$E$12)</f>
        <v>1.3302680098530955</v>
      </c>
      <c r="R49" s="38">
        <f>IF(R44="-","-",SUM(R39:R42,R44:R48)*'3l HAP'!$E$12)</f>
        <v>1.3399254271219814</v>
      </c>
      <c r="S49" s="38">
        <f>IF(S44="-","-",SUM(S39:S42,S44:S48)*'3l HAP'!$E$12)</f>
        <v>1.3715969952832425</v>
      </c>
      <c r="T49" s="38">
        <f>IF(T44="-","-",SUM(T39:T42,T44:T48)*'3l HAP'!$E$12)</f>
        <v>1.3078423304606031</v>
      </c>
      <c r="U49" s="38" t="str">
        <f>IF(U44="-","-",SUM(U39:U42,U44:U48)*'3l HAP'!$E$12)</f>
        <v>-</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15">
      <c r="A50" s="256"/>
      <c r="B50" s="135" t="s">
        <v>44</v>
      </c>
      <c r="C50" s="135" t="str">
        <f>B50&amp;"_"&amp;D50</f>
        <v>Total_London</v>
      </c>
      <c r="D50" s="133" t="s">
        <v>318</v>
      </c>
      <c r="E50" s="128"/>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78.495956891611925</v>
      </c>
      <c r="M50" s="38">
        <f t="shared" si="22"/>
        <v>81.431529439296341</v>
      </c>
      <c r="N50" s="38">
        <f t="shared" si="22"/>
        <v>89.769319000872827</v>
      </c>
      <c r="O50" s="30"/>
      <c r="P50" s="38">
        <f t="shared" si="22"/>
        <v>89.769319000872827</v>
      </c>
      <c r="Q50" s="38">
        <f t="shared" ref="Q50" si="23">IF(Q44="-","-",SUM(Q39:Q49))</f>
        <v>92.189363006990973</v>
      </c>
      <c r="R50" s="38">
        <f t="shared" ref="R50" si="24">IF(R44="-","-",SUM(R39:R49))</f>
        <v>92.858635018132262</v>
      </c>
      <c r="S50" s="38">
        <f t="shared" ref="S50" si="25">IF(S44="-","-",SUM(S39:S49))</f>
        <v>95.053517306958852</v>
      </c>
      <c r="T50" s="38">
        <f t="shared" ref="T50" si="26">IF(T44="-","-",SUM(T39:T49))</f>
        <v>90.635233250520912</v>
      </c>
      <c r="U50" s="38" t="str">
        <f t="shared" ref="U50" si="27">IF(U44="-","-",SUM(U39:U49))</f>
        <v>-</v>
      </c>
      <c r="V50" s="38" t="str">
        <f t="shared" ref="V50" si="28">IF(V44="-","-",SUM(V39:V49))</f>
        <v>-</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15">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AA'!J212="-","-",'3c AA'!J212)</f>
        <v>-</v>
      </c>
      <c r="H53" s="129" t="str">
        <f>IF('3c AA'!K212="-","-",'3c AA'!K212)</f>
        <v>-</v>
      </c>
      <c r="I53" s="129" t="str">
        <f>IF('3c AA'!L212="-","-",'3c AA'!L212)</f>
        <v>-</v>
      </c>
      <c r="J53" s="129" t="str">
        <f>IF('3c AA'!M212="-","-",'3c AA'!M212)</f>
        <v>-</v>
      </c>
      <c r="K53" s="129" t="str">
        <f>IF('3c AA'!N212="-","-",'3c AA'!N212)</f>
        <v>-</v>
      </c>
      <c r="L53" s="129" t="str">
        <f>IF('3c AA'!O212="-","-",'3c AA'!O212)</f>
        <v>-</v>
      </c>
      <c r="M53" s="129" t="str">
        <f>IF('3c AA'!P212="-","-",'3c AA'!P212)</f>
        <v>-</v>
      </c>
      <c r="N53" s="129" t="str">
        <f>IF('3c AA'!Q212="-","-",'3c AA'!Q212)</f>
        <v>-</v>
      </c>
      <c r="O53" s="30"/>
      <c r="P53" s="129" t="str">
        <f>IF('3c AA'!S212="-","-",'3c AA'!S212)</f>
        <v>-</v>
      </c>
      <c r="Q53" s="129" t="str">
        <f>IF('3c AA'!T212="-","-",'3c AA'!T212)</f>
        <v>-</v>
      </c>
      <c r="R53" s="129" t="str">
        <f>IF('3c AA'!U212="-","-",'3c AA'!U212)</f>
        <v>-</v>
      </c>
      <c r="S53" s="129" t="str">
        <f>IF('3c AA'!V212="-","-",'3c AA'!V212)</f>
        <v>-</v>
      </c>
      <c r="T53" s="129">
        <f>IF('3c AA'!W212="-","-",'3c AA'!W212)</f>
        <v>0</v>
      </c>
      <c r="U53" s="129" t="str">
        <f>IF('3c AA'!X212="-","-",'3c AA'!X212)</f>
        <v>-</v>
      </c>
      <c r="V53" s="129" t="str">
        <f>IF('3c AA'!Y212="-","-",'3c AA'!Y212)</f>
        <v>-</v>
      </c>
      <c r="W53" s="129" t="str">
        <f>IF('3c AA'!Z212="-","-",'3c AA'!Z212)</f>
        <v>-</v>
      </c>
      <c r="X53" s="129" t="str">
        <f>IF('3c AA'!AA212="-","-",'3c AA'!AA212)</f>
        <v>-</v>
      </c>
      <c r="Y53" s="129" t="str">
        <f>IF('3c AA'!AB212="-","-",'3c AA'!AB212)</f>
        <v>-</v>
      </c>
      <c r="Z53" s="129" t="str">
        <f>IF('3c AA'!AC212="-","-",'3c AA'!AC212)</f>
        <v>-</v>
      </c>
      <c r="AA53" s="28"/>
    </row>
    <row r="54" spans="1:27" s="29" customFormat="1" ht="11.25" customHeight="1" x14ac:dyDescent="0.15">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t="str">
        <f>'3d PC'!U64</f>
        <v>-</v>
      </c>
      <c r="V54" s="129" t="str">
        <f>'3d PC'!V64</f>
        <v>-</v>
      </c>
      <c r="W54" s="129" t="str">
        <f>'3d PC'!W64</f>
        <v>-</v>
      </c>
      <c r="X54" s="129" t="str">
        <f>'3d PC'!X64</f>
        <v>-</v>
      </c>
      <c r="Y54" s="129" t="str">
        <f>'3d PC'!Y64</f>
        <v>-</v>
      </c>
      <c r="Z54" s="129" t="str">
        <f>'3d PC'!Z64</f>
        <v>-</v>
      </c>
      <c r="AA54" s="28"/>
    </row>
    <row r="55" spans="1:27" s="29" customFormat="1" ht="11.25" customHeight="1" x14ac:dyDescent="0.15">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15">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t="str">
        <f>IF('3g CPIH'!Q$16="-","-",'3h OC '!$E$11*('3g CPIH'!Q$16/'3g CPIH'!$G$16))</f>
        <v>-</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SMNCC'!G$39="-","-",'3i SMNCC'!G$49)</f>
        <v>0</v>
      </c>
      <c r="L57" s="129">
        <f>IF('3i SMNCC'!H$39="-","-",'3i SMNCC'!H$49)</f>
        <v>-0.1023945869506754</v>
      </c>
      <c r="M57" s="129">
        <f>IF('3i SMNCC'!I$39="-","-",'3i SMNCC'!I$49)</f>
        <v>1.310776222511721</v>
      </c>
      <c r="N57" s="129">
        <f>IF('3i SMNCC'!J$39="-","-",'3i SMNCC'!J$49)</f>
        <v>8.7390665290237255</v>
      </c>
      <c r="O57" s="30"/>
      <c r="P57" s="129">
        <f>IF('3i SMNCC'!L$39="-","-",'3i SMNCC'!L$49)</f>
        <v>8.7390665290237255</v>
      </c>
      <c r="Q57" s="129">
        <f>IF('3i SMNCC'!M$39="-","-",'3i SMNCC'!M$49)</f>
        <v>10.102089688688181</v>
      </c>
      <c r="R57" s="129">
        <f>IF('3i SMNCC'!N$39="-","-",'3i SMNCC'!N$49)</f>
        <v>10.300173121233549</v>
      </c>
      <c r="S57" s="129">
        <f>IF('3i SMNCC'!O$39="-","-",'3i SMNCC'!O$49)</f>
        <v>11.847822371645298</v>
      </c>
      <c r="T57" s="129">
        <f>IF('3i SMNCC'!P$39="-","-",'3i SMNCC'!P$49)</f>
        <v>7.7038430079225817</v>
      </c>
      <c r="U57" s="129" t="str">
        <f>IF('3i SMNCC'!Q$39="-","-",'3i SMNCC'!Q$49)</f>
        <v>-</v>
      </c>
      <c r="V57" s="129" t="str">
        <f>IF('3i SMNCC'!R$39="-","-",'3i SMNCC'!R$49)</f>
        <v>-</v>
      </c>
      <c r="W57" s="129" t="str">
        <f>IF('3i SMNCC'!S$39="-","-",'3i SMNCC'!S$49)</f>
        <v>-</v>
      </c>
      <c r="X57" s="129" t="str">
        <f>IF('3i SMNCC'!T$39="-","-",'3i SMNCC'!T$49)</f>
        <v>-</v>
      </c>
      <c r="Y57" s="129" t="str">
        <f>IF('3i SMNCC'!U$39="-","-",'3i SMNCC'!U$49)</f>
        <v>-</v>
      </c>
      <c r="Z57" s="129" t="str">
        <f>IF('3i SMNCC'!V$39="-","-",'3i SMNCC'!V$49)</f>
        <v>-</v>
      </c>
      <c r="AA57" s="28"/>
    </row>
    <row r="58" spans="1:27" s="29" customFormat="1" ht="12.4" customHeight="1" x14ac:dyDescent="0.15">
      <c r="A58" s="256"/>
      <c r="B58" s="132" t="s">
        <v>349</v>
      </c>
      <c r="C58" s="132" t="s">
        <v>389</v>
      </c>
      <c r="D58" s="134" t="s">
        <v>319</v>
      </c>
      <c r="E58" s="131"/>
      <c r="F58" s="30"/>
      <c r="G58" s="129">
        <f>IF('3g CPIH'!C$16="-","-",'3j PAAC PAP'!$G$21*('3g CPIH'!C$16/'3g CPIH'!$G$16))</f>
        <v>3.1142016634050882</v>
      </c>
      <c r="H58" s="129">
        <f>IF('3g CPIH'!D$16="-","-",'3j PAAC PAP'!$G$21*('3g CPIH'!D$16/'3g CPIH'!$G$16))</f>
        <v>3.1204363013698631</v>
      </c>
      <c r="I58" s="129">
        <f>IF('3g CPIH'!E$16="-","-",'3j PAAC PAP'!$G$21*('3g CPIH'!E$16/'3g CPIH'!$G$16))</f>
        <v>3.129788258317026</v>
      </c>
      <c r="J58" s="129">
        <f>IF('3g CPIH'!F$16="-","-",'3j PAAC PAP'!$G$21*('3g CPIH'!F$16/'3g CPIH'!$G$16))</f>
        <v>3.1484921722113506</v>
      </c>
      <c r="K58" s="129">
        <f>IF('3g CPIH'!G$16="-","-",'3j PAAC PAP'!$G$21*('3g CPIH'!G$16/'3g CPIH'!$G$16))</f>
        <v>3.1859000000000002</v>
      </c>
      <c r="L58" s="129">
        <f>IF('3g CPIH'!H$16="-","-",'3j PAAC PAP'!$G$21*('3g CPIH'!H$16/'3g CPIH'!$G$16))</f>
        <v>3.2264251467710374</v>
      </c>
      <c r="M58" s="129">
        <f>IF('3g CPIH'!I$16="-","-",'3j PAAC PAP'!$G$21*('3g CPIH'!I$16/'3g CPIH'!$G$16))</f>
        <v>3.2731849315068491</v>
      </c>
      <c r="N58" s="129">
        <f>IF('3g CPIH'!J$16="-","-",'3j PAAC PAP'!$G$21*('3g CPIH'!J$16/'3g CPIH'!$G$16))</f>
        <v>3.3012408023483371</v>
      </c>
      <c r="O58" s="30"/>
      <c r="P58" s="129">
        <f>IF('3g CPIH'!L$16="-","-",'3j PAAC PAP'!$G$21*('3g CPIH'!L$16/'3g CPIH'!$G$16))</f>
        <v>3.3012408023483371</v>
      </c>
      <c r="Q58" s="129">
        <f>IF('3g CPIH'!M$16="-","-",'3j PAAC PAP'!$G$21*('3g CPIH'!M$16/'3g CPIH'!$G$16))</f>
        <v>3.3386486301369862</v>
      </c>
      <c r="R58" s="129">
        <f>IF('3g CPIH'!N$16="-","-",'3j PAAC PAP'!$G$21*('3g CPIH'!N$16/'3g CPIH'!$G$16))</f>
        <v>3.3635871819960861</v>
      </c>
      <c r="S58" s="129">
        <f>IF('3g CPIH'!O$16="-","-",'3j PAAC PAP'!$G$21*('3g CPIH'!O$16/'3g CPIH'!$G$16))</f>
        <v>3.3822910958904111</v>
      </c>
      <c r="T58" s="129">
        <f>IF('3g CPIH'!P$16="-","-",'3j PAAC PAP'!$G$21*('3g CPIH'!P$16/'3g CPIH'!$G$16))</f>
        <v>3.3916430528375732</v>
      </c>
      <c r="U58" s="129" t="str">
        <f>IF('3g CPIH'!Q$16="-","-",'3j PAAC PAP'!$G$21*('3g CPIH'!Q$16/'3g CPIH'!$G$16))</f>
        <v>-</v>
      </c>
      <c r="V58" s="129" t="str">
        <f>IF('3g CPIH'!R$16="-","-",'3j PAAC PAP'!$G$21*('3g CPIH'!R$16/'3g CPIH'!$G$16))</f>
        <v>-</v>
      </c>
      <c r="W58" s="129" t="str">
        <f>IF('3g CPIH'!S$16="-","-",'3j PAAC PAP'!$G$21*('3g CPIH'!S$16/'3g CPIH'!$G$16))</f>
        <v>-</v>
      </c>
      <c r="X58" s="129" t="str">
        <f>IF('3g CPIH'!T$16="-","-",'3j PAAC PAP'!$G$21*('3g CPIH'!T$16/'3g CPIH'!$G$16))</f>
        <v>-</v>
      </c>
      <c r="Y58" s="129" t="str">
        <f>IF('3g CPIH'!U$16="-","-",'3j PAAC PAP'!$G$21*('3g CPIH'!U$16/'3g CPIH'!$G$16))</f>
        <v>-</v>
      </c>
      <c r="Z58" s="129" t="str">
        <f>IF('3g CPIH'!V$16="-","-",'3j PAAC PAP'!$G$21*('3g CPIH'!V$16/'3g CPIH'!$G$16))</f>
        <v>-</v>
      </c>
      <c r="AA58" s="28"/>
    </row>
    <row r="59" spans="1:27" s="29" customFormat="1" ht="11.25" x14ac:dyDescent="0.15">
      <c r="A59" s="256"/>
      <c r="B59" s="132" t="s">
        <v>349</v>
      </c>
      <c r="C59" s="132" t="s">
        <v>406</v>
      </c>
      <c r="D59" s="134" t="s">
        <v>319</v>
      </c>
      <c r="E59" s="131"/>
      <c r="F59" s="30"/>
      <c r="G59" s="129">
        <f>IF(G54="-","-",SUM(G51:G57)*'3j PAAC PAP'!$G$39)</f>
        <v>0.2896141176426133</v>
      </c>
      <c r="H59" s="129">
        <f>IF(H54="-","-",SUM(H51:H57)*'3j PAAC PAP'!$G$39)</f>
        <v>0.2901396470114978</v>
      </c>
      <c r="I59" s="129">
        <f>IF(I54="-","-",SUM(I51:I57)*'3j PAAC PAP'!$G$39)</f>
        <v>0.29118835133161486</v>
      </c>
      <c r="J59" s="129">
        <f>IF(J54="-","-",SUM(J51:J57)*'3j PAAC PAP'!$G$39)</f>
        <v>0.29276493943826842</v>
      </c>
      <c r="K59" s="129">
        <f>IF(K54="-","-",SUM(K51:K57)*'3j PAAC PAP'!$G$39)</f>
        <v>0.29624795193665693</v>
      </c>
      <c r="L59" s="129">
        <f>IF(L54="-","-",SUM(L51:L57)*'3j PAAC PAP'!$G$39)</f>
        <v>0.2992404912173654</v>
      </c>
      <c r="M59" s="129">
        <f>IF(M54="-","-",SUM(M51:M57)*'3j PAAC PAP'!$G$39)</f>
        <v>0.31073573711204611</v>
      </c>
      <c r="N59" s="129">
        <f>IF(N54="-","-",SUM(N51:N57)*'3j PAAC PAP'!$G$39)</f>
        <v>0.34381659968945377</v>
      </c>
      <c r="O59" s="30"/>
      <c r="P59" s="129">
        <f>IF(P54="-","-",SUM(P51:P57)*'3j PAAC PAP'!$G$39)</f>
        <v>0.34381659968945377</v>
      </c>
      <c r="Q59" s="129">
        <f>IF(Q54="-","-",SUM(Q51:Q57)*'3j PAAC PAP'!$G$39)</f>
        <v>0.35329781152991024</v>
      </c>
      <c r="R59" s="129">
        <f>IF(R54="-","-",SUM(R51:R57)*'3j PAAC PAP'!$G$39)</f>
        <v>0.35585978057964163</v>
      </c>
      <c r="S59" s="129">
        <f>IF(S54="-","-",SUM(S51:S57)*'3j PAAC PAP'!$G$39)</f>
        <v>0.36452154710060708</v>
      </c>
      <c r="T59" s="129">
        <f>IF(T54="-","-",SUM(T51:T57)*'3j PAAC PAP'!$G$39)</f>
        <v>0.34689191001660674</v>
      </c>
      <c r="U59" s="129" t="str">
        <f>IF(U54="-","-",SUM(U51:U57)*'3j PAAC PAP'!$G$39)</f>
        <v>-</v>
      </c>
      <c r="V59" s="129" t="str">
        <f>IF(V54="-","-",SUM(V51:V57)*'3j PAAC PAP'!$G$39)</f>
        <v>-</v>
      </c>
      <c r="W59" s="129" t="str">
        <f>IF(W54="-","-",SUM(W51:W57)*'3j PAAC PAP'!$G$39)</f>
        <v>-</v>
      </c>
      <c r="X59" s="129" t="str">
        <f>IF(X54="-","-",SUM(X51:X57)*'3j PAAC PAP'!$G$39)</f>
        <v>-</v>
      </c>
      <c r="Y59" s="129" t="str">
        <f>IF(Y54="-","-",SUM(Y51:Y57)*'3j PAAC PAP'!$G$39)</f>
        <v>-</v>
      </c>
      <c r="Z59" s="129" t="str">
        <f>IF(Z54="-","-",SUM(Z51:Z57)*'3j PAAC PAP'!$G$39)</f>
        <v>-</v>
      </c>
      <c r="AA59" s="28"/>
    </row>
    <row r="60" spans="1:27" s="29" customFormat="1" ht="11.25" customHeight="1" x14ac:dyDescent="0.15">
      <c r="A60" s="256"/>
      <c r="B60" s="132" t="s">
        <v>388</v>
      </c>
      <c r="C60" s="132" t="s">
        <v>518</v>
      </c>
      <c r="D60" s="134" t="s">
        <v>319</v>
      </c>
      <c r="E60" s="131"/>
      <c r="F60" s="30"/>
      <c r="G60" s="129">
        <f>IF(G54="-","-",SUM(G51:G59)*'3k EBIT'!$E$11)</f>
        <v>1.4224538175907742</v>
      </c>
      <c r="H60" s="129">
        <f>IF(H54="-","-",SUM(H51:H59)*'3k EBIT'!$E$11)</f>
        <v>1.4250462848639429</v>
      </c>
      <c r="I60" s="129">
        <f>IF(I54="-","-",SUM(I51:I59)*'3k EBIT'!$E$11)</f>
        <v>1.4301597696771782</v>
      </c>
      <c r="J60" s="129">
        <f>IF(J54="-","-",SUM(J51:J59)*'3k EBIT'!$E$11)</f>
        <v>1.4379371714966844</v>
      </c>
      <c r="K60" s="129">
        <f>IF(K54="-","-",SUM(K51:K59)*'3k EBIT'!$E$11)</f>
        <v>1.4550432894434291</v>
      </c>
      <c r="L60" s="129">
        <f>IF(L54="-","-",SUM(L51:L59)*'3k EBIT'!$E$11)</f>
        <v>1.4699029479164465</v>
      </c>
      <c r="M60" s="129">
        <f>IF(M54="-","-",SUM(M51:M59)*'3k EBIT'!$E$11)</f>
        <v>1.524874017924831</v>
      </c>
      <c r="N60" s="129">
        <f>IF(N54="-","-",SUM(N51:N59)*'3k EBIT'!$E$11)</f>
        <v>1.6810061544193402</v>
      </c>
      <c r="O60" s="30"/>
      <c r="P60" s="129">
        <f>IF(P54="-","-",SUM(P51:P59)*'3k EBIT'!$E$11)</f>
        <v>1.6810061544193402</v>
      </c>
      <c r="Q60" s="129">
        <f>IF(Q54="-","-",SUM(Q51:Q59)*'3k EBIT'!$E$11)</f>
        <v>1.7263235180077914</v>
      </c>
      <c r="R60" s="129">
        <f>IF(R54="-","-",SUM(R51:R59)*'3k EBIT'!$E$11)</f>
        <v>1.7388562004680224</v>
      </c>
      <c r="S60" s="129">
        <f>IF(S54="-","-",SUM(S51:S59)*'3k EBIT'!$E$11)</f>
        <v>1.7799572211375414</v>
      </c>
      <c r="T60" s="129">
        <f>IF(T54="-","-",SUM(T51:T59)*'3k EBIT'!$E$11)</f>
        <v>1.6972211285225043</v>
      </c>
      <c r="U60" s="129" t="str">
        <f>IF(U54="-","-",SUM(U51:U59)*'3k EBIT'!$E$11)</f>
        <v>-</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15">
      <c r="A61" s="256"/>
      <c r="B61" s="132" t="s">
        <v>292</v>
      </c>
      <c r="C61" s="177" t="s">
        <v>519</v>
      </c>
      <c r="D61" s="134" t="s">
        <v>319</v>
      </c>
      <c r="E61" s="130"/>
      <c r="F61" s="30"/>
      <c r="G61" s="129">
        <f>IF(G56="-","-",SUM(G51:G54,G56:G60)*'3l HAP'!$E$12)</f>
        <v>1.0961125126871367</v>
      </c>
      <c r="H61" s="129">
        <f>IF(H56="-","-",SUM(H51:H54,H56:H60)*'3l HAP'!$E$12)</f>
        <v>1.0981102125644266</v>
      </c>
      <c r="I61" s="129">
        <f>IF(I56="-","-",SUM(I51:I54,I56:I60)*'3l HAP'!$E$12)</f>
        <v>1.1020505546816253</v>
      </c>
      <c r="J61" s="129">
        <f>IF(J56="-","-",SUM(J51:J54,J56:J60)*'3l HAP'!$E$12)</f>
        <v>1.1080436543134962</v>
      </c>
      <c r="K61" s="129">
        <f>IF(K56="-","-",SUM(K51:K54,K56:K60)*'3l HAP'!$E$12)</f>
        <v>1.1212252632297603</v>
      </c>
      <c r="L61" s="129">
        <f>IF(L56="-","-",SUM(L51:L54,L56:L60)*'3l HAP'!$E$12)</f>
        <v>1.1326757984844789</v>
      </c>
      <c r="M61" s="129">
        <f>IF(M56="-","-",SUM(M51:M54,M56:M60)*'3l HAP'!$E$12)</f>
        <v>1.1750353302505396</v>
      </c>
      <c r="N61" s="129">
        <f>IF(N56="-","-",SUM(N51:N54,N56:N60)*'3l HAP'!$E$12)</f>
        <v>1.295347417945637</v>
      </c>
      <c r="O61" s="30"/>
      <c r="P61" s="129">
        <f>IF(P56="-","-",SUM(P51:P54,P56:P60)*'3l HAP'!$E$12)</f>
        <v>1.295347417945637</v>
      </c>
      <c r="Q61" s="129">
        <f>IF(Q56="-","-",SUM(Q51:Q54,Q56:Q60)*'3l HAP'!$E$12)</f>
        <v>1.3302680098530955</v>
      </c>
      <c r="R61" s="129">
        <f>IF(R56="-","-",SUM(R51:R54,R56:R60)*'3l HAP'!$E$12)</f>
        <v>1.3399254271219814</v>
      </c>
      <c r="S61" s="129">
        <f>IF(S56="-","-",SUM(S51:S54,S56:S60)*'3l HAP'!$E$12)</f>
        <v>1.3715969952832425</v>
      </c>
      <c r="T61" s="129">
        <f>IF(T56="-","-",SUM(T51:T54,T56:T60)*'3l HAP'!$E$12)</f>
        <v>1.3078423304606031</v>
      </c>
      <c r="U61" s="129" t="str">
        <f>IF(U56="-","-",SUM(U51:U54,U56:U60)*'3l HAP'!$E$12)</f>
        <v>-</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15">
      <c r="A62" s="256"/>
      <c r="B62" s="132" t="s">
        <v>44</v>
      </c>
      <c r="C62" s="132" t="str">
        <f>B62&amp;"_"&amp;D62</f>
        <v>Total_N Wales and Mersey</v>
      </c>
      <c r="D62" s="134" t="s">
        <v>319</v>
      </c>
      <c r="E62" s="131"/>
      <c r="F62" s="30"/>
      <c r="G62" s="129">
        <f>IF(G56="-","-",SUM(G51:G61))</f>
        <v>75.962071988620252</v>
      </c>
      <c r="H62" s="129">
        <f t="shared" ref="H62:P62" si="33">IF(H56="-","-",SUM(H51:H61))</f>
        <v>76.100515278094562</v>
      </c>
      <c r="I62" s="129">
        <f t="shared" si="33"/>
        <v>76.373586288690589</v>
      </c>
      <c r="J62" s="129">
        <f t="shared" si="33"/>
        <v>76.78891615711359</v>
      </c>
      <c r="K62" s="129">
        <f t="shared" si="33"/>
        <v>77.702419391346723</v>
      </c>
      <c r="L62" s="129">
        <f t="shared" si="33"/>
        <v>78.495956891611925</v>
      </c>
      <c r="M62" s="129">
        <f t="shared" si="33"/>
        <v>81.431529439296341</v>
      </c>
      <c r="N62" s="129">
        <f t="shared" si="33"/>
        <v>89.769319000872827</v>
      </c>
      <c r="O62" s="30"/>
      <c r="P62" s="129">
        <f t="shared" si="33"/>
        <v>89.769319000872827</v>
      </c>
      <c r="Q62" s="129">
        <f t="shared" ref="Q62" si="34">IF(Q56="-","-",SUM(Q51:Q61))</f>
        <v>92.189363006990973</v>
      </c>
      <c r="R62" s="129">
        <f t="shared" ref="R62" si="35">IF(R56="-","-",SUM(R51:R61))</f>
        <v>92.858635018132262</v>
      </c>
      <c r="S62" s="129">
        <f t="shared" ref="S62" si="36">IF(S56="-","-",SUM(S51:S61))</f>
        <v>95.053517306958852</v>
      </c>
      <c r="T62" s="129">
        <f t="shared" ref="T62" si="37">IF(T56="-","-",SUM(T51:T61))</f>
        <v>90.635233250520912</v>
      </c>
      <c r="U62" s="129" t="str">
        <f t="shared" ref="U62" si="38">IF(U56="-","-",SUM(U51:U61))</f>
        <v>-</v>
      </c>
      <c r="V62" s="129" t="str">
        <f t="shared" ref="V62" si="39">IF(V56="-","-",SUM(V51:V61))</f>
        <v>-</v>
      </c>
      <c r="W62" s="129" t="str">
        <f t="shared" ref="W62" si="40">IF(W56="-","-",SUM(W51:W61))</f>
        <v>-</v>
      </c>
      <c r="X62" s="129" t="str">
        <f t="shared" ref="X62" si="41">IF(X56="-","-",SUM(X51:X61))</f>
        <v>-</v>
      </c>
      <c r="Y62" s="129" t="str">
        <f t="shared" ref="Y62" si="42">IF(Y56="-","-",SUM(Y51:Y61))</f>
        <v>-</v>
      </c>
      <c r="Z62" s="129" t="str">
        <f t="shared" ref="Z62" si="43">IF(Z56="-","-",SUM(Z51:Z61))</f>
        <v>-</v>
      </c>
      <c r="AA62" s="28"/>
    </row>
    <row r="63" spans="1:27" s="29" customFormat="1" ht="11.25" customHeight="1" x14ac:dyDescent="0.15">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f>IF('3c AA'!W213="-","-",'3c AA'!W213)</f>
        <v>0</v>
      </c>
      <c r="U65" s="38" t="str">
        <f>IF('3c AA'!X213="-","-",'3c AA'!X213)</f>
        <v>-</v>
      </c>
      <c r="V65" s="38" t="str">
        <f>IF('3c AA'!Y213="-","-",'3c AA'!Y213)</f>
        <v>-</v>
      </c>
      <c r="W65" s="38" t="str">
        <f>IF('3c AA'!Z213="-","-",'3c AA'!Z213)</f>
        <v>-</v>
      </c>
      <c r="X65" s="38" t="str">
        <f>IF('3c AA'!AA213="-","-",'3c AA'!AA213)</f>
        <v>-</v>
      </c>
      <c r="Y65" s="38" t="str">
        <f>IF('3c AA'!AB213="-","-",'3c AA'!AB213)</f>
        <v>-</v>
      </c>
      <c r="Z65" s="38" t="str">
        <f>IF('3c AA'!AC213="-","-",'3c AA'!AC213)</f>
        <v>-</v>
      </c>
      <c r="AA65" s="28"/>
    </row>
    <row r="66" spans="1:27" s="29" customFormat="1" ht="11.25" customHeight="1" x14ac:dyDescent="0.15">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t="str">
        <f>'3d PC'!U64</f>
        <v>-</v>
      </c>
      <c r="V66" s="38" t="str">
        <f>'3d PC'!V64</f>
        <v>-</v>
      </c>
      <c r="W66" s="38" t="str">
        <f>'3d PC'!W64</f>
        <v>-</v>
      </c>
      <c r="X66" s="38" t="str">
        <f>'3d PC'!X64</f>
        <v>-</v>
      </c>
      <c r="Y66" s="38" t="str">
        <f>'3d PC'!Y64</f>
        <v>-</v>
      </c>
      <c r="Z66" s="38" t="str">
        <f>'3d PC'!Z64</f>
        <v>-</v>
      </c>
      <c r="AA66" s="28"/>
    </row>
    <row r="67" spans="1:27" s="29" customFormat="1" ht="11.25" x14ac:dyDescent="0.15">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15">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t="str">
        <f>IF('3g CPIH'!Q$16="-","-",'3h OC '!$E$11*('3g CPIH'!Q$16/'3g CPIH'!$G$16))</f>
        <v>-</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SMNCC'!G$39="-","-",'3i SMNCC'!G$49)</f>
        <v>0</v>
      </c>
      <c r="L69" s="38">
        <f>IF('3i SMNCC'!H$39="-","-",'3i SMNCC'!H$49)</f>
        <v>-0.1023945869506754</v>
      </c>
      <c r="M69" s="38">
        <f>IF('3i SMNCC'!I$39="-","-",'3i SMNCC'!I$49)</f>
        <v>1.310776222511721</v>
      </c>
      <c r="N69" s="38">
        <f>IF('3i SMNCC'!J$39="-","-",'3i SMNCC'!J$49)</f>
        <v>8.7390665290237255</v>
      </c>
      <c r="O69" s="30"/>
      <c r="P69" s="38">
        <f>IF('3i SMNCC'!L$39="-","-",'3i SMNCC'!L$49)</f>
        <v>8.7390665290237255</v>
      </c>
      <c r="Q69" s="38">
        <f>IF('3i SMNCC'!M$39="-","-",'3i SMNCC'!M$49)</f>
        <v>10.102089688688181</v>
      </c>
      <c r="R69" s="38">
        <f>IF('3i SMNCC'!N$39="-","-",'3i SMNCC'!N$49)</f>
        <v>10.300173121233549</v>
      </c>
      <c r="S69" s="38">
        <f>IF('3i SMNCC'!O$39="-","-",'3i SMNCC'!O$49)</f>
        <v>11.847822371645298</v>
      </c>
      <c r="T69" s="38">
        <f>IF('3i SMNCC'!P$39="-","-",'3i SMNCC'!P$49)</f>
        <v>7.7038430079225817</v>
      </c>
      <c r="U69" s="38" t="str">
        <f>IF('3i SMNCC'!Q$39="-","-",'3i SMNCC'!Q$49)</f>
        <v>-</v>
      </c>
      <c r="V69" s="38" t="str">
        <f>IF('3i SMNCC'!R$39="-","-",'3i SMNCC'!R$49)</f>
        <v>-</v>
      </c>
      <c r="W69" s="38" t="str">
        <f>IF('3i SMNCC'!S$39="-","-",'3i SMNCC'!S$49)</f>
        <v>-</v>
      </c>
      <c r="X69" s="38" t="str">
        <f>IF('3i SMNCC'!T$39="-","-",'3i SMNCC'!T$49)</f>
        <v>-</v>
      </c>
      <c r="Y69" s="38" t="str">
        <f>IF('3i SMNCC'!U$39="-","-",'3i SMNCC'!U$49)</f>
        <v>-</v>
      </c>
      <c r="Z69" s="38" t="str">
        <f>IF('3i SMNCC'!V$39="-","-",'3i SMNCC'!V$49)</f>
        <v>-</v>
      </c>
      <c r="AA69" s="28"/>
    </row>
    <row r="70" spans="1:27" s="29" customFormat="1" ht="11.25" x14ac:dyDescent="0.15">
      <c r="A70" s="256"/>
      <c r="B70" s="135" t="s">
        <v>349</v>
      </c>
      <c r="C70" s="135" t="s">
        <v>389</v>
      </c>
      <c r="D70" s="133" t="s">
        <v>320</v>
      </c>
      <c r="E70" s="128"/>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f>IF('3g CPIH'!P$16="-","-",'3j PAAC PAP'!$G$21*('3g CPIH'!P$16/'3g CPIH'!$G$16))</f>
        <v>3.3916430528375732</v>
      </c>
      <c r="U70" s="38" t="str">
        <f>IF('3g CPIH'!Q$16="-","-",'3j PAAC PAP'!$G$21*('3g CPIH'!Q$16/'3g CPIH'!$G$16))</f>
        <v>-</v>
      </c>
      <c r="V70" s="38" t="str">
        <f>IF('3g CPIH'!R$16="-","-",'3j PAAC PAP'!$G$21*('3g CPIH'!R$16/'3g CPIH'!$G$16))</f>
        <v>-</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15">
      <c r="A71" s="256"/>
      <c r="B71" s="135" t="s">
        <v>349</v>
      </c>
      <c r="C71" s="135" t="s">
        <v>406</v>
      </c>
      <c r="D71" s="133" t="s">
        <v>320</v>
      </c>
      <c r="E71" s="128"/>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0.2992404912173654</v>
      </c>
      <c r="M71" s="38">
        <f>IF(M66="-","-",SUM(M63:M69)*'3j PAAC PAP'!$G$39)</f>
        <v>0.31073573711204611</v>
      </c>
      <c r="N71" s="38">
        <f>IF(N66="-","-",SUM(N63:N69)*'3j PAAC PAP'!$G$39)</f>
        <v>0.34381659968945377</v>
      </c>
      <c r="O71" s="30"/>
      <c r="P71" s="38">
        <f>IF(P66="-","-",SUM(P63:P69)*'3j PAAC PAP'!$G$39)</f>
        <v>0.34381659968945377</v>
      </c>
      <c r="Q71" s="38">
        <f>IF(Q66="-","-",SUM(Q63:Q69)*'3j PAAC PAP'!$G$39)</f>
        <v>0.35329781152991024</v>
      </c>
      <c r="R71" s="38">
        <f>IF(R66="-","-",SUM(R63:R69)*'3j PAAC PAP'!$G$39)</f>
        <v>0.35585978057964163</v>
      </c>
      <c r="S71" s="38">
        <f>IF(S66="-","-",SUM(S63:S69)*'3j PAAC PAP'!$G$39)</f>
        <v>0.36452154710060708</v>
      </c>
      <c r="T71" s="38">
        <f>IF(T66="-","-",SUM(T63:T69)*'3j PAAC PAP'!$G$39)</f>
        <v>0.34689191001660674</v>
      </c>
      <c r="U71" s="38" t="str">
        <f>IF(U66="-","-",SUM(U63:U69)*'3j PAAC PAP'!$G$39)</f>
        <v>-</v>
      </c>
      <c r="V71" s="38" t="str">
        <f>IF(V66="-","-",SUM(V63:V69)*'3j PAAC PAP'!$G$39)</f>
        <v>-</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15">
      <c r="A72" s="256"/>
      <c r="B72" s="135" t="s">
        <v>388</v>
      </c>
      <c r="C72" s="135" t="s">
        <v>518</v>
      </c>
      <c r="D72" s="133" t="s">
        <v>320</v>
      </c>
      <c r="E72" s="128"/>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1.4699029479164465</v>
      </c>
      <c r="M72" s="38">
        <f>IF(M66="-","-",SUM(M63:M71)*'3k EBIT'!$E$11)</f>
        <v>1.524874017924831</v>
      </c>
      <c r="N72" s="38">
        <f>IF(N66="-","-",SUM(N63:N71)*'3k EBIT'!$E$11)</f>
        <v>1.6810061544193402</v>
      </c>
      <c r="O72" s="30"/>
      <c r="P72" s="38">
        <f>IF(P66="-","-",SUM(P63:P71)*'3k EBIT'!$E$11)</f>
        <v>1.6810061544193402</v>
      </c>
      <c r="Q72" s="38">
        <f>IF(Q66="-","-",SUM(Q63:Q71)*'3k EBIT'!$E$11)</f>
        <v>1.7263235180077914</v>
      </c>
      <c r="R72" s="38">
        <f>IF(R66="-","-",SUM(R63:R71)*'3k EBIT'!$E$11)</f>
        <v>1.7388562004680224</v>
      </c>
      <c r="S72" s="38">
        <f>IF(S66="-","-",SUM(S63:S71)*'3k EBIT'!$E$11)</f>
        <v>1.7799572211375414</v>
      </c>
      <c r="T72" s="38">
        <f>IF(T66="-","-",SUM(T63:T71)*'3k EBIT'!$E$11)</f>
        <v>1.6972211285225043</v>
      </c>
      <c r="U72" s="38" t="str">
        <f>IF(U66="-","-",SUM(U63:U71)*'3k EBIT'!$E$11)</f>
        <v>-</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15">
      <c r="A73" s="256"/>
      <c r="B73" s="135" t="s">
        <v>292</v>
      </c>
      <c r="C73" s="179" t="s">
        <v>519</v>
      </c>
      <c r="D73" s="133" t="s">
        <v>320</v>
      </c>
      <c r="E73" s="127"/>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1.1326757984844789</v>
      </c>
      <c r="M73" s="38">
        <f>IF(M68="-","-",SUM(M63:M66,M68:M72)*'3l HAP'!$E$12)</f>
        <v>1.1750353302505396</v>
      </c>
      <c r="N73" s="38">
        <f>IF(N68="-","-",SUM(N63:N66,N68:N72)*'3l HAP'!$E$12)</f>
        <v>1.295347417945637</v>
      </c>
      <c r="O73" s="30"/>
      <c r="P73" s="38">
        <f>IF(P68="-","-",SUM(P63:P66,P68:P72)*'3l HAP'!$E$12)</f>
        <v>1.295347417945637</v>
      </c>
      <c r="Q73" s="38">
        <f>IF(Q68="-","-",SUM(Q63:Q66,Q68:Q72)*'3l HAP'!$E$12)</f>
        <v>1.3302680098530955</v>
      </c>
      <c r="R73" s="38">
        <f>IF(R68="-","-",SUM(R63:R66,R68:R72)*'3l HAP'!$E$12)</f>
        <v>1.3399254271219814</v>
      </c>
      <c r="S73" s="38">
        <f>IF(S68="-","-",SUM(S63:S66,S68:S72)*'3l HAP'!$E$12)</f>
        <v>1.3715969952832425</v>
      </c>
      <c r="T73" s="38">
        <f>IF(T68="-","-",SUM(T63:T66,T68:T72)*'3l HAP'!$E$12)</f>
        <v>1.3078423304606031</v>
      </c>
      <c r="U73" s="38" t="str">
        <f>IF(U68="-","-",SUM(U63:U66,U68:U72)*'3l HAP'!$E$12)</f>
        <v>-</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15">
      <c r="A74" s="256"/>
      <c r="B74" s="135" t="s">
        <v>44</v>
      </c>
      <c r="C74" s="135" t="str">
        <f>B74&amp;"_"&amp;D74</f>
        <v>Total_Midlands</v>
      </c>
      <c r="D74" s="133" t="s">
        <v>320</v>
      </c>
      <c r="E74" s="128"/>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78.495956891611925</v>
      </c>
      <c r="M74" s="38">
        <f t="shared" si="44"/>
        <v>81.431529439296341</v>
      </c>
      <c r="N74" s="38">
        <f t="shared" si="44"/>
        <v>89.769319000872827</v>
      </c>
      <c r="O74" s="30"/>
      <c r="P74" s="38">
        <f t="shared" si="44"/>
        <v>89.769319000872827</v>
      </c>
      <c r="Q74" s="38">
        <f t="shared" ref="Q74" si="45">IF(Q68="-","-",SUM(Q63:Q73))</f>
        <v>92.189363006990973</v>
      </c>
      <c r="R74" s="38">
        <f t="shared" ref="R74" si="46">IF(R68="-","-",SUM(R63:R73))</f>
        <v>92.858635018132262</v>
      </c>
      <c r="S74" s="38">
        <f t="shared" ref="S74" si="47">IF(S68="-","-",SUM(S63:S73))</f>
        <v>95.053517306958852</v>
      </c>
      <c r="T74" s="38">
        <f t="shared" ref="T74" si="48">IF(T68="-","-",SUM(T63:T73))</f>
        <v>90.635233250520912</v>
      </c>
      <c r="U74" s="38" t="str">
        <f t="shared" ref="U74" si="49">IF(U68="-","-",SUM(U63:U73))</f>
        <v>-</v>
      </c>
      <c r="V74" s="38" t="str">
        <f t="shared" ref="V74" si="50">IF(V68="-","-",SUM(V63:V73))</f>
        <v>-</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15">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AA'!J214="-","-",'3c AA'!J214)</f>
        <v>-</v>
      </c>
      <c r="H77" s="129" t="str">
        <f>IF('3c AA'!K214="-","-",'3c AA'!K214)</f>
        <v>-</v>
      </c>
      <c r="I77" s="129" t="str">
        <f>IF('3c AA'!L214="-","-",'3c AA'!L214)</f>
        <v>-</v>
      </c>
      <c r="J77" s="129" t="str">
        <f>IF('3c AA'!M214="-","-",'3c AA'!M214)</f>
        <v>-</v>
      </c>
      <c r="K77" s="129" t="str">
        <f>IF('3c AA'!N214="-","-",'3c AA'!N214)</f>
        <v>-</v>
      </c>
      <c r="L77" s="129" t="str">
        <f>IF('3c AA'!O214="-","-",'3c AA'!O214)</f>
        <v>-</v>
      </c>
      <c r="M77" s="129" t="str">
        <f>IF('3c AA'!P214="-","-",'3c AA'!P214)</f>
        <v>-</v>
      </c>
      <c r="N77" s="129" t="str">
        <f>IF('3c AA'!Q214="-","-",'3c AA'!Q214)</f>
        <v>-</v>
      </c>
      <c r="O77" s="30"/>
      <c r="P77" s="129" t="str">
        <f>IF('3c AA'!S214="-","-",'3c AA'!S214)</f>
        <v>-</v>
      </c>
      <c r="Q77" s="129" t="str">
        <f>IF('3c AA'!T214="-","-",'3c AA'!T214)</f>
        <v>-</v>
      </c>
      <c r="R77" s="129" t="str">
        <f>IF('3c AA'!U214="-","-",'3c AA'!U214)</f>
        <v>-</v>
      </c>
      <c r="S77" s="129" t="str">
        <f>IF('3c AA'!V214="-","-",'3c AA'!V214)</f>
        <v>-</v>
      </c>
      <c r="T77" s="129">
        <f>IF('3c AA'!W214="-","-",'3c AA'!W214)</f>
        <v>0</v>
      </c>
      <c r="U77" s="129" t="str">
        <f>IF('3c AA'!X214="-","-",'3c AA'!X214)</f>
        <v>-</v>
      </c>
      <c r="V77" s="129" t="str">
        <f>IF('3c AA'!Y214="-","-",'3c AA'!Y214)</f>
        <v>-</v>
      </c>
      <c r="W77" s="129" t="str">
        <f>IF('3c AA'!Z214="-","-",'3c AA'!Z214)</f>
        <v>-</v>
      </c>
      <c r="X77" s="129" t="str">
        <f>IF('3c AA'!AA214="-","-",'3c AA'!AA214)</f>
        <v>-</v>
      </c>
      <c r="Y77" s="129" t="str">
        <f>IF('3c AA'!AB214="-","-",'3c AA'!AB214)</f>
        <v>-</v>
      </c>
      <c r="Z77" s="129" t="str">
        <f>IF('3c AA'!AC214="-","-",'3c AA'!AC214)</f>
        <v>-</v>
      </c>
      <c r="AA77" s="28"/>
    </row>
    <row r="78" spans="1:27" s="29" customFormat="1" ht="11.25" x14ac:dyDescent="0.15">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t="str">
        <f>'3d PC'!U64</f>
        <v>-</v>
      </c>
      <c r="V78" s="129" t="str">
        <f>'3d PC'!V64</f>
        <v>-</v>
      </c>
      <c r="W78" s="129" t="str">
        <f>'3d PC'!W64</f>
        <v>-</v>
      </c>
      <c r="X78" s="129" t="str">
        <f>'3d PC'!X64</f>
        <v>-</v>
      </c>
      <c r="Y78" s="129" t="str">
        <f>'3d PC'!Y64</f>
        <v>-</v>
      </c>
      <c r="Z78" s="129" t="str">
        <f>'3d PC'!Z64</f>
        <v>-</v>
      </c>
      <c r="AA78" s="28"/>
    </row>
    <row r="79" spans="1:27" s="29" customFormat="1" ht="11.25" x14ac:dyDescent="0.15">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15">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t="str">
        <f>IF('3g CPIH'!Q$16="-","-",'3h OC '!$E$11*('3g CPIH'!Q$16/'3g CPIH'!$G$16))</f>
        <v>-</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SMNCC'!G$39="-","-",'3i SMNCC'!G$49)</f>
        <v>0</v>
      </c>
      <c r="L81" s="129">
        <f>IF('3i SMNCC'!H$39="-","-",'3i SMNCC'!H$49)</f>
        <v>-0.1023945869506754</v>
      </c>
      <c r="M81" s="129">
        <f>IF('3i SMNCC'!I$39="-","-",'3i SMNCC'!I$49)</f>
        <v>1.310776222511721</v>
      </c>
      <c r="N81" s="129">
        <f>IF('3i SMNCC'!J$39="-","-",'3i SMNCC'!J$49)</f>
        <v>8.7390665290237255</v>
      </c>
      <c r="O81" s="30"/>
      <c r="P81" s="129">
        <f>IF('3i SMNCC'!L$39="-","-",'3i SMNCC'!L$49)</f>
        <v>8.7390665290237255</v>
      </c>
      <c r="Q81" s="129">
        <f>IF('3i SMNCC'!M$39="-","-",'3i SMNCC'!M$49)</f>
        <v>10.102089688688181</v>
      </c>
      <c r="R81" s="129">
        <f>IF('3i SMNCC'!N$39="-","-",'3i SMNCC'!N$49)</f>
        <v>10.300173121233549</v>
      </c>
      <c r="S81" s="129">
        <f>IF('3i SMNCC'!O$39="-","-",'3i SMNCC'!O$49)</f>
        <v>11.847822371645298</v>
      </c>
      <c r="T81" s="129">
        <f>IF('3i SMNCC'!P$39="-","-",'3i SMNCC'!P$49)</f>
        <v>7.7038430079225817</v>
      </c>
      <c r="U81" s="129" t="str">
        <f>IF('3i SMNCC'!Q$39="-","-",'3i SMNCC'!Q$49)</f>
        <v>-</v>
      </c>
      <c r="V81" s="129" t="str">
        <f>IF('3i SMNCC'!R$39="-","-",'3i SMNCC'!R$49)</f>
        <v>-</v>
      </c>
      <c r="W81" s="129" t="str">
        <f>IF('3i SMNCC'!S$39="-","-",'3i SMNCC'!S$49)</f>
        <v>-</v>
      </c>
      <c r="X81" s="129" t="str">
        <f>IF('3i SMNCC'!T$39="-","-",'3i SMNCC'!T$49)</f>
        <v>-</v>
      </c>
      <c r="Y81" s="129" t="str">
        <f>IF('3i SMNCC'!U$39="-","-",'3i SMNCC'!U$49)</f>
        <v>-</v>
      </c>
      <c r="Z81" s="129" t="str">
        <f>IF('3i SMNCC'!V$39="-","-",'3i SMNCC'!V$49)</f>
        <v>-</v>
      </c>
      <c r="AA81" s="28"/>
    </row>
    <row r="82" spans="1:27" s="29" customFormat="1" ht="11.25" customHeight="1" x14ac:dyDescent="0.15">
      <c r="A82" s="256"/>
      <c r="B82" s="132" t="s">
        <v>349</v>
      </c>
      <c r="C82" s="132" t="s">
        <v>389</v>
      </c>
      <c r="D82" s="134" t="s">
        <v>321</v>
      </c>
      <c r="E82" s="131"/>
      <c r="F82" s="30"/>
      <c r="G82" s="129">
        <f>IF('3g CPIH'!C$16="-","-",'3j PAAC PAP'!$G$21*('3g CPIH'!C$16/'3g CPIH'!$G$16))</f>
        <v>3.1142016634050882</v>
      </c>
      <c r="H82" s="129">
        <f>IF('3g CPIH'!D$16="-","-",'3j PAAC PAP'!$G$21*('3g CPIH'!D$16/'3g CPIH'!$G$16))</f>
        <v>3.1204363013698631</v>
      </c>
      <c r="I82" s="129">
        <f>IF('3g CPIH'!E$16="-","-",'3j PAAC PAP'!$G$21*('3g CPIH'!E$16/'3g CPIH'!$G$16))</f>
        <v>3.129788258317026</v>
      </c>
      <c r="J82" s="129">
        <f>IF('3g CPIH'!F$16="-","-",'3j PAAC PAP'!$G$21*('3g CPIH'!F$16/'3g CPIH'!$G$16))</f>
        <v>3.1484921722113506</v>
      </c>
      <c r="K82" s="129">
        <f>IF('3g CPIH'!G$16="-","-",'3j PAAC PAP'!$G$21*('3g CPIH'!G$16/'3g CPIH'!$G$16))</f>
        <v>3.1859000000000002</v>
      </c>
      <c r="L82" s="129">
        <f>IF('3g CPIH'!H$16="-","-",'3j PAAC PAP'!$G$21*('3g CPIH'!H$16/'3g CPIH'!$G$16))</f>
        <v>3.2264251467710374</v>
      </c>
      <c r="M82" s="129">
        <f>IF('3g CPIH'!I$16="-","-",'3j PAAC PAP'!$G$21*('3g CPIH'!I$16/'3g CPIH'!$G$16))</f>
        <v>3.2731849315068491</v>
      </c>
      <c r="N82" s="129">
        <f>IF('3g CPIH'!J$16="-","-",'3j PAAC PAP'!$G$21*('3g CPIH'!J$16/'3g CPIH'!$G$16))</f>
        <v>3.3012408023483371</v>
      </c>
      <c r="O82" s="30"/>
      <c r="P82" s="129">
        <f>IF('3g CPIH'!L$16="-","-",'3j PAAC PAP'!$G$21*('3g CPIH'!L$16/'3g CPIH'!$G$16))</f>
        <v>3.3012408023483371</v>
      </c>
      <c r="Q82" s="129">
        <f>IF('3g CPIH'!M$16="-","-",'3j PAAC PAP'!$G$21*('3g CPIH'!M$16/'3g CPIH'!$G$16))</f>
        <v>3.3386486301369862</v>
      </c>
      <c r="R82" s="129">
        <f>IF('3g CPIH'!N$16="-","-",'3j PAAC PAP'!$G$21*('3g CPIH'!N$16/'3g CPIH'!$G$16))</f>
        <v>3.3635871819960861</v>
      </c>
      <c r="S82" s="129">
        <f>IF('3g CPIH'!O$16="-","-",'3j PAAC PAP'!$G$21*('3g CPIH'!O$16/'3g CPIH'!$G$16))</f>
        <v>3.3822910958904111</v>
      </c>
      <c r="T82" s="129">
        <f>IF('3g CPIH'!P$16="-","-",'3j PAAC PAP'!$G$21*('3g CPIH'!P$16/'3g CPIH'!$G$16))</f>
        <v>3.3916430528375732</v>
      </c>
      <c r="U82" s="129" t="str">
        <f>IF('3g CPIH'!Q$16="-","-",'3j PAAC PAP'!$G$21*('3g CPIH'!Q$16/'3g CPIH'!$G$16))</f>
        <v>-</v>
      </c>
      <c r="V82" s="129" t="str">
        <f>IF('3g CPIH'!R$16="-","-",'3j PAAC PAP'!$G$21*('3g CPIH'!R$16/'3g CPIH'!$G$16))</f>
        <v>-</v>
      </c>
      <c r="W82" s="129" t="str">
        <f>IF('3g CPIH'!S$16="-","-",'3j PAAC PAP'!$G$21*('3g CPIH'!S$16/'3g CPIH'!$G$16))</f>
        <v>-</v>
      </c>
      <c r="X82" s="129" t="str">
        <f>IF('3g CPIH'!T$16="-","-",'3j PAAC PAP'!$G$21*('3g CPIH'!T$16/'3g CPIH'!$G$16))</f>
        <v>-</v>
      </c>
      <c r="Y82" s="129" t="str">
        <f>IF('3g CPIH'!U$16="-","-",'3j PAAC PAP'!$G$21*('3g CPIH'!U$16/'3g CPIH'!$G$16))</f>
        <v>-</v>
      </c>
      <c r="Z82" s="129" t="str">
        <f>IF('3g CPIH'!V$16="-","-",'3j PAAC PAP'!$G$21*('3g CPIH'!V$16/'3g CPIH'!$G$16))</f>
        <v>-</v>
      </c>
      <c r="AA82" s="28"/>
    </row>
    <row r="83" spans="1:27" s="29" customFormat="1" ht="11.25" customHeight="1" x14ac:dyDescent="0.15">
      <c r="A83" s="256"/>
      <c r="B83" s="132" t="s">
        <v>349</v>
      </c>
      <c r="C83" s="132" t="s">
        <v>406</v>
      </c>
      <c r="D83" s="134" t="s">
        <v>321</v>
      </c>
      <c r="E83" s="131"/>
      <c r="F83" s="30"/>
      <c r="G83" s="129">
        <f>IF(G78="-","-",SUM(G75:G81)*'3j PAAC PAP'!$G$39)</f>
        <v>0.2896141176426133</v>
      </c>
      <c r="H83" s="129">
        <f>IF(H78="-","-",SUM(H75:H81)*'3j PAAC PAP'!$G$39)</f>
        <v>0.2901396470114978</v>
      </c>
      <c r="I83" s="129">
        <f>IF(I78="-","-",SUM(I75:I81)*'3j PAAC PAP'!$G$39)</f>
        <v>0.29118835133161486</v>
      </c>
      <c r="J83" s="129">
        <f>IF(J78="-","-",SUM(J75:J81)*'3j PAAC PAP'!$G$39)</f>
        <v>0.29276493943826842</v>
      </c>
      <c r="K83" s="129">
        <f>IF(K78="-","-",SUM(K75:K81)*'3j PAAC PAP'!$G$39)</f>
        <v>0.29624795193665693</v>
      </c>
      <c r="L83" s="129">
        <f>IF(L78="-","-",SUM(L75:L81)*'3j PAAC PAP'!$G$39)</f>
        <v>0.2992404912173654</v>
      </c>
      <c r="M83" s="129">
        <f>IF(M78="-","-",SUM(M75:M81)*'3j PAAC PAP'!$G$39)</f>
        <v>0.31073573711204611</v>
      </c>
      <c r="N83" s="129">
        <f>IF(N78="-","-",SUM(N75:N81)*'3j PAAC PAP'!$G$39)</f>
        <v>0.34381659968945377</v>
      </c>
      <c r="O83" s="30"/>
      <c r="P83" s="129">
        <f>IF(P78="-","-",SUM(P75:P81)*'3j PAAC PAP'!$G$39)</f>
        <v>0.34381659968945377</v>
      </c>
      <c r="Q83" s="129">
        <f>IF(Q78="-","-",SUM(Q75:Q81)*'3j PAAC PAP'!$G$39)</f>
        <v>0.35329781152991024</v>
      </c>
      <c r="R83" s="129">
        <f>IF(R78="-","-",SUM(R75:R81)*'3j PAAC PAP'!$G$39)</f>
        <v>0.35585978057964163</v>
      </c>
      <c r="S83" s="129">
        <f>IF(S78="-","-",SUM(S75:S81)*'3j PAAC PAP'!$G$39)</f>
        <v>0.36452154710060708</v>
      </c>
      <c r="T83" s="129">
        <f>IF(T78="-","-",SUM(T75:T81)*'3j PAAC PAP'!$G$39)</f>
        <v>0.34689191001660674</v>
      </c>
      <c r="U83" s="129" t="str">
        <f>IF(U78="-","-",SUM(U75:U81)*'3j PAAC PAP'!$G$39)</f>
        <v>-</v>
      </c>
      <c r="V83" s="129" t="str">
        <f>IF(V78="-","-",SUM(V75:V81)*'3j PAAC PAP'!$G$39)</f>
        <v>-</v>
      </c>
      <c r="W83" s="129" t="str">
        <f>IF(W78="-","-",SUM(W75:W81)*'3j PAAC PAP'!$G$39)</f>
        <v>-</v>
      </c>
      <c r="X83" s="129" t="str">
        <f>IF(X78="-","-",SUM(X75:X81)*'3j PAAC PAP'!$G$39)</f>
        <v>-</v>
      </c>
      <c r="Y83" s="129" t="str">
        <f>IF(Y78="-","-",SUM(Y75:Y81)*'3j PAAC PAP'!$G$39)</f>
        <v>-</v>
      </c>
      <c r="Z83" s="129" t="str">
        <f>IF(Z78="-","-",SUM(Z75:Z81)*'3j PAAC PAP'!$G$39)</f>
        <v>-</v>
      </c>
      <c r="AA83" s="28"/>
    </row>
    <row r="84" spans="1:27" s="29" customFormat="1" ht="11.25" customHeight="1" x14ac:dyDescent="0.15">
      <c r="A84" s="256"/>
      <c r="B84" s="132" t="s">
        <v>388</v>
      </c>
      <c r="C84" s="132" t="s">
        <v>518</v>
      </c>
      <c r="D84" s="134" t="s">
        <v>321</v>
      </c>
      <c r="E84" s="131"/>
      <c r="F84" s="30"/>
      <c r="G84" s="129">
        <f>IF(G78="-","-",SUM(G75:G83)*'3k EBIT'!$E$11)</f>
        <v>1.4224538175907742</v>
      </c>
      <c r="H84" s="129">
        <f>IF(H78="-","-",SUM(H75:H83)*'3k EBIT'!$E$11)</f>
        <v>1.4250462848639429</v>
      </c>
      <c r="I84" s="129">
        <f>IF(I78="-","-",SUM(I75:I83)*'3k EBIT'!$E$11)</f>
        <v>1.4301597696771782</v>
      </c>
      <c r="J84" s="129">
        <f>IF(J78="-","-",SUM(J75:J83)*'3k EBIT'!$E$11)</f>
        <v>1.4379371714966844</v>
      </c>
      <c r="K84" s="129">
        <f>IF(K78="-","-",SUM(K75:K83)*'3k EBIT'!$E$11)</f>
        <v>1.4550432894434291</v>
      </c>
      <c r="L84" s="129">
        <f>IF(L78="-","-",SUM(L75:L83)*'3k EBIT'!$E$11)</f>
        <v>1.4699029479164465</v>
      </c>
      <c r="M84" s="129">
        <f>IF(M78="-","-",SUM(M75:M83)*'3k EBIT'!$E$11)</f>
        <v>1.524874017924831</v>
      </c>
      <c r="N84" s="129">
        <f>IF(N78="-","-",SUM(N75:N83)*'3k EBIT'!$E$11)</f>
        <v>1.6810061544193402</v>
      </c>
      <c r="O84" s="30"/>
      <c r="P84" s="129">
        <f>IF(P78="-","-",SUM(P75:P83)*'3k EBIT'!$E$11)</f>
        <v>1.6810061544193402</v>
      </c>
      <c r="Q84" s="129">
        <f>IF(Q78="-","-",SUM(Q75:Q83)*'3k EBIT'!$E$11)</f>
        <v>1.7263235180077914</v>
      </c>
      <c r="R84" s="129">
        <f>IF(R78="-","-",SUM(R75:R83)*'3k EBIT'!$E$11)</f>
        <v>1.7388562004680224</v>
      </c>
      <c r="S84" s="129">
        <f>IF(S78="-","-",SUM(S75:S83)*'3k EBIT'!$E$11)</f>
        <v>1.7799572211375414</v>
      </c>
      <c r="T84" s="129">
        <f>IF(T78="-","-",SUM(T75:T83)*'3k EBIT'!$E$11)</f>
        <v>1.6972211285225043</v>
      </c>
      <c r="U84" s="129" t="str">
        <f>IF(U78="-","-",SUM(U75:U83)*'3k EBIT'!$E$11)</f>
        <v>-</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15">
      <c r="A85" s="256"/>
      <c r="B85" s="132" t="s">
        <v>292</v>
      </c>
      <c r="C85" s="177" t="s">
        <v>519</v>
      </c>
      <c r="D85" s="134" t="s">
        <v>321</v>
      </c>
      <c r="E85" s="130"/>
      <c r="F85" s="30"/>
      <c r="G85" s="129">
        <f>IF(G80="-","-",SUM(G75:G78,G80:G84)*'3l HAP'!$E$12)</f>
        <v>1.0961125126871367</v>
      </c>
      <c r="H85" s="129">
        <f>IF(H80="-","-",SUM(H75:H78,H80:H84)*'3l HAP'!$E$12)</f>
        <v>1.0981102125644266</v>
      </c>
      <c r="I85" s="129">
        <f>IF(I80="-","-",SUM(I75:I78,I80:I84)*'3l HAP'!$E$12)</f>
        <v>1.1020505546816253</v>
      </c>
      <c r="J85" s="129">
        <f>IF(J80="-","-",SUM(J75:J78,J80:J84)*'3l HAP'!$E$12)</f>
        <v>1.1080436543134962</v>
      </c>
      <c r="K85" s="129">
        <f>IF(K80="-","-",SUM(K75:K78,K80:K84)*'3l HAP'!$E$12)</f>
        <v>1.1212252632297603</v>
      </c>
      <c r="L85" s="129">
        <f>IF(L80="-","-",SUM(L75:L78,L80:L84)*'3l HAP'!$E$12)</f>
        <v>1.1326757984844789</v>
      </c>
      <c r="M85" s="129">
        <f>IF(M80="-","-",SUM(M75:M78,M80:M84)*'3l HAP'!$E$12)</f>
        <v>1.1750353302505396</v>
      </c>
      <c r="N85" s="129">
        <f>IF(N80="-","-",SUM(N75:N78,N80:N84)*'3l HAP'!$E$12)</f>
        <v>1.295347417945637</v>
      </c>
      <c r="O85" s="30"/>
      <c r="P85" s="129">
        <f>IF(P80="-","-",SUM(P75:P78,P80:P84)*'3l HAP'!$E$12)</f>
        <v>1.295347417945637</v>
      </c>
      <c r="Q85" s="129">
        <f>IF(Q80="-","-",SUM(Q75:Q78,Q80:Q84)*'3l HAP'!$E$12)</f>
        <v>1.3302680098530955</v>
      </c>
      <c r="R85" s="129">
        <f>IF(R80="-","-",SUM(R75:R78,R80:R84)*'3l HAP'!$E$12)</f>
        <v>1.3399254271219814</v>
      </c>
      <c r="S85" s="129">
        <f>IF(S80="-","-",SUM(S75:S78,S80:S84)*'3l HAP'!$E$12)</f>
        <v>1.3715969952832425</v>
      </c>
      <c r="T85" s="129">
        <f>IF(T80="-","-",SUM(T75:T78,T80:T84)*'3l HAP'!$E$12)</f>
        <v>1.3078423304606031</v>
      </c>
      <c r="U85" s="129" t="str">
        <f>IF(U80="-","-",SUM(U75:U78,U80:U84)*'3l HAP'!$E$12)</f>
        <v>-</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15">
      <c r="A86" s="256"/>
      <c r="B86" s="132" t="s">
        <v>44</v>
      </c>
      <c r="C86" s="132" t="str">
        <f>B86&amp;"_"&amp;D86</f>
        <v>Total_Northern</v>
      </c>
      <c r="D86" s="134" t="s">
        <v>321</v>
      </c>
      <c r="E86" s="131"/>
      <c r="F86" s="30"/>
      <c r="G86" s="129">
        <f>IF(G80="-","-",SUM(G75:G85))</f>
        <v>75.962071988620252</v>
      </c>
      <c r="H86" s="129">
        <f t="shared" ref="H86:P86" si="55">IF(H80="-","-",SUM(H75:H85))</f>
        <v>76.100515278094562</v>
      </c>
      <c r="I86" s="129">
        <f t="shared" si="55"/>
        <v>76.373586288690589</v>
      </c>
      <c r="J86" s="129">
        <f t="shared" si="55"/>
        <v>76.78891615711359</v>
      </c>
      <c r="K86" s="129">
        <f t="shared" si="55"/>
        <v>77.702419391346723</v>
      </c>
      <c r="L86" s="129">
        <f t="shared" si="55"/>
        <v>78.495956891611925</v>
      </c>
      <c r="M86" s="129">
        <f t="shared" si="55"/>
        <v>81.431529439296341</v>
      </c>
      <c r="N86" s="129">
        <f t="shared" si="55"/>
        <v>89.769319000872827</v>
      </c>
      <c r="O86" s="30"/>
      <c r="P86" s="129">
        <f t="shared" si="55"/>
        <v>89.769319000872827</v>
      </c>
      <c r="Q86" s="129">
        <f t="shared" ref="Q86" si="56">IF(Q80="-","-",SUM(Q75:Q85))</f>
        <v>92.189363006990973</v>
      </c>
      <c r="R86" s="129">
        <f t="shared" ref="R86" si="57">IF(R80="-","-",SUM(R75:R85))</f>
        <v>92.858635018132262</v>
      </c>
      <c r="S86" s="129">
        <f t="shared" ref="S86" si="58">IF(S80="-","-",SUM(S75:S85))</f>
        <v>95.053517306958852</v>
      </c>
      <c r="T86" s="129">
        <f t="shared" ref="T86" si="59">IF(T80="-","-",SUM(T75:T85))</f>
        <v>90.635233250520912</v>
      </c>
      <c r="U86" s="129" t="str">
        <f t="shared" ref="U86" si="60">IF(U80="-","-",SUM(U75:U85))</f>
        <v>-</v>
      </c>
      <c r="V86" s="129" t="str">
        <f t="shared" ref="V86" si="61">IF(V80="-","-",SUM(V75:V85))</f>
        <v>-</v>
      </c>
      <c r="W86" s="129" t="str">
        <f t="shared" ref="W86" si="62">IF(W80="-","-",SUM(W75:W85))</f>
        <v>-</v>
      </c>
      <c r="X86" s="129" t="str">
        <f t="shared" ref="X86" si="63">IF(X80="-","-",SUM(X75:X85))</f>
        <v>-</v>
      </c>
      <c r="Y86" s="129" t="str">
        <f t="shared" ref="Y86" si="64">IF(Y80="-","-",SUM(Y75:Y85))</f>
        <v>-</v>
      </c>
      <c r="Z86" s="129" t="str">
        <f t="shared" ref="Z86" si="65">IF(Z80="-","-",SUM(Z75:Z85))</f>
        <v>-</v>
      </c>
      <c r="AA86" s="28"/>
    </row>
    <row r="87" spans="1:27" s="29" customFormat="1" ht="11.25" customHeight="1" x14ac:dyDescent="0.15">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f>IF('3c AA'!W215="-","-",'3c AA'!W215)</f>
        <v>0</v>
      </c>
      <c r="U89" s="38" t="str">
        <f>IF('3c AA'!X215="-","-",'3c AA'!X215)</f>
        <v>-</v>
      </c>
      <c r="V89" s="38" t="str">
        <f>IF('3c AA'!Y215="-","-",'3c AA'!Y215)</f>
        <v>-</v>
      </c>
      <c r="W89" s="38" t="str">
        <f>IF('3c AA'!Z215="-","-",'3c AA'!Z215)</f>
        <v>-</v>
      </c>
      <c r="X89" s="38" t="str">
        <f>IF('3c AA'!AA215="-","-",'3c AA'!AA215)</f>
        <v>-</v>
      </c>
      <c r="Y89" s="38" t="str">
        <f>IF('3c AA'!AB215="-","-",'3c AA'!AB215)</f>
        <v>-</v>
      </c>
      <c r="Z89" s="38" t="str">
        <f>IF('3c AA'!AC215="-","-",'3c AA'!AC215)</f>
        <v>-</v>
      </c>
      <c r="AA89" s="28"/>
    </row>
    <row r="90" spans="1:27" s="29" customFormat="1" ht="11.25" x14ac:dyDescent="0.15">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t="str">
        <f>'3d PC'!U64</f>
        <v>-</v>
      </c>
      <c r="V90" s="38" t="str">
        <f>'3d PC'!V64</f>
        <v>-</v>
      </c>
      <c r="W90" s="38" t="str">
        <f>'3d PC'!W64</f>
        <v>-</v>
      </c>
      <c r="X90" s="38" t="str">
        <f>'3d PC'!X64</f>
        <v>-</v>
      </c>
      <c r="Y90" s="38" t="str">
        <f>'3d PC'!Y64</f>
        <v>-</v>
      </c>
      <c r="Z90" s="38" t="str">
        <f>'3d PC'!Z64</f>
        <v>-</v>
      </c>
      <c r="AA90" s="28"/>
    </row>
    <row r="91" spans="1:27" s="29" customFormat="1" ht="11.25" x14ac:dyDescent="0.15">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15">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t="str">
        <f>IF('3g CPIH'!Q$16="-","-",'3h OC '!$E$11*('3g CPIH'!Q$16/'3g CPIH'!$G$16))</f>
        <v>-</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SMNCC'!G$39="-","-",'3i SMNCC'!G$49)</f>
        <v>0</v>
      </c>
      <c r="L93" s="38">
        <f>IF('3i SMNCC'!H$39="-","-",'3i SMNCC'!H$49)</f>
        <v>-0.1023945869506754</v>
      </c>
      <c r="M93" s="38">
        <f>IF('3i SMNCC'!I$39="-","-",'3i SMNCC'!I$49)</f>
        <v>1.310776222511721</v>
      </c>
      <c r="N93" s="38">
        <f>IF('3i SMNCC'!J$39="-","-",'3i SMNCC'!J$49)</f>
        <v>8.7390665290237255</v>
      </c>
      <c r="O93" s="30"/>
      <c r="P93" s="38">
        <f>IF('3i SMNCC'!L$39="-","-",'3i SMNCC'!L$49)</f>
        <v>8.7390665290237255</v>
      </c>
      <c r="Q93" s="38">
        <f>IF('3i SMNCC'!M$39="-","-",'3i SMNCC'!M$49)</f>
        <v>10.102089688688181</v>
      </c>
      <c r="R93" s="38">
        <f>IF('3i SMNCC'!N$39="-","-",'3i SMNCC'!N$49)</f>
        <v>10.300173121233549</v>
      </c>
      <c r="S93" s="38">
        <f>IF('3i SMNCC'!O$39="-","-",'3i SMNCC'!O$49)</f>
        <v>11.847822371645298</v>
      </c>
      <c r="T93" s="38">
        <f>IF('3i SMNCC'!P$39="-","-",'3i SMNCC'!P$49)</f>
        <v>7.7038430079225817</v>
      </c>
      <c r="U93" s="38" t="str">
        <f>IF('3i SMNCC'!Q$39="-","-",'3i SMNCC'!Q$49)</f>
        <v>-</v>
      </c>
      <c r="V93" s="38" t="str">
        <f>IF('3i SMNCC'!R$39="-","-",'3i SMNCC'!R$49)</f>
        <v>-</v>
      </c>
      <c r="W93" s="38" t="str">
        <f>IF('3i SMNCC'!S$39="-","-",'3i SMNCC'!S$49)</f>
        <v>-</v>
      </c>
      <c r="X93" s="38" t="str">
        <f>IF('3i SMNCC'!T$39="-","-",'3i SMNCC'!T$49)</f>
        <v>-</v>
      </c>
      <c r="Y93" s="38" t="str">
        <f>IF('3i SMNCC'!U$39="-","-",'3i SMNCC'!U$49)</f>
        <v>-</v>
      </c>
      <c r="Z93" s="38" t="str">
        <f>IF('3i SMNCC'!V$39="-","-",'3i SMNCC'!V$49)</f>
        <v>-</v>
      </c>
      <c r="AA93" s="28"/>
    </row>
    <row r="94" spans="1:27" s="29" customFormat="1" ht="11.25" customHeight="1" x14ac:dyDescent="0.15">
      <c r="A94" s="256"/>
      <c r="B94" s="135" t="s">
        <v>349</v>
      </c>
      <c r="C94" s="135" t="s">
        <v>389</v>
      </c>
      <c r="D94" s="133" t="s">
        <v>322</v>
      </c>
      <c r="E94" s="128"/>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f>IF('3g CPIH'!P$16="-","-",'3j PAAC PAP'!$G$21*('3g CPIH'!P$16/'3g CPIH'!$G$16))</f>
        <v>3.3916430528375732</v>
      </c>
      <c r="U94" s="38" t="str">
        <f>IF('3g CPIH'!Q$16="-","-",'3j PAAC PAP'!$G$21*('3g CPIH'!Q$16/'3g CPIH'!$G$16))</f>
        <v>-</v>
      </c>
      <c r="V94" s="38" t="str">
        <f>IF('3g CPIH'!R$16="-","-",'3j PAAC PAP'!$G$21*('3g CPIH'!R$16/'3g CPIH'!$G$16))</f>
        <v>-</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15">
      <c r="A95" s="256"/>
      <c r="B95" s="135" t="s">
        <v>349</v>
      </c>
      <c r="C95" s="135" t="s">
        <v>406</v>
      </c>
      <c r="D95" s="133" t="s">
        <v>322</v>
      </c>
      <c r="E95" s="128"/>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0.2992404912173654</v>
      </c>
      <c r="M95" s="38">
        <f>IF(M90="-","-",SUM(M87:M93)*'3j PAAC PAP'!$G$39)</f>
        <v>0.31073573711204611</v>
      </c>
      <c r="N95" s="38">
        <f>IF(N90="-","-",SUM(N87:N93)*'3j PAAC PAP'!$G$39)</f>
        <v>0.34381659968945377</v>
      </c>
      <c r="O95" s="30"/>
      <c r="P95" s="38">
        <f>IF(P90="-","-",SUM(P87:P93)*'3j PAAC PAP'!$G$39)</f>
        <v>0.34381659968945377</v>
      </c>
      <c r="Q95" s="38">
        <f>IF(Q90="-","-",SUM(Q87:Q93)*'3j PAAC PAP'!$G$39)</f>
        <v>0.35329781152991024</v>
      </c>
      <c r="R95" s="38">
        <f>IF(R90="-","-",SUM(R87:R93)*'3j PAAC PAP'!$G$39)</f>
        <v>0.35585978057964163</v>
      </c>
      <c r="S95" s="38">
        <f>IF(S90="-","-",SUM(S87:S93)*'3j PAAC PAP'!$G$39)</f>
        <v>0.36452154710060708</v>
      </c>
      <c r="T95" s="38">
        <f>IF(T90="-","-",SUM(T87:T93)*'3j PAAC PAP'!$G$39)</f>
        <v>0.34689191001660674</v>
      </c>
      <c r="U95" s="38" t="str">
        <f>IF(U90="-","-",SUM(U87:U93)*'3j PAAC PAP'!$G$39)</f>
        <v>-</v>
      </c>
      <c r="V95" s="38" t="str">
        <f>IF(V90="-","-",SUM(V87:V93)*'3j PAAC PAP'!$G$39)</f>
        <v>-</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15">
      <c r="A96" s="256"/>
      <c r="B96" s="135" t="s">
        <v>388</v>
      </c>
      <c r="C96" s="135" t="s">
        <v>518</v>
      </c>
      <c r="D96" s="133" t="s">
        <v>322</v>
      </c>
      <c r="E96" s="128"/>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1.4699029479164465</v>
      </c>
      <c r="M96" s="38">
        <f>IF(M90="-","-",SUM(M87:M95)*'3k EBIT'!$E$11)</f>
        <v>1.524874017924831</v>
      </c>
      <c r="N96" s="38">
        <f>IF(N90="-","-",SUM(N87:N95)*'3k EBIT'!$E$11)</f>
        <v>1.6810061544193402</v>
      </c>
      <c r="O96" s="30"/>
      <c r="P96" s="38">
        <f>IF(P90="-","-",SUM(P87:P95)*'3k EBIT'!$E$11)</f>
        <v>1.6810061544193402</v>
      </c>
      <c r="Q96" s="38">
        <f>IF(Q90="-","-",SUM(Q87:Q95)*'3k EBIT'!$E$11)</f>
        <v>1.7263235180077914</v>
      </c>
      <c r="R96" s="38">
        <f>IF(R90="-","-",SUM(R87:R95)*'3k EBIT'!$E$11)</f>
        <v>1.7388562004680224</v>
      </c>
      <c r="S96" s="38">
        <f>IF(S90="-","-",SUM(S87:S95)*'3k EBIT'!$E$11)</f>
        <v>1.7799572211375414</v>
      </c>
      <c r="T96" s="38">
        <f>IF(T90="-","-",SUM(T87:T95)*'3k EBIT'!$E$11)</f>
        <v>1.6972211285225043</v>
      </c>
      <c r="U96" s="38" t="str">
        <f>IF(U90="-","-",SUM(U87:U95)*'3k EBIT'!$E$11)</f>
        <v>-</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15">
      <c r="A97" s="256"/>
      <c r="B97" s="135" t="s">
        <v>292</v>
      </c>
      <c r="C97" s="179" t="s">
        <v>519</v>
      </c>
      <c r="D97" s="133" t="s">
        <v>322</v>
      </c>
      <c r="E97" s="127"/>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1.1326757984844789</v>
      </c>
      <c r="M97" s="38">
        <f>IF(M92="-","-",SUM(M87:M90,M92:M96)*'3l HAP'!$E$12)</f>
        <v>1.1750353302505396</v>
      </c>
      <c r="N97" s="38">
        <f>IF(N92="-","-",SUM(N87:N90,N92:N96)*'3l HAP'!$E$12)</f>
        <v>1.295347417945637</v>
      </c>
      <c r="O97" s="30"/>
      <c r="P97" s="38">
        <f>IF(P92="-","-",SUM(P87:P90,P92:P96)*'3l HAP'!$E$12)</f>
        <v>1.295347417945637</v>
      </c>
      <c r="Q97" s="38">
        <f>IF(Q92="-","-",SUM(Q87:Q90,Q92:Q96)*'3l HAP'!$E$12)</f>
        <v>1.3302680098530955</v>
      </c>
      <c r="R97" s="38">
        <f>IF(R92="-","-",SUM(R87:R90,R92:R96)*'3l HAP'!$E$12)</f>
        <v>1.3399254271219814</v>
      </c>
      <c r="S97" s="38">
        <f>IF(S92="-","-",SUM(S87:S90,S92:S96)*'3l HAP'!$E$12)</f>
        <v>1.3715969952832425</v>
      </c>
      <c r="T97" s="38">
        <f>IF(T92="-","-",SUM(T87:T90,T92:T96)*'3l HAP'!$E$12)</f>
        <v>1.3078423304606031</v>
      </c>
      <c r="U97" s="38" t="str">
        <f>IF(U92="-","-",SUM(U87:U90,U92:U96)*'3l HAP'!$E$12)</f>
        <v>-</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15">
      <c r="A98" s="256"/>
      <c r="B98" s="135" t="s">
        <v>44</v>
      </c>
      <c r="C98" s="135" t="str">
        <f>B98&amp;"_"&amp;D98</f>
        <v>Total_North West</v>
      </c>
      <c r="D98" s="133" t="s">
        <v>322</v>
      </c>
      <c r="E98" s="128"/>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78.495956891611925</v>
      </c>
      <c r="M98" s="38">
        <f t="shared" si="66"/>
        <v>81.431529439296341</v>
      </c>
      <c r="N98" s="38">
        <f t="shared" si="66"/>
        <v>89.769319000872827</v>
      </c>
      <c r="O98" s="30"/>
      <c r="P98" s="38">
        <f t="shared" si="66"/>
        <v>89.769319000872827</v>
      </c>
      <c r="Q98" s="38">
        <f t="shared" ref="Q98" si="67">IF(Q92="-","-",SUM(Q87:Q97))</f>
        <v>92.189363006990973</v>
      </c>
      <c r="R98" s="38">
        <f t="shared" ref="R98" si="68">IF(R92="-","-",SUM(R87:R97))</f>
        <v>92.858635018132262</v>
      </c>
      <c r="S98" s="38">
        <f t="shared" ref="S98" si="69">IF(S92="-","-",SUM(S87:S97))</f>
        <v>95.053517306958852</v>
      </c>
      <c r="T98" s="38">
        <f t="shared" ref="T98" si="70">IF(T92="-","-",SUM(T87:T97))</f>
        <v>90.635233250520912</v>
      </c>
      <c r="U98" s="38" t="str">
        <f t="shared" ref="U98" si="71">IF(U92="-","-",SUM(U87:U97))</f>
        <v>-</v>
      </c>
      <c r="V98" s="38" t="str">
        <f t="shared" ref="V98" si="72">IF(V92="-","-",SUM(V87:V97))</f>
        <v>-</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4" customHeight="1" x14ac:dyDescent="0.15">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AA'!J216="-","-",'3c AA'!J216)</f>
        <v>-</v>
      </c>
      <c r="H101" s="129" t="str">
        <f>IF('3c AA'!K216="-","-",'3c AA'!K216)</f>
        <v>-</v>
      </c>
      <c r="I101" s="129" t="str">
        <f>IF('3c AA'!L216="-","-",'3c AA'!L216)</f>
        <v>-</v>
      </c>
      <c r="J101" s="129" t="str">
        <f>IF('3c AA'!M216="-","-",'3c AA'!M216)</f>
        <v>-</v>
      </c>
      <c r="K101" s="129" t="str">
        <f>IF('3c AA'!N216="-","-",'3c AA'!N216)</f>
        <v>-</v>
      </c>
      <c r="L101" s="129" t="str">
        <f>IF('3c AA'!O216="-","-",'3c AA'!O216)</f>
        <v>-</v>
      </c>
      <c r="M101" s="129" t="str">
        <f>IF('3c AA'!P216="-","-",'3c AA'!P216)</f>
        <v>-</v>
      </c>
      <c r="N101" s="129" t="str">
        <f>IF('3c AA'!Q216="-","-",'3c AA'!Q216)</f>
        <v>-</v>
      </c>
      <c r="O101" s="30"/>
      <c r="P101" s="129" t="str">
        <f>IF('3c AA'!S216="-","-",'3c AA'!S216)</f>
        <v>-</v>
      </c>
      <c r="Q101" s="129" t="str">
        <f>IF('3c AA'!T216="-","-",'3c AA'!T216)</f>
        <v>-</v>
      </c>
      <c r="R101" s="129" t="str">
        <f>IF('3c AA'!U216="-","-",'3c AA'!U216)</f>
        <v>-</v>
      </c>
      <c r="S101" s="129" t="str">
        <f>IF('3c AA'!V216="-","-",'3c AA'!V216)</f>
        <v>-</v>
      </c>
      <c r="T101" s="129">
        <f>IF('3c AA'!W216="-","-",'3c AA'!W216)</f>
        <v>0</v>
      </c>
      <c r="U101" s="129" t="str">
        <f>IF('3c AA'!X216="-","-",'3c AA'!X216)</f>
        <v>-</v>
      </c>
      <c r="V101" s="129" t="str">
        <f>IF('3c AA'!Y216="-","-",'3c AA'!Y216)</f>
        <v>-</v>
      </c>
      <c r="W101" s="129" t="str">
        <f>IF('3c AA'!Z216="-","-",'3c AA'!Z216)</f>
        <v>-</v>
      </c>
      <c r="X101" s="129" t="str">
        <f>IF('3c AA'!AA216="-","-",'3c AA'!AA216)</f>
        <v>-</v>
      </c>
      <c r="Y101" s="129" t="str">
        <f>IF('3c AA'!AB216="-","-",'3c AA'!AB216)</f>
        <v>-</v>
      </c>
      <c r="Z101" s="129" t="str">
        <f>IF('3c AA'!AC216="-","-",'3c AA'!AC216)</f>
        <v>-</v>
      </c>
      <c r="AA101" s="28"/>
    </row>
    <row r="102" spans="1:27" s="29" customFormat="1" ht="11.25" x14ac:dyDescent="0.15">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t="str">
        <f>'3d PC'!U64</f>
        <v>-</v>
      </c>
      <c r="V102" s="129" t="str">
        <f>'3d PC'!V64</f>
        <v>-</v>
      </c>
      <c r="W102" s="129" t="str">
        <f>'3d PC'!W64</f>
        <v>-</v>
      </c>
      <c r="X102" s="129" t="str">
        <f>'3d PC'!X64</f>
        <v>-</v>
      </c>
      <c r="Y102" s="129" t="str">
        <f>'3d PC'!Y64</f>
        <v>-</v>
      </c>
      <c r="Z102" s="129" t="str">
        <f>'3d PC'!Z64</f>
        <v>-</v>
      </c>
      <c r="AA102" s="28"/>
    </row>
    <row r="103" spans="1:27" s="29" customFormat="1" ht="11.25" x14ac:dyDescent="0.15">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15">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t="str">
        <f>IF('3g CPIH'!Q$16="-","-",'3h OC '!$E$11*('3g CPIH'!Q$16/'3g CPIH'!$G$16))</f>
        <v>-</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SMNCC'!G$39="-","-",'3i SMNCC'!G$49)</f>
        <v>0</v>
      </c>
      <c r="L105" s="129">
        <f>IF('3i SMNCC'!H$39="-","-",'3i SMNCC'!H$49)</f>
        <v>-0.1023945869506754</v>
      </c>
      <c r="M105" s="129">
        <f>IF('3i SMNCC'!I$39="-","-",'3i SMNCC'!I$49)</f>
        <v>1.310776222511721</v>
      </c>
      <c r="N105" s="129">
        <f>IF('3i SMNCC'!J$39="-","-",'3i SMNCC'!J$49)</f>
        <v>8.7390665290237255</v>
      </c>
      <c r="O105" s="30"/>
      <c r="P105" s="129">
        <f>IF('3i SMNCC'!L$39="-","-",'3i SMNCC'!L$49)</f>
        <v>8.7390665290237255</v>
      </c>
      <c r="Q105" s="129">
        <f>IF('3i SMNCC'!M$39="-","-",'3i SMNCC'!M$49)</f>
        <v>10.102089688688181</v>
      </c>
      <c r="R105" s="129">
        <f>IF('3i SMNCC'!N$39="-","-",'3i SMNCC'!N$49)</f>
        <v>10.300173121233549</v>
      </c>
      <c r="S105" s="129">
        <f>IF('3i SMNCC'!O$39="-","-",'3i SMNCC'!O$49)</f>
        <v>11.847822371645298</v>
      </c>
      <c r="T105" s="129">
        <f>IF('3i SMNCC'!P$39="-","-",'3i SMNCC'!P$49)</f>
        <v>7.7038430079225817</v>
      </c>
      <c r="U105" s="129" t="str">
        <f>IF('3i SMNCC'!Q$39="-","-",'3i SMNCC'!Q$49)</f>
        <v>-</v>
      </c>
      <c r="V105" s="129" t="str">
        <f>IF('3i SMNCC'!R$39="-","-",'3i SMNCC'!R$49)</f>
        <v>-</v>
      </c>
      <c r="W105" s="129" t="str">
        <f>IF('3i SMNCC'!S$39="-","-",'3i SMNCC'!S$49)</f>
        <v>-</v>
      </c>
      <c r="X105" s="129" t="str">
        <f>IF('3i SMNCC'!T$39="-","-",'3i SMNCC'!T$49)</f>
        <v>-</v>
      </c>
      <c r="Y105" s="129" t="str">
        <f>IF('3i SMNCC'!U$39="-","-",'3i SMNCC'!U$49)</f>
        <v>-</v>
      </c>
      <c r="Z105" s="129" t="str">
        <f>IF('3i SMNCC'!V$39="-","-",'3i SMNCC'!V$49)</f>
        <v>-</v>
      </c>
      <c r="AA105" s="28"/>
    </row>
    <row r="106" spans="1:27" s="29" customFormat="1" ht="11.25" customHeight="1" x14ac:dyDescent="0.15">
      <c r="A106" s="256"/>
      <c r="B106" s="132" t="s">
        <v>349</v>
      </c>
      <c r="C106" s="132" t="s">
        <v>389</v>
      </c>
      <c r="D106" s="134" t="s">
        <v>323</v>
      </c>
      <c r="E106" s="131"/>
      <c r="F106" s="30"/>
      <c r="G106" s="129">
        <f>IF('3g CPIH'!C$16="-","-",'3j PAAC PAP'!$G$21*('3g CPIH'!C$16/'3g CPIH'!$G$16))</f>
        <v>3.1142016634050882</v>
      </c>
      <c r="H106" s="129">
        <f>IF('3g CPIH'!D$16="-","-",'3j PAAC PAP'!$G$21*('3g CPIH'!D$16/'3g CPIH'!$G$16))</f>
        <v>3.1204363013698631</v>
      </c>
      <c r="I106" s="129">
        <f>IF('3g CPIH'!E$16="-","-",'3j PAAC PAP'!$G$21*('3g CPIH'!E$16/'3g CPIH'!$G$16))</f>
        <v>3.129788258317026</v>
      </c>
      <c r="J106" s="129">
        <f>IF('3g CPIH'!F$16="-","-",'3j PAAC PAP'!$G$21*('3g CPIH'!F$16/'3g CPIH'!$G$16))</f>
        <v>3.1484921722113506</v>
      </c>
      <c r="K106" s="129">
        <f>IF('3g CPIH'!G$16="-","-",'3j PAAC PAP'!$G$21*('3g CPIH'!G$16/'3g CPIH'!$G$16))</f>
        <v>3.1859000000000002</v>
      </c>
      <c r="L106" s="129">
        <f>IF('3g CPIH'!H$16="-","-",'3j PAAC PAP'!$G$21*('3g CPIH'!H$16/'3g CPIH'!$G$16))</f>
        <v>3.2264251467710374</v>
      </c>
      <c r="M106" s="129">
        <f>IF('3g CPIH'!I$16="-","-",'3j PAAC PAP'!$G$21*('3g CPIH'!I$16/'3g CPIH'!$G$16))</f>
        <v>3.2731849315068491</v>
      </c>
      <c r="N106" s="129">
        <f>IF('3g CPIH'!J$16="-","-",'3j PAAC PAP'!$G$21*('3g CPIH'!J$16/'3g CPIH'!$G$16))</f>
        <v>3.3012408023483371</v>
      </c>
      <c r="O106" s="30"/>
      <c r="P106" s="129">
        <f>IF('3g CPIH'!L$16="-","-",'3j PAAC PAP'!$G$21*('3g CPIH'!L$16/'3g CPIH'!$G$16))</f>
        <v>3.3012408023483371</v>
      </c>
      <c r="Q106" s="129">
        <f>IF('3g CPIH'!M$16="-","-",'3j PAAC PAP'!$G$21*('3g CPIH'!M$16/'3g CPIH'!$G$16))</f>
        <v>3.3386486301369862</v>
      </c>
      <c r="R106" s="129">
        <f>IF('3g CPIH'!N$16="-","-",'3j PAAC PAP'!$G$21*('3g CPIH'!N$16/'3g CPIH'!$G$16))</f>
        <v>3.3635871819960861</v>
      </c>
      <c r="S106" s="129">
        <f>IF('3g CPIH'!O$16="-","-",'3j PAAC PAP'!$G$21*('3g CPIH'!O$16/'3g CPIH'!$G$16))</f>
        <v>3.3822910958904111</v>
      </c>
      <c r="T106" s="129">
        <f>IF('3g CPIH'!P$16="-","-",'3j PAAC PAP'!$G$21*('3g CPIH'!P$16/'3g CPIH'!$G$16))</f>
        <v>3.3916430528375732</v>
      </c>
      <c r="U106" s="129" t="str">
        <f>IF('3g CPIH'!Q$16="-","-",'3j PAAC PAP'!$G$21*('3g CPIH'!Q$16/'3g CPIH'!$G$16))</f>
        <v>-</v>
      </c>
      <c r="V106" s="129" t="str">
        <f>IF('3g CPIH'!R$16="-","-",'3j PAAC PAP'!$G$21*('3g CPIH'!R$16/'3g CPIH'!$G$16))</f>
        <v>-</v>
      </c>
      <c r="W106" s="129" t="str">
        <f>IF('3g CPIH'!S$16="-","-",'3j PAAC PAP'!$G$21*('3g CPIH'!S$16/'3g CPIH'!$G$16))</f>
        <v>-</v>
      </c>
      <c r="X106" s="129" t="str">
        <f>IF('3g CPIH'!T$16="-","-",'3j PAAC PAP'!$G$21*('3g CPIH'!T$16/'3g CPIH'!$G$16))</f>
        <v>-</v>
      </c>
      <c r="Y106" s="129" t="str">
        <f>IF('3g CPIH'!U$16="-","-",'3j PAAC PAP'!$G$21*('3g CPIH'!U$16/'3g CPIH'!$G$16))</f>
        <v>-</v>
      </c>
      <c r="Z106" s="129" t="str">
        <f>IF('3g CPIH'!V$16="-","-",'3j PAAC PAP'!$G$21*('3g CPIH'!V$16/'3g CPIH'!$G$16))</f>
        <v>-</v>
      </c>
      <c r="AA106" s="28"/>
    </row>
    <row r="107" spans="1:27" s="29" customFormat="1" ht="11.25" customHeight="1" x14ac:dyDescent="0.15">
      <c r="A107" s="256"/>
      <c r="B107" s="132" t="s">
        <v>349</v>
      </c>
      <c r="C107" s="132" t="s">
        <v>406</v>
      </c>
      <c r="D107" s="134" t="s">
        <v>323</v>
      </c>
      <c r="E107" s="131"/>
      <c r="F107" s="30"/>
      <c r="G107" s="129">
        <f>IF(G102="-","-",SUM(G99:G105)*'3j PAAC PAP'!$G$39)</f>
        <v>0.2896141176426133</v>
      </c>
      <c r="H107" s="129">
        <f>IF(H102="-","-",SUM(H99:H105)*'3j PAAC PAP'!$G$39)</f>
        <v>0.2901396470114978</v>
      </c>
      <c r="I107" s="129">
        <f>IF(I102="-","-",SUM(I99:I105)*'3j PAAC PAP'!$G$39)</f>
        <v>0.29118835133161486</v>
      </c>
      <c r="J107" s="129">
        <f>IF(J102="-","-",SUM(J99:J105)*'3j PAAC PAP'!$G$39)</f>
        <v>0.29276493943826842</v>
      </c>
      <c r="K107" s="129">
        <f>IF(K102="-","-",SUM(K99:K105)*'3j PAAC PAP'!$G$39)</f>
        <v>0.29624795193665693</v>
      </c>
      <c r="L107" s="129">
        <f>IF(L102="-","-",SUM(L99:L105)*'3j PAAC PAP'!$G$39)</f>
        <v>0.2992404912173654</v>
      </c>
      <c r="M107" s="129">
        <f>IF(M102="-","-",SUM(M99:M105)*'3j PAAC PAP'!$G$39)</f>
        <v>0.31073573711204611</v>
      </c>
      <c r="N107" s="129">
        <f>IF(N102="-","-",SUM(N99:N105)*'3j PAAC PAP'!$G$39)</f>
        <v>0.34381659968945377</v>
      </c>
      <c r="O107" s="30"/>
      <c r="P107" s="129">
        <f>IF(P102="-","-",SUM(P99:P105)*'3j PAAC PAP'!$G$39)</f>
        <v>0.34381659968945377</v>
      </c>
      <c r="Q107" s="129">
        <f>IF(Q102="-","-",SUM(Q99:Q105)*'3j PAAC PAP'!$G$39)</f>
        <v>0.35329781152991024</v>
      </c>
      <c r="R107" s="129">
        <f>IF(R102="-","-",SUM(R99:R105)*'3j PAAC PAP'!$G$39)</f>
        <v>0.35585978057964163</v>
      </c>
      <c r="S107" s="129">
        <f>IF(S102="-","-",SUM(S99:S105)*'3j PAAC PAP'!$G$39)</f>
        <v>0.36452154710060708</v>
      </c>
      <c r="T107" s="129">
        <f>IF(T102="-","-",SUM(T99:T105)*'3j PAAC PAP'!$G$39)</f>
        <v>0.34689191001660674</v>
      </c>
      <c r="U107" s="129" t="str">
        <f>IF(U102="-","-",SUM(U99:U105)*'3j PAAC PAP'!$G$39)</f>
        <v>-</v>
      </c>
      <c r="V107" s="129" t="str">
        <f>IF(V102="-","-",SUM(V99:V105)*'3j PAAC PAP'!$G$39)</f>
        <v>-</v>
      </c>
      <c r="W107" s="129" t="str">
        <f>IF(W102="-","-",SUM(W99:W105)*'3j PAAC PAP'!$G$39)</f>
        <v>-</v>
      </c>
      <c r="X107" s="129" t="str">
        <f>IF(X102="-","-",SUM(X99:X105)*'3j PAAC PAP'!$G$39)</f>
        <v>-</v>
      </c>
      <c r="Y107" s="129" t="str">
        <f>IF(Y102="-","-",SUM(Y99:Y105)*'3j PAAC PAP'!$G$39)</f>
        <v>-</v>
      </c>
      <c r="Z107" s="129" t="str">
        <f>IF(Z102="-","-",SUM(Z99:Z105)*'3j PAAC PAP'!$G$39)</f>
        <v>-</v>
      </c>
      <c r="AA107" s="28"/>
    </row>
    <row r="108" spans="1:27" s="29" customFormat="1" ht="11.25" customHeight="1" x14ac:dyDescent="0.15">
      <c r="A108" s="256"/>
      <c r="B108" s="132" t="s">
        <v>388</v>
      </c>
      <c r="C108" s="132" t="s">
        <v>518</v>
      </c>
      <c r="D108" s="134" t="s">
        <v>323</v>
      </c>
      <c r="E108" s="131"/>
      <c r="F108" s="30"/>
      <c r="G108" s="129">
        <f>IF(G102="-","-",SUM(G99:G107)*'3k EBIT'!$E$11)</f>
        <v>1.4224538175907742</v>
      </c>
      <c r="H108" s="129">
        <f>IF(H102="-","-",SUM(H99:H107)*'3k EBIT'!$E$11)</f>
        <v>1.4250462848639429</v>
      </c>
      <c r="I108" s="129">
        <f>IF(I102="-","-",SUM(I99:I107)*'3k EBIT'!$E$11)</f>
        <v>1.4301597696771782</v>
      </c>
      <c r="J108" s="129">
        <f>IF(J102="-","-",SUM(J99:J107)*'3k EBIT'!$E$11)</f>
        <v>1.4379371714966844</v>
      </c>
      <c r="K108" s="129">
        <f>IF(K102="-","-",SUM(K99:K107)*'3k EBIT'!$E$11)</f>
        <v>1.4550432894434291</v>
      </c>
      <c r="L108" s="129">
        <f>IF(L102="-","-",SUM(L99:L107)*'3k EBIT'!$E$11)</f>
        <v>1.4699029479164465</v>
      </c>
      <c r="M108" s="129">
        <f>IF(M102="-","-",SUM(M99:M107)*'3k EBIT'!$E$11)</f>
        <v>1.524874017924831</v>
      </c>
      <c r="N108" s="129">
        <f>IF(N102="-","-",SUM(N99:N107)*'3k EBIT'!$E$11)</f>
        <v>1.6810061544193402</v>
      </c>
      <c r="O108" s="30"/>
      <c r="P108" s="129">
        <f>IF(P102="-","-",SUM(P99:P107)*'3k EBIT'!$E$11)</f>
        <v>1.6810061544193402</v>
      </c>
      <c r="Q108" s="129">
        <f>IF(Q102="-","-",SUM(Q99:Q107)*'3k EBIT'!$E$11)</f>
        <v>1.7263235180077914</v>
      </c>
      <c r="R108" s="129">
        <f>IF(R102="-","-",SUM(R99:R107)*'3k EBIT'!$E$11)</f>
        <v>1.7388562004680224</v>
      </c>
      <c r="S108" s="129">
        <f>IF(S102="-","-",SUM(S99:S107)*'3k EBIT'!$E$11)</f>
        <v>1.7799572211375414</v>
      </c>
      <c r="T108" s="129">
        <f>IF(T102="-","-",SUM(T99:T107)*'3k EBIT'!$E$11)</f>
        <v>1.6972211285225043</v>
      </c>
      <c r="U108" s="129" t="str">
        <f>IF(U102="-","-",SUM(U99:U107)*'3k EBIT'!$E$11)</f>
        <v>-</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15">
      <c r="A109" s="256"/>
      <c r="B109" s="132" t="s">
        <v>292</v>
      </c>
      <c r="C109" s="177" t="s">
        <v>519</v>
      </c>
      <c r="D109" s="134" t="s">
        <v>323</v>
      </c>
      <c r="E109" s="130"/>
      <c r="F109" s="30"/>
      <c r="G109" s="129">
        <f>IF(G104="-","-",SUM(G99:G102,G104:G108)*'3l HAP'!$E$12)</f>
        <v>1.0961125126871367</v>
      </c>
      <c r="H109" s="129">
        <f>IF(H104="-","-",SUM(H99:H102,H104:H108)*'3l HAP'!$E$12)</f>
        <v>1.0981102125644266</v>
      </c>
      <c r="I109" s="129">
        <f>IF(I104="-","-",SUM(I99:I102,I104:I108)*'3l HAP'!$E$12)</f>
        <v>1.1020505546816253</v>
      </c>
      <c r="J109" s="129">
        <f>IF(J104="-","-",SUM(J99:J102,J104:J108)*'3l HAP'!$E$12)</f>
        <v>1.1080436543134962</v>
      </c>
      <c r="K109" s="129">
        <f>IF(K104="-","-",SUM(K99:K102,K104:K108)*'3l HAP'!$E$12)</f>
        <v>1.1212252632297603</v>
      </c>
      <c r="L109" s="129">
        <f>IF(L104="-","-",SUM(L99:L102,L104:L108)*'3l HAP'!$E$12)</f>
        <v>1.1326757984844789</v>
      </c>
      <c r="M109" s="129">
        <f>IF(M104="-","-",SUM(M99:M102,M104:M108)*'3l HAP'!$E$12)</f>
        <v>1.1750353302505396</v>
      </c>
      <c r="N109" s="129">
        <f>IF(N104="-","-",SUM(N99:N102,N104:N108)*'3l HAP'!$E$12)</f>
        <v>1.295347417945637</v>
      </c>
      <c r="O109" s="30"/>
      <c r="P109" s="129">
        <f>IF(P104="-","-",SUM(P99:P102,P104:P108)*'3l HAP'!$E$12)</f>
        <v>1.295347417945637</v>
      </c>
      <c r="Q109" s="129">
        <f>IF(Q104="-","-",SUM(Q99:Q102,Q104:Q108)*'3l HAP'!$E$12)</f>
        <v>1.3302680098530955</v>
      </c>
      <c r="R109" s="129">
        <f>IF(R104="-","-",SUM(R99:R102,R104:R108)*'3l HAP'!$E$12)</f>
        <v>1.3399254271219814</v>
      </c>
      <c r="S109" s="129">
        <f>IF(S104="-","-",SUM(S99:S102,S104:S108)*'3l HAP'!$E$12)</f>
        <v>1.3715969952832425</v>
      </c>
      <c r="T109" s="129">
        <f>IF(T104="-","-",SUM(T99:T102,T104:T108)*'3l HAP'!$E$12)</f>
        <v>1.3078423304606031</v>
      </c>
      <c r="U109" s="129" t="str">
        <f>IF(U104="-","-",SUM(U99:U102,U104:U108)*'3l HAP'!$E$12)</f>
        <v>-</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15">
      <c r="A110" s="256"/>
      <c r="B110" s="132" t="s">
        <v>44</v>
      </c>
      <c r="C110" s="132" t="str">
        <f>B110&amp;"_"&amp;D110</f>
        <v>Total_Southern</v>
      </c>
      <c r="D110" s="134" t="s">
        <v>323</v>
      </c>
      <c r="E110" s="131"/>
      <c r="F110" s="30"/>
      <c r="G110" s="129">
        <f>IF(G104="-","-",SUM(G99:G109))</f>
        <v>75.962071988620252</v>
      </c>
      <c r="H110" s="129">
        <f t="shared" ref="H110:P110" si="77">IF(H104="-","-",SUM(H99:H109))</f>
        <v>76.100515278094562</v>
      </c>
      <c r="I110" s="129">
        <f t="shared" si="77"/>
        <v>76.373586288690589</v>
      </c>
      <c r="J110" s="129">
        <f t="shared" si="77"/>
        <v>76.78891615711359</v>
      </c>
      <c r="K110" s="129">
        <f t="shared" si="77"/>
        <v>77.702419391346723</v>
      </c>
      <c r="L110" s="129">
        <f t="shared" si="77"/>
        <v>78.495956891611925</v>
      </c>
      <c r="M110" s="129">
        <f t="shared" si="77"/>
        <v>81.431529439296341</v>
      </c>
      <c r="N110" s="129">
        <f t="shared" si="77"/>
        <v>89.769319000872827</v>
      </c>
      <c r="O110" s="30"/>
      <c r="P110" s="129">
        <f t="shared" si="77"/>
        <v>89.769319000872827</v>
      </c>
      <c r="Q110" s="129">
        <f t="shared" ref="Q110" si="78">IF(Q104="-","-",SUM(Q99:Q109))</f>
        <v>92.189363006990973</v>
      </c>
      <c r="R110" s="129">
        <f t="shared" ref="R110" si="79">IF(R104="-","-",SUM(R99:R109))</f>
        <v>92.858635018132262</v>
      </c>
      <c r="S110" s="129">
        <f t="shared" ref="S110" si="80">IF(S104="-","-",SUM(S99:S109))</f>
        <v>95.053517306958852</v>
      </c>
      <c r="T110" s="129">
        <f t="shared" ref="T110" si="81">IF(T104="-","-",SUM(T99:T109))</f>
        <v>90.635233250520912</v>
      </c>
      <c r="U110" s="129" t="str">
        <f t="shared" ref="U110" si="82">IF(U104="-","-",SUM(U99:U109))</f>
        <v>-</v>
      </c>
      <c r="V110" s="129" t="str">
        <f t="shared" ref="V110" si="83">IF(V104="-","-",SUM(V99:V109))</f>
        <v>-</v>
      </c>
      <c r="W110" s="129" t="str">
        <f t="shared" ref="W110" si="84">IF(W104="-","-",SUM(W99:W109))</f>
        <v>-</v>
      </c>
      <c r="X110" s="129" t="str">
        <f t="shared" ref="X110" si="85">IF(X104="-","-",SUM(X99:X109))</f>
        <v>-</v>
      </c>
      <c r="Y110" s="129" t="str">
        <f t="shared" ref="Y110" si="86">IF(Y104="-","-",SUM(Y99:Y109))</f>
        <v>-</v>
      </c>
      <c r="Z110" s="129" t="str">
        <f t="shared" ref="Z110" si="87">IF(Z104="-","-",SUM(Z99:Z109))</f>
        <v>-</v>
      </c>
      <c r="AA110" s="28"/>
    </row>
    <row r="111" spans="1:27" s="29" customFormat="1" ht="11.25" x14ac:dyDescent="0.15">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f>IF('3c AA'!W217="-","-",'3c AA'!W217)</f>
        <v>0</v>
      </c>
      <c r="U113" s="38" t="str">
        <f>IF('3c AA'!X217="-","-",'3c AA'!X217)</f>
        <v>-</v>
      </c>
      <c r="V113" s="38" t="str">
        <f>IF('3c AA'!Y217="-","-",'3c AA'!Y217)</f>
        <v>-</v>
      </c>
      <c r="W113" s="38" t="str">
        <f>IF('3c AA'!Z217="-","-",'3c AA'!Z217)</f>
        <v>-</v>
      </c>
      <c r="X113" s="38" t="str">
        <f>IF('3c AA'!AA217="-","-",'3c AA'!AA217)</f>
        <v>-</v>
      </c>
      <c r="Y113" s="38" t="str">
        <f>IF('3c AA'!AB217="-","-",'3c AA'!AB217)</f>
        <v>-</v>
      </c>
      <c r="Z113" s="38" t="str">
        <f>IF('3c AA'!AC217="-","-",'3c AA'!AC217)</f>
        <v>-</v>
      </c>
      <c r="AA113" s="28"/>
    </row>
    <row r="114" spans="1:27" s="29" customFormat="1" ht="12.4" customHeight="1" x14ac:dyDescent="0.15">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t="str">
        <f>'3d PC'!U64</f>
        <v>-</v>
      </c>
      <c r="V114" s="38" t="str">
        <f>'3d PC'!V64</f>
        <v>-</v>
      </c>
      <c r="W114" s="38" t="str">
        <f>'3d PC'!W64</f>
        <v>-</v>
      </c>
      <c r="X114" s="38" t="str">
        <f>'3d PC'!X64</f>
        <v>-</v>
      </c>
      <c r="Y114" s="38" t="str">
        <f>'3d PC'!Y64</f>
        <v>-</v>
      </c>
      <c r="Z114" s="38" t="str">
        <f>'3d PC'!Z64</f>
        <v>-</v>
      </c>
      <c r="AA114" s="28"/>
    </row>
    <row r="115" spans="1:27" s="29" customFormat="1" ht="11.25" customHeight="1" x14ac:dyDescent="0.15">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15">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t="str">
        <f>IF('3g CPIH'!Q$16="-","-",'3h OC '!$E$11*('3g CPIH'!Q$16/'3g CPIH'!$G$16))</f>
        <v>-</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SMNCC'!G$39="-","-",'3i SMNCC'!G$49)</f>
        <v>0</v>
      </c>
      <c r="L117" s="38">
        <f>IF('3i SMNCC'!H$39="-","-",'3i SMNCC'!H$49)</f>
        <v>-0.1023945869506754</v>
      </c>
      <c r="M117" s="38">
        <f>IF('3i SMNCC'!I$39="-","-",'3i SMNCC'!I$49)</f>
        <v>1.310776222511721</v>
      </c>
      <c r="N117" s="38">
        <f>IF('3i SMNCC'!J$39="-","-",'3i SMNCC'!J$49)</f>
        <v>8.7390665290237255</v>
      </c>
      <c r="O117" s="30"/>
      <c r="P117" s="38">
        <f>IF('3i SMNCC'!L$39="-","-",'3i SMNCC'!L$49)</f>
        <v>8.7390665290237255</v>
      </c>
      <c r="Q117" s="38">
        <f>IF('3i SMNCC'!M$39="-","-",'3i SMNCC'!M$49)</f>
        <v>10.102089688688181</v>
      </c>
      <c r="R117" s="38">
        <f>IF('3i SMNCC'!N$39="-","-",'3i SMNCC'!N$49)</f>
        <v>10.300173121233549</v>
      </c>
      <c r="S117" s="38">
        <f>IF('3i SMNCC'!O$39="-","-",'3i SMNCC'!O$49)</f>
        <v>11.847822371645298</v>
      </c>
      <c r="T117" s="38">
        <f>IF('3i SMNCC'!P$39="-","-",'3i SMNCC'!P$49)</f>
        <v>7.7038430079225817</v>
      </c>
      <c r="U117" s="38" t="str">
        <f>IF('3i SMNCC'!Q$39="-","-",'3i SMNCC'!Q$49)</f>
        <v>-</v>
      </c>
      <c r="V117" s="38" t="str">
        <f>IF('3i SMNCC'!R$39="-","-",'3i SMNCC'!R$49)</f>
        <v>-</v>
      </c>
      <c r="W117" s="38" t="str">
        <f>IF('3i SMNCC'!S$39="-","-",'3i SMNCC'!S$49)</f>
        <v>-</v>
      </c>
      <c r="X117" s="38" t="str">
        <f>IF('3i SMNCC'!T$39="-","-",'3i SMNCC'!T$49)</f>
        <v>-</v>
      </c>
      <c r="Y117" s="38" t="str">
        <f>IF('3i SMNCC'!U$39="-","-",'3i SMNCC'!U$49)</f>
        <v>-</v>
      </c>
      <c r="Z117" s="38" t="str">
        <f>IF('3i SMNCC'!V$39="-","-",'3i SMNCC'!V$49)</f>
        <v>-</v>
      </c>
      <c r="AA117" s="28"/>
    </row>
    <row r="118" spans="1:27" s="29" customFormat="1" ht="11.25" customHeight="1" x14ac:dyDescent="0.15">
      <c r="A118" s="256"/>
      <c r="B118" s="135" t="s">
        <v>349</v>
      </c>
      <c r="C118" s="135" t="s">
        <v>389</v>
      </c>
      <c r="D118" s="133" t="s">
        <v>324</v>
      </c>
      <c r="E118" s="128"/>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f>IF('3g CPIH'!P$16="-","-",'3j PAAC PAP'!$G$21*('3g CPIH'!P$16/'3g CPIH'!$G$16))</f>
        <v>3.3916430528375732</v>
      </c>
      <c r="U118" s="38" t="str">
        <f>IF('3g CPIH'!Q$16="-","-",'3j PAAC PAP'!$G$21*('3g CPIH'!Q$16/'3g CPIH'!$G$16))</f>
        <v>-</v>
      </c>
      <c r="V118" s="38" t="str">
        <f>IF('3g CPIH'!R$16="-","-",'3j PAAC PAP'!$G$21*('3g CPIH'!R$16/'3g CPIH'!$G$16))</f>
        <v>-</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15">
      <c r="A119" s="256"/>
      <c r="B119" s="135" t="s">
        <v>349</v>
      </c>
      <c r="C119" s="135" t="s">
        <v>406</v>
      </c>
      <c r="D119" s="133" t="s">
        <v>324</v>
      </c>
      <c r="E119" s="128"/>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0.2992404912173654</v>
      </c>
      <c r="M119" s="38">
        <f>IF(M114="-","-",SUM(M111:M117)*'3j PAAC PAP'!$G$39)</f>
        <v>0.31073573711204611</v>
      </c>
      <c r="N119" s="38">
        <f>IF(N114="-","-",SUM(N111:N117)*'3j PAAC PAP'!$G$39)</f>
        <v>0.34381659968945377</v>
      </c>
      <c r="O119" s="30"/>
      <c r="P119" s="38">
        <f>IF(P114="-","-",SUM(P111:P117)*'3j PAAC PAP'!$G$39)</f>
        <v>0.34381659968945377</v>
      </c>
      <c r="Q119" s="38">
        <f>IF(Q114="-","-",SUM(Q111:Q117)*'3j PAAC PAP'!$G$39)</f>
        <v>0.35329781152991024</v>
      </c>
      <c r="R119" s="38">
        <f>IF(R114="-","-",SUM(R111:R117)*'3j PAAC PAP'!$G$39)</f>
        <v>0.35585978057964163</v>
      </c>
      <c r="S119" s="38">
        <f>IF(S114="-","-",SUM(S111:S117)*'3j PAAC PAP'!$G$39)</f>
        <v>0.36452154710060708</v>
      </c>
      <c r="T119" s="38">
        <f>IF(T114="-","-",SUM(T111:T117)*'3j PAAC PAP'!$G$39)</f>
        <v>0.34689191001660674</v>
      </c>
      <c r="U119" s="38" t="str">
        <f>IF(U114="-","-",SUM(U111:U117)*'3j PAAC PAP'!$G$39)</f>
        <v>-</v>
      </c>
      <c r="V119" s="38" t="str">
        <f>IF(V114="-","-",SUM(V111:V117)*'3j PAAC PAP'!$G$39)</f>
        <v>-</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15">
      <c r="A120" s="256"/>
      <c r="B120" s="135" t="s">
        <v>388</v>
      </c>
      <c r="C120" s="135" t="s">
        <v>518</v>
      </c>
      <c r="D120" s="133" t="s">
        <v>324</v>
      </c>
      <c r="E120" s="128"/>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1.4699029479164465</v>
      </c>
      <c r="M120" s="38">
        <f>IF(M114="-","-",SUM(M111:M119)*'3k EBIT'!$E$11)</f>
        <v>1.524874017924831</v>
      </c>
      <c r="N120" s="38">
        <f>IF(N114="-","-",SUM(N111:N119)*'3k EBIT'!$E$11)</f>
        <v>1.6810061544193402</v>
      </c>
      <c r="O120" s="30"/>
      <c r="P120" s="38">
        <f>IF(P114="-","-",SUM(P111:P119)*'3k EBIT'!$E$11)</f>
        <v>1.6810061544193402</v>
      </c>
      <c r="Q120" s="38">
        <f>IF(Q114="-","-",SUM(Q111:Q119)*'3k EBIT'!$E$11)</f>
        <v>1.7263235180077914</v>
      </c>
      <c r="R120" s="38">
        <f>IF(R114="-","-",SUM(R111:R119)*'3k EBIT'!$E$11)</f>
        <v>1.7388562004680224</v>
      </c>
      <c r="S120" s="38">
        <f>IF(S114="-","-",SUM(S111:S119)*'3k EBIT'!$E$11)</f>
        <v>1.7799572211375414</v>
      </c>
      <c r="T120" s="38">
        <f>IF(T114="-","-",SUM(T111:T119)*'3k EBIT'!$E$11)</f>
        <v>1.6972211285225043</v>
      </c>
      <c r="U120" s="38" t="str">
        <f>IF(U114="-","-",SUM(U111:U119)*'3k EBIT'!$E$11)</f>
        <v>-</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15">
      <c r="A121" s="256"/>
      <c r="B121" s="135" t="s">
        <v>292</v>
      </c>
      <c r="C121" s="179" t="s">
        <v>519</v>
      </c>
      <c r="D121" s="133" t="s">
        <v>324</v>
      </c>
      <c r="E121" s="127"/>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1.1326757984844789</v>
      </c>
      <c r="M121" s="38">
        <f>IF(M116="-","-",SUM(M111:M114,M116:M120)*'3l HAP'!$E$12)</f>
        <v>1.1750353302505396</v>
      </c>
      <c r="N121" s="38">
        <f>IF(N116="-","-",SUM(N111:N114,N116:N120)*'3l HAP'!$E$12)</f>
        <v>1.295347417945637</v>
      </c>
      <c r="O121" s="30"/>
      <c r="P121" s="38">
        <f>IF(P116="-","-",SUM(P111:P114,P116:P120)*'3l HAP'!$E$12)</f>
        <v>1.295347417945637</v>
      </c>
      <c r="Q121" s="38">
        <f>IF(Q116="-","-",SUM(Q111:Q114,Q116:Q120)*'3l HAP'!$E$12)</f>
        <v>1.3302680098530955</v>
      </c>
      <c r="R121" s="38">
        <f>IF(R116="-","-",SUM(R111:R114,R116:R120)*'3l HAP'!$E$12)</f>
        <v>1.3399254271219814</v>
      </c>
      <c r="S121" s="38">
        <f>IF(S116="-","-",SUM(S111:S114,S116:S120)*'3l HAP'!$E$12)</f>
        <v>1.3715969952832425</v>
      </c>
      <c r="T121" s="38">
        <f>IF(T116="-","-",SUM(T111:T114,T116:T120)*'3l HAP'!$E$12)</f>
        <v>1.3078423304606031</v>
      </c>
      <c r="U121" s="38" t="str">
        <f>IF(U116="-","-",SUM(U111:U114,U116:U120)*'3l HAP'!$E$12)</f>
        <v>-</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15">
      <c r="A122" s="256"/>
      <c r="B122" s="135" t="s">
        <v>44</v>
      </c>
      <c r="C122" s="135" t="str">
        <f>B122&amp;"_"&amp;D122</f>
        <v>Total_South East</v>
      </c>
      <c r="D122" s="133" t="s">
        <v>324</v>
      </c>
      <c r="E122" s="128"/>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78.495956891611925</v>
      </c>
      <c r="M122" s="38">
        <f t="shared" si="88"/>
        <v>81.431529439296341</v>
      </c>
      <c r="N122" s="38">
        <f t="shared" si="88"/>
        <v>89.769319000872827</v>
      </c>
      <c r="O122" s="30"/>
      <c r="P122" s="38">
        <f t="shared" si="88"/>
        <v>89.769319000872827</v>
      </c>
      <c r="Q122" s="38">
        <f t="shared" ref="Q122" si="89">IF(Q116="-","-",SUM(Q111:Q121))</f>
        <v>92.189363006990973</v>
      </c>
      <c r="R122" s="38">
        <f t="shared" ref="R122" si="90">IF(R116="-","-",SUM(R111:R121))</f>
        <v>92.858635018132262</v>
      </c>
      <c r="S122" s="38">
        <f t="shared" ref="S122" si="91">IF(S116="-","-",SUM(S111:S121))</f>
        <v>95.053517306958852</v>
      </c>
      <c r="T122" s="38">
        <f t="shared" ref="T122" si="92">IF(T116="-","-",SUM(T111:T121))</f>
        <v>90.635233250520912</v>
      </c>
      <c r="U122" s="38" t="str">
        <f t="shared" ref="U122" si="93">IF(U116="-","-",SUM(U111:U121))</f>
        <v>-</v>
      </c>
      <c r="V122" s="38" t="str">
        <f t="shared" ref="V122" si="94">IF(V116="-","-",SUM(V111:V121))</f>
        <v>-</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25" x14ac:dyDescent="0.15">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AA'!J218="-","-",'3c AA'!J218)</f>
        <v>-</v>
      </c>
      <c r="H125" s="129" t="str">
        <f>IF('3c AA'!K218="-","-",'3c AA'!K218)</f>
        <v>-</v>
      </c>
      <c r="I125" s="129" t="str">
        <f>IF('3c AA'!L218="-","-",'3c AA'!L218)</f>
        <v>-</v>
      </c>
      <c r="J125" s="129" t="str">
        <f>IF('3c AA'!M218="-","-",'3c AA'!M218)</f>
        <v>-</v>
      </c>
      <c r="K125" s="129" t="str">
        <f>IF('3c AA'!N218="-","-",'3c AA'!N218)</f>
        <v>-</v>
      </c>
      <c r="L125" s="129" t="str">
        <f>IF('3c AA'!O218="-","-",'3c AA'!O218)</f>
        <v>-</v>
      </c>
      <c r="M125" s="129" t="str">
        <f>IF('3c AA'!P218="-","-",'3c AA'!P218)</f>
        <v>-</v>
      </c>
      <c r="N125" s="129" t="str">
        <f>IF('3c AA'!Q218="-","-",'3c AA'!Q218)</f>
        <v>-</v>
      </c>
      <c r="O125" s="30"/>
      <c r="P125" s="129" t="str">
        <f>IF('3c AA'!S218="-","-",'3c AA'!S218)</f>
        <v>-</v>
      </c>
      <c r="Q125" s="129" t="str">
        <f>IF('3c AA'!T218="-","-",'3c AA'!T218)</f>
        <v>-</v>
      </c>
      <c r="R125" s="129" t="str">
        <f>IF('3c AA'!U218="-","-",'3c AA'!U218)</f>
        <v>-</v>
      </c>
      <c r="S125" s="129" t="str">
        <f>IF('3c AA'!V218="-","-",'3c AA'!V218)</f>
        <v>-</v>
      </c>
      <c r="T125" s="129">
        <f>IF('3c AA'!W218="-","-",'3c AA'!W218)</f>
        <v>0</v>
      </c>
      <c r="U125" s="129" t="str">
        <f>IF('3c AA'!X218="-","-",'3c AA'!X218)</f>
        <v>-</v>
      </c>
      <c r="V125" s="129" t="str">
        <f>IF('3c AA'!Y218="-","-",'3c AA'!Y218)</f>
        <v>-</v>
      </c>
      <c r="W125" s="129" t="str">
        <f>IF('3c AA'!Z218="-","-",'3c AA'!Z218)</f>
        <v>-</v>
      </c>
      <c r="X125" s="129" t="str">
        <f>IF('3c AA'!AA218="-","-",'3c AA'!AA218)</f>
        <v>-</v>
      </c>
      <c r="Y125" s="129" t="str">
        <f>IF('3c AA'!AB218="-","-",'3c AA'!AB218)</f>
        <v>-</v>
      </c>
      <c r="Z125" s="129" t="str">
        <f>IF('3c AA'!AC218="-","-",'3c AA'!AC218)</f>
        <v>-</v>
      </c>
      <c r="AA125" s="28"/>
    </row>
    <row r="126" spans="1:27" s="29" customFormat="1" ht="11.25" customHeight="1" x14ac:dyDescent="0.15">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t="str">
        <f>'3d PC'!U64</f>
        <v>-</v>
      </c>
      <c r="V126" s="129" t="str">
        <f>'3d PC'!V64</f>
        <v>-</v>
      </c>
      <c r="W126" s="129" t="str">
        <f>'3d PC'!W64</f>
        <v>-</v>
      </c>
      <c r="X126" s="129" t="str">
        <f>'3d PC'!X64</f>
        <v>-</v>
      </c>
      <c r="Y126" s="129" t="str">
        <f>'3d PC'!Y64</f>
        <v>-</v>
      </c>
      <c r="Z126" s="129" t="str">
        <f>'3d PC'!Z64</f>
        <v>-</v>
      </c>
      <c r="AA126" s="28"/>
    </row>
    <row r="127" spans="1:27" s="29" customFormat="1" ht="11.25" customHeight="1" x14ac:dyDescent="0.15">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15">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t="str">
        <f>IF('3g CPIH'!Q$16="-","-",'3h OC '!$E$11*('3g CPIH'!Q$16/'3g CPIH'!$G$16))</f>
        <v>-</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SMNCC'!G$39="-","-",'3i SMNCC'!G$49)</f>
        <v>0</v>
      </c>
      <c r="L129" s="129">
        <f>IF('3i SMNCC'!H$39="-","-",'3i SMNCC'!H$49)</f>
        <v>-0.1023945869506754</v>
      </c>
      <c r="M129" s="129">
        <f>IF('3i SMNCC'!I$39="-","-",'3i SMNCC'!I$49)</f>
        <v>1.310776222511721</v>
      </c>
      <c r="N129" s="129">
        <f>IF('3i SMNCC'!J$39="-","-",'3i SMNCC'!J$49)</f>
        <v>8.7390665290237255</v>
      </c>
      <c r="O129" s="30"/>
      <c r="P129" s="129">
        <f>IF('3i SMNCC'!L$39="-","-",'3i SMNCC'!L$49)</f>
        <v>8.7390665290237255</v>
      </c>
      <c r="Q129" s="129">
        <f>IF('3i SMNCC'!M$39="-","-",'3i SMNCC'!M$49)</f>
        <v>10.102089688688181</v>
      </c>
      <c r="R129" s="129">
        <f>IF('3i SMNCC'!N$39="-","-",'3i SMNCC'!N$49)</f>
        <v>10.300173121233549</v>
      </c>
      <c r="S129" s="129">
        <f>IF('3i SMNCC'!O$39="-","-",'3i SMNCC'!O$49)</f>
        <v>11.847822371645298</v>
      </c>
      <c r="T129" s="129">
        <f>IF('3i SMNCC'!P$39="-","-",'3i SMNCC'!P$49)</f>
        <v>7.7038430079225817</v>
      </c>
      <c r="U129" s="129" t="str">
        <f>IF('3i SMNCC'!Q$39="-","-",'3i SMNCC'!Q$49)</f>
        <v>-</v>
      </c>
      <c r="V129" s="129" t="str">
        <f>IF('3i SMNCC'!R$39="-","-",'3i SMNCC'!R$49)</f>
        <v>-</v>
      </c>
      <c r="W129" s="129" t="str">
        <f>IF('3i SMNCC'!S$39="-","-",'3i SMNCC'!S$49)</f>
        <v>-</v>
      </c>
      <c r="X129" s="129" t="str">
        <f>IF('3i SMNCC'!T$39="-","-",'3i SMNCC'!T$49)</f>
        <v>-</v>
      </c>
      <c r="Y129" s="129" t="str">
        <f>IF('3i SMNCC'!U$39="-","-",'3i SMNCC'!U$49)</f>
        <v>-</v>
      </c>
      <c r="Z129" s="129" t="str">
        <f>IF('3i SMNCC'!V$39="-","-",'3i SMNCC'!V$49)</f>
        <v>-</v>
      </c>
      <c r="AA129" s="28"/>
    </row>
    <row r="130" spans="1:27" s="29" customFormat="1" ht="11.25" customHeight="1" x14ac:dyDescent="0.15">
      <c r="A130" s="256"/>
      <c r="B130" s="132" t="s">
        <v>349</v>
      </c>
      <c r="C130" s="132" t="s">
        <v>389</v>
      </c>
      <c r="D130" s="134" t="s">
        <v>325</v>
      </c>
      <c r="E130" s="131"/>
      <c r="F130" s="30"/>
      <c r="G130" s="129">
        <f>IF('3g CPIH'!C$16="-","-",'3j PAAC PAP'!$G$21*('3g CPIH'!C$16/'3g CPIH'!$G$16))</f>
        <v>3.1142016634050882</v>
      </c>
      <c r="H130" s="129">
        <f>IF('3g CPIH'!D$16="-","-",'3j PAAC PAP'!$G$21*('3g CPIH'!D$16/'3g CPIH'!$G$16))</f>
        <v>3.1204363013698631</v>
      </c>
      <c r="I130" s="129">
        <f>IF('3g CPIH'!E$16="-","-",'3j PAAC PAP'!$G$21*('3g CPIH'!E$16/'3g CPIH'!$G$16))</f>
        <v>3.129788258317026</v>
      </c>
      <c r="J130" s="129">
        <f>IF('3g CPIH'!F$16="-","-",'3j PAAC PAP'!$G$21*('3g CPIH'!F$16/'3g CPIH'!$G$16))</f>
        <v>3.1484921722113506</v>
      </c>
      <c r="K130" s="129">
        <f>IF('3g CPIH'!G$16="-","-",'3j PAAC PAP'!$G$21*('3g CPIH'!G$16/'3g CPIH'!$G$16))</f>
        <v>3.1859000000000002</v>
      </c>
      <c r="L130" s="129">
        <f>IF('3g CPIH'!H$16="-","-",'3j PAAC PAP'!$G$21*('3g CPIH'!H$16/'3g CPIH'!$G$16))</f>
        <v>3.2264251467710374</v>
      </c>
      <c r="M130" s="129">
        <f>IF('3g CPIH'!I$16="-","-",'3j PAAC PAP'!$G$21*('3g CPIH'!I$16/'3g CPIH'!$G$16))</f>
        <v>3.2731849315068491</v>
      </c>
      <c r="N130" s="129">
        <f>IF('3g CPIH'!J$16="-","-",'3j PAAC PAP'!$G$21*('3g CPIH'!J$16/'3g CPIH'!$G$16))</f>
        <v>3.3012408023483371</v>
      </c>
      <c r="O130" s="30"/>
      <c r="P130" s="129">
        <f>IF('3g CPIH'!L$16="-","-",'3j PAAC PAP'!$G$21*('3g CPIH'!L$16/'3g CPIH'!$G$16))</f>
        <v>3.3012408023483371</v>
      </c>
      <c r="Q130" s="129">
        <f>IF('3g CPIH'!M$16="-","-",'3j PAAC PAP'!$G$21*('3g CPIH'!M$16/'3g CPIH'!$G$16))</f>
        <v>3.3386486301369862</v>
      </c>
      <c r="R130" s="129">
        <f>IF('3g CPIH'!N$16="-","-",'3j PAAC PAP'!$G$21*('3g CPIH'!N$16/'3g CPIH'!$G$16))</f>
        <v>3.3635871819960861</v>
      </c>
      <c r="S130" s="129">
        <f>IF('3g CPIH'!O$16="-","-",'3j PAAC PAP'!$G$21*('3g CPIH'!O$16/'3g CPIH'!$G$16))</f>
        <v>3.3822910958904111</v>
      </c>
      <c r="T130" s="129">
        <f>IF('3g CPIH'!P$16="-","-",'3j PAAC PAP'!$G$21*('3g CPIH'!P$16/'3g CPIH'!$G$16))</f>
        <v>3.3916430528375732</v>
      </c>
      <c r="U130" s="129" t="str">
        <f>IF('3g CPIH'!Q$16="-","-",'3j PAAC PAP'!$G$21*('3g CPIH'!Q$16/'3g CPIH'!$G$16))</f>
        <v>-</v>
      </c>
      <c r="V130" s="129" t="str">
        <f>IF('3g CPIH'!R$16="-","-",'3j PAAC PAP'!$G$21*('3g CPIH'!R$16/'3g CPIH'!$G$16))</f>
        <v>-</v>
      </c>
      <c r="W130" s="129" t="str">
        <f>IF('3g CPIH'!S$16="-","-",'3j PAAC PAP'!$G$21*('3g CPIH'!S$16/'3g CPIH'!$G$16))</f>
        <v>-</v>
      </c>
      <c r="X130" s="129" t="str">
        <f>IF('3g CPIH'!T$16="-","-",'3j PAAC PAP'!$G$21*('3g CPIH'!T$16/'3g CPIH'!$G$16))</f>
        <v>-</v>
      </c>
      <c r="Y130" s="129" t="str">
        <f>IF('3g CPIH'!U$16="-","-",'3j PAAC PAP'!$G$21*('3g CPIH'!U$16/'3g CPIH'!$G$16))</f>
        <v>-</v>
      </c>
      <c r="Z130" s="129" t="str">
        <f>IF('3g CPIH'!V$16="-","-",'3j PAAC PAP'!$G$21*('3g CPIH'!V$16/'3g CPIH'!$G$16))</f>
        <v>-</v>
      </c>
      <c r="AA130" s="28"/>
    </row>
    <row r="131" spans="1:27" s="29" customFormat="1" ht="11.25" customHeight="1" x14ac:dyDescent="0.15">
      <c r="A131" s="256"/>
      <c r="B131" s="132" t="s">
        <v>349</v>
      </c>
      <c r="C131" s="132" t="s">
        <v>406</v>
      </c>
      <c r="D131" s="134" t="s">
        <v>325</v>
      </c>
      <c r="E131" s="131"/>
      <c r="F131" s="30"/>
      <c r="G131" s="129">
        <f>IF(G126="-","-",SUM(G123:G129)*'3j PAAC PAP'!$G$39)</f>
        <v>0.2896141176426133</v>
      </c>
      <c r="H131" s="129">
        <f>IF(H126="-","-",SUM(H123:H129)*'3j PAAC PAP'!$G$39)</f>
        <v>0.2901396470114978</v>
      </c>
      <c r="I131" s="129">
        <f>IF(I126="-","-",SUM(I123:I129)*'3j PAAC PAP'!$G$39)</f>
        <v>0.29118835133161486</v>
      </c>
      <c r="J131" s="129">
        <f>IF(J126="-","-",SUM(J123:J129)*'3j PAAC PAP'!$G$39)</f>
        <v>0.29276493943826842</v>
      </c>
      <c r="K131" s="129">
        <f>IF(K126="-","-",SUM(K123:K129)*'3j PAAC PAP'!$G$39)</f>
        <v>0.29624795193665693</v>
      </c>
      <c r="L131" s="129">
        <f>IF(L126="-","-",SUM(L123:L129)*'3j PAAC PAP'!$G$39)</f>
        <v>0.2992404912173654</v>
      </c>
      <c r="M131" s="129">
        <f>IF(M126="-","-",SUM(M123:M129)*'3j PAAC PAP'!$G$39)</f>
        <v>0.31073573711204611</v>
      </c>
      <c r="N131" s="129">
        <f>IF(N126="-","-",SUM(N123:N129)*'3j PAAC PAP'!$G$39)</f>
        <v>0.34381659968945377</v>
      </c>
      <c r="O131" s="30"/>
      <c r="P131" s="129">
        <f>IF(P126="-","-",SUM(P123:P129)*'3j PAAC PAP'!$G$39)</f>
        <v>0.34381659968945377</v>
      </c>
      <c r="Q131" s="129">
        <f>IF(Q126="-","-",SUM(Q123:Q129)*'3j PAAC PAP'!$G$39)</f>
        <v>0.35329781152991024</v>
      </c>
      <c r="R131" s="129">
        <f>IF(R126="-","-",SUM(R123:R129)*'3j PAAC PAP'!$G$39)</f>
        <v>0.35585978057964163</v>
      </c>
      <c r="S131" s="129">
        <f>IF(S126="-","-",SUM(S123:S129)*'3j PAAC PAP'!$G$39)</f>
        <v>0.36452154710060708</v>
      </c>
      <c r="T131" s="129">
        <f>IF(T126="-","-",SUM(T123:T129)*'3j PAAC PAP'!$G$39)</f>
        <v>0.34689191001660674</v>
      </c>
      <c r="U131" s="129" t="str">
        <f>IF(U126="-","-",SUM(U123:U129)*'3j PAAC PAP'!$G$39)</f>
        <v>-</v>
      </c>
      <c r="V131" s="129" t="str">
        <f>IF(V126="-","-",SUM(V123:V129)*'3j PAAC PAP'!$G$39)</f>
        <v>-</v>
      </c>
      <c r="W131" s="129" t="str">
        <f>IF(W126="-","-",SUM(W123:W129)*'3j PAAC PAP'!$G$39)</f>
        <v>-</v>
      </c>
      <c r="X131" s="129" t="str">
        <f>IF(X126="-","-",SUM(X123:X129)*'3j PAAC PAP'!$G$39)</f>
        <v>-</v>
      </c>
      <c r="Y131" s="129" t="str">
        <f>IF(Y126="-","-",SUM(Y123:Y129)*'3j PAAC PAP'!$G$39)</f>
        <v>-</v>
      </c>
      <c r="Z131" s="129" t="str">
        <f>IF(Z126="-","-",SUM(Z123:Z129)*'3j PAAC PAP'!$G$39)</f>
        <v>-</v>
      </c>
      <c r="AA131" s="28"/>
    </row>
    <row r="132" spans="1:27" s="29" customFormat="1" ht="11.25" x14ac:dyDescent="0.15">
      <c r="A132" s="256"/>
      <c r="B132" s="132" t="s">
        <v>388</v>
      </c>
      <c r="C132" s="132" t="s">
        <v>518</v>
      </c>
      <c r="D132" s="134" t="s">
        <v>325</v>
      </c>
      <c r="E132" s="131"/>
      <c r="F132" s="30"/>
      <c r="G132" s="129">
        <f>IF(G126="-","-",SUM(G123:G131)*'3k EBIT'!$E$11)</f>
        <v>1.4224538175907742</v>
      </c>
      <c r="H132" s="129">
        <f>IF(H126="-","-",SUM(H123:H131)*'3k EBIT'!$E$11)</f>
        <v>1.4250462848639429</v>
      </c>
      <c r="I132" s="129">
        <f>IF(I126="-","-",SUM(I123:I131)*'3k EBIT'!$E$11)</f>
        <v>1.4301597696771782</v>
      </c>
      <c r="J132" s="129">
        <f>IF(J126="-","-",SUM(J123:J131)*'3k EBIT'!$E$11)</f>
        <v>1.4379371714966844</v>
      </c>
      <c r="K132" s="129">
        <f>IF(K126="-","-",SUM(K123:K131)*'3k EBIT'!$E$11)</f>
        <v>1.4550432894434291</v>
      </c>
      <c r="L132" s="129">
        <f>IF(L126="-","-",SUM(L123:L131)*'3k EBIT'!$E$11)</f>
        <v>1.4699029479164465</v>
      </c>
      <c r="M132" s="129">
        <f>IF(M126="-","-",SUM(M123:M131)*'3k EBIT'!$E$11)</f>
        <v>1.524874017924831</v>
      </c>
      <c r="N132" s="129">
        <f>IF(N126="-","-",SUM(N123:N131)*'3k EBIT'!$E$11)</f>
        <v>1.6810061544193402</v>
      </c>
      <c r="O132" s="30"/>
      <c r="P132" s="129">
        <f>IF(P126="-","-",SUM(P123:P131)*'3k EBIT'!$E$11)</f>
        <v>1.6810061544193402</v>
      </c>
      <c r="Q132" s="129">
        <f>IF(Q126="-","-",SUM(Q123:Q131)*'3k EBIT'!$E$11)</f>
        <v>1.7263235180077914</v>
      </c>
      <c r="R132" s="129">
        <f>IF(R126="-","-",SUM(R123:R131)*'3k EBIT'!$E$11)</f>
        <v>1.7388562004680224</v>
      </c>
      <c r="S132" s="129">
        <f>IF(S126="-","-",SUM(S123:S131)*'3k EBIT'!$E$11)</f>
        <v>1.7799572211375414</v>
      </c>
      <c r="T132" s="129">
        <f>IF(T126="-","-",SUM(T123:T131)*'3k EBIT'!$E$11)</f>
        <v>1.6972211285225043</v>
      </c>
      <c r="U132" s="129" t="str">
        <f>IF(U126="-","-",SUM(U123:U131)*'3k EBIT'!$E$11)</f>
        <v>-</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15">
      <c r="A133" s="256"/>
      <c r="B133" s="132" t="s">
        <v>292</v>
      </c>
      <c r="C133" s="177" t="s">
        <v>519</v>
      </c>
      <c r="D133" s="134" t="s">
        <v>325</v>
      </c>
      <c r="E133" s="130"/>
      <c r="F133" s="30"/>
      <c r="G133" s="129">
        <f>IF(G128="-","-",SUM(G123:G126,G128:G132)*'3l HAP'!$E$12)</f>
        <v>1.0961125126871367</v>
      </c>
      <c r="H133" s="129">
        <f>IF(H128="-","-",SUM(H123:H126,H128:H132)*'3l HAP'!$E$12)</f>
        <v>1.0981102125644266</v>
      </c>
      <c r="I133" s="129">
        <f>IF(I128="-","-",SUM(I123:I126,I128:I132)*'3l HAP'!$E$12)</f>
        <v>1.1020505546816253</v>
      </c>
      <c r="J133" s="129">
        <f>IF(J128="-","-",SUM(J123:J126,J128:J132)*'3l HAP'!$E$12)</f>
        <v>1.1080436543134962</v>
      </c>
      <c r="K133" s="129">
        <f>IF(K128="-","-",SUM(K123:K126,K128:K132)*'3l HAP'!$E$12)</f>
        <v>1.1212252632297603</v>
      </c>
      <c r="L133" s="129">
        <f>IF(L128="-","-",SUM(L123:L126,L128:L132)*'3l HAP'!$E$12)</f>
        <v>1.1326757984844789</v>
      </c>
      <c r="M133" s="129">
        <f>IF(M128="-","-",SUM(M123:M126,M128:M132)*'3l HAP'!$E$12)</f>
        <v>1.1750353302505396</v>
      </c>
      <c r="N133" s="129">
        <f>IF(N128="-","-",SUM(N123:N126,N128:N132)*'3l HAP'!$E$12)</f>
        <v>1.295347417945637</v>
      </c>
      <c r="O133" s="30"/>
      <c r="P133" s="129">
        <f>IF(P128="-","-",SUM(P123:P126,P128:P132)*'3l HAP'!$E$12)</f>
        <v>1.295347417945637</v>
      </c>
      <c r="Q133" s="129">
        <f>IF(Q128="-","-",SUM(Q123:Q126,Q128:Q132)*'3l HAP'!$E$12)</f>
        <v>1.3302680098530955</v>
      </c>
      <c r="R133" s="129">
        <f>IF(R128="-","-",SUM(R123:R126,R128:R132)*'3l HAP'!$E$12)</f>
        <v>1.3399254271219814</v>
      </c>
      <c r="S133" s="129">
        <f>IF(S128="-","-",SUM(S123:S126,S128:S132)*'3l HAP'!$E$12)</f>
        <v>1.3715969952832425</v>
      </c>
      <c r="T133" s="129">
        <f>IF(T128="-","-",SUM(T123:T126,T128:T132)*'3l HAP'!$E$12)</f>
        <v>1.3078423304606031</v>
      </c>
      <c r="U133" s="129" t="str">
        <f>IF(U128="-","-",SUM(U123:U126,U128:U132)*'3l HAP'!$E$12)</f>
        <v>-</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15">
      <c r="A134" s="256"/>
      <c r="B134" s="132" t="s">
        <v>44</v>
      </c>
      <c r="C134" s="132" t="str">
        <f>B134&amp;"_"&amp;D134</f>
        <v>Total_South Wales</v>
      </c>
      <c r="D134" s="134" t="s">
        <v>325</v>
      </c>
      <c r="E134" s="131"/>
      <c r="F134" s="30"/>
      <c r="G134" s="129">
        <f>IF(G128="-","-",SUM(G123:G133))</f>
        <v>75.962071988620252</v>
      </c>
      <c r="H134" s="129">
        <f t="shared" ref="H134:P134" si="99">IF(H128="-","-",SUM(H123:H133))</f>
        <v>76.100515278094562</v>
      </c>
      <c r="I134" s="129">
        <f t="shared" si="99"/>
        <v>76.373586288690589</v>
      </c>
      <c r="J134" s="129">
        <f t="shared" si="99"/>
        <v>76.78891615711359</v>
      </c>
      <c r="K134" s="129">
        <f t="shared" si="99"/>
        <v>77.702419391346723</v>
      </c>
      <c r="L134" s="129">
        <f t="shared" si="99"/>
        <v>78.495956891611925</v>
      </c>
      <c r="M134" s="129">
        <f t="shared" si="99"/>
        <v>81.431529439296341</v>
      </c>
      <c r="N134" s="129">
        <f t="shared" si="99"/>
        <v>89.769319000872827</v>
      </c>
      <c r="O134" s="30"/>
      <c r="P134" s="129">
        <f t="shared" si="99"/>
        <v>89.769319000872827</v>
      </c>
      <c r="Q134" s="129">
        <f t="shared" ref="Q134" si="100">IF(Q128="-","-",SUM(Q123:Q133))</f>
        <v>92.189363006990973</v>
      </c>
      <c r="R134" s="129">
        <f t="shared" ref="R134" si="101">IF(R128="-","-",SUM(R123:R133))</f>
        <v>92.858635018132262</v>
      </c>
      <c r="S134" s="129">
        <f t="shared" ref="S134" si="102">IF(S128="-","-",SUM(S123:S133))</f>
        <v>95.053517306958852</v>
      </c>
      <c r="T134" s="129">
        <f t="shared" ref="T134" si="103">IF(T128="-","-",SUM(T123:T133))</f>
        <v>90.635233250520912</v>
      </c>
      <c r="U134" s="129" t="str">
        <f t="shared" ref="U134" si="104">IF(U128="-","-",SUM(U123:U133))</f>
        <v>-</v>
      </c>
      <c r="V134" s="129" t="str">
        <f t="shared" ref="V134" si="105">IF(V128="-","-",SUM(V123:V133))</f>
        <v>-</v>
      </c>
      <c r="W134" s="129" t="str">
        <f t="shared" ref="W134" si="106">IF(W128="-","-",SUM(W123:W133))</f>
        <v>-</v>
      </c>
      <c r="X134" s="129" t="str">
        <f t="shared" ref="X134" si="107">IF(X128="-","-",SUM(X123:X133))</f>
        <v>-</v>
      </c>
      <c r="Y134" s="129" t="str">
        <f t="shared" ref="Y134" si="108">IF(Y128="-","-",SUM(Y123:Y133))</f>
        <v>-</v>
      </c>
      <c r="Z134" s="129" t="str">
        <f t="shared" ref="Z134" si="109">IF(Z128="-","-",SUM(Z123:Z133))</f>
        <v>-</v>
      </c>
      <c r="AA134" s="28"/>
    </row>
    <row r="135" spans="1:27" s="29" customFormat="1" ht="11.25" x14ac:dyDescent="0.15">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f>IF('3c AA'!W219="-","-",'3c AA'!W219)</f>
        <v>0</v>
      </c>
      <c r="U137" s="38" t="str">
        <f>IF('3c AA'!X219="-","-",'3c AA'!X219)</f>
        <v>-</v>
      </c>
      <c r="V137" s="38" t="str">
        <f>IF('3c AA'!Y219="-","-",'3c AA'!Y219)</f>
        <v>-</v>
      </c>
      <c r="W137" s="38" t="str">
        <f>IF('3c AA'!Z219="-","-",'3c AA'!Z219)</f>
        <v>-</v>
      </c>
      <c r="X137" s="38" t="str">
        <f>IF('3c AA'!AA219="-","-",'3c AA'!AA219)</f>
        <v>-</v>
      </c>
      <c r="Y137" s="38" t="str">
        <f>IF('3c AA'!AB219="-","-",'3c AA'!AB219)</f>
        <v>-</v>
      </c>
      <c r="Z137" s="38" t="str">
        <f>IF('3c AA'!AC219="-","-",'3c AA'!AC219)</f>
        <v>-</v>
      </c>
      <c r="AA137" s="28"/>
    </row>
    <row r="138" spans="1:27" s="29" customFormat="1" ht="11.25" customHeight="1" x14ac:dyDescent="0.15">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t="str">
        <f>'3d PC'!U64</f>
        <v>-</v>
      </c>
      <c r="V138" s="38" t="str">
        <f>'3d PC'!V64</f>
        <v>-</v>
      </c>
      <c r="W138" s="38" t="str">
        <f>'3d PC'!W64</f>
        <v>-</v>
      </c>
      <c r="X138" s="38" t="str">
        <f>'3d PC'!X64</f>
        <v>-</v>
      </c>
      <c r="Y138" s="38" t="str">
        <f>'3d PC'!Y64</f>
        <v>-</v>
      </c>
      <c r="Z138" s="38" t="str">
        <f>'3d PC'!Z64</f>
        <v>-</v>
      </c>
      <c r="AA138" s="28"/>
    </row>
    <row r="139" spans="1:27" s="29" customFormat="1" ht="11.25" customHeight="1" x14ac:dyDescent="0.15">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15">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t="str">
        <f>IF('3g CPIH'!Q$16="-","-",'3h OC '!$E$11*('3g CPIH'!Q$16/'3g CPIH'!$G$16))</f>
        <v>-</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SMNCC'!G$39="-","-",'3i SMNCC'!G$49)</f>
        <v>0</v>
      </c>
      <c r="L141" s="38">
        <f>IF('3i SMNCC'!H$39="-","-",'3i SMNCC'!H$49)</f>
        <v>-0.1023945869506754</v>
      </c>
      <c r="M141" s="38">
        <f>IF('3i SMNCC'!I$39="-","-",'3i SMNCC'!I$49)</f>
        <v>1.310776222511721</v>
      </c>
      <c r="N141" s="38">
        <f>IF('3i SMNCC'!J$39="-","-",'3i SMNCC'!J$49)</f>
        <v>8.7390665290237255</v>
      </c>
      <c r="O141" s="30"/>
      <c r="P141" s="38">
        <f>IF('3i SMNCC'!L$39="-","-",'3i SMNCC'!L$49)</f>
        <v>8.7390665290237255</v>
      </c>
      <c r="Q141" s="38">
        <f>IF('3i SMNCC'!M$39="-","-",'3i SMNCC'!M$49)</f>
        <v>10.102089688688181</v>
      </c>
      <c r="R141" s="38">
        <f>IF('3i SMNCC'!N$39="-","-",'3i SMNCC'!N$49)</f>
        <v>10.300173121233549</v>
      </c>
      <c r="S141" s="38">
        <f>IF('3i SMNCC'!O$39="-","-",'3i SMNCC'!O$49)</f>
        <v>11.847822371645298</v>
      </c>
      <c r="T141" s="38">
        <f>IF('3i SMNCC'!P$39="-","-",'3i SMNCC'!P$49)</f>
        <v>7.7038430079225817</v>
      </c>
      <c r="U141" s="38" t="str">
        <f>IF('3i SMNCC'!Q$39="-","-",'3i SMNCC'!Q$49)</f>
        <v>-</v>
      </c>
      <c r="V141" s="38" t="str">
        <f>IF('3i SMNCC'!R$39="-","-",'3i SMNCC'!R$49)</f>
        <v>-</v>
      </c>
      <c r="W141" s="38" t="str">
        <f>IF('3i SMNCC'!S$39="-","-",'3i SMNCC'!S$49)</f>
        <v>-</v>
      </c>
      <c r="X141" s="38" t="str">
        <f>IF('3i SMNCC'!T$39="-","-",'3i SMNCC'!T$49)</f>
        <v>-</v>
      </c>
      <c r="Y141" s="38" t="str">
        <f>IF('3i SMNCC'!U$39="-","-",'3i SMNCC'!U$49)</f>
        <v>-</v>
      </c>
      <c r="Z141" s="38" t="str">
        <f>IF('3i SMNCC'!V$39="-","-",'3i SMNCC'!V$49)</f>
        <v>-</v>
      </c>
      <c r="AA141" s="28"/>
    </row>
    <row r="142" spans="1:27" s="29" customFormat="1" ht="12.4" customHeight="1" x14ac:dyDescent="0.15">
      <c r="A142" s="256"/>
      <c r="B142" s="135" t="s">
        <v>349</v>
      </c>
      <c r="C142" s="135" t="s">
        <v>389</v>
      </c>
      <c r="D142" s="133" t="s">
        <v>326</v>
      </c>
      <c r="E142" s="128"/>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f>IF('3g CPIH'!P$16="-","-",'3j PAAC PAP'!$G$21*('3g CPIH'!P$16/'3g CPIH'!$G$16))</f>
        <v>3.3916430528375732</v>
      </c>
      <c r="U142" s="38" t="str">
        <f>IF('3g CPIH'!Q$16="-","-",'3j PAAC PAP'!$G$21*('3g CPIH'!Q$16/'3g CPIH'!$G$16))</f>
        <v>-</v>
      </c>
      <c r="V142" s="38" t="str">
        <f>IF('3g CPIH'!R$16="-","-",'3j PAAC PAP'!$G$21*('3g CPIH'!R$16/'3g CPIH'!$G$16))</f>
        <v>-</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15">
      <c r="A143" s="256"/>
      <c r="B143" s="135" t="s">
        <v>349</v>
      </c>
      <c r="C143" s="135" t="s">
        <v>406</v>
      </c>
      <c r="D143" s="133" t="s">
        <v>326</v>
      </c>
      <c r="E143" s="128"/>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0.2992404912173654</v>
      </c>
      <c r="M143" s="38">
        <f>IF(M138="-","-",SUM(M135:M141)*'3j PAAC PAP'!$G$39)</f>
        <v>0.31073573711204611</v>
      </c>
      <c r="N143" s="38">
        <f>IF(N138="-","-",SUM(N135:N141)*'3j PAAC PAP'!$G$39)</f>
        <v>0.34381659968945377</v>
      </c>
      <c r="O143" s="30"/>
      <c r="P143" s="38">
        <f>IF(P138="-","-",SUM(P135:P141)*'3j PAAC PAP'!$G$39)</f>
        <v>0.34381659968945377</v>
      </c>
      <c r="Q143" s="38">
        <f>IF(Q138="-","-",SUM(Q135:Q141)*'3j PAAC PAP'!$G$39)</f>
        <v>0.35329781152991024</v>
      </c>
      <c r="R143" s="38">
        <f>IF(R138="-","-",SUM(R135:R141)*'3j PAAC PAP'!$G$39)</f>
        <v>0.35585978057964163</v>
      </c>
      <c r="S143" s="38">
        <f>IF(S138="-","-",SUM(S135:S141)*'3j PAAC PAP'!$G$39)</f>
        <v>0.36452154710060708</v>
      </c>
      <c r="T143" s="38">
        <f>IF(T138="-","-",SUM(T135:T141)*'3j PAAC PAP'!$G$39)</f>
        <v>0.34689191001660674</v>
      </c>
      <c r="U143" s="38" t="str">
        <f>IF(U138="-","-",SUM(U135:U141)*'3j PAAC PAP'!$G$39)</f>
        <v>-</v>
      </c>
      <c r="V143" s="38" t="str">
        <f>IF(V138="-","-",SUM(V135:V141)*'3j PAAC PAP'!$G$39)</f>
        <v>-</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25" x14ac:dyDescent="0.15">
      <c r="A144" s="256"/>
      <c r="B144" s="135" t="s">
        <v>388</v>
      </c>
      <c r="C144" s="135" t="s">
        <v>518</v>
      </c>
      <c r="D144" s="133" t="s">
        <v>326</v>
      </c>
      <c r="E144" s="128"/>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1.4699029479164465</v>
      </c>
      <c r="M144" s="38">
        <f>IF(M138="-","-",SUM(M135:M143)*'3k EBIT'!$E$11)</f>
        <v>1.524874017924831</v>
      </c>
      <c r="N144" s="38">
        <f>IF(N138="-","-",SUM(N135:N143)*'3k EBIT'!$E$11)</f>
        <v>1.6810061544193402</v>
      </c>
      <c r="O144" s="30"/>
      <c r="P144" s="38">
        <f>IF(P138="-","-",SUM(P135:P143)*'3k EBIT'!$E$11)</f>
        <v>1.6810061544193402</v>
      </c>
      <c r="Q144" s="38">
        <f>IF(Q138="-","-",SUM(Q135:Q143)*'3k EBIT'!$E$11)</f>
        <v>1.7263235180077914</v>
      </c>
      <c r="R144" s="38">
        <f>IF(R138="-","-",SUM(R135:R143)*'3k EBIT'!$E$11)</f>
        <v>1.7388562004680224</v>
      </c>
      <c r="S144" s="38">
        <f>IF(S138="-","-",SUM(S135:S143)*'3k EBIT'!$E$11)</f>
        <v>1.7799572211375414</v>
      </c>
      <c r="T144" s="38">
        <f>IF(T138="-","-",SUM(T135:T143)*'3k EBIT'!$E$11)</f>
        <v>1.6972211285225043</v>
      </c>
      <c r="U144" s="38" t="str">
        <f>IF(U138="-","-",SUM(U135:U143)*'3k EBIT'!$E$11)</f>
        <v>-</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15">
      <c r="A145" s="256"/>
      <c r="B145" s="135" t="s">
        <v>292</v>
      </c>
      <c r="C145" s="179" t="s">
        <v>519</v>
      </c>
      <c r="D145" s="133" t="s">
        <v>326</v>
      </c>
      <c r="E145" s="127"/>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1.1326757984844789</v>
      </c>
      <c r="M145" s="38">
        <f>IF(M140="-","-",SUM(M135:M138,M140:M144)*'3l HAP'!$E$12)</f>
        <v>1.1750353302505396</v>
      </c>
      <c r="N145" s="38">
        <f>IF(N140="-","-",SUM(N135:N138,N140:N144)*'3l HAP'!$E$12)</f>
        <v>1.295347417945637</v>
      </c>
      <c r="O145" s="30"/>
      <c r="P145" s="38">
        <f>IF(P140="-","-",SUM(P135:P138,P140:P144)*'3l HAP'!$E$12)</f>
        <v>1.295347417945637</v>
      </c>
      <c r="Q145" s="38">
        <f>IF(Q140="-","-",SUM(Q135:Q138,Q140:Q144)*'3l HAP'!$E$12)</f>
        <v>1.3302680098530955</v>
      </c>
      <c r="R145" s="38">
        <f>IF(R140="-","-",SUM(R135:R138,R140:R144)*'3l HAP'!$E$12)</f>
        <v>1.3399254271219814</v>
      </c>
      <c r="S145" s="38">
        <f>IF(S140="-","-",SUM(S135:S138,S140:S144)*'3l HAP'!$E$12)</f>
        <v>1.3715969952832425</v>
      </c>
      <c r="T145" s="38">
        <f>IF(T140="-","-",SUM(T135:T138,T140:T144)*'3l HAP'!$E$12)</f>
        <v>1.3078423304606031</v>
      </c>
      <c r="U145" s="38" t="str">
        <f>IF(U140="-","-",SUM(U135:U138,U140:U144)*'3l HAP'!$E$12)</f>
        <v>-</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15">
      <c r="A146" s="256"/>
      <c r="B146" s="135" t="s">
        <v>44</v>
      </c>
      <c r="C146" s="135" t="str">
        <f>B146&amp;"_"&amp;D146</f>
        <v>Total_Southern Western</v>
      </c>
      <c r="D146" s="133" t="s">
        <v>326</v>
      </c>
      <c r="E146" s="128"/>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78.495956891611925</v>
      </c>
      <c r="M146" s="38">
        <f t="shared" si="110"/>
        <v>81.431529439296341</v>
      </c>
      <c r="N146" s="38">
        <f t="shared" si="110"/>
        <v>89.769319000872827</v>
      </c>
      <c r="O146" s="30"/>
      <c r="P146" s="38">
        <f t="shared" si="110"/>
        <v>89.769319000872827</v>
      </c>
      <c r="Q146" s="38">
        <f t="shared" ref="Q146" si="111">IF(Q140="-","-",SUM(Q135:Q145))</f>
        <v>92.189363006990973</v>
      </c>
      <c r="R146" s="38">
        <f t="shared" ref="R146" si="112">IF(R140="-","-",SUM(R135:R145))</f>
        <v>92.858635018132262</v>
      </c>
      <c r="S146" s="38">
        <f t="shared" ref="S146" si="113">IF(S140="-","-",SUM(S135:S145))</f>
        <v>95.053517306958852</v>
      </c>
      <c r="T146" s="38">
        <f t="shared" ref="T146" si="114">IF(T140="-","-",SUM(T135:T145))</f>
        <v>90.635233250520912</v>
      </c>
      <c r="U146" s="38" t="str">
        <f t="shared" ref="U146" si="115">IF(U140="-","-",SUM(U135:U145))</f>
        <v>-</v>
      </c>
      <c r="V146" s="38" t="str">
        <f t="shared" ref="V146" si="116">IF(V140="-","-",SUM(V135:V145))</f>
        <v>-</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15">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AA'!J220="-","-",'3c AA'!J220)</f>
        <v>-</v>
      </c>
      <c r="H149" s="129" t="str">
        <f>IF('3c AA'!K220="-","-",'3c AA'!K220)</f>
        <v>-</v>
      </c>
      <c r="I149" s="129" t="str">
        <f>IF('3c AA'!L220="-","-",'3c AA'!L220)</f>
        <v>-</v>
      </c>
      <c r="J149" s="129" t="str">
        <f>IF('3c AA'!M220="-","-",'3c AA'!M220)</f>
        <v>-</v>
      </c>
      <c r="K149" s="129" t="str">
        <f>IF('3c AA'!N220="-","-",'3c AA'!N220)</f>
        <v>-</v>
      </c>
      <c r="L149" s="129" t="str">
        <f>IF('3c AA'!O220="-","-",'3c AA'!O220)</f>
        <v>-</v>
      </c>
      <c r="M149" s="129" t="str">
        <f>IF('3c AA'!P220="-","-",'3c AA'!P220)</f>
        <v>-</v>
      </c>
      <c r="N149" s="129" t="str">
        <f>IF('3c AA'!Q220="-","-",'3c AA'!Q220)</f>
        <v>-</v>
      </c>
      <c r="O149" s="30"/>
      <c r="P149" s="129" t="str">
        <f>IF('3c AA'!S220="-","-",'3c AA'!S220)</f>
        <v>-</v>
      </c>
      <c r="Q149" s="129" t="str">
        <f>IF('3c AA'!T220="-","-",'3c AA'!T220)</f>
        <v>-</v>
      </c>
      <c r="R149" s="129" t="str">
        <f>IF('3c AA'!U220="-","-",'3c AA'!U220)</f>
        <v>-</v>
      </c>
      <c r="S149" s="129" t="str">
        <f>IF('3c AA'!V220="-","-",'3c AA'!V220)</f>
        <v>-</v>
      </c>
      <c r="T149" s="129">
        <f>IF('3c AA'!W220="-","-",'3c AA'!W220)</f>
        <v>0</v>
      </c>
      <c r="U149" s="129" t="str">
        <f>IF('3c AA'!X220="-","-",'3c AA'!X220)</f>
        <v>-</v>
      </c>
      <c r="V149" s="129" t="str">
        <f>IF('3c AA'!Y220="-","-",'3c AA'!Y220)</f>
        <v>-</v>
      </c>
      <c r="W149" s="129" t="str">
        <f>IF('3c AA'!Z220="-","-",'3c AA'!Z220)</f>
        <v>-</v>
      </c>
      <c r="X149" s="129" t="str">
        <f>IF('3c AA'!AA220="-","-",'3c AA'!AA220)</f>
        <v>-</v>
      </c>
      <c r="Y149" s="129" t="str">
        <f>IF('3c AA'!AB220="-","-",'3c AA'!AB220)</f>
        <v>-</v>
      </c>
      <c r="Z149" s="129" t="str">
        <f>IF('3c AA'!AC220="-","-",'3c AA'!AC220)</f>
        <v>-</v>
      </c>
      <c r="AA149" s="28"/>
    </row>
    <row r="150" spans="1:27" s="29" customFormat="1" ht="11.25" customHeight="1" x14ac:dyDescent="0.15">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t="str">
        <f>'3d PC'!U64</f>
        <v>-</v>
      </c>
      <c r="V150" s="129" t="str">
        <f>'3d PC'!V64</f>
        <v>-</v>
      </c>
      <c r="W150" s="129" t="str">
        <f>'3d PC'!W64</f>
        <v>-</v>
      </c>
      <c r="X150" s="129" t="str">
        <f>'3d PC'!X64</f>
        <v>-</v>
      </c>
      <c r="Y150" s="129" t="str">
        <f>'3d PC'!Y64</f>
        <v>-</v>
      </c>
      <c r="Z150" s="129" t="str">
        <f>'3d PC'!Z64</f>
        <v>-</v>
      </c>
      <c r="AA150" s="28"/>
    </row>
    <row r="151" spans="1:27" s="29" customFormat="1" ht="11.25" customHeight="1" x14ac:dyDescent="0.15">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15">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t="str">
        <f>IF('3g CPIH'!Q$16="-","-",'3h OC '!$E$11*('3g CPIH'!Q$16/'3g CPIH'!$G$16))</f>
        <v>-</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SMNCC'!G$39="-","-",'3i SMNCC'!G$49)</f>
        <v>0</v>
      </c>
      <c r="L153" s="129">
        <f>IF('3i SMNCC'!H$39="-","-",'3i SMNCC'!H$49)</f>
        <v>-0.1023945869506754</v>
      </c>
      <c r="M153" s="129">
        <f>IF('3i SMNCC'!I$39="-","-",'3i SMNCC'!I$49)</f>
        <v>1.310776222511721</v>
      </c>
      <c r="N153" s="129">
        <f>IF('3i SMNCC'!J$39="-","-",'3i SMNCC'!J$49)</f>
        <v>8.7390665290237255</v>
      </c>
      <c r="O153" s="30"/>
      <c r="P153" s="129">
        <f>IF('3i SMNCC'!L$39="-","-",'3i SMNCC'!L$49)</f>
        <v>8.7390665290237255</v>
      </c>
      <c r="Q153" s="129">
        <f>IF('3i SMNCC'!M$39="-","-",'3i SMNCC'!M$49)</f>
        <v>10.102089688688181</v>
      </c>
      <c r="R153" s="129">
        <f>IF('3i SMNCC'!N$39="-","-",'3i SMNCC'!N$49)</f>
        <v>10.300173121233549</v>
      </c>
      <c r="S153" s="129">
        <f>IF('3i SMNCC'!O$39="-","-",'3i SMNCC'!O$49)</f>
        <v>11.847822371645298</v>
      </c>
      <c r="T153" s="129">
        <f>IF('3i SMNCC'!P$39="-","-",'3i SMNCC'!P$49)</f>
        <v>7.7038430079225817</v>
      </c>
      <c r="U153" s="129" t="str">
        <f>IF('3i SMNCC'!Q$39="-","-",'3i SMNCC'!Q$49)</f>
        <v>-</v>
      </c>
      <c r="V153" s="129" t="str">
        <f>IF('3i SMNCC'!R$39="-","-",'3i SMNCC'!R$49)</f>
        <v>-</v>
      </c>
      <c r="W153" s="129" t="str">
        <f>IF('3i SMNCC'!S$39="-","-",'3i SMNCC'!S$49)</f>
        <v>-</v>
      </c>
      <c r="X153" s="129" t="str">
        <f>IF('3i SMNCC'!T$39="-","-",'3i SMNCC'!T$49)</f>
        <v>-</v>
      </c>
      <c r="Y153" s="129" t="str">
        <f>IF('3i SMNCC'!U$39="-","-",'3i SMNCC'!U$49)</f>
        <v>-</v>
      </c>
      <c r="Z153" s="129" t="str">
        <f>IF('3i SMNCC'!V$39="-","-",'3i SMNCC'!V$49)</f>
        <v>-</v>
      </c>
      <c r="AA153" s="28"/>
    </row>
    <row r="154" spans="1:27" s="29" customFormat="1" ht="11.25" customHeight="1" x14ac:dyDescent="0.15">
      <c r="A154" s="256"/>
      <c r="B154" s="132" t="s">
        <v>349</v>
      </c>
      <c r="C154" s="132" t="s">
        <v>389</v>
      </c>
      <c r="D154" s="134" t="s">
        <v>327</v>
      </c>
      <c r="E154" s="131"/>
      <c r="F154" s="30"/>
      <c r="G154" s="129">
        <f>IF('3g CPIH'!C$16="-","-",'3j PAAC PAP'!$G$21*('3g CPIH'!C$16/'3g CPIH'!$G$16))</f>
        <v>3.1142016634050882</v>
      </c>
      <c r="H154" s="129">
        <f>IF('3g CPIH'!D$16="-","-",'3j PAAC PAP'!$G$21*('3g CPIH'!D$16/'3g CPIH'!$G$16))</f>
        <v>3.1204363013698631</v>
      </c>
      <c r="I154" s="129">
        <f>IF('3g CPIH'!E$16="-","-",'3j PAAC PAP'!$G$21*('3g CPIH'!E$16/'3g CPIH'!$G$16))</f>
        <v>3.129788258317026</v>
      </c>
      <c r="J154" s="129">
        <f>IF('3g CPIH'!F$16="-","-",'3j PAAC PAP'!$G$21*('3g CPIH'!F$16/'3g CPIH'!$G$16))</f>
        <v>3.1484921722113506</v>
      </c>
      <c r="K154" s="129">
        <f>IF('3g CPIH'!G$16="-","-",'3j PAAC PAP'!$G$21*('3g CPIH'!G$16/'3g CPIH'!$G$16))</f>
        <v>3.1859000000000002</v>
      </c>
      <c r="L154" s="129">
        <f>IF('3g CPIH'!H$16="-","-",'3j PAAC PAP'!$G$21*('3g CPIH'!H$16/'3g CPIH'!$G$16))</f>
        <v>3.2264251467710374</v>
      </c>
      <c r="M154" s="129">
        <f>IF('3g CPIH'!I$16="-","-",'3j PAAC PAP'!$G$21*('3g CPIH'!I$16/'3g CPIH'!$G$16))</f>
        <v>3.2731849315068491</v>
      </c>
      <c r="N154" s="129">
        <f>IF('3g CPIH'!J$16="-","-",'3j PAAC PAP'!$G$21*('3g CPIH'!J$16/'3g CPIH'!$G$16))</f>
        <v>3.3012408023483371</v>
      </c>
      <c r="O154" s="30"/>
      <c r="P154" s="129">
        <f>IF('3g CPIH'!L$16="-","-",'3j PAAC PAP'!$G$21*('3g CPIH'!L$16/'3g CPIH'!$G$16))</f>
        <v>3.3012408023483371</v>
      </c>
      <c r="Q154" s="129">
        <f>IF('3g CPIH'!M$16="-","-",'3j PAAC PAP'!$G$21*('3g CPIH'!M$16/'3g CPIH'!$G$16))</f>
        <v>3.3386486301369862</v>
      </c>
      <c r="R154" s="129">
        <f>IF('3g CPIH'!N$16="-","-",'3j PAAC PAP'!$G$21*('3g CPIH'!N$16/'3g CPIH'!$G$16))</f>
        <v>3.3635871819960861</v>
      </c>
      <c r="S154" s="129">
        <f>IF('3g CPIH'!O$16="-","-",'3j PAAC PAP'!$G$21*('3g CPIH'!O$16/'3g CPIH'!$G$16))</f>
        <v>3.3822910958904111</v>
      </c>
      <c r="T154" s="129">
        <f>IF('3g CPIH'!P$16="-","-",'3j PAAC PAP'!$G$21*('3g CPIH'!P$16/'3g CPIH'!$G$16))</f>
        <v>3.3916430528375732</v>
      </c>
      <c r="U154" s="129" t="str">
        <f>IF('3g CPIH'!Q$16="-","-",'3j PAAC PAP'!$G$21*('3g CPIH'!Q$16/'3g CPIH'!$G$16))</f>
        <v>-</v>
      </c>
      <c r="V154" s="129" t="str">
        <f>IF('3g CPIH'!R$16="-","-",'3j PAAC PAP'!$G$21*('3g CPIH'!R$16/'3g CPIH'!$G$16))</f>
        <v>-</v>
      </c>
      <c r="W154" s="129" t="str">
        <f>IF('3g CPIH'!S$16="-","-",'3j PAAC PAP'!$G$21*('3g CPIH'!S$16/'3g CPIH'!$G$16))</f>
        <v>-</v>
      </c>
      <c r="X154" s="129" t="str">
        <f>IF('3g CPIH'!T$16="-","-",'3j PAAC PAP'!$G$21*('3g CPIH'!T$16/'3g CPIH'!$G$16))</f>
        <v>-</v>
      </c>
      <c r="Y154" s="129" t="str">
        <f>IF('3g CPIH'!U$16="-","-",'3j PAAC PAP'!$G$21*('3g CPIH'!U$16/'3g CPIH'!$G$16))</f>
        <v>-</v>
      </c>
      <c r="Z154" s="129" t="str">
        <f>IF('3g CPIH'!V$16="-","-",'3j PAAC PAP'!$G$21*('3g CPIH'!V$16/'3g CPIH'!$G$16))</f>
        <v>-</v>
      </c>
      <c r="AA154" s="28"/>
    </row>
    <row r="155" spans="1:27" s="29" customFormat="1" ht="11.25" x14ac:dyDescent="0.15">
      <c r="A155" s="256"/>
      <c r="B155" s="132" t="s">
        <v>349</v>
      </c>
      <c r="C155" s="132" t="s">
        <v>406</v>
      </c>
      <c r="D155" s="134" t="s">
        <v>327</v>
      </c>
      <c r="E155" s="131"/>
      <c r="F155" s="30"/>
      <c r="G155" s="129">
        <f>IF(G150="-","-",SUM(G147:G153)*'3j PAAC PAP'!$G$39)</f>
        <v>0.2896141176426133</v>
      </c>
      <c r="H155" s="129">
        <f>IF(H150="-","-",SUM(H147:H153)*'3j PAAC PAP'!$G$39)</f>
        <v>0.2901396470114978</v>
      </c>
      <c r="I155" s="129">
        <f>IF(I150="-","-",SUM(I147:I153)*'3j PAAC PAP'!$G$39)</f>
        <v>0.29118835133161486</v>
      </c>
      <c r="J155" s="129">
        <f>IF(J150="-","-",SUM(J147:J153)*'3j PAAC PAP'!$G$39)</f>
        <v>0.29276493943826842</v>
      </c>
      <c r="K155" s="129">
        <f>IF(K150="-","-",SUM(K147:K153)*'3j PAAC PAP'!$G$39)</f>
        <v>0.29624795193665693</v>
      </c>
      <c r="L155" s="129">
        <f>IF(L150="-","-",SUM(L147:L153)*'3j PAAC PAP'!$G$39)</f>
        <v>0.2992404912173654</v>
      </c>
      <c r="M155" s="129">
        <f>IF(M150="-","-",SUM(M147:M153)*'3j PAAC PAP'!$G$39)</f>
        <v>0.31073573711204611</v>
      </c>
      <c r="N155" s="129">
        <f>IF(N150="-","-",SUM(N147:N153)*'3j PAAC PAP'!$G$39)</f>
        <v>0.34381659968945377</v>
      </c>
      <c r="O155" s="30"/>
      <c r="P155" s="129">
        <f>IF(P150="-","-",SUM(P147:P153)*'3j PAAC PAP'!$G$39)</f>
        <v>0.34381659968945377</v>
      </c>
      <c r="Q155" s="129">
        <f>IF(Q150="-","-",SUM(Q147:Q153)*'3j PAAC PAP'!$G$39)</f>
        <v>0.35329781152991024</v>
      </c>
      <c r="R155" s="129">
        <f>IF(R150="-","-",SUM(R147:R153)*'3j PAAC PAP'!$G$39)</f>
        <v>0.35585978057964163</v>
      </c>
      <c r="S155" s="129">
        <f>IF(S150="-","-",SUM(S147:S153)*'3j PAAC PAP'!$G$39)</f>
        <v>0.36452154710060708</v>
      </c>
      <c r="T155" s="129">
        <f>IF(T150="-","-",SUM(T147:T153)*'3j PAAC PAP'!$G$39)</f>
        <v>0.34689191001660674</v>
      </c>
      <c r="U155" s="129" t="str">
        <f>IF(U150="-","-",SUM(U147:U153)*'3j PAAC PAP'!$G$39)</f>
        <v>-</v>
      </c>
      <c r="V155" s="129" t="str">
        <f>IF(V150="-","-",SUM(V147:V153)*'3j PAAC PAP'!$G$39)</f>
        <v>-</v>
      </c>
      <c r="W155" s="129" t="str">
        <f>IF(W150="-","-",SUM(W147:W153)*'3j PAAC PAP'!$G$39)</f>
        <v>-</v>
      </c>
      <c r="X155" s="129" t="str">
        <f>IF(X150="-","-",SUM(X147:X153)*'3j PAAC PAP'!$G$39)</f>
        <v>-</v>
      </c>
      <c r="Y155" s="129" t="str">
        <f>IF(Y150="-","-",SUM(Y147:Y153)*'3j PAAC PAP'!$G$39)</f>
        <v>-</v>
      </c>
      <c r="Z155" s="129" t="str">
        <f>IF(Z150="-","-",SUM(Z147:Z153)*'3j PAAC PAP'!$G$39)</f>
        <v>-</v>
      </c>
      <c r="AA155" s="28"/>
    </row>
    <row r="156" spans="1:27" s="29" customFormat="1" ht="11.25" x14ac:dyDescent="0.15">
      <c r="A156" s="256"/>
      <c r="B156" s="132" t="s">
        <v>388</v>
      </c>
      <c r="C156" s="132" t="s">
        <v>518</v>
      </c>
      <c r="D156" s="134" t="s">
        <v>327</v>
      </c>
      <c r="E156" s="182"/>
      <c r="F156" s="30"/>
      <c r="G156" s="129">
        <f>IF(G150="-","-",SUM(G147:G155)*'3k EBIT'!$E$11)</f>
        <v>1.4224538175907742</v>
      </c>
      <c r="H156" s="129">
        <f>IF(H150="-","-",SUM(H147:H155)*'3k EBIT'!$E$11)</f>
        <v>1.4250462848639429</v>
      </c>
      <c r="I156" s="129">
        <f>IF(I150="-","-",SUM(I147:I155)*'3k EBIT'!$E$11)</f>
        <v>1.4301597696771782</v>
      </c>
      <c r="J156" s="129">
        <f>IF(J150="-","-",SUM(J147:J155)*'3k EBIT'!$E$11)</f>
        <v>1.4379371714966844</v>
      </c>
      <c r="K156" s="129">
        <f>IF(K150="-","-",SUM(K147:K155)*'3k EBIT'!$E$11)</f>
        <v>1.4550432894434291</v>
      </c>
      <c r="L156" s="129">
        <f>IF(L150="-","-",SUM(L147:L155)*'3k EBIT'!$E$11)</f>
        <v>1.4699029479164465</v>
      </c>
      <c r="M156" s="129">
        <f>IF(M150="-","-",SUM(M147:M155)*'3k EBIT'!$E$11)</f>
        <v>1.524874017924831</v>
      </c>
      <c r="N156" s="129">
        <f>IF(N150="-","-",SUM(N147:N155)*'3k EBIT'!$E$11)</f>
        <v>1.6810061544193402</v>
      </c>
      <c r="O156" s="30"/>
      <c r="P156" s="129">
        <f>IF(P150="-","-",SUM(P147:P155)*'3k EBIT'!$E$11)</f>
        <v>1.6810061544193402</v>
      </c>
      <c r="Q156" s="129">
        <f>IF(Q150="-","-",SUM(Q147:Q155)*'3k EBIT'!$E$11)</f>
        <v>1.7263235180077914</v>
      </c>
      <c r="R156" s="129">
        <f>IF(R150="-","-",SUM(R147:R155)*'3k EBIT'!$E$11)</f>
        <v>1.7388562004680224</v>
      </c>
      <c r="S156" s="129">
        <f>IF(S150="-","-",SUM(S147:S155)*'3k EBIT'!$E$11)</f>
        <v>1.7799572211375414</v>
      </c>
      <c r="T156" s="129">
        <f>IF(T150="-","-",SUM(T147:T155)*'3k EBIT'!$E$11)</f>
        <v>1.6972211285225043</v>
      </c>
      <c r="U156" s="129" t="str">
        <f>IF(U150="-","-",SUM(U147:U155)*'3k EBIT'!$E$11)</f>
        <v>-</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15">
      <c r="A157" s="256"/>
      <c r="B157" s="132" t="s">
        <v>292</v>
      </c>
      <c r="C157" s="177" t="s">
        <v>519</v>
      </c>
      <c r="D157" s="134" t="s">
        <v>327</v>
      </c>
      <c r="E157" s="134"/>
      <c r="F157" s="30"/>
      <c r="G157" s="129">
        <f>IF(G152="-","-",SUM(G147:G150,G152:G156)*'3l HAP'!$E$12)</f>
        <v>1.0961125126871367</v>
      </c>
      <c r="H157" s="129">
        <f>IF(H152="-","-",SUM(H147:H150,H152:H156)*'3l HAP'!$E$12)</f>
        <v>1.0981102125644266</v>
      </c>
      <c r="I157" s="129">
        <f>IF(I152="-","-",SUM(I147:I150,I152:I156)*'3l HAP'!$E$12)</f>
        <v>1.1020505546816253</v>
      </c>
      <c r="J157" s="129">
        <f>IF(J152="-","-",SUM(J147:J150,J152:J156)*'3l HAP'!$E$12)</f>
        <v>1.1080436543134962</v>
      </c>
      <c r="K157" s="129">
        <f>IF(K152="-","-",SUM(K147:K150,K152:K156)*'3l HAP'!$E$12)</f>
        <v>1.1212252632297603</v>
      </c>
      <c r="L157" s="129">
        <f>IF(L152="-","-",SUM(L147:L150,L152:L156)*'3l HAP'!$E$12)</f>
        <v>1.1326757984844789</v>
      </c>
      <c r="M157" s="129">
        <f>IF(M152="-","-",SUM(M147:M150,M152:M156)*'3l HAP'!$E$12)</f>
        <v>1.1750353302505396</v>
      </c>
      <c r="N157" s="129">
        <f>IF(N152="-","-",SUM(N147:N150,N152:N156)*'3l HAP'!$E$12)</f>
        <v>1.295347417945637</v>
      </c>
      <c r="O157" s="30"/>
      <c r="P157" s="129">
        <f>IF(P152="-","-",SUM(P147:P150,P152:P156)*'3l HAP'!$E$12)</f>
        <v>1.295347417945637</v>
      </c>
      <c r="Q157" s="129">
        <f>IF(Q152="-","-",SUM(Q147:Q150,Q152:Q156)*'3l HAP'!$E$12)</f>
        <v>1.3302680098530955</v>
      </c>
      <c r="R157" s="129">
        <f>IF(R152="-","-",SUM(R147:R150,R152:R156)*'3l HAP'!$E$12)</f>
        <v>1.3399254271219814</v>
      </c>
      <c r="S157" s="129">
        <f>IF(S152="-","-",SUM(S147:S150,S152:S156)*'3l HAP'!$E$12)</f>
        <v>1.3715969952832425</v>
      </c>
      <c r="T157" s="129">
        <f>IF(T152="-","-",SUM(T147:T150,T152:T156)*'3l HAP'!$E$12)</f>
        <v>1.3078423304606031</v>
      </c>
      <c r="U157" s="129" t="str">
        <f>IF(U152="-","-",SUM(U147:U150,U152:U156)*'3l HAP'!$E$12)</f>
        <v>-</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15">
      <c r="A158" s="256"/>
      <c r="B158" s="132" t="s">
        <v>44</v>
      </c>
      <c r="C158" s="132" t="str">
        <f>B158&amp;"_"&amp;D158</f>
        <v>Total_Yorkshire</v>
      </c>
      <c r="D158" s="134" t="s">
        <v>327</v>
      </c>
      <c r="E158" s="182"/>
      <c r="F158" s="30"/>
      <c r="G158" s="129">
        <f>IF(G152="-","-",SUM(G147:G157))</f>
        <v>75.962071988620252</v>
      </c>
      <c r="H158" s="129">
        <f t="shared" ref="H158:P158" si="121">IF(H152="-","-",SUM(H147:H157))</f>
        <v>76.100515278094562</v>
      </c>
      <c r="I158" s="129">
        <f t="shared" si="121"/>
        <v>76.373586288690589</v>
      </c>
      <c r="J158" s="129">
        <f t="shared" si="121"/>
        <v>76.78891615711359</v>
      </c>
      <c r="K158" s="129">
        <f t="shared" si="121"/>
        <v>77.702419391346723</v>
      </c>
      <c r="L158" s="129">
        <f t="shared" si="121"/>
        <v>78.495956891611925</v>
      </c>
      <c r="M158" s="129">
        <f t="shared" si="121"/>
        <v>81.431529439296341</v>
      </c>
      <c r="N158" s="129">
        <f t="shared" si="121"/>
        <v>89.769319000872827</v>
      </c>
      <c r="O158" s="30"/>
      <c r="P158" s="129">
        <f t="shared" si="121"/>
        <v>89.769319000872827</v>
      </c>
      <c r="Q158" s="129">
        <f t="shared" ref="Q158" si="122">IF(Q152="-","-",SUM(Q147:Q157))</f>
        <v>92.189363006990973</v>
      </c>
      <c r="R158" s="129">
        <f t="shared" ref="R158" si="123">IF(R152="-","-",SUM(R147:R157))</f>
        <v>92.858635018132262</v>
      </c>
      <c r="S158" s="129">
        <f t="shared" ref="S158" si="124">IF(S152="-","-",SUM(S147:S157))</f>
        <v>95.053517306958852</v>
      </c>
      <c r="T158" s="129">
        <f t="shared" ref="T158" si="125">IF(T152="-","-",SUM(T147:T157))</f>
        <v>90.635233250520912</v>
      </c>
      <c r="U158" s="129" t="str">
        <f t="shared" ref="U158" si="126">IF(U152="-","-",SUM(U147:U157))</f>
        <v>-</v>
      </c>
      <c r="V158" s="129" t="str">
        <f t="shared" ref="V158" si="127">IF(V152="-","-",SUM(V147:V157))</f>
        <v>-</v>
      </c>
      <c r="W158" s="129" t="str">
        <f t="shared" ref="W158" si="128">IF(W152="-","-",SUM(W147:W157))</f>
        <v>-</v>
      </c>
      <c r="X158" s="129" t="str">
        <f t="shared" ref="X158" si="129">IF(X152="-","-",SUM(X147:X157))</f>
        <v>-</v>
      </c>
      <c r="Y158" s="129" t="str">
        <f t="shared" ref="Y158" si="130">IF(Y152="-","-",SUM(Y147:Y157))</f>
        <v>-</v>
      </c>
      <c r="Z158" s="129" t="str">
        <f t="shared" ref="Z158" si="131">IF(Z152="-","-",SUM(Z147:Z157))</f>
        <v>-</v>
      </c>
      <c r="AA158" s="28"/>
    </row>
    <row r="159" spans="1:27" s="29" customFormat="1" ht="11.25" customHeight="1" x14ac:dyDescent="0.15">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f>IF('3c AA'!W221="-","-",'3c AA'!W221)</f>
        <v>0</v>
      </c>
      <c r="U161" s="38" t="str">
        <f>IF('3c AA'!X221="-","-",'3c AA'!X221)</f>
        <v>-</v>
      </c>
      <c r="V161" s="38" t="str">
        <f>IF('3c AA'!Y221="-","-",'3c AA'!Y221)</f>
        <v>-</v>
      </c>
      <c r="W161" s="38" t="str">
        <f>IF('3c AA'!Z221="-","-",'3c AA'!Z221)</f>
        <v>-</v>
      </c>
      <c r="X161" s="38" t="str">
        <f>IF('3c AA'!AA221="-","-",'3c AA'!AA221)</f>
        <v>-</v>
      </c>
      <c r="Y161" s="38" t="str">
        <f>IF('3c AA'!AB221="-","-",'3c AA'!AB221)</f>
        <v>-</v>
      </c>
      <c r="Z161" s="38" t="str">
        <f>IF('3c AA'!AC221="-","-",'3c AA'!AC221)</f>
        <v>-</v>
      </c>
      <c r="AA161" s="28"/>
    </row>
    <row r="162" spans="1:27" s="29" customFormat="1" ht="11.25" customHeight="1" x14ac:dyDescent="0.15">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t="str">
        <f>'3d PC'!U64</f>
        <v>-</v>
      </c>
      <c r="V162" s="38" t="str">
        <f>'3d PC'!V64</f>
        <v>-</v>
      </c>
      <c r="W162" s="38" t="str">
        <f>'3d PC'!W64</f>
        <v>-</v>
      </c>
      <c r="X162" s="38" t="str">
        <f>'3d PC'!X64</f>
        <v>-</v>
      </c>
      <c r="Y162" s="38" t="str">
        <f>'3d PC'!Y64</f>
        <v>-</v>
      </c>
      <c r="Z162" s="38" t="str">
        <f>'3d PC'!Z64</f>
        <v>-</v>
      </c>
      <c r="AA162" s="28"/>
    </row>
    <row r="163" spans="1:27" s="29" customFormat="1" ht="11.25" customHeight="1" x14ac:dyDescent="0.15">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15">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t="str">
        <f>IF('3g CPIH'!Q$16="-","-",'3h OC '!$E$11*('3g CPIH'!Q$16/'3g CPIH'!$G$16))</f>
        <v>-</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SMNCC'!G$39="-","-",'3i SMNCC'!G$49)</f>
        <v>0</v>
      </c>
      <c r="L165" s="38">
        <f>IF('3i SMNCC'!H$39="-","-",'3i SMNCC'!H$49)</f>
        <v>-0.1023945869506754</v>
      </c>
      <c r="M165" s="38">
        <f>IF('3i SMNCC'!I$39="-","-",'3i SMNCC'!I$49)</f>
        <v>1.310776222511721</v>
      </c>
      <c r="N165" s="38">
        <f>IF('3i SMNCC'!J$39="-","-",'3i SMNCC'!J$49)</f>
        <v>8.7390665290237255</v>
      </c>
      <c r="O165" s="30"/>
      <c r="P165" s="38">
        <f>IF('3i SMNCC'!L$39="-","-",'3i SMNCC'!L$49)</f>
        <v>8.7390665290237255</v>
      </c>
      <c r="Q165" s="38">
        <f>IF('3i SMNCC'!M$39="-","-",'3i SMNCC'!M$49)</f>
        <v>10.102089688688181</v>
      </c>
      <c r="R165" s="38">
        <f>IF('3i SMNCC'!N$39="-","-",'3i SMNCC'!N$49)</f>
        <v>10.300173121233549</v>
      </c>
      <c r="S165" s="38">
        <f>IF('3i SMNCC'!O$39="-","-",'3i SMNCC'!O$49)</f>
        <v>11.847822371645298</v>
      </c>
      <c r="T165" s="38">
        <f>IF('3i SMNCC'!P$39="-","-",'3i SMNCC'!P$49)</f>
        <v>7.7038430079225817</v>
      </c>
      <c r="U165" s="38" t="str">
        <f>IF('3i SMNCC'!Q$39="-","-",'3i SMNCC'!Q$49)</f>
        <v>-</v>
      </c>
      <c r="V165" s="38" t="str">
        <f>IF('3i SMNCC'!R$39="-","-",'3i SMNCC'!R$49)</f>
        <v>-</v>
      </c>
      <c r="W165" s="38" t="str">
        <f>IF('3i SMNCC'!S$39="-","-",'3i SMNCC'!S$49)</f>
        <v>-</v>
      </c>
      <c r="X165" s="38" t="str">
        <f>IF('3i SMNCC'!T$39="-","-",'3i SMNCC'!T$49)</f>
        <v>-</v>
      </c>
      <c r="Y165" s="38" t="str">
        <f>IF('3i SMNCC'!U$39="-","-",'3i SMNCC'!U$49)</f>
        <v>-</v>
      </c>
      <c r="Z165" s="38" t="str">
        <f>IF('3i SMNCC'!V$39="-","-",'3i SMNCC'!V$49)</f>
        <v>-</v>
      </c>
      <c r="AA165" s="28"/>
    </row>
    <row r="166" spans="1:27" s="29" customFormat="1" ht="11.25" x14ac:dyDescent="0.15">
      <c r="A166" s="256"/>
      <c r="B166" s="135" t="s">
        <v>349</v>
      </c>
      <c r="C166" s="135" t="s">
        <v>389</v>
      </c>
      <c r="D166" s="133" t="s">
        <v>328</v>
      </c>
      <c r="E166" s="181"/>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f>IF('3g CPIH'!P$16="-","-",'3j PAAC PAP'!$G$21*('3g CPIH'!P$16/'3g CPIH'!$G$16))</f>
        <v>3.3916430528375732</v>
      </c>
      <c r="U166" s="38" t="str">
        <f>IF('3g CPIH'!Q$16="-","-",'3j PAAC PAP'!$G$21*('3g CPIH'!Q$16/'3g CPIH'!$G$16))</f>
        <v>-</v>
      </c>
      <c r="V166" s="38" t="str">
        <f>IF('3g CPIH'!R$16="-","-",'3j PAAC PAP'!$G$21*('3g CPIH'!R$16/'3g CPIH'!$G$16))</f>
        <v>-</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25" x14ac:dyDescent="0.15">
      <c r="A167" s="256"/>
      <c r="B167" s="135" t="s">
        <v>349</v>
      </c>
      <c r="C167" s="135" t="s">
        <v>406</v>
      </c>
      <c r="D167" s="133" t="s">
        <v>328</v>
      </c>
      <c r="E167" s="181"/>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0.2992404912173654</v>
      </c>
      <c r="M167" s="38">
        <f>IF(M162="-","-",SUM(M159:M165)*'3j PAAC PAP'!$G$39)</f>
        <v>0.31073573711204611</v>
      </c>
      <c r="N167" s="38">
        <f>IF(N162="-","-",SUM(N159:N165)*'3j PAAC PAP'!$G$39)</f>
        <v>0.34381659968945377</v>
      </c>
      <c r="O167" s="30"/>
      <c r="P167" s="38">
        <f>IF(P162="-","-",SUM(P159:P165)*'3j PAAC PAP'!$G$39)</f>
        <v>0.34381659968945377</v>
      </c>
      <c r="Q167" s="38">
        <f>IF(Q162="-","-",SUM(Q159:Q165)*'3j PAAC PAP'!$G$39)</f>
        <v>0.35329781152991024</v>
      </c>
      <c r="R167" s="38">
        <f>IF(R162="-","-",SUM(R159:R165)*'3j PAAC PAP'!$G$39)</f>
        <v>0.35585978057964163</v>
      </c>
      <c r="S167" s="38">
        <f>IF(S162="-","-",SUM(S159:S165)*'3j PAAC PAP'!$G$39)</f>
        <v>0.36452154710060708</v>
      </c>
      <c r="T167" s="38">
        <f>IF(T162="-","-",SUM(T159:T165)*'3j PAAC PAP'!$G$39)</f>
        <v>0.34689191001660674</v>
      </c>
      <c r="U167" s="38" t="str">
        <f>IF(U162="-","-",SUM(U159:U165)*'3j PAAC PAP'!$G$39)</f>
        <v>-</v>
      </c>
      <c r="V167" s="38" t="str">
        <f>IF(V162="-","-",SUM(V159:V165)*'3j PAAC PAP'!$G$39)</f>
        <v>-</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25" x14ac:dyDescent="0.15">
      <c r="A168" s="256"/>
      <c r="B168" s="135" t="s">
        <v>388</v>
      </c>
      <c r="C168" s="135" t="s">
        <v>518</v>
      </c>
      <c r="D168" s="133" t="s">
        <v>328</v>
      </c>
      <c r="E168" s="181"/>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1.4699029479164465</v>
      </c>
      <c r="M168" s="38">
        <f>IF(M162="-","-",SUM(M159:M167)*'3k EBIT'!$E$11)</f>
        <v>1.524874017924831</v>
      </c>
      <c r="N168" s="38">
        <f>IF(N162="-","-",SUM(N159:N167)*'3k EBIT'!$E$11)</f>
        <v>1.6810061544193402</v>
      </c>
      <c r="O168" s="30"/>
      <c r="P168" s="38">
        <f>IF(P162="-","-",SUM(P159:P167)*'3k EBIT'!$E$11)</f>
        <v>1.6810061544193402</v>
      </c>
      <c r="Q168" s="38">
        <f>IF(Q162="-","-",SUM(Q159:Q167)*'3k EBIT'!$E$11)</f>
        <v>1.7263235180077914</v>
      </c>
      <c r="R168" s="38">
        <f>IF(R162="-","-",SUM(R159:R167)*'3k EBIT'!$E$11)</f>
        <v>1.7388562004680224</v>
      </c>
      <c r="S168" s="38">
        <f>IF(S162="-","-",SUM(S159:S167)*'3k EBIT'!$E$11)</f>
        <v>1.7799572211375414</v>
      </c>
      <c r="T168" s="38">
        <f>IF(T162="-","-",SUM(T159:T167)*'3k EBIT'!$E$11)</f>
        <v>1.6972211285225043</v>
      </c>
      <c r="U168" s="38" t="str">
        <f>IF(U162="-","-",SUM(U159:U167)*'3k EBIT'!$E$11)</f>
        <v>-</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15">
      <c r="A169" s="256"/>
      <c r="B169" s="135" t="s">
        <v>292</v>
      </c>
      <c r="C169" s="136" t="s">
        <v>519</v>
      </c>
      <c r="D169" s="133" t="s">
        <v>328</v>
      </c>
      <c r="E169" s="127"/>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1.1326757984844789</v>
      </c>
      <c r="M169" s="38">
        <f>IF(M164="-","-",SUM(M159:M162,M164:M168)*'3l HAP'!$E$12)</f>
        <v>1.1750353302505396</v>
      </c>
      <c r="N169" s="38">
        <f>IF(N164="-","-",SUM(N159:N162,N164:N168)*'3l HAP'!$E$12)</f>
        <v>1.295347417945637</v>
      </c>
      <c r="O169" s="30"/>
      <c r="P169" s="38">
        <f>IF(P164="-","-",SUM(P159:P162,P164:P168)*'3l HAP'!$E$12)</f>
        <v>1.295347417945637</v>
      </c>
      <c r="Q169" s="38">
        <f>IF(Q164="-","-",SUM(Q159:Q162,Q164:Q168)*'3l HAP'!$E$12)</f>
        <v>1.3302680098530955</v>
      </c>
      <c r="R169" s="38">
        <f>IF(R164="-","-",SUM(R159:R162,R164:R168)*'3l HAP'!$E$12)</f>
        <v>1.3399254271219814</v>
      </c>
      <c r="S169" s="38">
        <f>IF(S164="-","-",SUM(S159:S162,S164:S168)*'3l HAP'!$E$12)</f>
        <v>1.3715969952832425</v>
      </c>
      <c r="T169" s="38">
        <f>IF(T164="-","-",SUM(T159:T162,T164:T168)*'3l HAP'!$E$12)</f>
        <v>1.3078423304606031</v>
      </c>
      <c r="U169" s="38" t="str">
        <f>IF(U164="-","-",SUM(U159:U162,U164:U168)*'3l HAP'!$E$12)</f>
        <v>-</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15">
      <c r="A170" s="256"/>
      <c r="B170" s="135" t="s">
        <v>44</v>
      </c>
      <c r="C170" s="180" t="str">
        <f>B170&amp;"_"&amp;D170</f>
        <v>Total_Southern Scotland</v>
      </c>
      <c r="D170" s="133" t="s">
        <v>328</v>
      </c>
      <c r="E170" s="128"/>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78.495956891611925</v>
      </c>
      <c r="M170" s="38">
        <f t="shared" si="132"/>
        <v>81.431529439296341</v>
      </c>
      <c r="N170" s="38">
        <f t="shared" si="132"/>
        <v>89.769319000872827</v>
      </c>
      <c r="O170" s="30"/>
      <c r="P170" s="38">
        <f t="shared" si="132"/>
        <v>89.769319000872827</v>
      </c>
      <c r="Q170" s="38">
        <f t="shared" ref="Q170" si="133">IF(Q164="-","-",SUM(Q159:Q169))</f>
        <v>92.189363006990973</v>
      </c>
      <c r="R170" s="38">
        <f t="shared" ref="R170" si="134">IF(R164="-","-",SUM(R159:R169))</f>
        <v>92.858635018132262</v>
      </c>
      <c r="S170" s="38">
        <f t="shared" ref="S170" si="135">IF(S164="-","-",SUM(S159:S169))</f>
        <v>95.053517306958852</v>
      </c>
      <c r="T170" s="38">
        <f t="shared" ref="T170" si="136">IF(T164="-","-",SUM(T159:T169))</f>
        <v>90.635233250520912</v>
      </c>
      <c r="U170" s="38" t="str">
        <f t="shared" ref="U170" si="137">IF(U164="-","-",SUM(U159:U169))</f>
        <v>-</v>
      </c>
      <c r="V170" s="38" t="str">
        <f t="shared" ref="V170" si="138">IF(V164="-","-",SUM(V159:V169))</f>
        <v>-</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15">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AA'!J222="-","-",'3c AA'!J222)</f>
        <v>-</v>
      </c>
      <c r="H173" s="129" t="str">
        <f>IF('3c AA'!K222="-","-",'3c AA'!K222)</f>
        <v>-</v>
      </c>
      <c r="I173" s="129" t="str">
        <f>IF('3c AA'!L222="-","-",'3c AA'!L222)</f>
        <v>-</v>
      </c>
      <c r="J173" s="129" t="str">
        <f>IF('3c AA'!M222="-","-",'3c AA'!M222)</f>
        <v>-</v>
      </c>
      <c r="K173" s="129" t="str">
        <f>IF('3c AA'!N222="-","-",'3c AA'!N222)</f>
        <v>-</v>
      </c>
      <c r="L173" s="129" t="str">
        <f>IF('3c AA'!O222="-","-",'3c AA'!O222)</f>
        <v>-</v>
      </c>
      <c r="M173" s="129" t="str">
        <f>IF('3c AA'!P222="-","-",'3c AA'!P222)</f>
        <v>-</v>
      </c>
      <c r="N173" s="129" t="str">
        <f>IF('3c AA'!Q222="-","-",'3c AA'!Q222)</f>
        <v>-</v>
      </c>
      <c r="O173" s="30"/>
      <c r="P173" s="129" t="str">
        <f>IF('3c AA'!S222="-","-",'3c AA'!S222)</f>
        <v>-</v>
      </c>
      <c r="Q173" s="129" t="str">
        <f>IF('3c AA'!T222="-","-",'3c AA'!T222)</f>
        <v>-</v>
      </c>
      <c r="R173" s="129" t="str">
        <f>IF('3c AA'!U222="-","-",'3c AA'!U222)</f>
        <v>-</v>
      </c>
      <c r="S173" s="129" t="str">
        <f>IF('3c AA'!V222="-","-",'3c AA'!V222)</f>
        <v>-</v>
      </c>
      <c r="T173" s="129">
        <f>IF('3c AA'!W222="-","-",'3c AA'!W222)</f>
        <v>0</v>
      </c>
      <c r="U173" s="129" t="str">
        <f>IF('3c AA'!X222="-","-",'3c AA'!X222)</f>
        <v>-</v>
      </c>
      <c r="V173" s="129" t="str">
        <f>IF('3c AA'!Y222="-","-",'3c AA'!Y222)</f>
        <v>-</v>
      </c>
      <c r="W173" s="129" t="str">
        <f>IF('3c AA'!Z222="-","-",'3c AA'!Z222)</f>
        <v>-</v>
      </c>
      <c r="X173" s="129" t="str">
        <f>IF('3c AA'!AA222="-","-",'3c AA'!AA222)</f>
        <v>-</v>
      </c>
      <c r="Y173" s="129" t="str">
        <f>IF('3c AA'!AB222="-","-",'3c AA'!AB222)</f>
        <v>-</v>
      </c>
      <c r="Z173" s="129" t="str">
        <f>IF('3c AA'!AC222="-","-",'3c AA'!AC222)</f>
        <v>-</v>
      </c>
      <c r="AA173" s="28"/>
    </row>
    <row r="174" spans="1:27" s="29" customFormat="1" ht="11.25" customHeight="1" x14ac:dyDescent="0.15">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t="str">
        <f>'3d PC'!U64</f>
        <v>-</v>
      </c>
      <c r="V174" s="129" t="str">
        <f>'3d PC'!V64</f>
        <v>-</v>
      </c>
      <c r="W174" s="129" t="str">
        <f>'3d PC'!W64</f>
        <v>-</v>
      </c>
      <c r="X174" s="129" t="str">
        <f>'3d PC'!X64</f>
        <v>-</v>
      </c>
      <c r="Y174" s="129" t="str">
        <f>'3d PC'!Y64</f>
        <v>-</v>
      </c>
      <c r="Z174" s="129" t="str">
        <f>'3d PC'!Z64</f>
        <v>-</v>
      </c>
      <c r="AA174" s="28"/>
    </row>
    <row r="175" spans="1:27" s="29" customFormat="1" ht="11.25" customHeight="1" x14ac:dyDescent="0.15">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15">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t="str">
        <f>IF('3g CPIH'!Q$16="-","-",'3h OC '!$E$11*('3g CPIH'!Q$16/'3g CPIH'!$G$16))</f>
        <v>-</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SMNCC'!G$39="-","-",'3i SMNCC'!G$49)</f>
        <v>0</v>
      </c>
      <c r="L177" s="129">
        <f>IF('3i SMNCC'!H$39="-","-",'3i SMNCC'!H$49)</f>
        <v>-0.1023945869506754</v>
      </c>
      <c r="M177" s="129">
        <f>IF('3i SMNCC'!I$39="-","-",'3i SMNCC'!I$49)</f>
        <v>1.310776222511721</v>
      </c>
      <c r="N177" s="129">
        <f>IF('3i SMNCC'!J$39="-","-",'3i SMNCC'!J$49)</f>
        <v>8.7390665290237255</v>
      </c>
      <c r="O177" s="30"/>
      <c r="P177" s="129">
        <f>IF('3i SMNCC'!L$39="-","-",'3i SMNCC'!L$49)</f>
        <v>8.7390665290237255</v>
      </c>
      <c r="Q177" s="129">
        <f>IF('3i SMNCC'!M$39="-","-",'3i SMNCC'!M$49)</f>
        <v>10.102089688688181</v>
      </c>
      <c r="R177" s="129">
        <f>IF('3i SMNCC'!N$39="-","-",'3i SMNCC'!N$49)</f>
        <v>10.300173121233549</v>
      </c>
      <c r="S177" s="129">
        <f>IF('3i SMNCC'!O$39="-","-",'3i SMNCC'!O$49)</f>
        <v>11.847822371645298</v>
      </c>
      <c r="T177" s="129">
        <f>IF('3i SMNCC'!P$39="-","-",'3i SMNCC'!P$49)</f>
        <v>7.7038430079225817</v>
      </c>
      <c r="U177" s="129" t="str">
        <f>IF('3i SMNCC'!Q$39="-","-",'3i SMNCC'!Q$49)</f>
        <v>-</v>
      </c>
      <c r="V177" s="129" t="str">
        <f>IF('3i SMNCC'!R$39="-","-",'3i SMNCC'!R$49)</f>
        <v>-</v>
      </c>
      <c r="W177" s="129" t="str">
        <f>IF('3i SMNCC'!S$39="-","-",'3i SMNCC'!S$49)</f>
        <v>-</v>
      </c>
      <c r="X177" s="129" t="str">
        <f>IF('3i SMNCC'!T$39="-","-",'3i SMNCC'!T$49)</f>
        <v>-</v>
      </c>
      <c r="Y177" s="129" t="str">
        <f>IF('3i SMNCC'!U$39="-","-",'3i SMNCC'!U$49)</f>
        <v>-</v>
      </c>
      <c r="Z177" s="129" t="str">
        <f>IF('3i SMNCC'!V$39="-","-",'3i SMNCC'!V$49)</f>
        <v>-</v>
      </c>
      <c r="AA177" s="28"/>
    </row>
    <row r="178" spans="1:27" s="29" customFormat="1" ht="12.4" customHeight="1" x14ac:dyDescent="0.15">
      <c r="A178" s="256"/>
      <c r="B178" s="132" t="s">
        <v>349</v>
      </c>
      <c r="C178" s="178" t="s">
        <v>389</v>
      </c>
      <c r="D178" s="134" t="s">
        <v>329</v>
      </c>
      <c r="E178" s="131"/>
      <c r="F178" s="30"/>
      <c r="G178" s="129">
        <f>IF('3g CPIH'!C$16="-","-",'3j PAAC PAP'!$G$21*('3g CPIH'!C$16/'3g CPIH'!$G$16))</f>
        <v>3.1142016634050882</v>
      </c>
      <c r="H178" s="129">
        <f>IF('3g CPIH'!D$16="-","-",'3j PAAC PAP'!$G$21*('3g CPIH'!D$16/'3g CPIH'!$G$16))</f>
        <v>3.1204363013698631</v>
      </c>
      <c r="I178" s="129">
        <f>IF('3g CPIH'!E$16="-","-",'3j PAAC PAP'!$G$21*('3g CPIH'!E$16/'3g CPIH'!$G$16))</f>
        <v>3.129788258317026</v>
      </c>
      <c r="J178" s="129">
        <f>IF('3g CPIH'!F$16="-","-",'3j PAAC PAP'!$G$21*('3g CPIH'!F$16/'3g CPIH'!$G$16))</f>
        <v>3.1484921722113506</v>
      </c>
      <c r="K178" s="129">
        <f>IF('3g CPIH'!G$16="-","-",'3j PAAC PAP'!$G$21*('3g CPIH'!G$16/'3g CPIH'!$G$16))</f>
        <v>3.1859000000000002</v>
      </c>
      <c r="L178" s="129">
        <f>IF('3g CPIH'!H$16="-","-",'3j PAAC PAP'!$G$21*('3g CPIH'!H$16/'3g CPIH'!$G$16))</f>
        <v>3.2264251467710374</v>
      </c>
      <c r="M178" s="129">
        <f>IF('3g CPIH'!I$16="-","-",'3j PAAC PAP'!$G$21*('3g CPIH'!I$16/'3g CPIH'!$G$16))</f>
        <v>3.2731849315068491</v>
      </c>
      <c r="N178" s="129">
        <f>IF('3g CPIH'!J$16="-","-",'3j PAAC PAP'!$G$21*('3g CPIH'!J$16/'3g CPIH'!$G$16))</f>
        <v>3.3012408023483371</v>
      </c>
      <c r="O178" s="30"/>
      <c r="P178" s="129">
        <f>IF('3g CPIH'!L$16="-","-",'3j PAAC PAP'!$G$21*('3g CPIH'!L$16/'3g CPIH'!$G$16))</f>
        <v>3.3012408023483371</v>
      </c>
      <c r="Q178" s="129">
        <f>IF('3g CPIH'!M$16="-","-",'3j PAAC PAP'!$G$21*('3g CPIH'!M$16/'3g CPIH'!$G$16))</f>
        <v>3.3386486301369862</v>
      </c>
      <c r="R178" s="129">
        <f>IF('3g CPIH'!N$16="-","-",'3j PAAC PAP'!$G$21*('3g CPIH'!N$16/'3g CPIH'!$G$16))</f>
        <v>3.3635871819960861</v>
      </c>
      <c r="S178" s="129">
        <f>IF('3g CPIH'!O$16="-","-",'3j PAAC PAP'!$G$21*('3g CPIH'!O$16/'3g CPIH'!$G$16))</f>
        <v>3.3822910958904111</v>
      </c>
      <c r="T178" s="129">
        <f>IF('3g CPIH'!P$16="-","-",'3j PAAC PAP'!$G$21*('3g CPIH'!P$16/'3g CPIH'!$G$16))</f>
        <v>3.3916430528375732</v>
      </c>
      <c r="U178" s="129" t="str">
        <f>IF('3g CPIH'!Q$16="-","-",'3j PAAC PAP'!$G$21*('3g CPIH'!Q$16/'3g CPIH'!$G$16))</f>
        <v>-</v>
      </c>
      <c r="V178" s="129" t="str">
        <f>IF('3g CPIH'!R$16="-","-",'3j PAAC PAP'!$G$21*('3g CPIH'!R$16/'3g CPIH'!$G$16))</f>
        <v>-</v>
      </c>
      <c r="W178" s="129" t="str">
        <f>IF('3g CPIH'!S$16="-","-",'3j PAAC PAP'!$G$21*('3g CPIH'!S$16/'3g CPIH'!$G$16))</f>
        <v>-</v>
      </c>
      <c r="X178" s="129" t="str">
        <f>IF('3g CPIH'!T$16="-","-",'3j PAAC PAP'!$G$21*('3g CPIH'!T$16/'3g CPIH'!$G$16))</f>
        <v>-</v>
      </c>
      <c r="Y178" s="129" t="str">
        <f>IF('3g CPIH'!U$16="-","-",'3j PAAC PAP'!$G$21*('3g CPIH'!U$16/'3g CPIH'!$G$16))</f>
        <v>-</v>
      </c>
      <c r="Z178" s="129" t="str">
        <f>IF('3g CPIH'!V$16="-","-",'3j PAAC PAP'!$G$21*('3g CPIH'!V$16/'3g CPIH'!$G$16))</f>
        <v>-</v>
      </c>
      <c r="AA178" s="28"/>
    </row>
    <row r="179" spans="1:27" s="29" customFormat="1" ht="11.25" customHeight="1" x14ac:dyDescent="0.15">
      <c r="A179" s="256"/>
      <c r="B179" s="132" t="s">
        <v>349</v>
      </c>
      <c r="C179" s="132" t="s">
        <v>406</v>
      </c>
      <c r="D179" s="134" t="s">
        <v>329</v>
      </c>
      <c r="E179" s="131"/>
      <c r="F179" s="30"/>
      <c r="G179" s="129">
        <f>IF(G174="-","-",SUM(G171:G177)*'3j PAAC PAP'!$G$39)</f>
        <v>0.2896141176426133</v>
      </c>
      <c r="H179" s="129">
        <f>IF(H174="-","-",SUM(H171:H177)*'3j PAAC PAP'!$G$39)</f>
        <v>0.2901396470114978</v>
      </c>
      <c r="I179" s="129">
        <f>IF(I174="-","-",SUM(I171:I177)*'3j PAAC PAP'!$G$39)</f>
        <v>0.29118835133161486</v>
      </c>
      <c r="J179" s="129">
        <f>IF(J174="-","-",SUM(J171:J177)*'3j PAAC PAP'!$G$39)</f>
        <v>0.29276493943826842</v>
      </c>
      <c r="K179" s="129">
        <f>IF(K174="-","-",SUM(K171:K177)*'3j PAAC PAP'!$G$39)</f>
        <v>0.29624795193665693</v>
      </c>
      <c r="L179" s="129">
        <f>IF(L174="-","-",SUM(L171:L177)*'3j PAAC PAP'!$G$39)</f>
        <v>0.2992404912173654</v>
      </c>
      <c r="M179" s="129">
        <f>IF(M174="-","-",SUM(M171:M177)*'3j PAAC PAP'!$G$39)</f>
        <v>0.31073573711204611</v>
      </c>
      <c r="N179" s="129">
        <f>IF(N174="-","-",SUM(N171:N177)*'3j PAAC PAP'!$G$39)</f>
        <v>0.34381659968945377</v>
      </c>
      <c r="O179" s="30"/>
      <c r="P179" s="129">
        <f>IF(P174="-","-",SUM(P171:P177)*'3j PAAC PAP'!$G$39)</f>
        <v>0.34381659968945377</v>
      </c>
      <c r="Q179" s="129">
        <f>IF(Q174="-","-",SUM(Q171:Q177)*'3j PAAC PAP'!$G$39)</f>
        <v>0.35329781152991024</v>
      </c>
      <c r="R179" s="129">
        <f>IF(R174="-","-",SUM(R171:R177)*'3j PAAC PAP'!$G$39)</f>
        <v>0.35585978057964163</v>
      </c>
      <c r="S179" s="129">
        <f>IF(S174="-","-",SUM(S171:S177)*'3j PAAC PAP'!$G$39)</f>
        <v>0.36452154710060708</v>
      </c>
      <c r="T179" s="129">
        <f>IF(T174="-","-",SUM(T171:T177)*'3j PAAC PAP'!$G$39)</f>
        <v>0.34689191001660674</v>
      </c>
      <c r="U179" s="129" t="str">
        <f>IF(U174="-","-",SUM(U171:U177)*'3j PAAC PAP'!$G$39)</f>
        <v>-</v>
      </c>
      <c r="V179" s="129" t="str">
        <f>IF(V174="-","-",SUM(V171:V177)*'3j PAAC PAP'!$G$39)</f>
        <v>-</v>
      </c>
      <c r="W179" s="129" t="str">
        <f>IF(W174="-","-",SUM(W171:W177)*'3j PAAC PAP'!$G$39)</f>
        <v>-</v>
      </c>
      <c r="X179" s="129" t="str">
        <f>IF(X174="-","-",SUM(X171:X177)*'3j PAAC PAP'!$G$39)</f>
        <v>-</v>
      </c>
      <c r="Y179" s="129" t="str">
        <f>IF(Y174="-","-",SUM(Y171:Y177)*'3j PAAC PAP'!$G$39)</f>
        <v>-</v>
      </c>
      <c r="Z179" s="129" t="str">
        <f>IF(Z174="-","-",SUM(Z171:Z177)*'3j PAAC PAP'!$G$39)</f>
        <v>-</v>
      </c>
      <c r="AA179" s="28"/>
    </row>
    <row r="180" spans="1:27" x14ac:dyDescent="0.2">
      <c r="A180" s="256"/>
      <c r="B180" s="132" t="s">
        <v>388</v>
      </c>
      <c r="C180" s="178" t="s">
        <v>518</v>
      </c>
      <c r="D180" s="134" t="s">
        <v>329</v>
      </c>
      <c r="E180" s="131"/>
      <c r="F180" s="30"/>
      <c r="G180" s="129">
        <f>IF(G174="-","-",SUM(G171:G179)*'3k EBIT'!$E$11)</f>
        <v>1.4224538175907742</v>
      </c>
      <c r="H180" s="129">
        <f>IF(H174="-","-",SUM(H171:H179)*'3k EBIT'!$E$11)</f>
        <v>1.4250462848639429</v>
      </c>
      <c r="I180" s="129">
        <f>IF(I174="-","-",SUM(I171:I179)*'3k EBIT'!$E$11)</f>
        <v>1.4301597696771782</v>
      </c>
      <c r="J180" s="129">
        <f>IF(J174="-","-",SUM(J171:J179)*'3k EBIT'!$E$11)</f>
        <v>1.4379371714966844</v>
      </c>
      <c r="K180" s="129">
        <f>IF(K174="-","-",SUM(K171:K179)*'3k EBIT'!$E$11)</f>
        <v>1.4550432894434291</v>
      </c>
      <c r="L180" s="129">
        <f>IF(L174="-","-",SUM(L171:L179)*'3k EBIT'!$E$11)</f>
        <v>1.4699029479164465</v>
      </c>
      <c r="M180" s="129">
        <f>IF(M174="-","-",SUM(M171:M179)*'3k EBIT'!$E$11)</f>
        <v>1.524874017924831</v>
      </c>
      <c r="N180" s="129">
        <f>IF(N174="-","-",SUM(N171:N179)*'3k EBIT'!$E$11)</f>
        <v>1.6810061544193402</v>
      </c>
      <c r="O180" s="30"/>
      <c r="P180" s="129">
        <f>IF(P174="-","-",SUM(P171:P179)*'3k EBIT'!$E$11)</f>
        <v>1.6810061544193402</v>
      </c>
      <c r="Q180" s="129">
        <f>IF(Q174="-","-",SUM(Q171:Q179)*'3k EBIT'!$E$11)</f>
        <v>1.7263235180077914</v>
      </c>
      <c r="R180" s="129">
        <f>IF(R174="-","-",SUM(R171:R179)*'3k EBIT'!$E$11)</f>
        <v>1.7388562004680224</v>
      </c>
      <c r="S180" s="129">
        <f>IF(S174="-","-",SUM(S171:S179)*'3k EBIT'!$E$11)</f>
        <v>1.7799572211375414</v>
      </c>
      <c r="T180" s="129">
        <f>IF(T174="-","-",SUM(T171:T179)*'3k EBIT'!$E$11)</f>
        <v>1.6972211285225043</v>
      </c>
      <c r="U180" s="129" t="str">
        <f>IF(U174="-","-",SUM(U171:U179)*'3k EBIT'!$E$11)</f>
        <v>-</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2">
      <c r="A181" s="256"/>
      <c r="B181" s="132" t="s">
        <v>292</v>
      </c>
      <c r="C181" s="176" t="s">
        <v>519</v>
      </c>
      <c r="D181" s="134" t="s">
        <v>329</v>
      </c>
      <c r="E181" s="130"/>
      <c r="F181" s="30"/>
      <c r="G181" s="129">
        <f>IF(G176="-","-",SUM(G171:G174,G176:G180)*'3l HAP'!$E$12)</f>
        <v>1.0961125126871367</v>
      </c>
      <c r="H181" s="129">
        <f>IF(H176="-","-",SUM(H171:H174,H176:H180)*'3l HAP'!$E$12)</f>
        <v>1.0981102125644266</v>
      </c>
      <c r="I181" s="129">
        <f>IF(I176="-","-",SUM(I171:I174,I176:I180)*'3l HAP'!$E$12)</f>
        <v>1.1020505546816253</v>
      </c>
      <c r="J181" s="129">
        <f>IF(J176="-","-",SUM(J171:J174,J176:J180)*'3l HAP'!$E$12)</f>
        <v>1.1080436543134962</v>
      </c>
      <c r="K181" s="129">
        <f>IF(K176="-","-",SUM(K171:K174,K176:K180)*'3l HAP'!$E$12)</f>
        <v>1.1212252632297603</v>
      </c>
      <c r="L181" s="129">
        <f>IF(L176="-","-",SUM(L171:L174,L176:L180)*'3l HAP'!$E$12)</f>
        <v>1.1326757984844789</v>
      </c>
      <c r="M181" s="129">
        <f>IF(M176="-","-",SUM(M171:M174,M176:M180)*'3l HAP'!$E$12)</f>
        <v>1.1750353302505396</v>
      </c>
      <c r="N181" s="129">
        <f>IF(N176="-","-",SUM(N171:N174,N176:N180)*'3l HAP'!$E$12)</f>
        <v>1.295347417945637</v>
      </c>
      <c r="O181" s="30"/>
      <c r="P181" s="129">
        <f>IF(P176="-","-",SUM(P171:P174,P176:P180)*'3l HAP'!$E$12)</f>
        <v>1.295347417945637</v>
      </c>
      <c r="Q181" s="129">
        <f>IF(Q176="-","-",SUM(Q171:Q174,Q176:Q180)*'3l HAP'!$E$12)</f>
        <v>1.3302680098530955</v>
      </c>
      <c r="R181" s="129">
        <f>IF(R176="-","-",SUM(R171:R174,R176:R180)*'3l HAP'!$E$12)</f>
        <v>1.3399254271219814</v>
      </c>
      <c r="S181" s="129">
        <f>IF(S176="-","-",SUM(S171:S174,S176:S180)*'3l HAP'!$E$12)</f>
        <v>1.3715969952832425</v>
      </c>
      <c r="T181" s="129">
        <f>IF(T176="-","-",SUM(T171:T174,T176:T180)*'3l HAP'!$E$12)</f>
        <v>1.3078423304606031</v>
      </c>
      <c r="U181" s="129" t="str">
        <f>IF(U176="-","-",SUM(U171:U174,U176:U180)*'3l HAP'!$E$12)</f>
        <v>-</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2">
      <c r="A182" s="256"/>
      <c r="B182" s="132" t="s">
        <v>44</v>
      </c>
      <c r="C182" s="178" t="str">
        <f>B182&amp;"_"&amp;D182</f>
        <v>Total_Northern Scotland</v>
      </c>
      <c r="D182" s="134" t="s">
        <v>329</v>
      </c>
      <c r="E182" s="131"/>
      <c r="F182" s="30"/>
      <c r="G182" s="129">
        <f>IF(G176="-","-",SUM(G171:G181))</f>
        <v>75.962071988620252</v>
      </c>
      <c r="H182" s="129">
        <f t="shared" ref="H182:M182" si="143">IF(H176="-","-",SUM(H171:H181))</f>
        <v>76.100515278094562</v>
      </c>
      <c r="I182" s="129">
        <f t="shared" si="143"/>
        <v>76.373586288690589</v>
      </c>
      <c r="J182" s="129">
        <f t="shared" si="143"/>
        <v>76.78891615711359</v>
      </c>
      <c r="K182" s="129">
        <f t="shared" si="143"/>
        <v>77.702419391346723</v>
      </c>
      <c r="L182" s="129">
        <f t="shared" si="143"/>
        <v>78.495956891611925</v>
      </c>
      <c r="M182" s="129">
        <f t="shared" si="143"/>
        <v>81.431529439296341</v>
      </c>
      <c r="N182" s="129">
        <f>IF(N176="-","-",SUM(N171:N181))</f>
        <v>89.769319000872827</v>
      </c>
      <c r="O182" s="30"/>
      <c r="P182" s="129">
        <f>IF(P176="-","-",SUM(P171:P181))</f>
        <v>89.769319000872827</v>
      </c>
      <c r="Q182" s="129">
        <f t="shared" ref="Q182:Z182" si="144">IF(Q176="-","-",SUM(Q171:Q181))</f>
        <v>92.189363006990973</v>
      </c>
      <c r="R182" s="129">
        <f t="shared" si="144"/>
        <v>92.858635018132262</v>
      </c>
      <c r="S182" s="129">
        <f t="shared" si="144"/>
        <v>95.053517306958852</v>
      </c>
      <c r="T182" s="129">
        <f t="shared" si="144"/>
        <v>90.635233250520912</v>
      </c>
      <c r="U182" s="129" t="str">
        <f t="shared" si="144"/>
        <v>-</v>
      </c>
      <c r="V182" s="129" t="str">
        <f t="shared" si="144"/>
        <v>-</v>
      </c>
      <c r="W182" s="129" t="str">
        <f t="shared" si="144"/>
        <v>-</v>
      </c>
      <c r="X182" s="129" t="str">
        <f t="shared" si="144"/>
        <v>-</v>
      </c>
      <c r="Y182" s="129" t="str">
        <f t="shared" si="144"/>
        <v>-</v>
      </c>
      <c r="Z182" s="129" t="str">
        <f t="shared" si="144"/>
        <v>-</v>
      </c>
    </row>
    <row r="183" spans="1:27" s="29" customFormat="1" ht="11.25" x14ac:dyDescent="0.15">
      <c r="A183" s="256"/>
      <c r="B183" s="135" t="s">
        <v>350</v>
      </c>
      <c r="C183" s="135" t="s">
        <v>341</v>
      </c>
      <c r="D183" s="133" t="s">
        <v>291</v>
      </c>
      <c r="E183" s="128"/>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25" x14ac:dyDescent="0.15">
      <c r="A184" s="256"/>
      <c r="B184" s="135" t="s">
        <v>350</v>
      </c>
      <c r="C184" s="135" t="s">
        <v>300</v>
      </c>
      <c r="D184" s="133" t="s">
        <v>291</v>
      </c>
      <c r="E184" s="128"/>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25" x14ac:dyDescent="0.15">
      <c r="A185" s="256"/>
      <c r="B185" s="135" t="s">
        <v>600</v>
      </c>
      <c r="C185" s="135" t="s">
        <v>601</v>
      </c>
      <c r="D185" s="133" t="s">
        <v>291</v>
      </c>
      <c r="E185" s="128"/>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f t="shared" si="145"/>
        <v>0</v>
      </c>
      <c r="U185" s="38" t="str">
        <f t="shared" si="145"/>
        <v>-</v>
      </c>
      <c r="V185" s="38" t="str">
        <f t="shared" si="145"/>
        <v>-</v>
      </c>
      <c r="W185" s="38" t="str">
        <f t="shared" si="147"/>
        <v>-</v>
      </c>
      <c r="X185" s="38" t="str">
        <f t="shared" si="147"/>
        <v>-</v>
      </c>
      <c r="Y185" s="38" t="str">
        <f t="shared" si="147"/>
        <v>-</v>
      </c>
      <c r="Z185" s="38" t="str">
        <f t="shared" si="147"/>
        <v>-</v>
      </c>
      <c r="AA185" s="28"/>
    </row>
    <row r="186" spans="1:27" s="29" customFormat="1" ht="11.25" x14ac:dyDescent="0.15">
      <c r="A186" s="256"/>
      <c r="B186" s="135" t="s">
        <v>2</v>
      </c>
      <c r="C186" s="135" t="s">
        <v>342</v>
      </c>
      <c r="D186" s="133" t="s">
        <v>291</v>
      </c>
      <c r="E186" s="128"/>
      <c r="F186" s="30"/>
      <c r="G186" s="38">
        <f t="shared" ref="G186:N194" si="148">IF(G18="-","-",AVERAGE(G18,G30,G42,G54,G66,G78,G90,G102,G114,G126,G138,G150,G162,G174))</f>
        <v>6.5567588596821045</v>
      </c>
      <c r="H186" s="38">
        <f t="shared" si="148"/>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f t="shared" si="149"/>
        <v>7.0492243060839295</v>
      </c>
      <c r="U186" s="38" t="str">
        <f t="shared" si="149"/>
        <v>-</v>
      </c>
      <c r="V186" s="38" t="str">
        <f t="shared" si="149"/>
        <v>-</v>
      </c>
      <c r="W186" s="38" t="str">
        <f t="shared" si="149"/>
        <v>-</v>
      </c>
      <c r="X186" s="38" t="str">
        <f t="shared" si="149"/>
        <v>-</v>
      </c>
      <c r="Y186" s="38" t="str">
        <f t="shared" si="149"/>
        <v>-</v>
      </c>
      <c r="Z186" s="38" t="str">
        <f t="shared" si="149"/>
        <v>-</v>
      </c>
      <c r="AA186" s="28"/>
    </row>
    <row r="187" spans="1:27" s="29" customFormat="1" ht="11.25" x14ac:dyDescent="0.15">
      <c r="A187" s="256"/>
      <c r="B187" s="135" t="s">
        <v>352</v>
      </c>
      <c r="C187" s="135" t="s">
        <v>343</v>
      </c>
      <c r="D187" s="133" t="s">
        <v>291</v>
      </c>
      <c r="E187" s="128"/>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25" x14ac:dyDescent="0.15">
      <c r="A188" s="256"/>
      <c r="B188" s="135" t="s">
        <v>349</v>
      </c>
      <c r="C188" s="135" t="s">
        <v>344</v>
      </c>
      <c r="D188" s="133" t="s">
        <v>291</v>
      </c>
      <c r="E188" s="128"/>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f t="shared" si="151"/>
        <v>69.138567514677106</v>
      </c>
      <c r="U188" s="38" t="str">
        <f t="shared" si="151"/>
        <v>-</v>
      </c>
      <c r="V188" s="38" t="str">
        <f t="shared" si="151"/>
        <v>-</v>
      </c>
      <c r="W188" s="38" t="str">
        <f t="shared" si="151"/>
        <v>-</v>
      </c>
      <c r="X188" s="38" t="str">
        <f t="shared" si="151"/>
        <v>-</v>
      </c>
      <c r="Y188" s="38" t="str">
        <f t="shared" si="151"/>
        <v>-</v>
      </c>
      <c r="Z188" s="38" t="str">
        <f t="shared" si="151"/>
        <v>-</v>
      </c>
      <c r="AA188" s="28"/>
    </row>
    <row r="189" spans="1:27" s="29" customFormat="1" ht="11.25" x14ac:dyDescent="0.15">
      <c r="A189" s="256"/>
      <c r="B189" s="135" t="s">
        <v>349</v>
      </c>
      <c r="C189" s="135" t="s">
        <v>43</v>
      </c>
      <c r="D189" s="133" t="s">
        <v>291</v>
      </c>
      <c r="E189" s="128"/>
      <c r="F189" s="30"/>
      <c r="G189" s="38" t="str">
        <f t="shared" si="148"/>
        <v>-</v>
      </c>
      <c r="H189" s="38" t="str">
        <f t="shared" si="148"/>
        <v>-</v>
      </c>
      <c r="I189" s="38" t="str">
        <f t="shared" si="148"/>
        <v>-</v>
      </c>
      <c r="J189" s="38" t="str">
        <f t="shared" si="148"/>
        <v>-</v>
      </c>
      <c r="K189" s="38">
        <f t="shared" si="148"/>
        <v>0</v>
      </c>
      <c r="L189" s="38">
        <f t="shared" si="148"/>
        <v>-0.10239458695067542</v>
      </c>
      <c r="M189" s="38">
        <f t="shared" si="148"/>
        <v>1.3107762225117212</v>
      </c>
      <c r="N189" s="38">
        <f t="shared" si="148"/>
        <v>8.7390665290237273</v>
      </c>
      <c r="O189" s="30"/>
      <c r="P189" s="38">
        <f t="shared" ref="P189:Z189" si="152">IF(P21="-","-",AVERAGE(P21,P33,P45,P57,P69,P81,P93,P105,P117,P129,P141,P153,P165,P177))</f>
        <v>8.7390665290237273</v>
      </c>
      <c r="Q189" s="38">
        <f t="shared" si="152"/>
        <v>10.102089688688181</v>
      </c>
      <c r="R189" s="38">
        <f t="shared" si="152"/>
        <v>10.300173121233545</v>
      </c>
      <c r="S189" s="38">
        <f t="shared" si="152"/>
        <v>11.847822371645295</v>
      </c>
      <c r="T189" s="38">
        <f t="shared" si="152"/>
        <v>7.7038430079225835</v>
      </c>
      <c r="U189" s="38" t="str">
        <f t="shared" si="152"/>
        <v>-</v>
      </c>
      <c r="V189" s="38" t="str">
        <f t="shared" si="152"/>
        <v>-</v>
      </c>
      <c r="W189" s="38" t="str">
        <f t="shared" si="152"/>
        <v>-</v>
      </c>
      <c r="X189" s="38" t="str">
        <f t="shared" si="152"/>
        <v>-</v>
      </c>
      <c r="Y189" s="38" t="str">
        <f t="shared" si="152"/>
        <v>-</v>
      </c>
      <c r="Z189" s="38" t="str">
        <f t="shared" si="152"/>
        <v>-</v>
      </c>
      <c r="AA189" s="28"/>
    </row>
    <row r="190" spans="1:27" s="29" customFormat="1" ht="11.25" x14ac:dyDescent="0.15">
      <c r="A190" s="256"/>
      <c r="B190" s="135" t="s">
        <v>349</v>
      </c>
      <c r="C190" s="135" t="s">
        <v>389</v>
      </c>
      <c r="D190" s="133" t="s">
        <v>291</v>
      </c>
      <c r="E190" s="128"/>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f t="shared" si="153"/>
        <v>3.3916430528375732</v>
      </c>
      <c r="U190" s="38" t="str">
        <f t="shared" si="153"/>
        <v>-</v>
      </c>
      <c r="V190" s="38" t="str">
        <f t="shared" si="153"/>
        <v>-</v>
      </c>
      <c r="W190" s="38" t="str">
        <f t="shared" si="153"/>
        <v>-</v>
      </c>
      <c r="X190" s="38" t="str">
        <f t="shared" si="153"/>
        <v>-</v>
      </c>
      <c r="Y190" s="38" t="str">
        <f t="shared" si="153"/>
        <v>-</v>
      </c>
      <c r="Z190" s="38" t="str">
        <f t="shared" si="153"/>
        <v>-</v>
      </c>
      <c r="AA190" s="28"/>
    </row>
    <row r="191" spans="1:27" s="29" customFormat="1" ht="11.25" x14ac:dyDescent="0.15">
      <c r="A191" s="256"/>
      <c r="B191" s="135" t="s">
        <v>349</v>
      </c>
      <c r="C191" s="135" t="s">
        <v>406</v>
      </c>
      <c r="D191" s="133" t="s">
        <v>291</v>
      </c>
      <c r="E191" s="128"/>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0.29924049121736551</v>
      </c>
      <c r="M191" s="38">
        <f t="shared" si="148"/>
        <v>0.31073573711204616</v>
      </c>
      <c r="N191" s="38">
        <f t="shared" si="148"/>
        <v>0.34381659968945388</v>
      </c>
      <c r="O191" s="30"/>
      <c r="P191" s="38">
        <f t="shared" ref="P191:Z191" si="154">IF(P23="-","-",AVERAGE(P23,P35,P47,P59,P71,P83,P95,P107,P119,P131,P143,P155,P167,P179))</f>
        <v>0.34381659968945388</v>
      </c>
      <c r="Q191" s="38">
        <f t="shared" si="154"/>
        <v>0.3532978115299103</v>
      </c>
      <c r="R191" s="38">
        <f t="shared" si="154"/>
        <v>0.35585978057964157</v>
      </c>
      <c r="S191" s="38">
        <f t="shared" si="154"/>
        <v>0.36452154710060708</v>
      </c>
      <c r="T191" s="38">
        <f t="shared" si="154"/>
        <v>0.34689191001660669</v>
      </c>
      <c r="U191" s="38" t="str">
        <f t="shared" si="154"/>
        <v>-</v>
      </c>
      <c r="V191" s="38" t="str">
        <f t="shared" si="154"/>
        <v>-</v>
      </c>
      <c r="W191" s="38" t="str">
        <f t="shared" si="154"/>
        <v>-</v>
      </c>
      <c r="X191" s="38" t="str">
        <f t="shared" si="154"/>
        <v>-</v>
      </c>
      <c r="Y191" s="38" t="str">
        <f t="shared" si="154"/>
        <v>-</v>
      </c>
      <c r="Z191" s="38" t="str">
        <f t="shared" si="154"/>
        <v>-</v>
      </c>
      <c r="AA191" s="28"/>
    </row>
    <row r="192" spans="1:27" s="29" customFormat="1" ht="11.25" x14ac:dyDescent="0.15">
      <c r="A192" s="256"/>
      <c r="B192" s="135" t="s">
        <v>388</v>
      </c>
      <c r="C192" s="135" t="s">
        <v>518</v>
      </c>
      <c r="D192" s="133" t="s">
        <v>291</v>
      </c>
      <c r="E192" s="128"/>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1.4699029479164465</v>
      </c>
      <c r="M192" s="38">
        <f t="shared" si="148"/>
        <v>1.5248740179248306</v>
      </c>
      <c r="N192" s="38">
        <f t="shared" si="148"/>
        <v>1.6810061544193398</v>
      </c>
      <c r="O192" s="30"/>
      <c r="P192" s="38">
        <f t="shared" ref="P192:Z192" si="155">IF(P24="-","-",AVERAGE(P24,P36,P48,P60,P72,P84,P96,P108,P120,P132,P144,P156,P168,P180))</f>
        <v>1.6810061544193398</v>
      </c>
      <c r="Q192" s="38">
        <f t="shared" si="155"/>
        <v>1.7263235180077918</v>
      </c>
      <c r="R192" s="38">
        <f t="shared" si="155"/>
        <v>1.7388562004680221</v>
      </c>
      <c r="S192" s="38">
        <f t="shared" si="155"/>
        <v>1.779957221137541</v>
      </c>
      <c r="T192" s="38">
        <f t="shared" si="155"/>
        <v>1.6972211285225038</v>
      </c>
      <c r="U192" s="38" t="str">
        <f t="shared" si="155"/>
        <v>-</v>
      </c>
      <c r="V192" s="38" t="str">
        <f t="shared" si="155"/>
        <v>-</v>
      </c>
      <c r="W192" s="38" t="str">
        <f t="shared" si="155"/>
        <v>-</v>
      </c>
      <c r="X192" s="38" t="str">
        <f t="shared" si="155"/>
        <v>-</v>
      </c>
      <c r="Y192" s="38" t="str">
        <f t="shared" si="155"/>
        <v>-</v>
      </c>
      <c r="Z192" s="38" t="str">
        <f t="shared" si="155"/>
        <v>-</v>
      </c>
      <c r="AA192" s="28"/>
    </row>
    <row r="193" spans="1:27" s="29" customFormat="1" ht="11.25" x14ac:dyDescent="0.15">
      <c r="A193" s="256"/>
      <c r="B193" s="135" t="s">
        <v>292</v>
      </c>
      <c r="C193" s="135" t="s">
        <v>519</v>
      </c>
      <c r="D193" s="133" t="s">
        <v>291</v>
      </c>
      <c r="E193" s="128"/>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1.1326757984844791</v>
      </c>
      <c r="M193" s="38">
        <f t="shared" si="148"/>
        <v>1.1750353302505394</v>
      </c>
      <c r="N193" s="38">
        <f t="shared" si="148"/>
        <v>1.295347417945637</v>
      </c>
      <c r="O193" s="30"/>
      <c r="P193" s="38">
        <f t="shared" ref="P193:Z193" si="156">IF(P25="-","-",AVERAGE(P25,P37,P49,P61,P73,P85,P97,P109,P121,P133,P145,P157,P169,P181))</f>
        <v>1.295347417945637</v>
      </c>
      <c r="Q193" s="38">
        <f t="shared" si="156"/>
        <v>1.3302680098530959</v>
      </c>
      <c r="R193" s="38">
        <f t="shared" si="156"/>
        <v>1.3399254271219816</v>
      </c>
      <c r="S193" s="38">
        <f t="shared" si="156"/>
        <v>1.3715969952832423</v>
      </c>
      <c r="T193" s="38">
        <f t="shared" si="156"/>
        <v>1.3078423304606033</v>
      </c>
      <c r="U193" s="38" t="str">
        <f t="shared" si="156"/>
        <v>-</v>
      </c>
      <c r="V193" s="38" t="str">
        <f t="shared" si="156"/>
        <v>-</v>
      </c>
      <c r="W193" s="38" t="str">
        <f t="shared" si="156"/>
        <v>-</v>
      </c>
      <c r="X193" s="38" t="str">
        <f t="shared" si="156"/>
        <v>-</v>
      </c>
      <c r="Y193" s="38" t="str">
        <f t="shared" si="156"/>
        <v>-</v>
      </c>
      <c r="Z193" s="38" t="str">
        <f t="shared" si="156"/>
        <v>-</v>
      </c>
      <c r="AA193" s="28"/>
    </row>
    <row r="194" spans="1:27" s="29" customFormat="1" ht="11.25" x14ac:dyDescent="0.15">
      <c r="A194" s="256"/>
      <c r="B194" s="135" t="s">
        <v>44</v>
      </c>
      <c r="C194" s="135" t="str">
        <f>B194&amp;"_"&amp;D194</f>
        <v>Total_GB average</v>
      </c>
      <c r="D194" s="127" t="s">
        <v>291</v>
      </c>
      <c r="E194" s="128"/>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78.495956891611939</v>
      </c>
      <c r="M194" s="38">
        <f t="shared" si="148"/>
        <v>81.431529439296341</v>
      </c>
      <c r="N194" s="38">
        <f t="shared" si="148"/>
        <v>89.769319000872855</v>
      </c>
      <c r="O194" s="30"/>
      <c r="P194" s="38">
        <f t="shared" ref="P194:Z194" si="157">IF(P26="-","-",AVERAGE(P26,P38,P50,P62,P74,P86,P98,P110,P122,P134,P146,P158,P170,P182))</f>
        <v>89.769319000872855</v>
      </c>
      <c r="Q194" s="38">
        <f t="shared" si="157"/>
        <v>92.189363006991002</v>
      </c>
      <c r="R194" s="38">
        <f t="shared" si="157"/>
        <v>92.858635018132276</v>
      </c>
      <c r="S194" s="38">
        <f t="shared" si="157"/>
        <v>95.053517306958852</v>
      </c>
      <c r="T194" s="38">
        <f t="shared" si="157"/>
        <v>90.63523325052094</v>
      </c>
      <c r="U194" s="38" t="str">
        <f t="shared" si="157"/>
        <v>-</v>
      </c>
      <c r="V194" s="38" t="str">
        <f t="shared" si="157"/>
        <v>-</v>
      </c>
      <c r="W194" s="38" t="str">
        <f t="shared" si="157"/>
        <v>-</v>
      </c>
      <c r="X194" s="38" t="str">
        <f t="shared" si="157"/>
        <v>-</v>
      </c>
      <c r="Y194" s="38" t="str">
        <f t="shared" si="157"/>
        <v>-</v>
      </c>
      <c r="Z194" s="38" t="str">
        <f t="shared" si="157"/>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33</v>
      </c>
      <c r="D6" s="75"/>
      <c r="E6" s="75"/>
      <c r="F6" s="75"/>
      <c r="G6" s="75"/>
      <c r="I6" s="76"/>
      <c r="J6" s="76"/>
      <c r="K6" s="76"/>
      <c r="L6" s="76"/>
      <c r="M6" s="76"/>
      <c r="N6" s="76"/>
      <c r="O6" s="76"/>
      <c r="P6" s="76"/>
      <c r="Q6" s="76"/>
    </row>
    <row r="7" spans="1:27" ht="14.65" customHeight="1" x14ac:dyDescent="0.2">
      <c r="B7" s="79" t="s">
        <v>470</v>
      </c>
      <c r="C7" s="81" t="s">
        <v>0</v>
      </c>
      <c r="D7" s="75"/>
      <c r="E7" s="75"/>
      <c r="F7" s="75"/>
      <c r="G7" s="75"/>
      <c r="I7" s="76"/>
      <c r="J7" s="76"/>
      <c r="K7" s="76"/>
      <c r="L7" s="76"/>
      <c r="M7" s="76"/>
      <c r="N7" s="76"/>
      <c r="O7" s="76"/>
      <c r="P7" s="76"/>
      <c r="Q7" s="76"/>
    </row>
    <row r="8" spans="1:27" ht="12.4" customHeight="1" x14ac:dyDescent="0.2">
      <c r="B8" s="80" t="s">
        <v>345</v>
      </c>
      <c r="C8" s="82" t="s">
        <v>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f>IF('3c AA'!W181="-","-",'3c AA'!W181)</f>
        <v>0</v>
      </c>
      <c r="U17" s="38" t="str">
        <f>IF('3c AA'!X181="-","-",'3c AA'!X181)</f>
        <v>-</v>
      </c>
      <c r="V17" s="38" t="str">
        <f>IF('3c AA'!Y181="-","-",'3c AA'!Y181)</f>
        <v>-</v>
      </c>
      <c r="W17" s="38" t="str">
        <f>IF('3c AA'!Z181="-","-",'3c AA'!Z181)</f>
        <v>-</v>
      </c>
      <c r="X17" s="38" t="str">
        <f>IF('3c AA'!AA181="-","-",'3c AA'!AA181)</f>
        <v>-</v>
      </c>
      <c r="Y17" s="38" t="str">
        <f>IF('3c AA'!AB181="-","-",'3c AA'!AB181)</f>
        <v>-</v>
      </c>
      <c r="Z17" s="38" t="str">
        <f>IF('3c AA'!AC181="-","-",'3c AA'!AC181)</f>
        <v>-</v>
      </c>
      <c r="AA17" s="28"/>
    </row>
    <row r="18" spans="1:27" s="29" customFormat="1" ht="11.25" customHeight="1" x14ac:dyDescent="0.15">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t="str">
        <f>'3d PC'!U64</f>
        <v>-</v>
      </c>
      <c r="V18" s="38" t="str">
        <f>'3d PC'!V64</f>
        <v>-</v>
      </c>
      <c r="W18" s="38" t="str">
        <f>'3d PC'!W64</f>
        <v>-</v>
      </c>
      <c r="X18" s="38" t="str">
        <f>'3d PC'!X64</f>
        <v>-</v>
      </c>
      <c r="Y18" s="38" t="str">
        <f>'3d PC'!Y64</f>
        <v>-</v>
      </c>
      <c r="Z18" s="38" t="str">
        <f>'3d PC'!Z64</f>
        <v>-</v>
      </c>
      <c r="AA18" s="28"/>
    </row>
    <row r="19" spans="1:27" s="29" customFormat="1" ht="11.25" customHeight="1" x14ac:dyDescent="0.15">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15">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t="str">
        <f>IF('3g CPIH'!Q$16="-","-",'3h OC '!$E$11*('3g CPIH'!Q$16/'3g CPIH'!$G$16))</f>
        <v>-</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SMNCC'!G$39="-","-",'3i SMNCC'!G$49)</f>
        <v>0</v>
      </c>
      <c r="L21" s="38">
        <f>IF('3i SMNCC'!H$39="-","-",'3i SMNCC'!H$49)</f>
        <v>-0.1023945869506754</v>
      </c>
      <c r="M21" s="38">
        <f>IF('3i SMNCC'!I$39="-","-",'3i SMNCC'!I$49)</f>
        <v>1.310776222511721</v>
      </c>
      <c r="N21" s="38">
        <f>IF('3i SMNCC'!J$39="-","-",'3i SMNCC'!J$49)</f>
        <v>8.7390665290237255</v>
      </c>
      <c r="O21" s="30"/>
      <c r="P21" s="38">
        <f>IF('3i SMNCC'!L$39="-","-",'3i SMNCC'!L$49)</f>
        <v>8.7390665290237255</v>
      </c>
      <c r="Q21" s="38">
        <f>IF('3i SMNCC'!M$39="-","-",'3i SMNCC'!M$49)</f>
        <v>10.102089688688181</v>
      </c>
      <c r="R21" s="38">
        <f>IF('3i SMNCC'!N$39="-","-",'3i SMNCC'!N$49)</f>
        <v>10.300173121233549</v>
      </c>
      <c r="S21" s="38">
        <f>IF('3i SMNCC'!O$39="-","-",'3i SMNCC'!O$49)</f>
        <v>11.847822371645298</v>
      </c>
      <c r="T21" s="38">
        <f>IF('3i SMNCC'!P$39="-","-",'3i SMNCC'!P$49)</f>
        <v>7.7038430079225817</v>
      </c>
      <c r="U21" s="38" t="str">
        <f>IF('3i SMNCC'!Q$39="-","-",'3i SMNCC'!Q$49)</f>
        <v>-</v>
      </c>
      <c r="V21" s="38" t="str">
        <f>IF('3i SMNCC'!R$39="-","-",'3i SMNCC'!R$49)</f>
        <v>-</v>
      </c>
      <c r="W21" s="38" t="str">
        <f>IF('3i SMNCC'!S$39="-","-",'3i SMNCC'!S$49)</f>
        <v>-</v>
      </c>
      <c r="X21" s="38" t="str">
        <f>IF('3i SMNCC'!T$39="-","-",'3i SMNCC'!T$49)</f>
        <v>-</v>
      </c>
      <c r="Y21" s="38" t="str">
        <f>IF('3i SMNCC'!U$39="-","-",'3i SMNCC'!U$49)</f>
        <v>-</v>
      </c>
      <c r="Z21" s="38" t="str">
        <f>IF('3i SMNCC'!V$39="-","-",'3i SMNCC'!V$49)</f>
        <v>-</v>
      </c>
      <c r="AA21" s="28"/>
    </row>
    <row r="22" spans="1:27" s="29" customFormat="1" ht="11.25" customHeight="1" x14ac:dyDescent="0.15">
      <c r="A22" s="256"/>
      <c r="B22" s="135" t="s">
        <v>349</v>
      </c>
      <c r="C22" s="135" t="s">
        <v>389</v>
      </c>
      <c r="D22" s="127" t="s">
        <v>315</v>
      </c>
      <c r="E22" s="128"/>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f>IF('3g CPIH'!P$16="-","-",'3j PAAC PAP'!$G$19*('3g CPIH'!P$16/'3g CPIH'!$G$16))</f>
        <v>14.30826457925636</v>
      </c>
      <c r="U22" s="38" t="str">
        <f>IF('3g CPIH'!Q$16="-","-",'3j PAAC PAP'!$G$19*('3g CPIH'!Q$16/'3g CPIH'!$G$16))</f>
        <v>-</v>
      </c>
      <c r="V22" s="38" t="str">
        <f>IF('3g CPIH'!R$16="-","-",'3j PAAC PAP'!$G$19*('3g CPIH'!R$16/'3g CPIH'!$G$16))</f>
        <v>-</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25" x14ac:dyDescent="0.15">
      <c r="A23" s="256"/>
      <c r="B23" s="135" t="s">
        <v>349</v>
      </c>
      <c r="C23" s="135" t="s">
        <v>406</v>
      </c>
      <c r="D23" s="127" t="s">
        <v>315</v>
      </c>
      <c r="E23" s="128"/>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4.1630250296904867</v>
      </c>
      <c r="M23" s="38">
        <f>IF(M18="-","-",SUM(M15:M21)*'3j PAAC PAP'!$G$37)</f>
        <v>4.322946556978855</v>
      </c>
      <c r="N23" s="38">
        <f>IF(N18="-","-",SUM(N15:N21)*'3j PAAC PAP'!$G$37)</f>
        <v>4.783166557130718</v>
      </c>
      <c r="O23" s="30"/>
      <c r="P23" s="38">
        <f>IF(P18="-","-",SUM(P15:P21)*'3j PAAC PAP'!$G$37)</f>
        <v>4.783166557130718</v>
      </c>
      <c r="Q23" s="38">
        <f>IF(Q18="-","-",SUM(Q15:Q21)*'3j PAAC PAP'!$G$37)</f>
        <v>4.9150689011051076</v>
      </c>
      <c r="R23" s="38">
        <f>IF(R18="-","-",SUM(R15:R21)*'3j PAAC PAP'!$G$37)</f>
        <v>4.9507109401752034</v>
      </c>
      <c r="S23" s="38">
        <f>IF(S18="-","-",SUM(S15:S21)*'3j PAAC PAP'!$G$37)</f>
        <v>5.0712131846455923</v>
      </c>
      <c r="T23" s="38">
        <f>IF(T18="-","-",SUM(T15:T21)*'3j PAAC PAP'!$G$37)</f>
        <v>4.8259501851548539</v>
      </c>
      <c r="U23" s="38" t="str">
        <f>IF(U18="-","-",SUM(U15:U21)*'3j PAAC PAP'!$G$37)</f>
        <v>-</v>
      </c>
      <c r="V23" s="38" t="str">
        <f>IF(V18="-","-",SUM(V15:V21)*'3j PAAC PAP'!$G$37)</f>
        <v>-</v>
      </c>
      <c r="W23" s="38" t="str">
        <f>IF(W18="-","-",SUM(W15:W21)*'3j PAAC PAP'!$G$37)</f>
        <v>-</v>
      </c>
      <c r="X23" s="38" t="str">
        <f>IF(X18="-","-",SUM(X15:X21)*'3j PAAC PAP'!$G$37)</f>
        <v>-</v>
      </c>
      <c r="Y23" s="38" t="str">
        <f>IF(Y18="-","-",SUM(Y15:Y21)*'3j PAAC PAP'!$G$37)</f>
        <v>-</v>
      </c>
      <c r="Z23" s="38" t="str">
        <f>IF(Z18="-","-",SUM(Z15:Z21)*'3j PAAC PAP'!$G$37)</f>
        <v>-</v>
      </c>
      <c r="AA23" s="28"/>
    </row>
    <row r="24" spans="1:27" s="29" customFormat="1" ht="11.25" x14ac:dyDescent="0.15">
      <c r="A24" s="256"/>
      <c r="B24" s="135" t="s">
        <v>388</v>
      </c>
      <c r="C24" s="135" t="s">
        <v>518</v>
      </c>
      <c r="D24" s="127" t="s">
        <v>315</v>
      </c>
      <c r="E24" s="128"/>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1.7458702609789247</v>
      </c>
      <c r="M24" s="38">
        <f>IF(M18="-","-",SUM(M15:M23)*'3k EBIT'!$E$11)</f>
        <v>1.8066310299607238</v>
      </c>
      <c r="N24" s="38">
        <f>IF(N18="-","-",SUM(N15:N23)*'3k EBIT'!$E$11)</f>
        <v>1.9727849845250041</v>
      </c>
      <c r="O24" s="30"/>
      <c r="P24" s="38">
        <f>IF(P18="-","-",SUM(P15:P23)*'3k EBIT'!$E$11)</f>
        <v>1.9727849845250041</v>
      </c>
      <c r="Q24" s="38">
        <f>IF(Q18="-","-",SUM(Q15:Q23)*'3k EBIT'!$E$11)</f>
        <v>2.02280538360493</v>
      </c>
      <c r="R24" s="38">
        <f>IF(R18="-","-",SUM(R15:R23)*'3k EBIT'!$E$11)</f>
        <v>2.0375334161975194</v>
      </c>
      <c r="S24" s="38">
        <f>IF(S18="-","-",SUM(S15:S23)*'3k EBIT'!$E$11)</f>
        <v>2.0819665547461152</v>
      </c>
      <c r="T24" s="38">
        <f>IF(T18="-","-",SUM(T15:T23)*'3k EBIT'!$E$11)</f>
        <v>1.9954046549190607</v>
      </c>
      <c r="U24" s="38" t="str">
        <f>IF(U18="-","-",SUM(U15:U23)*'3k EBIT'!$E$11)</f>
        <v>-</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15">
      <c r="A25" s="256"/>
      <c r="B25" s="135" t="s">
        <v>292</v>
      </c>
      <c r="C25" s="179" t="s">
        <v>519</v>
      </c>
      <c r="D25" s="127" t="s">
        <v>315</v>
      </c>
      <c r="E25" s="127"/>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1.3453303122547489</v>
      </c>
      <c r="M25" s="38">
        <f>IF(M20="-","-",SUM(M15:M18,M20:M24)*'3l HAP'!$E$12)</f>
        <v>1.392151262318523</v>
      </c>
      <c r="N25" s="38">
        <f>IF(N20="-","-",SUM(N15:N18,N20:N24)*'3l HAP'!$E$12)</f>
        <v>1.5201859488427028</v>
      </c>
      <c r="O25" s="30"/>
      <c r="P25" s="38">
        <f>IF(P20="-","-",SUM(P15:P18,P20:P24)*'3l HAP'!$E$12)</f>
        <v>1.5201859488427028</v>
      </c>
      <c r="Q25" s="38">
        <f>IF(Q20="-","-",SUM(Q15:Q18,Q20:Q24)*'3l HAP'!$E$12)</f>
        <v>1.5587305993916913</v>
      </c>
      <c r="R25" s="38">
        <f>IF(R20="-","-",SUM(R15:R18,R20:R24)*'3l HAP'!$E$12)</f>
        <v>1.570079706555918</v>
      </c>
      <c r="S25" s="38">
        <f>IF(S20="-","-",SUM(S15:S18,S20:S24)*'3l HAP'!$E$12)</f>
        <v>1.6043189335443677</v>
      </c>
      <c r="T25" s="38">
        <f>IF(T20="-","-",SUM(T15:T18,T20:T24)*'3l HAP'!$E$12)</f>
        <v>1.5376161834451714</v>
      </c>
      <c r="U25" s="38" t="str">
        <f>IF(U20="-","-",SUM(U15:U18,U20:U24)*'3l HAP'!$E$12)</f>
        <v>-</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15">
      <c r="A26" s="256"/>
      <c r="B26" s="135" t="s">
        <v>44</v>
      </c>
      <c r="C26" s="135" t="str">
        <f>B26&amp;"_"&amp;D26</f>
        <v>Total_Eastern</v>
      </c>
      <c r="D26" s="127" t="s">
        <v>315</v>
      </c>
      <c r="E26" s="128"/>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93.233200830303304</v>
      </c>
      <c r="M26" s="38">
        <f t="shared" si="0"/>
        <v>96.47795566902046</v>
      </c>
      <c r="N26" s="38">
        <f t="shared" si="0"/>
        <v>105.35093172049102</v>
      </c>
      <c r="O26" s="30"/>
      <c r="P26" s="38">
        <f>IF(P20="-","-",SUM(P15:P25))</f>
        <v>105.35093172049102</v>
      </c>
      <c r="Q26" s="38">
        <f t="shared" ref="Q26:Z26" si="1">IF(Q20="-","-",SUM(Q15:Q25))</f>
        <v>108.02212786677039</v>
      </c>
      <c r="R26" s="38">
        <f t="shared" si="1"/>
        <v>108.8086362638893</v>
      </c>
      <c r="S26" s="38">
        <f t="shared" si="1"/>
        <v>111.18146076431874</v>
      </c>
      <c r="T26" s="38">
        <f t="shared" si="1"/>
        <v>106.55887043145906</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AA'!J182="-","-",'3c AA'!J182)</f>
        <v>-</v>
      </c>
      <c r="H29" s="129" t="str">
        <f>IF('3c AA'!K182="-","-",'3c AA'!K182)</f>
        <v>-</v>
      </c>
      <c r="I29" s="129" t="str">
        <f>IF('3c AA'!L182="-","-",'3c AA'!L182)</f>
        <v>-</v>
      </c>
      <c r="J29" s="129" t="str">
        <f>IF('3c AA'!M182="-","-",'3c AA'!M182)</f>
        <v>-</v>
      </c>
      <c r="K29" s="129" t="str">
        <f>IF('3c AA'!N182="-","-",'3c AA'!N182)</f>
        <v>-</v>
      </c>
      <c r="L29" s="129" t="str">
        <f>IF('3c AA'!O182="-","-",'3c AA'!O182)</f>
        <v>-</v>
      </c>
      <c r="M29" s="129" t="str">
        <f>IF('3c AA'!P182="-","-",'3c AA'!P182)</f>
        <v>-</v>
      </c>
      <c r="N29" s="129" t="str">
        <f>IF('3c AA'!Q182="-","-",'3c AA'!Q182)</f>
        <v>-</v>
      </c>
      <c r="O29" s="30"/>
      <c r="P29" s="129" t="str">
        <f>IF('3c AA'!S182="-","-",'3c AA'!S182)</f>
        <v>-</v>
      </c>
      <c r="Q29" s="129" t="str">
        <f>IF('3c AA'!T182="-","-",'3c AA'!T182)</f>
        <v>-</v>
      </c>
      <c r="R29" s="129" t="str">
        <f>IF('3c AA'!U182="-","-",'3c AA'!U182)</f>
        <v>-</v>
      </c>
      <c r="S29" s="129" t="str">
        <f>IF('3c AA'!V182="-","-",'3c AA'!V182)</f>
        <v>-</v>
      </c>
      <c r="T29" s="129">
        <f>IF('3c AA'!W182="-","-",'3c AA'!W182)</f>
        <v>0</v>
      </c>
      <c r="U29" s="129" t="str">
        <f>IF('3c AA'!X182="-","-",'3c AA'!X182)</f>
        <v>-</v>
      </c>
      <c r="V29" s="129" t="str">
        <f>IF('3c AA'!Y182="-","-",'3c AA'!Y182)</f>
        <v>-</v>
      </c>
      <c r="W29" s="129" t="str">
        <f>IF('3c AA'!Z182="-","-",'3c AA'!Z182)</f>
        <v>-</v>
      </c>
      <c r="X29" s="129" t="str">
        <f>IF('3c AA'!AA182="-","-",'3c AA'!AA182)</f>
        <v>-</v>
      </c>
      <c r="Y29" s="129" t="str">
        <f>IF('3c AA'!AB182="-","-",'3c AA'!AB182)</f>
        <v>-</v>
      </c>
      <c r="Z29" s="129" t="str">
        <f>IF('3c AA'!AC182="-","-",'3c AA'!AC182)</f>
        <v>-</v>
      </c>
      <c r="AA29" s="28"/>
    </row>
    <row r="30" spans="1:27" s="29" customFormat="1" ht="12.4" customHeight="1" x14ac:dyDescent="0.15">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t="str">
        <f>'3d PC'!U64</f>
        <v>-</v>
      </c>
      <c r="V30" s="129" t="str">
        <f>'3d PC'!V64</f>
        <v>-</v>
      </c>
      <c r="W30" s="129" t="str">
        <f>'3d PC'!W64</f>
        <v>-</v>
      </c>
      <c r="X30" s="129" t="str">
        <f>'3d PC'!X64</f>
        <v>-</v>
      </c>
      <c r="Y30" s="129" t="str">
        <f>'3d PC'!Y64</f>
        <v>-</v>
      </c>
      <c r="Z30" s="129" t="str">
        <f>'3d PC'!Z64</f>
        <v>-</v>
      </c>
      <c r="AA30" s="28"/>
    </row>
    <row r="31" spans="1:27" s="29" customFormat="1" ht="11.25" customHeight="1" x14ac:dyDescent="0.15">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15">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t="str">
        <f>IF('3g CPIH'!Q$16="-","-",'3h OC '!$E$11*('3g CPIH'!Q$16/'3g CPIH'!$G$16))</f>
        <v>-</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SMNCC'!G$39="-","-",'3i SMNCC'!G$49)</f>
        <v>0</v>
      </c>
      <c r="L33" s="129">
        <f>IF('3i SMNCC'!H$39="-","-",'3i SMNCC'!H$49)</f>
        <v>-0.1023945869506754</v>
      </c>
      <c r="M33" s="129">
        <f>IF('3i SMNCC'!I$39="-","-",'3i SMNCC'!I$49)</f>
        <v>1.310776222511721</v>
      </c>
      <c r="N33" s="129">
        <f>IF('3i SMNCC'!J$39="-","-",'3i SMNCC'!J$49)</f>
        <v>8.7390665290237255</v>
      </c>
      <c r="O33" s="30"/>
      <c r="P33" s="129">
        <f>IF('3i SMNCC'!L$39="-","-",'3i SMNCC'!L$49)</f>
        <v>8.7390665290237255</v>
      </c>
      <c r="Q33" s="129">
        <f>IF('3i SMNCC'!M$39="-","-",'3i SMNCC'!M$49)</f>
        <v>10.102089688688181</v>
      </c>
      <c r="R33" s="129">
        <f>IF('3i SMNCC'!N$39="-","-",'3i SMNCC'!N$49)</f>
        <v>10.300173121233549</v>
      </c>
      <c r="S33" s="129">
        <f>IF('3i SMNCC'!O$39="-","-",'3i SMNCC'!O$49)</f>
        <v>11.847822371645298</v>
      </c>
      <c r="T33" s="129">
        <f>IF('3i SMNCC'!P$39="-","-",'3i SMNCC'!P$49)</f>
        <v>7.7038430079225817</v>
      </c>
      <c r="U33" s="129" t="str">
        <f>IF('3i SMNCC'!Q$39="-","-",'3i SMNCC'!Q$49)</f>
        <v>-</v>
      </c>
      <c r="V33" s="129" t="str">
        <f>IF('3i SMNCC'!R$39="-","-",'3i SMNCC'!R$49)</f>
        <v>-</v>
      </c>
      <c r="W33" s="129" t="str">
        <f>IF('3i SMNCC'!S$39="-","-",'3i SMNCC'!S$49)</f>
        <v>-</v>
      </c>
      <c r="X33" s="129" t="str">
        <f>IF('3i SMNCC'!T$39="-","-",'3i SMNCC'!T$49)</f>
        <v>-</v>
      </c>
      <c r="Y33" s="129" t="str">
        <f>IF('3i SMNCC'!U$39="-","-",'3i SMNCC'!U$49)</f>
        <v>-</v>
      </c>
      <c r="Z33" s="129" t="str">
        <f>IF('3i SMNCC'!V$39="-","-",'3i SMNCC'!V$49)</f>
        <v>-</v>
      </c>
      <c r="AA33" s="28"/>
    </row>
    <row r="34" spans="1:27" s="29" customFormat="1" ht="11.25" x14ac:dyDescent="0.15">
      <c r="A34" s="256"/>
      <c r="B34" s="132" t="s">
        <v>349</v>
      </c>
      <c r="C34" s="132" t="s">
        <v>389</v>
      </c>
      <c r="D34" s="130" t="s">
        <v>317</v>
      </c>
      <c r="E34" s="131"/>
      <c r="F34" s="30"/>
      <c r="G34" s="129">
        <f>IF('3g CPIH'!C$16="-","-",'3j PAAC PAP'!$G$19*('3g CPIH'!C$16/'3g CPIH'!$G$16))</f>
        <v>13.137827495107633</v>
      </c>
      <c r="H34" s="129">
        <f>IF('3g CPIH'!D$16="-","-",'3j PAAC PAP'!$G$19*('3g CPIH'!D$16/'3g CPIH'!$G$16))</f>
        <v>13.164129452054794</v>
      </c>
      <c r="I34" s="129">
        <f>IF('3g CPIH'!E$16="-","-",'3j PAAC PAP'!$G$19*('3g CPIH'!E$16/'3g CPIH'!$G$16))</f>
        <v>13.203582387475539</v>
      </c>
      <c r="J34" s="129">
        <f>IF('3g CPIH'!F$16="-","-",'3j PAAC PAP'!$G$19*('3g CPIH'!F$16/'3g CPIH'!$G$16))</f>
        <v>13.282488258317025</v>
      </c>
      <c r="K34" s="129">
        <f>IF('3g CPIH'!G$16="-","-",'3j PAAC PAP'!$G$19*('3g CPIH'!G$16/'3g CPIH'!$G$16))</f>
        <v>13.440300000000001</v>
      </c>
      <c r="L34" s="129">
        <f>IF('3g CPIH'!H$16="-","-",'3j PAAC PAP'!$G$19*('3g CPIH'!H$16/'3g CPIH'!$G$16))</f>
        <v>13.611262720156557</v>
      </c>
      <c r="M34" s="129">
        <f>IF('3g CPIH'!I$16="-","-",'3j PAAC PAP'!$G$19*('3g CPIH'!I$16/'3g CPIH'!$G$16))</f>
        <v>13.808527397260272</v>
      </c>
      <c r="N34" s="129">
        <f>IF('3g CPIH'!J$16="-","-",'3j PAAC PAP'!$G$19*('3g CPIH'!J$16/'3g CPIH'!$G$16))</f>
        <v>13.926886203522507</v>
      </c>
      <c r="O34" s="30"/>
      <c r="P34" s="129">
        <f>IF('3g CPIH'!L$16="-","-",'3j PAAC PAP'!$G$19*('3g CPIH'!L$16/'3g CPIH'!$G$16))</f>
        <v>13.926886203522507</v>
      </c>
      <c r="Q34" s="129">
        <f>IF('3g CPIH'!M$16="-","-",'3j PAAC PAP'!$G$19*('3g CPIH'!M$16/'3g CPIH'!$G$16))</f>
        <v>14.08469794520548</v>
      </c>
      <c r="R34" s="129">
        <f>IF('3g CPIH'!N$16="-","-",'3j PAAC PAP'!$G$19*('3g CPIH'!N$16/'3g CPIH'!$G$16))</f>
        <v>14.189905772994129</v>
      </c>
      <c r="S34" s="129">
        <f>IF('3g CPIH'!O$16="-","-",'3j PAAC PAP'!$G$19*('3g CPIH'!O$16/'3g CPIH'!$G$16))</f>
        <v>14.268811643835617</v>
      </c>
      <c r="T34" s="129">
        <f>IF('3g CPIH'!P$16="-","-",'3j PAAC PAP'!$G$19*('3g CPIH'!P$16/'3g CPIH'!$G$16))</f>
        <v>14.30826457925636</v>
      </c>
      <c r="U34" s="129" t="str">
        <f>IF('3g CPIH'!Q$16="-","-",'3j PAAC PAP'!$G$19*('3g CPIH'!Q$16/'3g CPIH'!$G$16))</f>
        <v>-</v>
      </c>
      <c r="V34" s="129" t="str">
        <f>IF('3g CPIH'!R$16="-","-",'3j PAAC PAP'!$G$19*('3g CPIH'!R$16/'3g CPIH'!$G$16))</f>
        <v>-</v>
      </c>
      <c r="W34" s="129" t="str">
        <f>IF('3g CPIH'!S$16="-","-",'3j PAAC PAP'!$G$19*('3g CPIH'!S$16/'3g CPIH'!$G$16))</f>
        <v>-</v>
      </c>
      <c r="X34" s="129" t="str">
        <f>IF('3g CPIH'!T$16="-","-",'3j PAAC PAP'!$G$19*('3g CPIH'!T$16/'3g CPIH'!$G$16))</f>
        <v>-</v>
      </c>
      <c r="Y34" s="129" t="str">
        <f>IF('3g CPIH'!U$16="-","-",'3j PAAC PAP'!$G$19*('3g CPIH'!U$16/'3g CPIH'!$G$16))</f>
        <v>-</v>
      </c>
      <c r="Z34" s="129" t="str">
        <f>IF('3g CPIH'!V$16="-","-",'3j PAAC PAP'!$G$19*('3g CPIH'!V$16/'3g CPIH'!$G$16))</f>
        <v>-</v>
      </c>
      <c r="AA34" s="28"/>
    </row>
    <row r="35" spans="1:27" s="29" customFormat="1" ht="11.25" x14ac:dyDescent="0.15">
      <c r="A35" s="256"/>
      <c r="B35" s="132" t="s">
        <v>349</v>
      </c>
      <c r="C35" s="132" t="s">
        <v>406</v>
      </c>
      <c r="D35" s="130" t="s">
        <v>317</v>
      </c>
      <c r="E35" s="131"/>
      <c r="F35" s="30"/>
      <c r="G35" s="129">
        <f>IF(G30="-","-",SUM(G27:G33)*'3j PAAC PAP'!$G$37)</f>
        <v>4.0291031998812512</v>
      </c>
      <c r="H35" s="129">
        <f>IF(H30="-","-",SUM(H27:H33)*'3j PAAC PAP'!$G$37)</f>
        <v>4.036414349210018</v>
      </c>
      <c r="I35" s="129">
        <f>IF(I30="-","-",SUM(I27:I33)*'3j PAAC PAP'!$G$37)</f>
        <v>4.0510038932775032</v>
      </c>
      <c r="J35" s="129">
        <f>IF(J30="-","-",SUM(J27:J33)*'3j PAAC PAP'!$G$37)</f>
        <v>4.0729373412638044</v>
      </c>
      <c r="K35" s="129">
        <f>IF(K30="-","-",SUM(K27:K33)*'3j PAAC PAP'!$G$37)</f>
        <v>4.1213929100624256</v>
      </c>
      <c r="L35" s="129">
        <f>IF(L30="-","-",SUM(L27:L33)*'3j PAAC PAP'!$G$37)</f>
        <v>4.1630250296904867</v>
      </c>
      <c r="M35" s="129">
        <f>IF(M30="-","-",SUM(M27:M33)*'3j PAAC PAP'!$G$37)</f>
        <v>4.322946556978855</v>
      </c>
      <c r="N35" s="129">
        <f>IF(N30="-","-",SUM(N27:N33)*'3j PAAC PAP'!$G$37)</f>
        <v>4.783166557130718</v>
      </c>
      <c r="O35" s="30"/>
      <c r="P35" s="129">
        <f>IF(P30="-","-",SUM(P27:P33)*'3j PAAC PAP'!$G$37)</f>
        <v>4.783166557130718</v>
      </c>
      <c r="Q35" s="129">
        <f>IF(Q30="-","-",SUM(Q27:Q33)*'3j PAAC PAP'!$G$37)</f>
        <v>4.9150689011051076</v>
      </c>
      <c r="R35" s="129">
        <f>IF(R30="-","-",SUM(R27:R33)*'3j PAAC PAP'!$G$37)</f>
        <v>4.9507109401752034</v>
      </c>
      <c r="S35" s="129">
        <f>IF(S30="-","-",SUM(S27:S33)*'3j PAAC PAP'!$G$37)</f>
        <v>5.0712131846455923</v>
      </c>
      <c r="T35" s="129">
        <f>IF(T30="-","-",SUM(T27:T33)*'3j PAAC PAP'!$G$37)</f>
        <v>4.8259501851548539</v>
      </c>
      <c r="U35" s="129" t="str">
        <f>IF(U30="-","-",SUM(U27:U33)*'3j PAAC PAP'!$G$37)</f>
        <v>-</v>
      </c>
      <c r="V35" s="129" t="str">
        <f>IF(V30="-","-",SUM(V27:V33)*'3j PAAC PAP'!$G$37)</f>
        <v>-</v>
      </c>
      <c r="W35" s="129" t="str">
        <f>IF(W30="-","-",SUM(W27:W33)*'3j PAAC PAP'!$G$37)</f>
        <v>-</v>
      </c>
      <c r="X35" s="129" t="str">
        <f>IF(X30="-","-",SUM(X27:X33)*'3j PAAC PAP'!$G$37)</f>
        <v>-</v>
      </c>
      <c r="Y35" s="129" t="str">
        <f>IF(Y30="-","-",SUM(Y27:Y33)*'3j PAAC PAP'!$G$37)</f>
        <v>-</v>
      </c>
      <c r="Z35" s="129" t="str">
        <f>IF(Z30="-","-",SUM(Z27:Z33)*'3j PAAC PAP'!$G$37)</f>
        <v>-</v>
      </c>
      <c r="AA35" s="28"/>
    </row>
    <row r="36" spans="1:27" s="29" customFormat="1" ht="11.25" x14ac:dyDescent="0.15">
      <c r="A36" s="256"/>
      <c r="B36" s="132" t="s">
        <v>388</v>
      </c>
      <c r="C36" s="132" t="s">
        <v>518</v>
      </c>
      <c r="D36" s="130" t="s">
        <v>317</v>
      </c>
      <c r="E36" s="131"/>
      <c r="F36" s="30"/>
      <c r="G36" s="129">
        <f>IF(G30="-","-",SUM(G27:G35)*'3k EBIT'!$E$11)</f>
        <v>1.6890178272439871</v>
      </c>
      <c r="H36" s="129">
        <f>IF(H30="-","-",SUM(H27:H35)*'3k EBIT'!$E$11)</f>
        <v>1.6921303822385896</v>
      </c>
      <c r="I36" s="129">
        <f>IF(I30="-","-",SUM(I27:I35)*'3k EBIT'!$E$11)</f>
        <v>1.6980891217871283</v>
      </c>
      <c r="J36" s="129">
        <f>IF(J30="-","-",SUM(J27:J35)*'3k EBIT'!$E$11)</f>
        <v>1.7074267867709363</v>
      </c>
      <c r="K36" s="129">
        <f>IF(K30="-","-",SUM(K27:K35)*'3k EBIT'!$E$11)</f>
        <v>1.7277359161924088</v>
      </c>
      <c r="L36" s="129">
        <f>IF(L30="-","-",SUM(L27:L35)*'3k EBIT'!$E$11)</f>
        <v>1.7458702609789247</v>
      </c>
      <c r="M36" s="129">
        <f>IF(M30="-","-",SUM(M27:M35)*'3k EBIT'!$E$11)</f>
        <v>1.8066310299607238</v>
      </c>
      <c r="N36" s="129">
        <f>IF(N30="-","-",SUM(N27:N35)*'3k EBIT'!$E$11)</f>
        <v>1.9727849845250041</v>
      </c>
      <c r="O36" s="30"/>
      <c r="P36" s="129">
        <f>IF(P30="-","-",SUM(P27:P35)*'3k EBIT'!$E$11)</f>
        <v>1.9727849845250041</v>
      </c>
      <c r="Q36" s="129">
        <f>IF(Q30="-","-",SUM(Q27:Q35)*'3k EBIT'!$E$11)</f>
        <v>2.02280538360493</v>
      </c>
      <c r="R36" s="129">
        <f>IF(R30="-","-",SUM(R27:R35)*'3k EBIT'!$E$11)</f>
        <v>2.0375334161975194</v>
      </c>
      <c r="S36" s="129">
        <f>IF(S30="-","-",SUM(S27:S35)*'3k EBIT'!$E$11)</f>
        <v>2.0819665547461152</v>
      </c>
      <c r="T36" s="129">
        <f>IF(T30="-","-",SUM(T27:T35)*'3k EBIT'!$E$11)</f>
        <v>1.9954046549190607</v>
      </c>
      <c r="U36" s="129" t="str">
        <f>IF(U30="-","-",SUM(U27:U35)*'3k EBIT'!$E$11)</f>
        <v>-</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15">
      <c r="A37" s="256"/>
      <c r="B37" s="132" t="s">
        <v>292</v>
      </c>
      <c r="C37" s="177" t="s">
        <v>519</v>
      </c>
      <c r="D37" s="130" t="s">
        <v>317</v>
      </c>
      <c r="E37" s="130"/>
      <c r="F37" s="30"/>
      <c r="G37" s="129">
        <f>IF(G32="-","-",SUM(G27:G30,G32:G36)*'3l HAP'!$E$12)</f>
        <v>1.3015210418074821</v>
      </c>
      <c r="H37" s="129">
        <f>IF(H32="-","-",SUM(H27:H30,H32:H36)*'3l HAP'!$E$12)</f>
        <v>1.3039195101681555</v>
      </c>
      <c r="I37" s="129">
        <f>IF(I32="-","-",SUM(I27:I30,I32:I36)*'3l HAP'!$E$12)</f>
        <v>1.3085111875205069</v>
      </c>
      <c r="J37" s="129">
        <f>IF(J32="-","-",SUM(J27:J30,J32:J36)*'3l HAP'!$E$12)</f>
        <v>1.3157065926025275</v>
      </c>
      <c r="K37" s="129">
        <f>IF(K32="-","-",SUM(K27:K30,K32:K36)*'3l HAP'!$E$12)</f>
        <v>1.3313563737099117</v>
      </c>
      <c r="L37" s="129">
        <f>IF(L32="-","-",SUM(L27:L30,L32:L36)*'3l HAP'!$E$12)</f>
        <v>1.3453303122547489</v>
      </c>
      <c r="M37" s="129">
        <f>IF(M32="-","-",SUM(M27:M30,M32:M36)*'3l HAP'!$E$12)</f>
        <v>1.392151262318523</v>
      </c>
      <c r="N37" s="129">
        <f>IF(N32="-","-",SUM(N27:N30,N32:N36)*'3l HAP'!$E$12)</f>
        <v>1.5201859488427028</v>
      </c>
      <c r="O37" s="30"/>
      <c r="P37" s="129">
        <f>IF(P32="-","-",SUM(P27:P30,P32:P36)*'3l HAP'!$E$12)</f>
        <v>1.5201859488427028</v>
      </c>
      <c r="Q37" s="129">
        <f>IF(Q32="-","-",SUM(Q27:Q30,Q32:Q36)*'3l HAP'!$E$12)</f>
        <v>1.5587305993916913</v>
      </c>
      <c r="R37" s="129">
        <f>IF(R32="-","-",SUM(R27:R30,R32:R36)*'3l HAP'!$E$12)</f>
        <v>1.570079706555918</v>
      </c>
      <c r="S37" s="129">
        <f>IF(S32="-","-",SUM(S27:S30,S32:S36)*'3l HAP'!$E$12)</f>
        <v>1.6043189335443677</v>
      </c>
      <c r="T37" s="129">
        <f>IF(T32="-","-",SUM(T27:T30,T32:T36)*'3l HAP'!$E$12)</f>
        <v>1.5376161834451714</v>
      </c>
      <c r="U37" s="129" t="str">
        <f>IF(U32="-","-",SUM(U27:U30,U32:U36)*'3l HAP'!$E$12)</f>
        <v>-</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15">
      <c r="A38" s="256"/>
      <c r="B38" s="132" t="s">
        <v>44</v>
      </c>
      <c r="C38" s="132" t="str">
        <f>B38&amp;"_"&amp;D38</f>
        <v>Total_East Midlands</v>
      </c>
      <c r="D38" s="130" t="s">
        <v>317</v>
      </c>
      <c r="E38" s="131"/>
      <c r="F38" s="30"/>
      <c r="G38" s="129">
        <f>IF(G32="-","-",SUM(G27:G37))</f>
        <v>90.197159441334975</v>
      </c>
      <c r="H38" s="129">
        <f t="shared" ref="H38:Z38" si="2">IF(H32="-","-",SUM(H27:H37))</f>
        <v>90.363376525956397</v>
      </c>
      <c r="I38" s="129">
        <f t="shared" si="2"/>
        <v>90.681585944743844</v>
      </c>
      <c r="J38" s="129">
        <f t="shared" si="2"/>
        <v>91.180237198608097</v>
      </c>
      <c r="K38" s="129">
        <f t="shared" si="2"/>
        <v>92.264788086701628</v>
      </c>
      <c r="L38" s="129">
        <f t="shared" si="2"/>
        <v>93.233200830303304</v>
      </c>
      <c r="M38" s="129">
        <f t="shared" si="2"/>
        <v>96.47795566902046</v>
      </c>
      <c r="N38" s="129">
        <f t="shared" si="2"/>
        <v>105.35093172049102</v>
      </c>
      <c r="O38" s="30"/>
      <c r="P38" s="129">
        <f t="shared" si="2"/>
        <v>105.35093172049102</v>
      </c>
      <c r="Q38" s="129">
        <f t="shared" si="2"/>
        <v>108.02212786677039</v>
      </c>
      <c r="R38" s="129">
        <f t="shared" si="2"/>
        <v>108.8086362638893</v>
      </c>
      <c r="S38" s="129">
        <f t="shared" si="2"/>
        <v>111.18146076431874</v>
      </c>
      <c r="T38" s="129">
        <f t="shared" si="2"/>
        <v>106.55887043145906</v>
      </c>
      <c r="U38" s="129" t="str">
        <f t="shared" si="2"/>
        <v>-</v>
      </c>
      <c r="V38" s="129" t="str">
        <f t="shared" si="2"/>
        <v>-</v>
      </c>
      <c r="W38" s="129" t="str">
        <f t="shared" si="2"/>
        <v>-</v>
      </c>
      <c r="X38" s="129" t="str">
        <f t="shared" si="2"/>
        <v>-</v>
      </c>
      <c r="Y38" s="129" t="str">
        <f t="shared" si="2"/>
        <v>-</v>
      </c>
      <c r="Z38" s="129" t="str">
        <f t="shared" si="2"/>
        <v>-</v>
      </c>
      <c r="AA38" s="28"/>
    </row>
    <row r="39" spans="1:27" s="29" customFormat="1" ht="11.25" customHeight="1" x14ac:dyDescent="0.15">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f>IF('3c AA'!W183="-","-",'3c AA'!W183)</f>
        <v>0</v>
      </c>
      <c r="U41" s="38" t="str">
        <f>IF('3c AA'!X183="-","-",'3c AA'!X183)</f>
        <v>-</v>
      </c>
      <c r="V41" s="38" t="str">
        <f>IF('3c AA'!Y183="-","-",'3c AA'!Y183)</f>
        <v>-</v>
      </c>
      <c r="W41" s="38" t="str">
        <f>IF('3c AA'!Z183="-","-",'3c AA'!Z183)</f>
        <v>-</v>
      </c>
      <c r="X41" s="38" t="str">
        <f>IF('3c AA'!AA183="-","-",'3c AA'!AA183)</f>
        <v>-</v>
      </c>
      <c r="Y41" s="38" t="str">
        <f>IF('3c AA'!AB183="-","-",'3c AA'!AB183)</f>
        <v>-</v>
      </c>
      <c r="Z41" s="38" t="str">
        <f>IF('3c AA'!AC183="-","-",'3c AA'!AC183)</f>
        <v>-</v>
      </c>
      <c r="AA41" s="28"/>
    </row>
    <row r="42" spans="1:27" s="29" customFormat="1" ht="11.25" customHeight="1" x14ac:dyDescent="0.15">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t="str">
        <f>'3d PC'!U64</f>
        <v>-</v>
      </c>
      <c r="V42" s="38" t="str">
        <f>'3d PC'!V64</f>
        <v>-</v>
      </c>
      <c r="W42" s="38" t="str">
        <f>'3d PC'!W64</f>
        <v>-</v>
      </c>
      <c r="X42" s="38" t="str">
        <f>'3d PC'!X64</f>
        <v>-</v>
      </c>
      <c r="Y42" s="38" t="str">
        <f>'3d PC'!Y64</f>
        <v>-</v>
      </c>
      <c r="Z42" s="38" t="str">
        <f>'3d PC'!Z64</f>
        <v>-</v>
      </c>
      <c r="AA42" s="28"/>
    </row>
    <row r="43" spans="1:27" s="29" customFormat="1" ht="11.25" customHeight="1" x14ac:dyDescent="0.15">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15">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t="str">
        <f>IF('3g CPIH'!Q$16="-","-",'3h OC '!$E$11*('3g CPIH'!Q$16/'3g CPIH'!$G$16))</f>
        <v>-</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SMNCC'!G$39="-","-",'3i SMNCC'!G$49)</f>
        <v>0</v>
      </c>
      <c r="L45" s="38">
        <f>IF('3i SMNCC'!H$39="-","-",'3i SMNCC'!H$49)</f>
        <v>-0.1023945869506754</v>
      </c>
      <c r="M45" s="38">
        <f>IF('3i SMNCC'!I$39="-","-",'3i SMNCC'!I$49)</f>
        <v>1.310776222511721</v>
      </c>
      <c r="N45" s="38">
        <f>IF('3i SMNCC'!J$39="-","-",'3i SMNCC'!J$49)</f>
        <v>8.7390665290237255</v>
      </c>
      <c r="O45" s="30"/>
      <c r="P45" s="38">
        <f>IF('3i SMNCC'!L$39="-","-",'3i SMNCC'!L$49)</f>
        <v>8.7390665290237255</v>
      </c>
      <c r="Q45" s="38">
        <f>IF('3i SMNCC'!M$39="-","-",'3i SMNCC'!M$49)</f>
        <v>10.102089688688181</v>
      </c>
      <c r="R45" s="38">
        <f>IF('3i SMNCC'!N$39="-","-",'3i SMNCC'!N$49)</f>
        <v>10.300173121233549</v>
      </c>
      <c r="S45" s="38">
        <f>IF('3i SMNCC'!O$39="-","-",'3i SMNCC'!O$49)</f>
        <v>11.847822371645298</v>
      </c>
      <c r="T45" s="38">
        <f>IF('3i SMNCC'!P$39="-","-",'3i SMNCC'!P$49)</f>
        <v>7.7038430079225817</v>
      </c>
      <c r="U45" s="38" t="str">
        <f>IF('3i SMNCC'!Q$39="-","-",'3i SMNCC'!Q$49)</f>
        <v>-</v>
      </c>
      <c r="V45" s="38" t="str">
        <f>IF('3i SMNCC'!R$39="-","-",'3i SMNCC'!R$49)</f>
        <v>-</v>
      </c>
      <c r="W45" s="38" t="str">
        <f>IF('3i SMNCC'!S$39="-","-",'3i SMNCC'!S$49)</f>
        <v>-</v>
      </c>
      <c r="X45" s="38" t="str">
        <f>IF('3i SMNCC'!T$39="-","-",'3i SMNCC'!T$49)</f>
        <v>-</v>
      </c>
      <c r="Y45" s="38" t="str">
        <f>IF('3i SMNCC'!U$39="-","-",'3i SMNCC'!U$49)</f>
        <v>-</v>
      </c>
      <c r="Z45" s="38" t="str">
        <f>IF('3i SMNCC'!V$39="-","-",'3i SMNCC'!V$49)</f>
        <v>-</v>
      </c>
      <c r="AA45" s="28"/>
    </row>
    <row r="46" spans="1:27" s="29" customFormat="1" ht="11.25" x14ac:dyDescent="0.15">
      <c r="A46" s="256"/>
      <c r="B46" s="135" t="s">
        <v>349</v>
      </c>
      <c r="C46" s="135" t="s">
        <v>389</v>
      </c>
      <c r="D46" s="127" t="s">
        <v>318</v>
      </c>
      <c r="E46" s="128"/>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f>IF('3g CPIH'!P$16="-","-",'3j PAAC PAP'!$G$19*('3g CPIH'!P$16/'3g CPIH'!$G$16))</f>
        <v>14.30826457925636</v>
      </c>
      <c r="U46" s="38" t="str">
        <f>IF('3g CPIH'!Q$16="-","-",'3j PAAC PAP'!$G$19*('3g CPIH'!Q$16/'3g CPIH'!$G$16))</f>
        <v>-</v>
      </c>
      <c r="V46" s="38" t="str">
        <f>IF('3g CPIH'!R$16="-","-",'3j PAAC PAP'!$G$19*('3g CPIH'!R$16/'3g CPIH'!$G$16))</f>
        <v>-</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25" x14ac:dyDescent="0.15">
      <c r="A47" s="256"/>
      <c r="B47" s="135" t="s">
        <v>349</v>
      </c>
      <c r="C47" s="135" t="s">
        <v>406</v>
      </c>
      <c r="D47" s="127" t="s">
        <v>318</v>
      </c>
      <c r="E47" s="128"/>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4.1630250296904867</v>
      </c>
      <c r="M47" s="38">
        <f>IF(M42="-","-",SUM(M39:M45)*'3j PAAC PAP'!$G$37)</f>
        <v>4.322946556978855</v>
      </c>
      <c r="N47" s="38">
        <f>IF(N42="-","-",SUM(N39:N45)*'3j PAAC PAP'!$G$37)</f>
        <v>4.783166557130718</v>
      </c>
      <c r="O47" s="30"/>
      <c r="P47" s="38">
        <f>IF(P42="-","-",SUM(P39:P45)*'3j PAAC PAP'!$G$37)</f>
        <v>4.783166557130718</v>
      </c>
      <c r="Q47" s="38">
        <f>IF(Q42="-","-",SUM(Q39:Q45)*'3j PAAC PAP'!$G$37)</f>
        <v>4.9150689011051076</v>
      </c>
      <c r="R47" s="38">
        <f>IF(R42="-","-",SUM(R39:R45)*'3j PAAC PAP'!$G$37)</f>
        <v>4.9507109401752034</v>
      </c>
      <c r="S47" s="38">
        <f>IF(S42="-","-",SUM(S39:S45)*'3j PAAC PAP'!$G$37)</f>
        <v>5.0712131846455923</v>
      </c>
      <c r="T47" s="38">
        <f>IF(T42="-","-",SUM(T39:T45)*'3j PAAC PAP'!$G$37)</f>
        <v>4.8259501851548539</v>
      </c>
      <c r="U47" s="38" t="str">
        <f>IF(U42="-","-",SUM(U39:U45)*'3j PAAC PAP'!$G$37)</f>
        <v>-</v>
      </c>
      <c r="V47" s="38" t="str">
        <f>IF(V42="-","-",SUM(V39:V45)*'3j PAAC PAP'!$G$37)</f>
        <v>-</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15">
      <c r="A48" s="256"/>
      <c r="B48" s="135" t="s">
        <v>388</v>
      </c>
      <c r="C48" s="135" t="s">
        <v>518</v>
      </c>
      <c r="D48" s="133" t="s">
        <v>318</v>
      </c>
      <c r="E48" s="128"/>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1.7458702609789247</v>
      </c>
      <c r="M48" s="38">
        <f>IF(M42="-","-",SUM(M39:M47)*'3k EBIT'!$E$11)</f>
        <v>1.8066310299607238</v>
      </c>
      <c r="N48" s="38">
        <f>IF(N42="-","-",SUM(N39:N47)*'3k EBIT'!$E$11)</f>
        <v>1.9727849845250041</v>
      </c>
      <c r="O48" s="30"/>
      <c r="P48" s="38">
        <f>IF(P42="-","-",SUM(P39:P47)*'3k EBIT'!$E$11)</f>
        <v>1.9727849845250041</v>
      </c>
      <c r="Q48" s="38">
        <f>IF(Q42="-","-",SUM(Q39:Q47)*'3k EBIT'!$E$11)</f>
        <v>2.02280538360493</v>
      </c>
      <c r="R48" s="38">
        <f>IF(R42="-","-",SUM(R39:R47)*'3k EBIT'!$E$11)</f>
        <v>2.0375334161975194</v>
      </c>
      <c r="S48" s="38">
        <f>IF(S42="-","-",SUM(S39:S47)*'3k EBIT'!$E$11)</f>
        <v>2.0819665547461152</v>
      </c>
      <c r="T48" s="38">
        <f>IF(T42="-","-",SUM(T39:T47)*'3k EBIT'!$E$11)</f>
        <v>1.9954046549190607</v>
      </c>
      <c r="U48" s="38" t="str">
        <f>IF(U42="-","-",SUM(U39:U47)*'3k EBIT'!$E$11)</f>
        <v>-</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15">
      <c r="A49" s="256"/>
      <c r="B49" s="135" t="s">
        <v>292</v>
      </c>
      <c r="C49" s="179" t="s">
        <v>519</v>
      </c>
      <c r="D49" s="133" t="s">
        <v>318</v>
      </c>
      <c r="E49" s="127"/>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1.3453303122547489</v>
      </c>
      <c r="M49" s="38">
        <f>IF(M44="-","-",SUM(M39:M42,M44:M48)*'3l HAP'!$E$12)</f>
        <v>1.392151262318523</v>
      </c>
      <c r="N49" s="38">
        <f>IF(N44="-","-",SUM(N39:N42,N44:N48)*'3l HAP'!$E$12)</f>
        <v>1.5201859488427028</v>
      </c>
      <c r="O49" s="30"/>
      <c r="P49" s="38">
        <f>IF(P44="-","-",SUM(P39:P42,P44:P48)*'3l HAP'!$E$12)</f>
        <v>1.5201859488427028</v>
      </c>
      <c r="Q49" s="38">
        <f>IF(Q44="-","-",SUM(Q39:Q42,Q44:Q48)*'3l HAP'!$E$12)</f>
        <v>1.5587305993916913</v>
      </c>
      <c r="R49" s="38">
        <f>IF(R44="-","-",SUM(R39:R42,R44:R48)*'3l HAP'!$E$12)</f>
        <v>1.570079706555918</v>
      </c>
      <c r="S49" s="38">
        <f>IF(S44="-","-",SUM(S39:S42,S44:S48)*'3l HAP'!$E$12)</f>
        <v>1.6043189335443677</v>
      </c>
      <c r="T49" s="38">
        <f>IF(T44="-","-",SUM(T39:T42,T44:T48)*'3l HAP'!$E$12)</f>
        <v>1.5376161834451714</v>
      </c>
      <c r="U49" s="38" t="str">
        <f>IF(U44="-","-",SUM(U39:U42,U44:U48)*'3l HAP'!$E$12)</f>
        <v>-</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15">
      <c r="A50" s="256"/>
      <c r="B50" s="135" t="s">
        <v>44</v>
      </c>
      <c r="C50" s="135" t="str">
        <f>B50&amp;"_"&amp;D50</f>
        <v>Total_London</v>
      </c>
      <c r="D50" s="133" t="s">
        <v>318</v>
      </c>
      <c r="E50" s="128"/>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93.233200830303304</v>
      </c>
      <c r="M50" s="38">
        <f t="shared" si="3"/>
        <v>96.47795566902046</v>
      </c>
      <c r="N50" s="38">
        <f t="shared" si="3"/>
        <v>105.35093172049102</v>
      </c>
      <c r="O50" s="30"/>
      <c r="P50" s="38">
        <f t="shared" si="3"/>
        <v>105.35093172049102</v>
      </c>
      <c r="Q50" s="38">
        <f t="shared" si="3"/>
        <v>108.02212786677039</v>
      </c>
      <c r="R50" s="38">
        <f t="shared" si="3"/>
        <v>108.8086362638893</v>
      </c>
      <c r="S50" s="38">
        <f t="shared" si="3"/>
        <v>111.18146076431874</v>
      </c>
      <c r="T50" s="38">
        <f t="shared" si="3"/>
        <v>106.55887043145906</v>
      </c>
      <c r="U50" s="38" t="str">
        <f t="shared" si="3"/>
        <v>-</v>
      </c>
      <c r="V50" s="38" t="str">
        <f t="shared" si="3"/>
        <v>-</v>
      </c>
      <c r="W50" s="38" t="str">
        <f t="shared" si="3"/>
        <v>-</v>
      </c>
      <c r="X50" s="38" t="str">
        <f t="shared" si="3"/>
        <v>-</v>
      </c>
      <c r="Y50" s="38" t="str">
        <f t="shared" si="3"/>
        <v>-</v>
      </c>
      <c r="Z50" s="38" t="str">
        <f t="shared" si="3"/>
        <v>-</v>
      </c>
      <c r="AA50" s="28"/>
    </row>
    <row r="51" spans="1:27" s="29" customFormat="1" ht="11.25" customHeight="1" x14ac:dyDescent="0.15">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AA'!J184="-","-",'3c AA'!J184)</f>
        <v>-</v>
      </c>
      <c r="H53" s="129" t="str">
        <f>IF('3c AA'!K184="-","-",'3c AA'!K184)</f>
        <v>-</v>
      </c>
      <c r="I53" s="129" t="str">
        <f>IF('3c AA'!L184="-","-",'3c AA'!L184)</f>
        <v>-</v>
      </c>
      <c r="J53" s="129" t="str">
        <f>IF('3c AA'!M184="-","-",'3c AA'!M184)</f>
        <v>-</v>
      </c>
      <c r="K53" s="129" t="str">
        <f>IF('3c AA'!N184="-","-",'3c AA'!N184)</f>
        <v>-</v>
      </c>
      <c r="L53" s="129" t="str">
        <f>IF('3c AA'!O184="-","-",'3c AA'!O184)</f>
        <v>-</v>
      </c>
      <c r="M53" s="129" t="str">
        <f>IF('3c AA'!P184="-","-",'3c AA'!P184)</f>
        <v>-</v>
      </c>
      <c r="N53" s="129" t="str">
        <f>IF('3c AA'!Q184="-","-",'3c AA'!Q184)</f>
        <v>-</v>
      </c>
      <c r="O53" s="30"/>
      <c r="P53" s="129" t="str">
        <f>IF('3c AA'!S184="-","-",'3c AA'!S184)</f>
        <v>-</v>
      </c>
      <c r="Q53" s="129" t="str">
        <f>IF('3c AA'!T184="-","-",'3c AA'!T184)</f>
        <v>-</v>
      </c>
      <c r="R53" s="129" t="str">
        <f>IF('3c AA'!U184="-","-",'3c AA'!U184)</f>
        <v>-</v>
      </c>
      <c r="S53" s="129" t="str">
        <f>IF('3c AA'!V184="-","-",'3c AA'!V184)</f>
        <v>-</v>
      </c>
      <c r="T53" s="129">
        <f>IF('3c AA'!W184="-","-",'3c AA'!W184)</f>
        <v>0</v>
      </c>
      <c r="U53" s="129" t="str">
        <f>IF('3c AA'!X184="-","-",'3c AA'!X184)</f>
        <v>-</v>
      </c>
      <c r="V53" s="129" t="str">
        <f>IF('3c AA'!Y184="-","-",'3c AA'!Y184)</f>
        <v>-</v>
      </c>
      <c r="W53" s="129" t="str">
        <f>IF('3c AA'!Z184="-","-",'3c AA'!Z184)</f>
        <v>-</v>
      </c>
      <c r="X53" s="129" t="str">
        <f>IF('3c AA'!AA184="-","-",'3c AA'!AA184)</f>
        <v>-</v>
      </c>
      <c r="Y53" s="129" t="str">
        <f>IF('3c AA'!AB184="-","-",'3c AA'!AB184)</f>
        <v>-</v>
      </c>
      <c r="Z53" s="129" t="str">
        <f>IF('3c AA'!AC184="-","-",'3c AA'!AC184)</f>
        <v>-</v>
      </c>
      <c r="AA53" s="28"/>
    </row>
    <row r="54" spans="1:27" s="29" customFormat="1" ht="11.25" customHeight="1" x14ac:dyDescent="0.15">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t="str">
        <f>'3d PC'!U64</f>
        <v>-</v>
      </c>
      <c r="V54" s="129" t="str">
        <f>'3d PC'!V64</f>
        <v>-</v>
      </c>
      <c r="W54" s="129" t="str">
        <f>'3d PC'!W64</f>
        <v>-</v>
      </c>
      <c r="X54" s="129" t="str">
        <f>'3d PC'!X64</f>
        <v>-</v>
      </c>
      <c r="Y54" s="129" t="str">
        <f>'3d PC'!Y64</f>
        <v>-</v>
      </c>
      <c r="Z54" s="129" t="str">
        <f>'3d PC'!Z64</f>
        <v>-</v>
      </c>
      <c r="AA54" s="28"/>
    </row>
    <row r="55" spans="1:27" s="29" customFormat="1" ht="11.25" customHeight="1" x14ac:dyDescent="0.15">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15">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t="str">
        <f>IF('3g CPIH'!Q$16="-","-",'3h OC '!$E$11*('3g CPIH'!Q$16/'3g CPIH'!$G$16))</f>
        <v>-</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SMNCC'!G$39="-","-",'3i SMNCC'!G$49)</f>
        <v>0</v>
      </c>
      <c r="L57" s="129">
        <f>IF('3i SMNCC'!H$39="-","-",'3i SMNCC'!H$49)</f>
        <v>-0.1023945869506754</v>
      </c>
      <c r="M57" s="129">
        <f>IF('3i SMNCC'!I$39="-","-",'3i SMNCC'!I$49)</f>
        <v>1.310776222511721</v>
      </c>
      <c r="N57" s="129">
        <f>IF('3i SMNCC'!J$39="-","-",'3i SMNCC'!J$49)</f>
        <v>8.7390665290237255</v>
      </c>
      <c r="O57" s="30"/>
      <c r="P57" s="129">
        <f>IF('3i SMNCC'!L$39="-","-",'3i SMNCC'!L$49)</f>
        <v>8.7390665290237255</v>
      </c>
      <c r="Q57" s="129">
        <f>IF('3i SMNCC'!M$39="-","-",'3i SMNCC'!M$49)</f>
        <v>10.102089688688181</v>
      </c>
      <c r="R57" s="129">
        <f>IF('3i SMNCC'!N$39="-","-",'3i SMNCC'!N$49)</f>
        <v>10.300173121233549</v>
      </c>
      <c r="S57" s="129">
        <f>IF('3i SMNCC'!O$39="-","-",'3i SMNCC'!O$49)</f>
        <v>11.847822371645298</v>
      </c>
      <c r="T57" s="129">
        <f>IF('3i SMNCC'!P$39="-","-",'3i SMNCC'!P$49)</f>
        <v>7.7038430079225817</v>
      </c>
      <c r="U57" s="129" t="str">
        <f>IF('3i SMNCC'!Q$39="-","-",'3i SMNCC'!Q$49)</f>
        <v>-</v>
      </c>
      <c r="V57" s="129" t="str">
        <f>IF('3i SMNCC'!R$39="-","-",'3i SMNCC'!R$49)</f>
        <v>-</v>
      </c>
      <c r="W57" s="129" t="str">
        <f>IF('3i SMNCC'!S$39="-","-",'3i SMNCC'!S$49)</f>
        <v>-</v>
      </c>
      <c r="X57" s="129" t="str">
        <f>IF('3i SMNCC'!T$39="-","-",'3i SMNCC'!T$49)</f>
        <v>-</v>
      </c>
      <c r="Y57" s="129" t="str">
        <f>IF('3i SMNCC'!U$39="-","-",'3i SMNCC'!U$49)</f>
        <v>-</v>
      </c>
      <c r="Z57" s="129" t="str">
        <f>IF('3i SMNCC'!V$39="-","-",'3i SMNCC'!V$49)</f>
        <v>-</v>
      </c>
      <c r="AA57" s="28"/>
    </row>
    <row r="58" spans="1:27" s="29" customFormat="1" ht="12.4" customHeight="1" x14ac:dyDescent="0.15">
      <c r="A58" s="256"/>
      <c r="B58" s="132" t="s">
        <v>349</v>
      </c>
      <c r="C58" s="132" t="s">
        <v>389</v>
      </c>
      <c r="D58" s="134" t="s">
        <v>319</v>
      </c>
      <c r="E58" s="131"/>
      <c r="F58" s="30"/>
      <c r="G58" s="129">
        <f>IF('3g CPIH'!C$16="-","-",'3j PAAC PAP'!$G$19*('3g CPIH'!C$16/'3g CPIH'!$G$16))</f>
        <v>13.137827495107633</v>
      </c>
      <c r="H58" s="129">
        <f>IF('3g CPIH'!D$16="-","-",'3j PAAC PAP'!$G$19*('3g CPIH'!D$16/'3g CPIH'!$G$16))</f>
        <v>13.164129452054794</v>
      </c>
      <c r="I58" s="129">
        <f>IF('3g CPIH'!E$16="-","-",'3j PAAC PAP'!$G$19*('3g CPIH'!E$16/'3g CPIH'!$G$16))</f>
        <v>13.203582387475539</v>
      </c>
      <c r="J58" s="129">
        <f>IF('3g CPIH'!F$16="-","-",'3j PAAC PAP'!$G$19*('3g CPIH'!F$16/'3g CPIH'!$G$16))</f>
        <v>13.282488258317025</v>
      </c>
      <c r="K58" s="129">
        <f>IF('3g CPIH'!G$16="-","-",'3j PAAC PAP'!$G$19*('3g CPIH'!G$16/'3g CPIH'!$G$16))</f>
        <v>13.440300000000001</v>
      </c>
      <c r="L58" s="129">
        <f>IF('3g CPIH'!H$16="-","-",'3j PAAC PAP'!$G$19*('3g CPIH'!H$16/'3g CPIH'!$G$16))</f>
        <v>13.611262720156557</v>
      </c>
      <c r="M58" s="129">
        <f>IF('3g CPIH'!I$16="-","-",'3j PAAC PAP'!$G$19*('3g CPIH'!I$16/'3g CPIH'!$G$16))</f>
        <v>13.808527397260272</v>
      </c>
      <c r="N58" s="129">
        <f>IF('3g CPIH'!J$16="-","-",'3j PAAC PAP'!$G$19*('3g CPIH'!J$16/'3g CPIH'!$G$16))</f>
        <v>13.926886203522507</v>
      </c>
      <c r="O58" s="30"/>
      <c r="P58" s="129">
        <f>IF('3g CPIH'!L$16="-","-",'3j PAAC PAP'!$G$19*('3g CPIH'!L$16/'3g CPIH'!$G$16))</f>
        <v>13.926886203522507</v>
      </c>
      <c r="Q58" s="129">
        <f>IF('3g CPIH'!M$16="-","-",'3j PAAC PAP'!$G$19*('3g CPIH'!M$16/'3g CPIH'!$G$16))</f>
        <v>14.08469794520548</v>
      </c>
      <c r="R58" s="129">
        <f>IF('3g CPIH'!N$16="-","-",'3j PAAC PAP'!$G$19*('3g CPIH'!N$16/'3g CPIH'!$G$16))</f>
        <v>14.189905772994129</v>
      </c>
      <c r="S58" s="129">
        <f>IF('3g CPIH'!O$16="-","-",'3j PAAC PAP'!$G$19*('3g CPIH'!O$16/'3g CPIH'!$G$16))</f>
        <v>14.268811643835617</v>
      </c>
      <c r="T58" s="129">
        <f>IF('3g CPIH'!P$16="-","-",'3j PAAC PAP'!$G$19*('3g CPIH'!P$16/'3g CPIH'!$G$16))</f>
        <v>14.30826457925636</v>
      </c>
      <c r="U58" s="129" t="str">
        <f>IF('3g CPIH'!Q$16="-","-",'3j PAAC PAP'!$G$19*('3g CPIH'!Q$16/'3g CPIH'!$G$16))</f>
        <v>-</v>
      </c>
      <c r="V58" s="129" t="str">
        <f>IF('3g CPIH'!R$16="-","-",'3j PAAC PAP'!$G$19*('3g CPIH'!R$16/'3g CPIH'!$G$16))</f>
        <v>-</v>
      </c>
      <c r="W58" s="129" t="str">
        <f>IF('3g CPIH'!S$16="-","-",'3j PAAC PAP'!$G$19*('3g CPIH'!S$16/'3g CPIH'!$G$16))</f>
        <v>-</v>
      </c>
      <c r="X58" s="129" t="str">
        <f>IF('3g CPIH'!T$16="-","-",'3j PAAC PAP'!$G$19*('3g CPIH'!T$16/'3g CPIH'!$G$16))</f>
        <v>-</v>
      </c>
      <c r="Y58" s="129" t="str">
        <f>IF('3g CPIH'!U$16="-","-",'3j PAAC PAP'!$G$19*('3g CPIH'!U$16/'3g CPIH'!$G$16))</f>
        <v>-</v>
      </c>
      <c r="Z58" s="129" t="str">
        <f>IF('3g CPIH'!V$16="-","-",'3j PAAC PAP'!$G$19*('3g CPIH'!V$16/'3g CPIH'!$G$16))</f>
        <v>-</v>
      </c>
      <c r="AA58" s="28"/>
    </row>
    <row r="59" spans="1:27" s="29" customFormat="1" ht="11.25" x14ac:dyDescent="0.15">
      <c r="A59" s="256"/>
      <c r="B59" s="132" t="s">
        <v>349</v>
      </c>
      <c r="C59" s="132" t="s">
        <v>406</v>
      </c>
      <c r="D59" s="134" t="s">
        <v>319</v>
      </c>
      <c r="E59" s="131"/>
      <c r="F59" s="30"/>
      <c r="G59" s="129">
        <f>IF(G54="-","-",SUM(G51:G57)*'3j PAAC PAP'!$G$37)</f>
        <v>4.0291031998812512</v>
      </c>
      <c r="H59" s="129">
        <f>IF(H54="-","-",SUM(H51:H57)*'3j PAAC PAP'!$G$37)</f>
        <v>4.036414349210018</v>
      </c>
      <c r="I59" s="129">
        <f>IF(I54="-","-",SUM(I51:I57)*'3j PAAC PAP'!$G$37)</f>
        <v>4.0510038932775032</v>
      </c>
      <c r="J59" s="129">
        <f>IF(J54="-","-",SUM(J51:J57)*'3j PAAC PAP'!$G$37)</f>
        <v>4.0729373412638044</v>
      </c>
      <c r="K59" s="129">
        <f>IF(K54="-","-",SUM(K51:K57)*'3j PAAC PAP'!$G$37)</f>
        <v>4.1213929100624256</v>
      </c>
      <c r="L59" s="129">
        <f>IF(L54="-","-",SUM(L51:L57)*'3j PAAC PAP'!$G$37)</f>
        <v>4.1630250296904867</v>
      </c>
      <c r="M59" s="129">
        <f>IF(M54="-","-",SUM(M51:M57)*'3j PAAC PAP'!$G$37)</f>
        <v>4.322946556978855</v>
      </c>
      <c r="N59" s="129">
        <f>IF(N54="-","-",SUM(N51:N57)*'3j PAAC PAP'!$G$37)</f>
        <v>4.783166557130718</v>
      </c>
      <c r="O59" s="30"/>
      <c r="P59" s="129">
        <f>IF(P54="-","-",SUM(P51:P57)*'3j PAAC PAP'!$G$37)</f>
        <v>4.783166557130718</v>
      </c>
      <c r="Q59" s="129">
        <f>IF(Q54="-","-",SUM(Q51:Q57)*'3j PAAC PAP'!$G$37)</f>
        <v>4.9150689011051076</v>
      </c>
      <c r="R59" s="129">
        <f>IF(R54="-","-",SUM(R51:R57)*'3j PAAC PAP'!$G$37)</f>
        <v>4.9507109401752034</v>
      </c>
      <c r="S59" s="129">
        <f>IF(S54="-","-",SUM(S51:S57)*'3j PAAC PAP'!$G$37)</f>
        <v>5.0712131846455923</v>
      </c>
      <c r="T59" s="129">
        <f>IF(T54="-","-",SUM(T51:T57)*'3j PAAC PAP'!$G$37)</f>
        <v>4.8259501851548539</v>
      </c>
      <c r="U59" s="129" t="str">
        <f>IF(U54="-","-",SUM(U51:U57)*'3j PAAC PAP'!$G$37)</f>
        <v>-</v>
      </c>
      <c r="V59" s="129" t="str">
        <f>IF(V54="-","-",SUM(V51:V57)*'3j PAAC PAP'!$G$37)</f>
        <v>-</v>
      </c>
      <c r="W59" s="129" t="str">
        <f>IF(W54="-","-",SUM(W51:W57)*'3j PAAC PAP'!$G$37)</f>
        <v>-</v>
      </c>
      <c r="X59" s="129" t="str">
        <f>IF(X54="-","-",SUM(X51:X57)*'3j PAAC PAP'!$G$37)</f>
        <v>-</v>
      </c>
      <c r="Y59" s="129" t="str">
        <f>IF(Y54="-","-",SUM(Y51:Y57)*'3j PAAC PAP'!$G$37)</f>
        <v>-</v>
      </c>
      <c r="Z59" s="129" t="str">
        <f>IF(Z54="-","-",SUM(Z51:Z57)*'3j PAAC PAP'!$G$37)</f>
        <v>-</v>
      </c>
      <c r="AA59" s="28"/>
    </row>
    <row r="60" spans="1:27" s="29" customFormat="1" ht="11.25" customHeight="1" x14ac:dyDescent="0.15">
      <c r="A60" s="256"/>
      <c r="B60" s="132" t="s">
        <v>388</v>
      </c>
      <c r="C60" s="132" t="s">
        <v>518</v>
      </c>
      <c r="D60" s="134" t="s">
        <v>319</v>
      </c>
      <c r="E60" s="131"/>
      <c r="F60" s="30"/>
      <c r="G60" s="129">
        <f>IF(G54="-","-",SUM(G51:G59)*'3k EBIT'!$E$11)</f>
        <v>1.6890178272439871</v>
      </c>
      <c r="H60" s="129">
        <f>IF(H54="-","-",SUM(H51:H59)*'3k EBIT'!$E$11)</f>
        <v>1.6921303822385896</v>
      </c>
      <c r="I60" s="129">
        <f>IF(I54="-","-",SUM(I51:I59)*'3k EBIT'!$E$11)</f>
        <v>1.6980891217871283</v>
      </c>
      <c r="J60" s="129">
        <f>IF(J54="-","-",SUM(J51:J59)*'3k EBIT'!$E$11)</f>
        <v>1.7074267867709363</v>
      </c>
      <c r="K60" s="129">
        <f>IF(K54="-","-",SUM(K51:K59)*'3k EBIT'!$E$11)</f>
        <v>1.7277359161924088</v>
      </c>
      <c r="L60" s="129">
        <f>IF(L54="-","-",SUM(L51:L59)*'3k EBIT'!$E$11)</f>
        <v>1.7458702609789247</v>
      </c>
      <c r="M60" s="129">
        <f>IF(M54="-","-",SUM(M51:M59)*'3k EBIT'!$E$11)</f>
        <v>1.8066310299607238</v>
      </c>
      <c r="N60" s="129">
        <f>IF(N54="-","-",SUM(N51:N59)*'3k EBIT'!$E$11)</f>
        <v>1.9727849845250041</v>
      </c>
      <c r="O60" s="30"/>
      <c r="P60" s="129">
        <f>IF(P54="-","-",SUM(P51:P59)*'3k EBIT'!$E$11)</f>
        <v>1.9727849845250041</v>
      </c>
      <c r="Q60" s="129">
        <f>IF(Q54="-","-",SUM(Q51:Q59)*'3k EBIT'!$E$11)</f>
        <v>2.02280538360493</v>
      </c>
      <c r="R60" s="129">
        <f>IF(R54="-","-",SUM(R51:R59)*'3k EBIT'!$E$11)</f>
        <v>2.0375334161975194</v>
      </c>
      <c r="S60" s="129">
        <f>IF(S54="-","-",SUM(S51:S59)*'3k EBIT'!$E$11)</f>
        <v>2.0819665547461152</v>
      </c>
      <c r="T60" s="129">
        <f>IF(T54="-","-",SUM(T51:T59)*'3k EBIT'!$E$11)</f>
        <v>1.9954046549190607</v>
      </c>
      <c r="U60" s="129" t="str">
        <f>IF(U54="-","-",SUM(U51:U59)*'3k EBIT'!$E$11)</f>
        <v>-</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15">
      <c r="A61" s="256"/>
      <c r="B61" s="132" t="s">
        <v>292</v>
      </c>
      <c r="C61" s="177" t="s">
        <v>519</v>
      </c>
      <c r="D61" s="134" t="s">
        <v>319</v>
      </c>
      <c r="E61" s="130"/>
      <c r="F61" s="30"/>
      <c r="G61" s="129">
        <f>IF(G56="-","-",SUM(G51:G54,G56:G60)*'3l HAP'!$E$12)</f>
        <v>1.3015210418074821</v>
      </c>
      <c r="H61" s="129">
        <f>IF(H56="-","-",SUM(H51:H54,H56:H60)*'3l HAP'!$E$12)</f>
        <v>1.3039195101681555</v>
      </c>
      <c r="I61" s="129">
        <f>IF(I56="-","-",SUM(I51:I54,I56:I60)*'3l HAP'!$E$12)</f>
        <v>1.3085111875205069</v>
      </c>
      <c r="J61" s="129">
        <f>IF(J56="-","-",SUM(J51:J54,J56:J60)*'3l HAP'!$E$12)</f>
        <v>1.3157065926025275</v>
      </c>
      <c r="K61" s="129">
        <f>IF(K56="-","-",SUM(K51:K54,K56:K60)*'3l HAP'!$E$12)</f>
        <v>1.3313563737099117</v>
      </c>
      <c r="L61" s="129">
        <f>IF(L56="-","-",SUM(L51:L54,L56:L60)*'3l HAP'!$E$12)</f>
        <v>1.3453303122547489</v>
      </c>
      <c r="M61" s="129">
        <f>IF(M56="-","-",SUM(M51:M54,M56:M60)*'3l HAP'!$E$12)</f>
        <v>1.392151262318523</v>
      </c>
      <c r="N61" s="129">
        <f>IF(N56="-","-",SUM(N51:N54,N56:N60)*'3l HAP'!$E$12)</f>
        <v>1.5201859488427028</v>
      </c>
      <c r="O61" s="30"/>
      <c r="P61" s="129">
        <f>IF(P56="-","-",SUM(P51:P54,P56:P60)*'3l HAP'!$E$12)</f>
        <v>1.5201859488427028</v>
      </c>
      <c r="Q61" s="129">
        <f>IF(Q56="-","-",SUM(Q51:Q54,Q56:Q60)*'3l HAP'!$E$12)</f>
        <v>1.5587305993916913</v>
      </c>
      <c r="R61" s="129">
        <f>IF(R56="-","-",SUM(R51:R54,R56:R60)*'3l HAP'!$E$12)</f>
        <v>1.570079706555918</v>
      </c>
      <c r="S61" s="129">
        <f>IF(S56="-","-",SUM(S51:S54,S56:S60)*'3l HAP'!$E$12)</f>
        <v>1.6043189335443677</v>
      </c>
      <c r="T61" s="129">
        <f>IF(T56="-","-",SUM(T51:T54,T56:T60)*'3l HAP'!$E$12)</f>
        <v>1.5376161834451714</v>
      </c>
      <c r="U61" s="129" t="str">
        <f>IF(U56="-","-",SUM(U51:U54,U56:U60)*'3l HAP'!$E$12)</f>
        <v>-</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15">
      <c r="A62" s="256"/>
      <c r="B62" s="132" t="s">
        <v>44</v>
      </c>
      <c r="C62" s="132" t="str">
        <f>B62&amp;"_"&amp;D62</f>
        <v>Total_N Wales and Mersey</v>
      </c>
      <c r="D62" s="134" t="s">
        <v>319</v>
      </c>
      <c r="E62" s="131"/>
      <c r="F62" s="30"/>
      <c r="G62" s="129">
        <f>IF(G56="-","-",SUM(G51:G61))</f>
        <v>90.197159441334975</v>
      </c>
      <c r="H62" s="129">
        <f t="shared" ref="H62:Z62" si="4">IF(H56="-","-",SUM(H51:H61))</f>
        <v>90.363376525956397</v>
      </c>
      <c r="I62" s="129">
        <f t="shared" si="4"/>
        <v>90.681585944743844</v>
      </c>
      <c r="J62" s="129">
        <f t="shared" si="4"/>
        <v>91.180237198608097</v>
      </c>
      <c r="K62" s="129">
        <f t="shared" si="4"/>
        <v>92.264788086701628</v>
      </c>
      <c r="L62" s="129">
        <f t="shared" si="4"/>
        <v>93.233200830303304</v>
      </c>
      <c r="M62" s="129">
        <f t="shared" si="4"/>
        <v>96.47795566902046</v>
      </c>
      <c r="N62" s="129">
        <f t="shared" si="4"/>
        <v>105.35093172049102</v>
      </c>
      <c r="O62" s="30"/>
      <c r="P62" s="129">
        <f t="shared" si="4"/>
        <v>105.35093172049102</v>
      </c>
      <c r="Q62" s="129">
        <f t="shared" si="4"/>
        <v>108.02212786677039</v>
      </c>
      <c r="R62" s="129">
        <f t="shared" si="4"/>
        <v>108.8086362638893</v>
      </c>
      <c r="S62" s="129">
        <f t="shared" si="4"/>
        <v>111.18146076431874</v>
      </c>
      <c r="T62" s="129">
        <f t="shared" si="4"/>
        <v>106.55887043145906</v>
      </c>
      <c r="U62" s="129" t="str">
        <f t="shared" si="4"/>
        <v>-</v>
      </c>
      <c r="V62" s="129" t="str">
        <f t="shared" si="4"/>
        <v>-</v>
      </c>
      <c r="W62" s="129" t="str">
        <f t="shared" si="4"/>
        <v>-</v>
      </c>
      <c r="X62" s="129" t="str">
        <f t="shared" si="4"/>
        <v>-</v>
      </c>
      <c r="Y62" s="129" t="str">
        <f t="shared" si="4"/>
        <v>-</v>
      </c>
      <c r="Z62" s="129" t="str">
        <f t="shared" si="4"/>
        <v>-</v>
      </c>
      <c r="AA62" s="28"/>
    </row>
    <row r="63" spans="1:27" s="29" customFormat="1" ht="11.25" customHeight="1" x14ac:dyDescent="0.15">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f>IF('3c AA'!W185="-","-",'3c AA'!W185)</f>
        <v>0</v>
      </c>
      <c r="U65" s="38" t="str">
        <f>IF('3c AA'!X185="-","-",'3c AA'!X185)</f>
        <v>-</v>
      </c>
      <c r="V65" s="38" t="str">
        <f>IF('3c AA'!Y185="-","-",'3c AA'!Y185)</f>
        <v>-</v>
      </c>
      <c r="W65" s="38" t="str">
        <f>IF('3c AA'!Z185="-","-",'3c AA'!Z185)</f>
        <v>-</v>
      </c>
      <c r="X65" s="38" t="str">
        <f>IF('3c AA'!AA185="-","-",'3c AA'!AA185)</f>
        <v>-</v>
      </c>
      <c r="Y65" s="38" t="str">
        <f>IF('3c AA'!AB185="-","-",'3c AA'!AB185)</f>
        <v>-</v>
      </c>
      <c r="Z65" s="38" t="str">
        <f>IF('3c AA'!AC185="-","-",'3c AA'!AC185)</f>
        <v>-</v>
      </c>
      <c r="AA65" s="28"/>
    </row>
    <row r="66" spans="1:27" s="29" customFormat="1" ht="11.25" customHeight="1" x14ac:dyDescent="0.15">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t="str">
        <f>'3d PC'!U64</f>
        <v>-</v>
      </c>
      <c r="V66" s="38" t="str">
        <f>'3d PC'!V64</f>
        <v>-</v>
      </c>
      <c r="W66" s="38" t="str">
        <f>'3d PC'!W64</f>
        <v>-</v>
      </c>
      <c r="X66" s="38" t="str">
        <f>'3d PC'!X64</f>
        <v>-</v>
      </c>
      <c r="Y66" s="38" t="str">
        <f>'3d PC'!Y64</f>
        <v>-</v>
      </c>
      <c r="Z66" s="38" t="str">
        <f>'3d PC'!Z64</f>
        <v>-</v>
      </c>
      <c r="AA66" s="28"/>
    </row>
    <row r="67" spans="1:27" s="29" customFormat="1" ht="11.25" x14ac:dyDescent="0.15">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15">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t="str">
        <f>IF('3g CPIH'!Q$16="-","-",'3h OC '!$E$11*('3g CPIH'!Q$16/'3g CPIH'!$G$16))</f>
        <v>-</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SMNCC'!G$39="-","-",'3i SMNCC'!G$49)</f>
        <v>0</v>
      </c>
      <c r="L69" s="38">
        <f>IF('3i SMNCC'!H$39="-","-",'3i SMNCC'!H$49)</f>
        <v>-0.1023945869506754</v>
      </c>
      <c r="M69" s="38">
        <f>IF('3i SMNCC'!I$39="-","-",'3i SMNCC'!I$49)</f>
        <v>1.310776222511721</v>
      </c>
      <c r="N69" s="38">
        <f>IF('3i SMNCC'!J$39="-","-",'3i SMNCC'!J$49)</f>
        <v>8.7390665290237255</v>
      </c>
      <c r="O69" s="30"/>
      <c r="P69" s="38">
        <f>IF('3i SMNCC'!L$39="-","-",'3i SMNCC'!L$49)</f>
        <v>8.7390665290237255</v>
      </c>
      <c r="Q69" s="38">
        <f>IF('3i SMNCC'!M$39="-","-",'3i SMNCC'!M$49)</f>
        <v>10.102089688688181</v>
      </c>
      <c r="R69" s="38">
        <f>IF('3i SMNCC'!N$39="-","-",'3i SMNCC'!N$49)</f>
        <v>10.300173121233549</v>
      </c>
      <c r="S69" s="38">
        <f>IF('3i SMNCC'!O$39="-","-",'3i SMNCC'!O$49)</f>
        <v>11.847822371645298</v>
      </c>
      <c r="T69" s="38">
        <f>IF('3i SMNCC'!P$39="-","-",'3i SMNCC'!P$49)</f>
        <v>7.7038430079225817</v>
      </c>
      <c r="U69" s="38" t="str">
        <f>IF('3i SMNCC'!Q$39="-","-",'3i SMNCC'!Q$49)</f>
        <v>-</v>
      </c>
      <c r="V69" s="38" t="str">
        <f>IF('3i SMNCC'!R$39="-","-",'3i SMNCC'!R$49)</f>
        <v>-</v>
      </c>
      <c r="W69" s="38" t="str">
        <f>IF('3i SMNCC'!S$39="-","-",'3i SMNCC'!S$49)</f>
        <v>-</v>
      </c>
      <c r="X69" s="38" t="str">
        <f>IF('3i SMNCC'!T$39="-","-",'3i SMNCC'!T$49)</f>
        <v>-</v>
      </c>
      <c r="Y69" s="38" t="str">
        <f>IF('3i SMNCC'!U$39="-","-",'3i SMNCC'!U$49)</f>
        <v>-</v>
      </c>
      <c r="Z69" s="38" t="str">
        <f>IF('3i SMNCC'!V$39="-","-",'3i SMNCC'!V$49)</f>
        <v>-</v>
      </c>
      <c r="AA69" s="28"/>
    </row>
    <row r="70" spans="1:27" s="29" customFormat="1" ht="11.25" x14ac:dyDescent="0.15">
      <c r="A70" s="256"/>
      <c r="B70" s="135" t="s">
        <v>349</v>
      </c>
      <c r="C70" s="135" t="s">
        <v>389</v>
      </c>
      <c r="D70" s="133" t="s">
        <v>320</v>
      </c>
      <c r="E70" s="128"/>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f>IF('3g CPIH'!P$16="-","-",'3j PAAC PAP'!$G$19*('3g CPIH'!P$16/'3g CPIH'!$G$16))</f>
        <v>14.30826457925636</v>
      </c>
      <c r="U70" s="38" t="str">
        <f>IF('3g CPIH'!Q$16="-","-",'3j PAAC PAP'!$G$19*('3g CPIH'!Q$16/'3g CPIH'!$G$16))</f>
        <v>-</v>
      </c>
      <c r="V70" s="38" t="str">
        <f>IF('3g CPIH'!R$16="-","-",'3j PAAC PAP'!$G$19*('3g CPIH'!R$16/'3g CPIH'!$G$16))</f>
        <v>-</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15">
      <c r="A71" s="256"/>
      <c r="B71" s="135" t="s">
        <v>349</v>
      </c>
      <c r="C71" s="135" t="s">
        <v>406</v>
      </c>
      <c r="D71" s="133" t="s">
        <v>320</v>
      </c>
      <c r="E71" s="128"/>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4.1630250296904867</v>
      </c>
      <c r="M71" s="38">
        <f>IF(M66="-","-",SUM(M63:M69)*'3j PAAC PAP'!$G$37)</f>
        <v>4.322946556978855</v>
      </c>
      <c r="N71" s="38">
        <f>IF(N66="-","-",SUM(N63:N69)*'3j PAAC PAP'!$G$37)</f>
        <v>4.783166557130718</v>
      </c>
      <c r="O71" s="30"/>
      <c r="P71" s="38">
        <f>IF(P66="-","-",SUM(P63:P69)*'3j PAAC PAP'!$G$37)</f>
        <v>4.783166557130718</v>
      </c>
      <c r="Q71" s="38">
        <f>IF(Q66="-","-",SUM(Q63:Q69)*'3j PAAC PAP'!$G$37)</f>
        <v>4.9150689011051076</v>
      </c>
      <c r="R71" s="38">
        <f>IF(R66="-","-",SUM(R63:R69)*'3j PAAC PAP'!$G$37)</f>
        <v>4.9507109401752034</v>
      </c>
      <c r="S71" s="38">
        <f>IF(S66="-","-",SUM(S63:S69)*'3j PAAC PAP'!$G$37)</f>
        <v>5.0712131846455923</v>
      </c>
      <c r="T71" s="38">
        <f>IF(T66="-","-",SUM(T63:T69)*'3j PAAC PAP'!$G$37)</f>
        <v>4.8259501851548539</v>
      </c>
      <c r="U71" s="38" t="str">
        <f>IF(U66="-","-",SUM(U63:U69)*'3j PAAC PAP'!$G$37)</f>
        <v>-</v>
      </c>
      <c r="V71" s="38" t="str">
        <f>IF(V66="-","-",SUM(V63:V69)*'3j PAAC PAP'!$G$37)</f>
        <v>-</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15">
      <c r="A72" s="256"/>
      <c r="B72" s="135" t="s">
        <v>388</v>
      </c>
      <c r="C72" s="135" t="s">
        <v>518</v>
      </c>
      <c r="D72" s="133" t="s">
        <v>320</v>
      </c>
      <c r="E72" s="128"/>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1.7458702609789247</v>
      </c>
      <c r="M72" s="38">
        <f>IF(M66="-","-",SUM(M63:M71)*'3k EBIT'!$E$11)</f>
        <v>1.8066310299607238</v>
      </c>
      <c r="N72" s="38">
        <f>IF(N66="-","-",SUM(N63:N71)*'3k EBIT'!$E$11)</f>
        <v>1.9727849845250041</v>
      </c>
      <c r="O72" s="30"/>
      <c r="P72" s="38">
        <f>IF(P66="-","-",SUM(P63:P71)*'3k EBIT'!$E$11)</f>
        <v>1.9727849845250041</v>
      </c>
      <c r="Q72" s="38">
        <f>IF(Q66="-","-",SUM(Q63:Q71)*'3k EBIT'!$E$11)</f>
        <v>2.02280538360493</v>
      </c>
      <c r="R72" s="38">
        <f>IF(R66="-","-",SUM(R63:R71)*'3k EBIT'!$E$11)</f>
        <v>2.0375334161975194</v>
      </c>
      <c r="S72" s="38">
        <f>IF(S66="-","-",SUM(S63:S71)*'3k EBIT'!$E$11)</f>
        <v>2.0819665547461152</v>
      </c>
      <c r="T72" s="38">
        <f>IF(T66="-","-",SUM(T63:T71)*'3k EBIT'!$E$11)</f>
        <v>1.9954046549190607</v>
      </c>
      <c r="U72" s="38" t="str">
        <f>IF(U66="-","-",SUM(U63:U71)*'3k EBIT'!$E$11)</f>
        <v>-</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15">
      <c r="A73" s="256"/>
      <c r="B73" s="135" t="s">
        <v>292</v>
      </c>
      <c r="C73" s="179" t="s">
        <v>519</v>
      </c>
      <c r="D73" s="133" t="s">
        <v>320</v>
      </c>
      <c r="E73" s="127"/>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1.3453303122547489</v>
      </c>
      <c r="M73" s="38">
        <f>IF(M68="-","-",SUM(M63:M66,M68:M72)*'3l HAP'!$E$12)</f>
        <v>1.392151262318523</v>
      </c>
      <c r="N73" s="38">
        <f>IF(N68="-","-",SUM(N63:N66,N68:N72)*'3l HAP'!$E$12)</f>
        <v>1.5201859488427028</v>
      </c>
      <c r="O73" s="30"/>
      <c r="P73" s="38">
        <f>IF(P68="-","-",SUM(P63:P66,P68:P72)*'3l HAP'!$E$12)</f>
        <v>1.5201859488427028</v>
      </c>
      <c r="Q73" s="38">
        <f>IF(Q68="-","-",SUM(Q63:Q66,Q68:Q72)*'3l HAP'!$E$12)</f>
        <v>1.5587305993916913</v>
      </c>
      <c r="R73" s="38">
        <f>IF(R68="-","-",SUM(R63:R66,R68:R72)*'3l HAP'!$E$12)</f>
        <v>1.570079706555918</v>
      </c>
      <c r="S73" s="38">
        <f>IF(S68="-","-",SUM(S63:S66,S68:S72)*'3l HAP'!$E$12)</f>
        <v>1.6043189335443677</v>
      </c>
      <c r="T73" s="38">
        <f>IF(T68="-","-",SUM(T63:T66,T68:T72)*'3l HAP'!$E$12)</f>
        <v>1.5376161834451714</v>
      </c>
      <c r="U73" s="38" t="str">
        <f>IF(U68="-","-",SUM(U63:U66,U68:U72)*'3l HAP'!$E$12)</f>
        <v>-</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15">
      <c r="A74" s="256"/>
      <c r="B74" s="135" t="s">
        <v>44</v>
      </c>
      <c r="C74" s="135" t="str">
        <f>B74&amp;"_"&amp;D74</f>
        <v>Total_Midlands</v>
      </c>
      <c r="D74" s="133" t="s">
        <v>320</v>
      </c>
      <c r="E74" s="128"/>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93.233200830303304</v>
      </c>
      <c r="M74" s="38">
        <f t="shared" si="5"/>
        <v>96.47795566902046</v>
      </c>
      <c r="N74" s="38">
        <f t="shared" si="5"/>
        <v>105.35093172049102</v>
      </c>
      <c r="O74" s="30"/>
      <c r="P74" s="38">
        <f t="shared" si="5"/>
        <v>105.35093172049102</v>
      </c>
      <c r="Q74" s="38">
        <f t="shared" si="5"/>
        <v>108.02212786677039</v>
      </c>
      <c r="R74" s="38">
        <f t="shared" si="5"/>
        <v>108.8086362638893</v>
      </c>
      <c r="S74" s="38">
        <f t="shared" si="5"/>
        <v>111.18146076431874</v>
      </c>
      <c r="T74" s="38">
        <f t="shared" si="5"/>
        <v>106.55887043145906</v>
      </c>
      <c r="U74" s="38" t="str">
        <f t="shared" si="5"/>
        <v>-</v>
      </c>
      <c r="V74" s="38" t="str">
        <f t="shared" si="5"/>
        <v>-</v>
      </c>
      <c r="W74" s="38" t="str">
        <f t="shared" si="5"/>
        <v>-</v>
      </c>
      <c r="X74" s="38" t="str">
        <f t="shared" si="5"/>
        <v>-</v>
      </c>
      <c r="Y74" s="38" t="str">
        <f t="shared" si="5"/>
        <v>-</v>
      </c>
      <c r="Z74" s="38" t="str">
        <f t="shared" si="5"/>
        <v>-</v>
      </c>
      <c r="AA74" s="28"/>
    </row>
    <row r="75" spans="1:27" s="29" customFormat="1" ht="11.25" customHeight="1" x14ac:dyDescent="0.15">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AA'!J186="-","-",'3c AA'!J186)</f>
        <v>-</v>
      </c>
      <c r="H77" s="129" t="str">
        <f>IF('3c AA'!K186="-","-",'3c AA'!K186)</f>
        <v>-</v>
      </c>
      <c r="I77" s="129" t="str">
        <f>IF('3c AA'!L186="-","-",'3c AA'!L186)</f>
        <v>-</v>
      </c>
      <c r="J77" s="129" t="str">
        <f>IF('3c AA'!M186="-","-",'3c AA'!M186)</f>
        <v>-</v>
      </c>
      <c r="K77" s="129" t="str">
        <f>IF('3c AA'!N186="-","-",'3c AA'!N186)</f>
        <v>-</v>
      </c>
      <c r="L77" s="129" t="str">
        <f>IF('3c AA'!O186="-","-",'3c AA'!O186)</f>
        <v>-</v>
      </c>
      <c r="M77" s="129" t="str">
        <f>IF('3c AA'!P186="-","-",'3c AA'!P186)</f>
        <v>-</v>
      </c>
      <c r="N77" s="129" t="str">
        <f>IF('3c AA'!Q186="-","-",'3c AA'!Q186)</f>
        <v>-</v>
      </c>
      <c r="O77" s="30"/>
      <c r="P77" s="129" t="str">
        <f>IF('3c AA'!S186="-","-",'3c AA'!S186)</f>
        <v>-</v>
      </c>
      <c r="Q77" s="129" t="str">
        <f>IF('3c AA'!T186="-","-",'3c AA'!T186)</f>
        <v>-</v>
      </c>
      <c r="R77" s="129" t="str">
        <f>IF('3c AA'!U186="-","-",'3c AA'!U186)</f>
        <v>-</v>
      </c>
      <c r="S77" s="129" t="str">
        <f>IF('3c AA'!V186="-","-",'3c AA'!V186)</f>
        <v>-</v>
      </c>
      <c r="T77" s="129">
        <f>IF('3c AA'!W186="-","-",'3c AA'!W186)</f>
        <v>0</v>
      </c>
      <c r="U77" s="129" t="str">
        <f>IF('3c AA'!X186="-","-",'3c AA'!X186)</f>
        <v>-</v>
      </c>
      <c r="V77" s="129" t="str">
        <f>IF('3c AA'!Y186="-","-",'3c AA'!Y186)</f>
        <v>-</v>
      </c>
      <c r="W77" s="129" t="str">
        <f>IF('3c AA'!Z186="-","-",'3c AA'!Z186)</f>
        <v>-</v>
      </c>
      <c r="X77" s="129" t="str">
        <f>IF('3c AA'!AA186="-","-",'3c AA'!AA186)</f>
        <v>-</v>
      </c>
      <c r="Y77" s="129" t="str">
        <f>IF('3c AA'!AB186="-","-",'3c AA'!AB186)</f>
        <v>-</v>
      </c>
      <c r="Z77" s="129" t="str">
        <f>IF('3c AA'!AC186="-","-",'3c AA'!AC186)</f>
        <v>-</v>
      </c>
      <c r="AA77" s="28"/>
    </row>
    <row r="78" spans="1:27" s="29" customFormat="1" ht="11.25" x14ac:dyDescent="0.15">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t="str">
        <f>'3d PC'!U64</f>
        <v>-</v>
      </c>
      <c r="V78" s="129" t="str">
        <f>'3d PC'!V64</f>
        <v>-</v>
      </c>
      <c r="W78" s="129" t="str">
        <f>'3d PC'!W64</f>
        <v>-</v>
      </c>
      <c r="X78" s="129" t="str">
        <f>'3d PC'!X64</f>
        <v>-</v>
      </c>
      <c r="Y78" s="129" t="str">
        <f>'3d PC'!Y64</f>
        <v>-</v>
      </c>
      <c r="Z78" s="129" t="str">
        <f>'3d PC'!Z64</f>
        <v>-</v>
      </c>
      <c r="AA78" s="28"/>
    </row>
    <row r="79" spans="1:27" s="29" customFormat="1" ht="11.25" x14ac:dyDescent="0.15">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15">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t="str">
        <f>IF('3g CPIH'!Q$16="-","-",'3h OC '!$E$11*('3g CPIH'!Q$16/'3g CPIH'!$G$16))</f>
        <v>-</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SMNCC'!G$39="-","-",'3i SMNCC'!G$49)</f>
        <v>0</v>
      </c>
      <c r="L81" s="129">
        <f>IF('3i SMNCC'!H$39="-","-",'3i SMNCC'!H$49)</f>
        <v>-0.1023945869506754</v>
      </c>
      <c r="M81" s="129">
        <f>IF('3i SMNCC'!I$39="-","-",'3i SMNCC'!I$49)</f>
        <v>1.310776222511721</v>
      </c>
      <c r="N81" s="129">
        <f>IF('3i SMNCC'!J$39="-","-",'3i SMNCC'!J$49)</f>
        <v>8.7390665290237255</v>
      </c>
      <c r="O81" s="30"/>
      <c r="P81" s="129">
        <f>IF('3i SMNCC'!L$39="-","-",'3i SMNCC'!L$49)</f>
        <v>8.7390665290237255</v>
      </c>
      <c r="Q81" s="129">
        <f>IF('3i SMNCC'!M$39="-","-",'3i SMNCC'!M$49)</f>
        <v>10.102089688688181</v>
      </c>
      <c r="R81" s="129">
        <f>IF('3i SMNCC'!N$39="-","-",'3i SMNCC'!N$49)</f>
        <v>10.300173121233549</v>
      </c>
      <c r="S81" s="129">
        <f>IF('3i SMNCC'!O$39="-","-",'3i SMNCC'!O$49)</f>
        <v>11.847822371645298</v>
      </c>
      <c r="T81" s="129">
        <f>IF('3i SMNCC'!P$39="-","-",'3i SMNCC'!P$49)</f>
        <v>7.7038430079225817</v>
      </c>
      <c r="U81" s="129" t="str">
        <f>IF('3i SMNCC'!Q$39="-","-",'3i SMNCC'!Q$49)</f>
        <v>-</v>
      </c>
      <c r="V81" s="129" t="str">
        <f>IF('3i SMNCC'!R$39="-","-",'3i SMNCC'!R$49)</f>
        <v>-</v>
      </c>
      <c r="W81" s="129" t="str">
        <f>IF('3i SMNCC'!S$39="-","-",'3i SMNCC'!S$49)</f>
        <v>-</v>
      </c>
      <c r="X81" s="129" t="str">
        <f>IF('3i SMNCC'!T$39="-","-",'3i SMNCC'!T$49)</f>
        <v>-</v>
      </c>
      <c r="Y81" s="129" t="str">
        <f>IF('3i SMNCC'!U$39="-","-",'3i SMNCC'!U$49)</f>
        <v>-</v>
      </c>
      <c r="Z81" s="129" t="str">
        <f>IF('3i SMNCC'!V$39="-","-",'3i SMNCC'!V$49)</f>
        <v>-</v>
      </c>
      <c r="AA81" s="28"/>
    </row>
    <row r="82" spans="1:27" s="29" customFormat="1" ht="11.25" customHeight="1" x14ac:dyDescent="0.15">
      <c r="A82" s="256"/>
      <c r="B82" s="132" t="s">
        <v>349</v>
      </c>
      <c r="C82" s="132" t="s">
        <v>389</v>
      </c>
      <c r="D82" s="134" t="s">
        <v>321</v>
      </c>
      <c r="E82" s="131"/>
      <c r="F82" s="30"/>
      <c r="G82" s="129">
        <f>IF('3g CPIH'!C$16="-","-",'3j PAAC PAP'!$G$19*('3g CPIH'!C$16/'3g CPIH'!$G$16))</f>
        <v>13.137827495107633</v>
      </c>
      <c r="H82" s="129">
        <f>IF('3g CPIH'!D$16="-","-",'3j PAAC PAP'!$G$19*('3g CPIH'!D$16/'3g CPIH'!$G$16))</f>
        <v>13.164129452054794</v>
      </c>
      <c r="I82" s="129">
        <f>IF('3g CPIH'!E$16="-","-",'3j PAAC PAP'!$G$19*('3g CPIH'!E$16/'3g CPIH'!$G$16))</f>
        <v>13.203582387475539</v>
      </c>
      <c r="J82" s="129">
        <f>IF('3g CPIH'!F$16="-","-",'3j PAAC PAP'!$G$19*('3g CPIH'!F$16/'3g CPIH'!$G$16))</f>
        <v>13.282488258317025</v>
      </c>
      <c r="K82" s="129">
        <f>IF('3g CPIH'!G$16="-","-",'3j PAAC PAP'!$G$19*('3g CPIH'!G$16/'3g CPIH'!$G$16))</f>
        <v>13.440300000000001</v>
      </c>
      <c r="L82" s="129">
        <f>IF('3g CPIH'!H$16="-","-",'3j PAAC PAP'!$G$19*('3g CPIH'!H$16/'3g CPIH'!$G$16))</f>
        <v>13.611262720156557</v>
      </c>
      <c r="M82" s="129">
        <f>IF('3g CPIH'!I$16="-","-",'3j PAAC PAP'!$G$19*('3g CPIH'!I$16/'3g CPIH'!$G$16))</f>
        <v>13.808527397260272</v>
      </c>
      <c r="N82" s="129">
        <f>IF('3g CPIH'!J$16="-","-",'3j PAAC PAP'!$G$19*('3g CPIH'!J$16/'3g CPIH'!$G$16))</f>
        <v>13.926886203522507</v>
      </c>
      <c r="O82" s="30"/>
      <c r="P82" s="129">
        <f>IF('3g CPIH'!L$16="-","-",'3j PAAC PAP'!$G$19*('3g CPIH'!L$16/'3g CPIH'!$G$16))</f>
        <v>13.926886203522507</v>
      </c>
      <c r="Q82" s="129">
        <f>IF('3g CPIH'!M$16="-","-",'3j PAAC PAP'!$G$19*('3g CPIH'!M$16/'3g CPIH'!$G$16))</f>
        <v>14.08469794520548</v>
      </c>
      <c r="R82" s="129">
        <f>IF('3g CPIH'!N$16="-","-",'3j PAAC PAP'!$G$19*('3g CPIH'!N$16/'3g CPIH'!$G$16))</f>
        <v>14.189905772994129</v>
      </c>
      <c r="S82" s="129">
        <f>IF('3g CPIH'!O$16="-","-",'3j PAAC PAP'!$G$19*('3g CPIH'!O$16/'3g CPIH'!$G$16))</f>
        <v>14.268811643835617</v>
      </c>
      <c r="T82" s="129">
        <f>IF('3g CPIH'!P$16="-","-",'3j PAAC PAP'!$G$19*('3g CPIH'!P$16/'3g CPIH'!$G$16))</f>
        <v>14.30826457925636</v>
      </c>
      <c r="U82" s="129" t="str">
        <f>IF('3g CPIH'!Q$16="-","-",'3j PAAC PAP'!$G$19*('3g CPIH'!Q$16/'3g CPIH'!$G$16))</f>
        <v>-</v>
      </c>
      <c r="V82" s="129" t="str">
        <f>IF('3g CPIH'!R$16="-","-",'3j PAAC PAP'!$G$19*('3g CPIH'!R$16/'3g CPIH'!$G$16))</f>
        <v>-</v>
      </c>
      <c r="W82" s="129" t="str">
        <f>IF('3g CPIH'!S$16="-","-",'3j PAAC PAP'!$G$19*('3g CPIH'!S$16/'3g CPIH'!$G$16))</f>
        <v>-</v>
      </c>
      <c r="X82" s="129" t="str">
        <f>IF('3g CPIH'!T$16="-","-",'3j PAAC PAP'!$G$19*('3g CPIH'!T$16/'3g CPIH'!$G$16))</f>
        <v>-</v>
      </c>
      <c r="Y82" s="129" t="str">
        <f>IF('3g CPIH'!U$16="-","-",'3j PAAC PAP'!$G$19*('3g CPIH'!U$16/'3g CPIH'!$G$16))</f>
        <v>-</v>
      </c>
      <c r="Z82" s="129" t="str">
        <f>IF('3g CPIH'!V$16="-","-",'3j PAAC PAP'!$G$19*('3g CPIH'!V$16/'3g CPIH'!$G$16))</f>
        <v>-</v>
      </c>
      <c r="AA82" s="28"/>
    </row>
    <row r="83" spans="1:27" s="29" customFormat="1" ht="11.25" customHeight="1" x14ac:dyDescent="0.15">
      <c r="A83" s="256"/>
      <c r="B83" s="132" t="s">
        <v>349</v>
      </c>
      <c r="C83" s="132" t="s">
        <v>406</v>
      </c>
      <c r="D83" s="134" t="s">
        <v>321</v>
      </c>
      <c r="E83" s="131"/>
      <c r="F83" s="30"/>
      <c r="G83" s="129">
        <f>IF(G78="-","-",SUM(G75:G81)*'3j PAAC PAP'!$G$37)</f>
        <v>4.0291031998812512</v>
      </c>
      <c r="H83" s="129">
        <f>IF(H78="-","-",SUM(H75:H81)*'3j PAAC PAP'!$G$37)</f>
        <v>4.036414349210018</v>
      </c>
      <c r="I83" s="129">
        <f>IF(I78="-","-",SUM(I75:I81)*'3j PAAC PAP'!$G$37)</f>
        <v>4.0510038932775032</v>
      </c>
      <c r="J83" s="129">
        <f>IF(J78="-","-",SUM(J75:J81)*'3j PAAC PAP'!$G$37)</f>
        <v>4.0729373412638044</v>
      </c>
      <c r="K83" s="129">
        <f>IF(K78="-","-",SUM(K75:K81)*'3j PAAC PAP'!$G$37)</f>
        <v>4.1213929100624256</v>
      </c>
      <c r="L83" s="129">
        <f>IF(L78="-","-",SUM(L75:L81)*'3j PAAC PAP'!$G$37)</f>
        <v>4.1630250296904867</v>
      </c>
      <c r="M83" s="129">
        <f>IF(M78="-","-",SUM(M75:M81)*'3j PAAC PAP'!$G$37)</f>
        <v>4.322946556978855</v>
      </c>
      <c r="N83" s="129">
        <f>IF(N78="-","-",SUM(N75:N81)*'3j PAAC PAP'!$G$37)</f>
        <v>4.783166557130718</v>
      </c>
      <c r="O83" s="30"/>
      <c r="P83" s="129">
        <f>IF(P78="-","-",SUM(P75:P81)*'3j PAAC PAP'!$G$37)</f>
        <v>4.783166557130718</v>
      </c>
      <c r="Q83" s="129">
        <f>IF(Q78="-","-",SUM(Q75:Q81)*'3j PAAC PAP'!$G$37)</f>
        <v>4.9150689011051076</v>
      </c>
      <c r="R83" s="129">
        <f>IF(R78="-","-",SUM(R75:R81)*'3j PAAC PAP'!$G$37)</f>
        <v>4.9507109401752034</v>
      </c>
      <c r="S83" s="129">
        <f>IF(S78="-","-",SUM(S75:S81)*'3j PAAC PAP'!$G$37)</f>
        <v>5.0712131846455923</v>
      </c>
      <c r="T83" s="129">
        <f>IF(T78="-","-",SUM(T75:T81)*'3j PAAC PAP'!$G$37)</f>
        <v>4.8259501851548539</v>
      </c>
      <c r="U83" s="129" t="str">
        <f>IF(U78="-","-",SUM(U75:U81)*'3j PAAC PAP'!$G$37)</f>
        <v>-</v>
      </c>
      <c r="V83" s="129" t="str">
        <f>IF(V78="-","-",SUM(V75:V81)*'3j PAAC PAP'!$G$37)</f>
        <v>-</v>
      </c>
      <c r="W83" s="129" t="str">
        <f>IF(W78="-","-",SUM(W75:W81)*'3j PAAC PAP'!$G$37)</f>
        <v>-</v>
      </c>
      <c r="X83" s="129" t="str">
        <f>IF(X78="-","-",SUM(X75:X81)*'3j PAAC PAP'!$G$37)</f>
        <v>-</v>
      </c>
      <c r="Y83" s="129" t="str">
        <f>IF(Y78="-","-",SUM(Y75:Y81)*'3j PAAC PAP'!$G$37)</f>
        <v>-</v>
      </c>
      <c r="Z83" s="129" t="str">
        <f>IF(Z78="-","-",SUM(Z75:Z81)*'3j PAAC PAP'!$G$37)</f>
        <v>-</v>
      </c>
      <c r="AA83" s="28"/>
    </row>
    <row r="84" spans="1:27" s="29" customFormat="1" ht="11.25" customHeight="1" x14ac:dyDescent="0.15">
      <c r="A84" s="256"/>
      <c r="B84" s="132" t="s">
        <v>388</v>
      </c>
      <c r="C84" s="132" t="s">
        <v>518</v>
      </c>
      <c r="D84" s="134" t="s">
        <v>321</v>
      </c>
      <c r="E84" s="131"/>
      <c r="F84" s="30"/>
      <c r="G84" s="129">
        <f>IF(G78="-","-",SUM(G75:G83)*'3k EBIT'!$E$11)</f>
        <v>1.6890178272439871</v>
      </c>
      <c r="H84" s="129">
        <f>IF(H78="-","-",SUM(H75:H83)*'3k EBIT'!$E$11)</f>
        <v>1.6921303822385896</v>
      </c>
      <c r="I84" s="129">
        <f>IF(I78="-","-",SUM(I75:I83)*'3k EBIT'!$E$11)</f>
        <v>1.6980891217871283</v>
      </c>
      <c r="J84" s="129">
        <f>IF(J78="-","-",SUM(J75:J83)*'3k EBIT'!$E$11)</f>
        <v>1.7074267867709363</v>
      </c>
      <c r="K84" s="129">
        <f>IF(K78="-","-",SUM(K75:K83)*'3k EBIT'!$E$11)</f>
        <v>1.7277359161924088</v>
      </c>
      <c r="L84" s="129">
        <f>IF(L78="-","-",SUM(L75:L83)*'3k EBIT'!$E$11)</f>
        <v>1.7458702609789247</v>
      </c>
      <c r="M84" s="129">
        <f>IF(M78="-","-",SUM(M75:M83)*'3k EBIT'!$E$11)</f>
        <v>1.8066310299607238</v>
      </c>
      <c r="N84" s="129">
        <f>IF(N78="-","-",SUM(N75:N83)*'3k EBIT'!$E$11)</f>
        <v>1.9727849845250041</v>
      </c>
      <c r="O84" s="30"/>
      <c r="P84" s="129">
        <f>IF(P78="-","-",SUM(P75:P83)*'3k EBIT'!$E$11)</f>
        <v>1.9727849845250041</v>
      </c>
      <c r="Q84" s="129">
        <f>IF(Q78="-","-",SUM(Q75:Q83)*'3k EBIT'!$E$11)</f>
        <v>2.02280538360493</v>
      </c>
      <c r="R84" s="129">
        <f>IF(R78="-","-",SUM(R75:R83)*'3k EBIT'!$E$11)</f>
        <v>2.0375334161975194</v>
      </c>
      <c r="S84" s="129">
        <f>IF(S78="-","-",SUM(S75:S83)*'3k EBIT'!$E$11)</f>
        <v>2.0819665547461152</v>
      </c>
      <c r="T84" s="129">
        <f>IF(T78="-","-",SUM(T75:T83)*'3k EBIT'!$E$11)</f>
        <v>1.9954046549190607</v>
      </c>
      <c r="U84" s="129" t="str">
        <f>IF(U78="-","-",SUM(U75:U83)*'3k EBIT'!$E$11)</f>
        <v>-</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15">
      <c r="A85" s="256"/>
      <c r="B85" s="132" t="s">
        <v>292</v>
      </c>
      <c r="C85" s="177" t="s">
        <v>519</v>
      </c>
      <c r="D85" s="134" t="s">
        <v>321</v>
      </c>
      <c r="E85" s="130"/>
      <c r="F85" s="30"/>
      <c r="G85" s="129">
        <f>IF(G80="-","-",SUM(G75:G78,G80:G84)*'3l HAP'!$E$12)</f>
        <v>1.3015210418074821</v>
      </c>
      <c r="H85" s="129">
        <f>IF(H80="-","-",SUM(H75:H78,H80:H84)*'3l HAP'!$E$12)</f>
        <v>1.3039195101681555</v>
      </c>
      <c r="I85" s="129">
        <f>IF(I80="-","-",SUM(I75:I78,I80:I84)*'3l HAP'!$E$12)</f>
        <v>1.3085111875205069</v>
      </c>
      <c r="J85" s="129">
        <f>IF(J80="-","-",SUM(J75:J78,J80:J84)*'3l HAP'!$E$12)</f>
        <v>1.3157065926025275</v>
      </c>
      <c r="K85" s="129">
        <f>IF(K80="-","-",SUM(K75:K78,K80:K84)*'3l HAP'!$E$12)</f>
        <v>1.3313563737099117</v>
      </c>
      <c r="L85" s="129">
        <f>IF(L80="-","-",SUM(L75:L78,L80:L84)*'3l HAP'!$E$12)</f>
        <v>1.3453303122547489</v>
      </c>
      <c r="M85" s="129">
        <f>IF(M80="-","-",SUM(M75:M78,M80:M84)*'3l HAP'!$E$12)</f>
        <v>1.392151262318523</v>
      </c>
      <c r="N85" s="129">
        <f>IF(N80="-","-",SUM(N75:N78,N80:N84)*'3l HAP'!$E$12)</f>
        <v>1.5201859488427028</v>
      </c>
      <c r="O85" s="30"/>
      <c r="P85" s="129">
        <f>IF(P80="-","-",SUM(P75:P78,P80:P84)*'3l HAP'!$E$12)</f>
        <v>1.5201859488427028</v>
      </c>
      <c r="Q85" s="129">
        <f>IF(Q80="-","-",SUM(Q75:Q78,Q80:Q84)*'3l HAP'!$E$12)</f>
        <v>1.5587305993916913</v>
      </c>
      <c r="R85" s="129">
        <f>IF(R80="-","-",SUM(R75:R78,R80:R84)*'3l HAP'!$E$12)</f>
        <v>1.570079706555918</v>
      </c>
      <c r="S85" s="129">
        <f>IF(S80="-","-",SUM(S75:S78,S80:S84)*'3l HAP'!$E$12)</f>
        <v>1.6043189335443677</v>
      </c>
      <c r="T85" s="129">
        <f>IF(T80="-","-",SUM(T75:T78,T80:T84)*'3l HAP'!$E$12)</f>
        <v>1.5376161834451714</v>
      </c>
      <c r="U85" s="129" t="str">
        <f>IF(U80="-","-",SUM(U75:U78,U80:U84)*'3l HAP'!$E$12)</f>
        <v>-</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15">
      <c r="A86" s="256"/>
      <c r="B86" s="132" t="s">
        <v>44</v>
      </c>
      <c r="C86" s="132" t="str">
        <f>B86&amp;"_"&amp;D86</f>
        <v>Total_Northern</v>
      </c>
      <c r="D86" s="134" t="s">
        <v>321</v>
      </c>
      <c r="E86" s="131"/>
      <c r="F86" s="30"/>
      <c r="G86" s="129">
        <f>IF(G80="-","-",SUM(G75:G85))</f>
        <v>90.197159441334975</v>
      </c>
      <c r="H86" s="129">
        <f t="shared" ref="H86:Z86" si="6">IF(H80="-","-",SUM(H75:H85))</f>
        <v>90.363376525956397</v>
      </c>
      <c r="I86" s="129">
        <f t="shared" si="6"/>
        <v>90.681585944743844</v>
      </c>
      <c r="J86" s="129">
        <f t="shared" si="6"/>
        <v>91.180237198608097</v>
      </c>
      <c r="K86" s="129">
        <f t="shared" si="6"/>
        <v>92.264788086701628</v>
      </c>
      <c r="L86" s="129">
        <f t="shared" si="6"/>
        <v>93.233200830303304</v>
      </c>
      <c r="M86" s="129">
        <f t="shared" si="6"/>
        <v>96.47795566902046</v>
      </c>
      <c r="N86" s="129">
        <f t="shared" si="6"/>
        <v>105.35093172049102</v>
      </c>
      <c r="O86" s="30"/>
      <c r="P86" s="129">
        <f t="shared" si="6"/>
        <v>105.35093172049102</v>
      </c>
      <c r="Q86" s="129">
        <f t="shared" si="6"/>
        <v>108.02212786677039</v>
      </c>
      <c r="R86" s="129">
        <f t="shared" si="6"/>
        <v>108.8086362638893</v>
      </c>
      <c r="S86" s="129">
        <f t="shared" si="6"/>
        <v>111.18146076431874</v>
      </c>
      <c r="T86" s="129">
        <f t="shared" si="6"/>
        <v>106.55887043145906</v>
      </c>
      <c r="U86" s="129" t="str">
        <f t="shared" si="6"/>
        <v>-</v>
      </c>
      <c r="V86" s="129" t="str">
        <f t="shared" si="6"/>
        <v>-</v>
      </c>
      <c r="W86" s="129" t="str">
        <f t="shared" si="6"/>
        <v>-</v>
      </c>
      <c r="X86" s="129" t="str">
        <f t="shared" si="6"/>
        <v>-</v>
      </c>
      <c r="Y86" s="129" t="str">
        <f t="shared" si="6"/>
        <v>-</v>
      </c>
      <c r="Z86" s="129" t="str">
        <f t="shared" si="6"/>
        <v>-</v>
      </c>
      <c r="AA86" s="28"/>
    </row>
    <row r="87" spans="1:27" s="29" customFormat="1" ht="11.25" customHeight="1" x14ac:dyDescent="0.15">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f>IF('3c AA'!W187="-","-",'3c AA'!W187)</f>
        <v>0</v>
      </c>
      <c r="U89" s="38" t="str">
        <f>IF('3c AA'!X187="-","-",'3c AA'!X187)</f>
        <v>-</v>
      </c>
      <c r="V89" s="38" t="str">
        <f>IF('3c AA'!Y187="-","-",'3c AA'!Y187)</f>
        <v>-</v>
      </c>
      <c r="W89" s="38" t="str">
        <f>IF('3c AA'!Z187="-","-",'3c AA'!Z187)</f>
        <v>-</v>
      </c>
      <c r="X89" s="38" t="str">
        <f>IF('3c AA'!AA187="-","-",'3c AA'!AA187)</f>
        <v>-</v>
      </c>
      <c r="Y89" s="38" t="str">
        <f>IF('3c AA'!AB187="-","-",'3c AA'!AB187)</f>
        <v>-</v>
      </c>
      <c r="Z89" s="38" t="str">
        <f>IF('3c AA'!AC187="-","-",'3c AA'!AC187)</f>
        <v>-</v>
      </c>
      <c r="AA89" s="28"/>
    </row>
    <row r="90" spans="1:27" s="29" customFormat="1" ht="11.25" x14ac:dyDescent="0.15">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t="str">
        <f>'3d PC'!U64</f>
        <v>-</v>
      </c>
      <c r="V90" s="38" t="str">
        <f>'3d PC'!V64</f>
        <v>-</v>
      </c>
      <c r="W90" s="38" t="str">
        <f>'3d PC'!W64</f>
        <v>-</v>
      </c>
      <c r="X90" s="38" t="str">
        <f>'3d PC'!X64</f>
        <v>-</v>
      </c>
      <c r="Y90" s="38" t="str">
        <f>'3d PC'!Y64</f>
        <v>-</v>
      </c>
      <c r="Z90" s="38" t="str">
        <f>'3d PC'!Z64</f>
        <v>-</v>
      </c>
      <c r="AA90" s="28"/>
    </row>
    <row r="91" spans="1:27" s="29" customFormat="1" ht="11.25" x14ac:dyDescent="0.15">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15">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t="str">
        <f>IF('3g CPIH'!Q$16="-","-",'3h OC '!$E$11*('3g CPIH'!Q$16/'3g CPIH'!$G$16))</f>
        <v>-</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SMNCC'!G$39="-","-",'3i SMNCC'!G$49)</f>
        <v>0</v>
      </c>
      <c r="L93" s="38">
        <f>IF('3i SMNCC'!H$39="-","-",'3i SMNCC'!H$49)</f>
        <v>-0.1023945869506754</v>
      </c>
      <c r="M93" s="38">
        <f>IF('3i SMNCC'!I$39="-","-",'3i SMNCC'!I$49)</f>
        <v>1.310776222511721</v>
      </c>
      <c r="N93" s="38">
        <f>IF('3i SMNCC'!J$39="-","-",'3i SMNCC'!J$49)</f>
        <v>8.7390665290237255</v>
      </c>
      <c r="O93" s="30"/>
      <c r="P93" s="38">
        <f>IF('3i SMNCC'!L$39="-","-",'3i SMNCC'!L$49)</f>
        <v>8.7390665290237255</v>
      </c>
      <c r="Q93" s="38">
        <f>IF('3i SMNCC'!M$39="-","-",'3i SMNCC'!M$49)</f>
        <v>10.102089688688181</v>
      </c>
      <c r="R93" s="38">
        <f>IF('3i SMNCC'!N$39="-","-",'3i SMNCC'!N$49)</f>
        <v>10.300173121233549</v>
      </c>
      <c r="S93" s="38">
        <f>IF('3i SMNCC'!O$39="-","-",'3i SMNCC'!O$49)</f>
        <v>11.847822371645298</v>
      </c>
      <c r="T93" s="38">
        <f>IF('3i SMNCC'!P$39="-","-",'3i SMNCC'!P$49)</f>
        <v>7.7038430079225817</v>
      </c>
      <c r="U93" s="38" t="str">
        <f>IF('3i SMNCC'!Q$39="-","-",'3i SMNCC'!Q$49)</f>
        <v>-</v>
      </c>
      <c r="V93" s="38" t="str">
        <f>IF('3i SMNCC'!R$39="-","-",'3i SMNCC'!R$49)</f>
        <v>-</v>
      </c>
      <c r="W93" s="38" t="str">
        <f>IF('3i SMNCC'!S$39="-","-",'3i SMNCC'!S$49)</f>
        <v>-</v>
      </c>
      <c r="X93" s="38" t="str">
        <f>IF('3i SMNCC'!T$39="-","-",'3i SMNCC'!T$49)</f>
        <v>-</v>
      </c>
      <c r="Y93" s="38" t="str">
        <f>IF('3i SMNCC'!U$39="-","-",'3i SMNCC'!U$49)</f>
        <v>-</v>
      </c>
      <c r="Z93" s="38" t="str">
        <f>IF('3i SMNCC'!V$39="-","-",'3i SMNCC'!V$49)</f>
        <v>-</v>
      </c>
      <c r="AA93" s="28"/>
    </row>
    <row r="94" spans="1:27" s="29" customFormat="1" ht="11.25" customHeight="1" x14ac:dyDescent="0.15">
      <c r="A94" s="256"/>
      <c r="B94" s="135" t="s">
        <v>349</v>
      </c>
      <c r="C94" s="135" t="s">
        <v>389</v>
      </c>
      <c r="D94" s="133" t="s">
        <v>322</v>
      </c>
      <c r="E94" s="128"/>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f>IF('3g CPIH'!P$16="-","-",'3j PAAC PAP'!$G$19*('3g CPIH'!P$16/'3g CPIH'!$G$16))</f>
        <v>14.30826457925636</v>
      </c>
      <c r="U94" s="38" t="str">
        <f>IF('3g CPIH'!Q$16="-","-",'3j PAAC PAP'!$G$19*('3g CPIH'!Q$16/'3g CPIH'!$G$16))</f>
        <v>-</v>
      </c>
      <c r="V94" s="38" t="str">
        <f>IF('3g CPIH'!R$16="-","-",'3j PAAC PAP'!$G$19*('3g CPIH'!R$16/'3g CPIH'!$G$16))</f>
        <v>-</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15">
      <c r="A95" s="256"/>
      <c r="B95" s="135" t="s">
        <v>349</v>
      </c>
      <c r="C95" s="135" t="s">
        <v>406</v>
      </c>
      <c r="D95" s="133" t="s">
        <v>322</v>
      </c>
      <c r="E95" s="128"/>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4.1630250296904867</v>
      </c>
      <c r="M95" s="38">
        <f>IF(M90="-","-",SUM(M87:M93)*'3j PAAC PAP'!$G$37)</f>
        <v>4.322946556978855</v>
      </c>
      <c r="N95" s="38">
        <f>IF(N90="-","-",SUM(N87:N93)*'3j PAAC PAP'!$G$37)</f>
        <v>4.783166557130718</v>
      </c>
      <c r="O95" s="30"/>
      <c r="P95" s="38">
        <f>IF(P90="-","-",SUM(P87:P93)*'3j PAAC PAP'!$G$37)</f>
        <v>4.783166557130718</v>
      </c>
      <c r="Q95" s="38">
        <f>IF(Q90="-","-",SUM(Q87:Q93)*'3j PAAC PAP'!$G$37)</f>
        <v>4.9150689011051076</v>
      </c>
      <c r="R95" s="38">
        <f>IF(R90="-","-",SUM(R87:R93)*'3j PAAC PAP'!$G$37)</f>
        <v>4.9507109401752034</v>
      </c>
      <c r="S95" s="38">
        <f>IF(S90="-","-",SUM(S87:S93)*'3j PAAC PAP'!$G$37)</f>
        <v>5.0712131846455923</v>
      </c>
      <c r="T95" s="38">
        <f>IF(T90="-","-",SUM(T87:T93)*'3j PAAC PAP'!$G$37)</f>
        <v>4.8259501851548539</v>
      </c>
      <c r="U95" s="38" t="str">
        <f>IF(U90="-","-",SUM(U87:U93)*'3j PAAC PAP'!$G$37)</f>
        <v>-</v>
      </c>
      <c r="V95" s="38" t="str">
        <f>IF(V90="-","-",SUM(V87:V93)*'3j PAAC PAP'!$G$37)</f>
        <v>-</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15">
      <c r="A96" s="256"/>
      <c r="B96" s="135" t="s">
        <v>388</v>
      </c>
      <c r="C96" s="135" t="s">
        <v>518</v>
      </c>
      <c r="D96" s="133" t="s">
        <v>322</v>
      </c>
      <c r="E96" s="128"/>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1.7458702609789247</v>
      </c>
      <c r="M96" s="38">
        <f>IF(M90="-","-",SUM(M87:M95)*'3k EBIT'!$E$11)</f>
        <v>1.8066310299607238</v>
      </c>
      <c r="N96" s="38">
        <f>IF(N90="-","-",SUM(N87:N95)*'3k EBIT'!$E$11)</f>
        <v>1.9727849845250041</v>
      </c>
      <c r="O96" s="30"/>
      <c r="P96" s="38">
        <f>IF(P90="-","-",SUM(P87:P95)*'3k EBIT'!$E$11)</f>
        <v>1.9727849845250041</v>
      </c>
      <c r="Q96" s="38">
        <f>IF(Q90="-","-",SUM(Q87:Q95)*'3k EBIT'!$E$11)</f>
        <v>2.02280538360493</v>
      </c>
      <c r="R96" s="38">
        <f>IF(R90="-","-",SUM(R87:R95)*'3k EBIT'!$E$11)</f>
        <v>2.0375334161975194</v>
      </c>
      <c r="S96" s="38">
        <f>IF(S90="-","-",SUM(S87:S95)*'3k EBIT'!$E$11)</f>
        <v>2.0819665547461152</v>
      </c>
      <c r="T96" s="38">
        <f>IF(T90="-","-",SUM(T87:T95)*'3k EBIT'!$E$11)</f>
        <v>1.9954046549190607</v>
      </c>
      <c r="U96" s="38" t="str">
        <f>IF(U90="-","-",SUM(U87:U95)*'3k EBIT'!$E$11)</f>
        <v>-</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15">
      <c r="A97" s="256"/>
      <c r="B97" s="135" t="s">
        <v>292</v>
      </c>
      <c r="C97" s="179" t="s">
        <v>519</v>
      </c>
      <c r="D97" s="133" t="s">
        <v>322</v>
      </c>
      <c r="E97" s="127"/>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1.3453303122547489</v>
      </c>
      <c r="M97" s="38">
        <f>IF(M92="-","-",SUM(M87:M90,M92:M96)*'3l HAP'!$E$12)</f>
        <v>1.392151262318523</v>
      </c>
      <c r="N97" s="38">
        <f>IF(N92="-","-",SUM(N87:N90,N92:N96)*'3l HAP'!$E$12)</f>
        <v>1.5201859488427028</v>
      </c>
      <c r="O97" s="30"/>
      <c r="P97" s="38">
        <f>IF(P92="-","-",SUM(P87:P90,P92:P96)*'3l HAP'!$E$12)</f>
        <v>1.5201859488427028</v>
      </c>
      <c r="Q97" s="38">
        <f>IF(Q92="-","-",SUM(Q87:Q90,Q92:Q96)*'3l HAP'!$E$12)</f>
        <v>1.5587305993916913</v>
      </c>
      <c r="R97" s="38">
        <f>IF(R92="-","-",SUM(R87:R90,R92:R96)*'3l HAP'!$E$12)</f>
        <v>1.570079706555918</v>
      </c>
      <c r="S97" s="38">
        <f>IF(S92="-","-",SUM(S87:S90,S92:S96)*'3l HAP'!$E$12)</f>
        <v>1.6043189335443677</v>
      </c>
      <c r="T97" s="38">
        <f>IF(T92="-","-",SUM(T87:T90,T92:T96)*'3l HAP'!$E$12)</f>
        <v>1.5376161834451714</v>
      </c>
      <c r="U97" s="38" t="str">
        <f>IF(U92="-","-",SUM(U87:U90,U92:U96)*'3l HAP'!$E$12)</f>
        <v>-</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15">
      <c r="A98" s="256"/>
      <c r="B98" s="135" t="s">
        <v>44</v>
      </c>
      <c r="C98" s="135" t="str">
        <f>B98&amp;"_"&amp;D98</f>
        <v>Total_North West</v>
      </c>
      <c r="D98" s="133" t="s">
        <v>322</v>
      </c>
      <c r="E98" s="128"/>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93.233200830303304</v>
      </c>
      <c r="M98" s="38">
        <f t="shared" si="7"/>
        <v>96.47795566902046</v>
      </c>
      <c r="N98" s="38">
        <f t="shared" si="7"/>
        <v>105.35093172049102</v>
      </c>
      <c r="O98" s="30"/>
      <c r="P98" s="38">
        <f t="shared" si="7"/>
        <v>105.35093172049102</v>
      </c>
      <c r="Q98" s="38">
        <f t="shared" si="7"/>
        <v>108.02212786677039</v>
      </c>
      <c r="R98" s="38">
        <f t="shared" si="7"/>
        <v>108.8086362638893</v>
      </c>
      <c r="S98" s="38">
        <f t="shared" si="7"/>
        <v>111.18146076431874</v>
      </c>
      <c r="T98" s="38">
        <f t="shared" si="7"/>
        <v>106.55887043145906</v>
      </c>
      <c r="U98" s="38" t="str">
        <f t="shared" si="7"/>
        <v>-</v>
      </c>
      <c r="V98" s="38" t="str">
        <f t="shared" si="7"/>
        <v>-</v>
      </c>
      <c r="W98" s="38" t="str">
        <f t="shared" si="7"/>
        <v>-</v>
      </c>
      <c r="X98" s="38" t="str">
        <f t="shared" si="7"/>
        <v>-</v>
      </c>
      <c r="Y98" s="38" t="str">
        <f t="shared" si="7"/>
        <v>-</v>
      </c>
      <c r="Z98" s="38" t="str">
        <f t="shared" si="7"/>
        <v>-</v>
      </c>
      <c r="AA98" s="28"/>
    </row>
    <row r="99" spans="1:27" s="29" customFormat="1" ht="12.4" customHeight="1" x14ac:dyDescent="0.15">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AA'!J188="-","-",'3c AA'!J188)</f>
        <v>-</v>
      </c>
      <c r="H101" s="129" t="str">
        <f>IF('3c AA'!K188="-","-",'3c AA'!K188)</f>
        <v>-</v>
      </c>
      <c r="I101" s="129" t="str">
        <f>IF('3c AA'!L188="-","-",'3c AA'!L188)</f>
        <v>-</v>
      </c>
      <c r="J101" s="129" t="str">
        <f>IF('3c AA'!M188="-","-",'3c AA'!M188)</f>
        <v>-</v>
      </c>
      <c r="K101" s="129" t="str">
        <f>IF('3c AA'!N188="-","-",'3c AA'!N188)</f>
        <v>-</v>
      </c>
      <c r="L101" s="129" t="str">
        <f>IF('3c AA'!O188="-","-",'3c AA'!O188)</f>
        <v>-</v>
      </c>
      <c r="M101" s="129" t="str">
        <f>IF('3c AA'!P188="-","-",'3c AA'!P188)</f>
        <v>-</v>
      </c>
      <c r="N101" s="129" t="str">
        <f>IF('3c AA'!Q188="-","-",'3c AA'!Q188)</f>
        <v>-</v>
      </c>
      <c r="O101" s="30"/>
      <c r="P101" s="129" t="str">
        <f>IF('3c AA'!S188="-","-",'3c AA'!S188)</f>
        <v>-</v>
      </c>
      <c r="Q101" s="129" t="str">
        <f>IF('3c AA'!T188="-","-",'3c AA'!T188)</f>
        <v>-</v>
      </c>
      <c r="R101" s="129" t="str">
        <f>IF('3c AA'!U188="-","-",'3c AA'!U188)</f>
        <v>-</v>
      </c>
      <c r="S101" s="129" t="str">
        <f>IF('3c AA'!V188="-","-",'3c AA'!V188)</f>
        <v>-</v>
      </c>
      <c r="T101" s="129">
        <f>IF('3c AA'!W188="-","-",'3c AA'!W188)</f>
        <v>0</v>
      </c>
      <c r="U101" s="129" t="str">
        <f>IF('3c AA'!X188="-","-",'3c AA'!X188)</f>
        <v>-</v>
      </c>
      <c r="V101" s="129" t="str">
        <f>IF('3c AA'!Y188="-","-",'3c AA'!Y188)</f>
        <v>-</v>
      </c>
      <c r="W101" s="129" t="str">
        <f>IF('3c AA'!Z188="-","-",'3c AA'!Z188)</f>
        <v>-</v>
      </c>
      <c r="X101" s="129" t="str">
        <f>IF('3c AA'!AA188="-","-",'3c AA'!AA188)</f>
        <v>-</v>
      </c>
      <c r="Y101" s="129" t="str">
        <f>IF('3c AA'!AB188="-","-",'3c AA'!AB188)</f>
        <v>-</v>
      </c>
      <c r="Z101" s="129" t="str">
        <f>IF('3c AA'!AC188="-","-",'3c AA'!AC188)</f>
        <v>-</v>
      </c>
      <c r="AA101" s="28"/>
    </row>
    <row r="102" spans="1:27" s="29" customFormat="1" ht="11.25" x14ac:dyDescent="0.15">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t="str">
        <f>'3d PC'!U64</f>
        <v>-</v>
      </c>
      <c r="V102" s="129" t="str">
        <f>'3d PC'!V64</f>
        <v>-</v>
      </c>
      <c r="W102" s="129" t="str">
        <f>'3d PC'!W64</f>
        <v>-</v>
      </c>
      <c r="X102" s="129" t="str">
        <f>'3d PC'!X64</f>
        <v>-</v>
      </c>
      <c r="Y102" s="129" t="str">
        <f>'3d PC'!Y64</f>
        <v>-</v>
      </c>
      <c r="Z102" s="129" t="str">
        <f>'3d PC'!Z64</f>
        <v>-</v>
      </c>
      <c r="AA102" s="28"/>
    </row>
    <row r="103" spans="1:27" s="29" customFormat="1" ht="11.25" x14ac:dyDescent="0.15">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15">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t="str">
        <f>IF('3g CPIH'!Q$16="-","-",'3h OC '!$E$11*('3g CPIH'!Q$16/'3g CPIH'!$G$16))</f>
        <v>-</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SMNCC'!G$39="-","-",'3i SMNCC'!G$49)</f>
        <v>0</v>
      </c>
      <c r="L105" s="129">
        <f>IF('3i SMNCC'!H$39="-","-",'3i SMNCC'!H$49)</f>
        <v>-0.1023945869506754</v>
      </c>
      <c r="M105" s="129">
        <f>IF('3i SMNCC'!I$39="-","-",'3i SMNCC'!I$49)</f>
        <v>1.310776222511721</v>
      </c>
      <c r="N105" s="129">
        <f>IF('3i SMNCC'!J$39="-","-",'3i SMNCC'!J$49)</f>
        <v>8.7390665290237255</v>
      </c>
      <c r="O105" s="30"/>
      <c r="P105" s="129">
        <f>IF('3i SMNCC'!L$39="-","-",'3i SMNCC'!L$49)</f>
        <v>8.7390665290237255</v>
      </c>
      <c r="Q105" s="129">
        <f>IF('3i SMNCC'!M$39="-","-",'3i SMNCC'!M$49)</f>
        <v>10.102089688688181</v>
      </c>
      <c r="R105" s="129">
        <f>IF('3i SMNCC'!N$39="-","-",'3i SMNCC'!N$49)</f>
        <v>10.300173121233549</v>
      </c>
      <c r="S105" s="129">
        <f>IF('3i SMNCC'!O$39="-","-",'3i SMNCC'!O$49)</f>
        <v>11.847822371645298</v>
      </c>
      <c r="T105" s="129">
        <f>IF('3i SMNCC'!P$39="-","-",'3i SMNCC'!P$49)</f>
        <v>7.7038430079225817</v>
      </c>
      <c r="U105" s="129" t="str">
        <f>IF('3i SMNCC'!Q$39="-","-",'3i SMNCC'!Q$49)</f>
        <v>-</v>
      </c>
      <c r="V105" s="129" t="str">
        <f>IF('3i SMNCC'!R$39="-","-",'3i SMNCC'!R$49)</f>
        <v>-</v>
      </c>
      <c r="W105" s="129" t="str">
        <f>IF('3i SMNCC'!S$39="-","-",'3i SMNCC'!S$49)</f>
        <v>-</v>
      </c>
      <c r="X105" s="129" t="str">
        <f>IF('3i SMNCC'!T$39="-","-",'3i SMNCC'!T$49)</f>
        <v>-</v>
      </c>
      <c r="Y105" s="129" t="str">
        <f>IF('3i SMNCC'!U$39="-","-",'3i SMNCC'!U$49)</f>
        <v>-</v>
      </c>
      <c r="Z105" s="129" t="str">
        <f>IF('3i SMNCC'!V$39="-","-",'3i SMNCC'!V$49)</f>
        <v>-</v>
      </c>
      <c r="AA105" s="28"/>
    </row>
    <row r="106" spans="1:27" s="29" customFormat="1" ht="11.25" customHeight="1" x14ac:dyDescent="0.15">
      <c r="A106" s="256"/>
      <c r="B106" s="132" t="s">
        <v>349</v>
      </c>
      <c r="C106" s="132" t="s">
        <v>389</v>
      </c>
      <c r="D106" s="134" t="s">
        <v>323</v>
      </c>
      <c r="E106" s="131"/>
      <c r="F106" s="30"/>
      <c r="G106" s="129">
        <f>IF('3g CPIH'!C$16="-","-",'3j PAAC PAP'!$G$19*('3g CPIH'!C$16/'3g CPIH'!$G$16))</f>
        <v>13.137827495107633</v>
      </c>
      <c r="H106" s="129">
        <f>IF('3g CPIH'!D$16="-","-",'3j PAAC PAP'!$G$19*('3g CPIH'!D$16/'3g CPIH'!$G$16))</f>
        <v>13.164129452054794</v>
      </c>
      <c r="I106" s="129">
        <f>IF('3g CPIH'!E$16="-","-",'3j PAAC PAP'!$G$19*('3g CPIH'!E$16/'3g CPIH'!$G$16))</f>
        <v>13.203582387475539</v>
      </c>
      <c r="J106" s="129">
        <f>IF('3g CPIH'!F$16="-","-",'3j PAAC PAP'!$G$19*('3g CPIH'!F$16/'3g CPIH'!$G$16))</f>
        <v>13.282488258317025</v>
      </c>
      <c r="K106" s="129">
        <f>IF('3g CPIH'!G$16="-","-",'3j PAAC PAP'!$G$19*('3g CPIH'!G$16/'3g CPIH'!$G$16))</f>
        <v>13.440300000000001</v>
      </c>
      <c r="L106" s="129">
        <f>IF('3g CPIH'!H$16="-","-",'3j PAAC PAP'!$G$19*('3g CPIH'!H$16/'3g CPIH'!$G$16))</f>
        <v>13.611262720156557</v>
      </c>
      <c r="M106" s="129">
        <f>IF('3g CPIH'!I$16="-","-",'3j PAAC PAP'!$G$19*('3g CPIH'!I$16/'3g CPIH'!$G$16))</f>
        <v>13.808527397260272</v>
      </c>
      <c r="N106" s="129">
        <f>IF('3g CPIH'!J$16="-","-",'3j PAAC PAP'!$G$19*('3g CPIH'!J$16/'3g CPIH'!$G$16))</f>
        <v>13.926886203522507</v>
      </c>
      <c r="O106" s="30"/>
      <c r="P106" s="129">
        <f>IF('3g CPIH'!L$16="-","-",'3j PAAC PAP'!$G$19*('3g CPIH'!L$16/'3g CPIH'!$G$16))</f>
        <v>13.926886203522507</v>
      </c>
      <c r="Q106" s="129">
        <f>IF('3g CPIH'!M$16="-","-",'3j PAAC PAP'!$G$19*('3g CPIH'!M$16/'3g CPIH'!$G$16))</f>
        <v>14.08469794520548</v>
      </c>
      <c r="R106" s="129">
        <f>IF('3g CPIH'!N$16="-","-",'3j PAAC PAP'!$G$19*('3g CPIH'!N$16/'3g CPIH'!$G$16))</f>
        <v>14.189905772994129</v>
      </c>
      <c r="S106" s="129">
        <f>IF('3g CPIH'!O$16="-","-",'3j PAAC PAP'!$G$19*('3g CPIH'!O$16/'3g CPIH'!$G$16))</f>
        <v>14.268811643835617</v>
      </c>
      <c r="T106" s="129">
        <f>IF('3g CPIH'!P$16="-","-",'3j PAAC PAP'!$G$19*('3g CPIH'!P$16/'3g CPIH'!$G$16))</f>
        <v>14.30826457925636</v>
      </c>
      <c r="U106" s="129" t="str">
        <f>IF('3g CPIH'!Q$16="-","-",'3j PAAC PAP'!$G$19*('3g CPIH'!Q$16/'3g CPIH'!$G$16))</f>
        <v>-</v>
      </c>
      <c r="V106" s="129" t="str">
        <f>IF('3g CPIH'!R$16="-","-",'3j PAAC PAP'!$G$19*('3g CPIH'!R$16/'3g CPIH'!$G$16))</f>
        <v>-</v>
      </c>
      <c r="W106" s="129" t="str">
        <f>IF('3g CPIH'!S$16="-","-",'3j PAAC PAP'!$G$19*('3g CPIH'!S$16/'3g CPIH'!$G$16))</f>
        <v>-</v>
      </c>
      <c r="X106" s="129" t="str">
        <f>IF('3g CPIH'!T$16="-","-",'3j PAAC PAP'!$G$19*('3g CPIH'!T$16/'3g CPIH'!$G$16))</f>
        <v>-</v>
      </c>
      <c r="Y106" s="129" t="str">
        <f>IF('3g CPIH'!U$16="-","-",'3j PAAC PAP'!$G$19*('3g CPIH'!U$16/'3g CPIH'!$G$16))</f>
        <v>-</v>
      </c>
      <c r="Z106" s="129" t="str">
        <f>IF('3g CPIH'!V$16="-","-",'3j PAAC PAP'!$G$19*('3g CPIH'!V$16/'3g CPIH'!$G$16))</f>
        <v>-</v>
      </c>
      <c r="AA106" s="28"/>
    </row>
    <row r="107" spans="1:27" s="29" customFormat="1" ht="11.25" customHeight="1" x14ac:dyDescent="0.15">
      <c r="A107" s="256"/>
      <c r="B107" s="132" t="s">
        <v>349</v>
      </c>
      <c r="C107" s="132" t="s">
        <v>406</v>
      </c>
      <c r="D107" s="134" t="s">
        <v>323</v>
      </c>
      <c r="E107" s="131"/>
      <c r="F107" s="30"/>
      <c r="G107" s="129">
        <f>IF(G102="-","-",SUM(G99:G105)*'3j PAAC PAP'!$G$37)</f>
        <v>4.0291031998812512</v>
      </c>
      <c r="H107" s="129">
        <f>IF(H102="-","-",SUM(H99:H105)*'3j PAAC PAP'!$G$37)</f>
        <v>4.036414349210018</v>
      </c>
      <c r="I107" s="129">
        <f>IF(I102="-","-",SUM(I99:I105)*'3j PAAC PAP'!$G$37)</f>
        <v>4.0510038932775032</v>
      </c>
      <c r="J107" s="129">
        <f>IF(J102="-","-",SUM(J99:J105)*'3j PAAC PAP'!$G$37)</f>
        <v>4.0729373412638044</v>
      </c>
      <c r="K107" s="129">
        <f>IF(K102="-","-",SUM(K99:K105)*'3j PAAC PAP'!$G$37)</f>
        <v>4.1213929100624256</v>
      </c>
      <c r="L107" s="129">
        <f>IF(L102="-","-",SUM(L99:L105)*'3j PAAC PAP'!$G$37)</f>
        <v>4.1630250296904867</v>
      </c>
      <c r="M107" s="129">
        <f>IF(M102="-","-",SUM(M99:M105)*'3j PAAC PAP'!$G$37)</f>
        <v>4.322946556978855</v>
      </c>
      <c r="N107" s="129">
        <f>IF(N102="-","-",SUM(N99:N105)*'3j PAAC PAP'!$G$37)</f>
        <v>4.783166557130718</v>
      </c>
      <c r="O107" s="30"/>
      <c r="P107" s="129">
        <f>IF(P102="-","-",SUM(P99:P105)*'3j PAAC PAP'!$G$37)</f>
        <v>4.783166557130718</v>
      </c>
      <c r="Q107" s="129">
        <f>IF(Q102="-","-",SUM(Q99:Q105)*'3j PAAC PAP'!$G$37)</f>
        <v>4.9150689011051076</v>
      </c>
      <c r="R107" s="129">
        <f>IF(R102="-","-",SUM(R99:R105)*'3j PAAC PAP'!$G$37)</f>
        <v>4.9507109401752034</v>
      </c>
      <c r="S107" s="129">
        <f>IF(S102="-","-",SUM(S99:S105)*'3j PAAC PAP'!$G$37)</f>
        <v>5.0712131846455923</v>
      </c>
      <c r="T107" s="129">
        <f>IF(T102="-","-",SUM(T99:T105)*'3j PAAC PAP'!$G$37)</f>
        <v>4.8259501851548539</v>
      </c>
      <c r="U107" s="129" t="str">
        <f>IF(U102="-","-",SUM(U99:U105)*'3j PAAC PAP'!$G$37)</f>
        <v>-</v>
      </c>
      <c r="V107" s="129" t="str">
        <f>IF(V102="-","-",SUM(V99:V105)*'3j PAAC PAP'!$G$37)</f>
        <v>-</v>
      </c>
      <c r="W107" s="129" t="str">
        <f>IF(W102="-","-",SUM(W99:W105)*'3j PAAC PAP'!$G$37)</f>
        <v>-</v>
      </c>
      <c r="X107" s="129" t="str">
        <f>IF(X102="-","-",SUM(X99:X105)*'3j PAAC PAP'!$G$37)</f>
        <v>-</v>
      </c>
      <c r="Y107" s="129" t="str">
        <f>IF(Y102="-","-",SUM(Y99:Y105)*'3j PAAC PAP'!$G$37)</f>
        <v>-</v>
      </c>
      <c r="Z107" s="129" t="str">
        <f>IF(Z102="-","-",SUM(Z99:Z105)*'3j PAAC PAP'!$G$37)</f>
        <v>-</v>
      </c>
      <c r="AA107" s="28"/>
    </row>
    <row r="108" spans="1:27" s="29" customFormat="1" ht="11.25" customHeight="1" x14ac:dyDescent="0.15">
      <c r="A108" s="256"/>
      <c r="B108" s="132" t="s">
        <v>388</v>
      </c>
      <c r="C108" s="132" t="s">
        <v>518</v>
      </c>
      <c r="D108" s="134" t="s">
        <v>323</v>
      </c>
      <c r="E108" s="131"/>
      <c r="F108" s="30"/>
      <c r="G108" s="129">
        <f>IF(G102="-","-",SUM(G99:G107)*'3k EBIT'!$E$11)</f>
        <v>1.6890178272439871</v>
      </c>
      <c r="H108" s="129">
        <f>IF(H102="-","-",SUM(H99:H107)*'3k EBIT'!$E$11)</f>
        <v>1.6921303822385896</v>
      </c>
      <c r="I108" s="129">
        <f>IF(I102="-","-",SUM(I99:I107)*'3k EBIT'!$E$11)</f>
        <v>1.6980891217871283</v>
      </c>
      <c r="J108" s="129">
        <f>IF(J102="-","-",SUM(J99:J107)*'3k EBIT'!$E$11)</f>
        <v>1.7074267867709363</v>
      </c>
      <c r="K108" s="129">
        <f>IF(K102="-","-",SUM(K99:K107)*'3k EBIT'!$E$11)</f>
        <v>1.7277359161924088</v>
      </c>
      <c r="L108" s="129">
        <f>IF(L102="-","-",SUM(L99:L107)*'3k EBIT'!$E$11)</f>
        <v>1.7458702609789247</v>
      </c>
      <c r="M108" s="129">
        <f>IF(M102="-","-",SUM(M99:M107)*'3k EBIT'!$E$11)</f>
        <v>1.8066310299607238</v>
      </c>
      <c r="N108" s="129">
        <f>IF(N102="-","-",SUM(N99:N107)*'3k EBIT'!$E$11)</f>
        <v>1.9727849845250041</v>
      </c>
      <c r="O108" s="30"/>
      <c r="P108" s="129">
        <f>IF(P102="-","-",SUM(P99:P107)*'3k EBIT'!$E$11)</f>
        <v>1.9727849845250041</v>
      </c>
      <c r="Q108" s="129">
        <f>IF(Q102="-","-",SUM(Q99:Q107)*'3k EBIT'!$E$11)</f>
        <v>2.02280538360493</v>
      </c>
      <c r="R108" s="129">
        <f>IF(R102="-","-",SUM(R99:R107)*'3k EBIT'!$E$11)</f>
        <v>2.0375334161975194</v>
      </c>
      <c r="S108" s="129">
        <f>IF(S102="-","-",SUM(S99:S107)*'3k EBIT'!$E$11)</f>
        <v>2.0819665547461152</v>
      </c>
      <c r="T108" s="129">
        <f>IF(T102="-","-",SUM(T99:T107)*'3k EBIT'!$E$11)</f>
        <v>1.9954046549190607</v>
      </c>
      <c r="U108" s="129" t="str">
        <f>IF(U102="-","-",SUM(U99:U107)*'3k EBIT'!$E$11)</f>
        <v>-</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15">
      <c r="A109" s="256"/>
      <c r="B109" s="132" t="s">
        <v>292</v>
      </c>
      <c r="C109" s="177" t="s">
        <v>519</v>
      </c>
      <c r="D109" s="134" t="s">
        <v>323</v>
      </c>
      <c r="E109" s="130"/>
      <c r="F109" s="30"/>
      <c r="G109" s="129">
        <f>IF(G104="-","-",SUM(G99:G102,G104:G108)*'3l HAP'!$E$12)</f>
        <v>1.3015210418074821</v>
      </c>
      <c r="H109" s="129">
        <f>IF(H104="-","-",SUM(H99:H102,H104:H108)*'3l HAP'!$E$12)</f>
        <v>1.3039195101681555</v>
      </c>
      <c r="I109" s="129">
        <f>IF(I104="-","-",SUM(I99:I102,I104:I108)*'3l HAP'!$E$12)</f>
        <v>1.3085111875205069</v>
      </c>
      <c r="J109" s="129">
        <f>IF(J104="-","-",SUM(J99:J102,J104:J108)*'3l HAP'!$E$12)</f>
        <v>1.3157065926025275</v>
      </c>
      <c r="K109" s="129">
        <f>IF(K104="-","-",SUM(K99:K102,K104:K108)*'3l HAP'!$E$12)</f>
        <v>1.3313563737099117</v>
      </c>
      <c r="L109" s="129">
        <f>IF(L104="-","-",SUM(L99:L102,L104:L108)*'3l HAP'!$E$12)</f>
        <v>1.3453303122547489</v>
      </c>
      <c r="M109" s="129">
        <f>IF(M104="-","-",SUM(M99:M102,M104:M108)*'3l HAP'!$E$12)</f>
        <v>1.392151262318523</v>
      </c>
      <c r="N109" s="129">
        <f>IF(N104="-","-",SUM(N99:N102,N104:N108)*'3l HAP'!$E$12)</f>
        <v>1.5201859488427028</v>
      </c>
      <c r="O109" s="30"/>
      <c r="P109" s="129">
        <f>IF(P104="-","-",SUM(P99:P102,P104:P108)*'3l HAP'!$E$12)</f>
        <v>1.5201859488427028</v>
      </c>
      <c r="Q109" s="129">
        <f>IF(Q104="-","-",SUM(Q99:Q102,Q104:Q108)*'3l HAP'!$E$12)</f>
        <v>1.5587305993916913</v>
      </c>
      <c r="R109" s="129">
        <f>IF(R104="-","-",SUM(R99:R102,R104:R108)*'3l HAP'!$E$12)</f>
        <v>1.570079706555918</v>
      </c>
      <c r="S109" s="129">
        <f>IF(S104="-","-",SUM(S99:S102,S104:S108)*'3l HAP'!$E$12)</f>
        <v>1.6043189335443677</v>
      </c>
      <c r="T109" s="129">
        <f>IF(T104="-","-",SUM(T99:T102,T104:T108)*'3l HAP'!$E$12)</f>
        <v>1.5376161834451714</v>
      </c>
      <c r="U109" s="129" t="str">
        <f>IF(U104="-","-",SUM(U99:U102,U104:U108)*'3l HAP'!$E$12)</f>
        <v>-</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15">
      <c r="A110" s="256"/>
      <c r="B110" s="132" t="s">
        <v>44</v>
      </c>
      <c r="C110" s="132" t="str">
        <f>B110&amp;"_"&amp;D110</f>
        <v>Total_Southern</v>
      </c>
      <c r="D110" s="134" t="s">
        <v>323</v>
      </c>
      <c r="E110" s="131"/>
      <c r="F110" s="30"/>
      <c r="G110" s="129">
        <f>IF(G104="-","-",SUM(G99:G109))</f>
        <v>90.197159441334975</v>
      </c>
      <c r="H110" s="129">
        <f t="shared" ref="H110:Z110" si="8">IF(H104="-","-",SUM(H99:H109))</f>
        <v>90.363376525956397</v>
      </c>
      <c r="I110" s="129">
        <f t="shared" si="8"/>
        <v>90.681585944743844</v>
      </c>
      <c r="J110" s="129">
        <f t="shared" si="8"/>
        <v>91.180237198608097</v>
      </c>
      <c r="K110" s="129">
        <f t="shared" si="8"/>
        <v>92.264788086701628</v>
      </c>
      <c r="L110" s="129">
        <f t="shared" si="8"/>
        <v>93.233200830303304</v>
      </c>
      <c r="M110" s="129">
        <f t="shared" si="8"/>
        <v>96.47795566902046</v>
      </c>
      <c r="N110" s="129">
        <f t="shared" si="8"/>
        <v>105.35093172049102</v>
      </c>
      <c r="O110" s="30"/>
      <c r="P110" s="129">
        <f t="shared" si="8"/>
        <v>105.35093172049102</v>
      </c>
      <c r="Q110" s="129">
        <f t="shared" si="8"/>
        <v>108.02212786677039</v>
      </c>
      <c r="R110" s="129">
        <f t="shared" si="8"/>
        <v>108.8086362638893</v>
      </c>
      <c r="S110" s="129">
        <f t="shared" si="8"/>
        <v>111.18146076431874</v>
      </c>
      <c r="T110" s="129">
        <f t="shared" si="8"/>
        <v>106.55887043145906</v>
      </c>
      <c r="U110" s="129" t="str">
        <f t="shared" si="8"/>
        <v>-</v>
      </c>
      <c r="V110" s="129" t="str">
        <f t="shared" si="8"/>
        <v>-</v>
      </c>
      <c r="W110" s="129" t="str">
        <f t="shared" si="8"/>
        <v>-</v>
      </c>
      <c r="X110" s="129" t="str">
        <f t="shared" si="8"/>
        <v>-</v>
      </c>
      <c r="Y110" s="129" t="str">
        <f t="shared" si="8"/>
        <v>-</v>
      </c>
      <c r="Z110" s="129" t="str">
        <f t="shared" si="8"/>
        <v>-</v>
      </c>
      <c r="AA110" s="28"/>
    </row>
    <row r="111" spans="1:27" s="29" customFormat="1" ht="11.25" x14ac:dyDescent="0.15">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f>IF('3c AA'!W189="-","-",'3c AA'!W189)</f>
        <v>0</v>
      </c>
      <c r="U113" s="38" t="str">
        <f>IF('3c AA'!X189="-","-",'3c AA'!X189)</f>
        <v>-</v>
      </c>
      <c r="V113" s="38" t="str">
        <f>IF('3c AA'!Y189="-","-",'3c AA'!Y189)</f>
        <v>-</v>
      </c>
      <c r="W113" s="38" t="str">
        <f>IF('3c AA'!Z189="-","-",'3c AA'!Z189)</f>
        <v>-</v>
      </c>
      <c r="X113" s="38" t="str">
        <f>IF('3c AA'!AA189="-","-",'3c AA'!AA189)</f>
        <v>-</v>
      </c>
      <c r="Y113" s="38" t="str">
        <f>IF('3c AA'!AB189="-","-",'3c AA'!AB189)</f>
        <v>-</v>
      </c>
      <c r="Z113" s="38" t="str">
        <f>IF('3c AA'!AC189="-","-",'3c AA'!AC189)</f>
        <v>-</v>
      </c>
      <c r="AA113" s="28"/>
    </row>
    <row r="114" spans="1:27" s="29" customFormat="1" ht="12.4" customHeight="1" x14ac:dyDescent="0.15">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t="str">
        <f>'3d PC'!U64</f>
        <v>-</v>
      </c>
      <c r="V114" s="38" t="str">
        <f>'3d PC'!V64</f>
        <v>-</v>
      </c>
      <c r="W114" s="38" t="str">
        <f>'3d PC'!W64</f>
        <v>-</v>
      </c>
      <c r="X114" s="38" t="str">
        <f>'3d PC'!X64</f>
        <v>-</v>
      </c>
      <c r="Y114" s="38" t="str">
        <f>'3d PC'!Y64</f>
        <v>-</v>
      </c>
      <c r="Z114" s="38" t="str">
        <f>'3d PC'!Z64</f>
        <v>-</v>
      </c>
      <c r="AA114" s="28"/>
    </row>
    <row r="115" spans="1:27" s="29" customFormat="1" ht="11.25" customHeight="1" x14ac:dyDescent="0.15">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15">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t="str">
        <f>IF('3g CPIH'!Q$16="-","-",'3h OC '!$E$11*('3g CPIH'!Q$16/'3g CPIH'!$G$16))</f>
        <v>-</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SMNCC'!G$39="-","-",'3i SMNCC'!G$49)</f>
        <v>0</v>
      </c>
      <c r="L117" s="38">
        <f>IF('3i SMNCC'!H$39="-","-",'3i SMNCC'!H$49)</f>
        <v>-0.1023945869506754</v>
      </c>
      <c r="M117" s="38">
        <f>IF('3i SMNCC'!I$39="-","-",'3i SMNCC'!I$49)</f>
        <v>1.310776222511721</v>
      </c>
      <c r="N117" s="38">
        <f>IF('3i SMNCC'!J$39="-","-",'3i SMNCC'!J$49)</f>
        <v>8.7390665290237255</v>
      </c>
      <c r="O117" s="30"/>
      <c r="P117" s="38">
        <f>IF('3i SMNCC'!L$39="-","-",'3i SMNCC'!L$49)</f>
        <v>8.7390665290237255</v>
      </c>
      <c r="Q117" s="38">
        <f>IF('3i SMNCC'!M$39="-","-",'3i SMNCC'!M$49)</f>
        <v>10.102089688688181</v>
      </c>
      <c r="R117" s="38">
        <f>IF('3i SMNCC'!N$39="-","-",'3i SMNCC'!N$49)</f>
        <v>10.300173121233549</v>
      </c>
      <c r="S117" s="38">
        <f>IF('3i SMNCC'!O$39="-","-",'3i SMNCC'!O$49)</f>
        <v>11.847822371645298</v>
      </c>
      <c r="T117" s="38">
        <f>IF('3i SMNCC'!P$39="-","-",'3i SMNCC'!P$49)</f>
        <v>7.7038430079225817</v>
      </c>
      <c r="U117" s="38" t="str">
        <f>IF('3i SMNCC'!Q$39="-","-",'3i SMNCC'!Q$49)</f>
        <v>-</v>
      </c>
      <c r="V117" s="38" t="str">
        <f>IF('3i SMNCC'!R$39="-","-",'3i SMNCC'!R$49)</f>
        <v>-</v>
      </c>
      <c r="W117" s="38" t="str">
        <f>IF('3i SMNCC'!S$39="-","-",'3i SMNCC'!S$49)</f>
        <v>-</v>
      </c>
      <c r="X117" s="38" t="str">
        <f>IF('3i SMNCC'!T$39="-","-",'3i SMNCC'!T$49)</f>
        <v>-</v>
      </c>
      <c r="Y117" s="38" t="str">
        <f>IF('3i SMNCC'!U$39="-","-",'3i SMNCC'!U$49)</f>
        <v>-</v>
      </c>
      <c r="Z117" s="38" t="str">
        <f>IF('3i SMNCC'!V$39="-","-",'3i SMNCC'!V$49)</f>
        <v>-</v>
      </c>
      <c r="AA117" s="28"/>
    </row>
    <row r="118" spans="1:27" s="29" customFormat="1" ht="11.25" customHeight="1" x14ac:dyDescent="0.15">
      <c r="A118" s="256"/>
      <c r="B118" s="135" t="s">
        <v>349</v>
      </c>
      <c r="C118" s="135" t="s">
        <v>389</v>
      </c>
      <c r="D118" s="133" t="s">
        <v>324</v>
      </c>
      <c r="E118" s="128"/>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f>IF('3g CPIH'!P$16="-","-",'3j PAAC PAP'!$G$19*('3g CPIH'!P$16/'3g CPIH'!$G$16))</f>
        <v>14.30826457925636</v>
      </c>
      <c r="U118" s="38" t="str">
        <f>IF('3g CPIH'!Q$16="-","-",'3j PAAC PAP'!$G$19*('3g CPIH'!Q$16/'3g CPIH'!$G$16))</f>
        <v>-</v>
      </c>
      <c r="V118" s="38" t="str">
        <f>IF('3g CPIH'!R$16="-","-",'3j PAAC PAP'!$G$19*('3g CPIH'!R$16/'3g CPIH'!$G$16))</f>
        <v>-</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15">
      <c r="A119" s="256"/>
      <c r="B119" s="135" t="s">
        <v>349</v>
      </c>
      <c r="C119" s="135" t="s">
        <v>406</v>
      </c>
      <c r="D119" s="133" t="s">
        <v>324</v>
      </c>
      <c r="E119" s="128"/>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4.1630250296904867</v>
      </c>
      <c r="M119" s="38">
        <f>IF(M114="-","-",SUM(M111:M117)*'3j PAAC PAP'!$G$37)</f>
        <v>4.322946556978855</v>
      </c>
      <c r="N119" s="38">
        <f>IF(N114="-","-",SUM(N111:N117)*'3j PAAC PAP'!$G$37)</f>
        <v>4.783166557130718</v>
      </c>
      <c r="O119" s="30"/>
      <c r="P119" s="38">
        <f>IF(P114="-","-",SUM(P111:P117)*'3j PAAC PAP'!$G$37)</f>
        <v>4.783166557130718</v>
      </c>
      <c r="Q119" s="38">
        <f>IF(Q114="-","-",SUM(Q111:Q117)*'3j PAAC PAP'!$G$37)</f>
        <v>4.9150689011051076</v>
      </c>
      <c r="R119" s="38">
        <f>IF(R114="-","-",SUM(R111:R117)*'3j PAAC PAP'!$G$37)</f>
        <v>4.9507109401752034</v>
      </c>
      <c r="S119" s="38">
        <f>IF(S114="-","-",SUM(S111:S117)*'3j PAAC PAP'!$G$37)</f>
        <v>5.0712131846455923</v>
      </c>
      <c r="T119" s="38">
        <f>IF(T114="-","-",SUM(T111:T117)*'3j PAAC PAP'!$G$37)</f>
        <v>4.8259501851548539</v>
      </c>
      <c r="U119" s="38" t="str">
        <f>IF(U114="-","-",SUM(U111:U117)*'3j PAAC PAP'!$G$37)</f>
        <v>-</v>
      </c>
      <c r="V119" s="38" t="str">
        <f>IF(V114="-","-",SUM(V111:V117)*'3j PAAC PAP'!$G$37)</f>
        <v>-</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15">
      <c r="A120" s="256"/>
      <c r="B120" s="135" t="s">
        <v>388</v>
      </c>
      <c r="C120" s="135" t="s">
        <v>518</v>
      </c>
      <c r="D120" s="133" t="s">
        <v>324</v>
      </c>
      <c r="E120" s="128"/>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1.7458702609789247</v>
      </c>
      <c r="M120" s="38">
        <f>IF(M114="-","-",SUM(M111:M119)*'3k EBIT'!$E$11)</f>
        <v>1.8066310299607238</v>
      </c>
      <c r="N120" s="38">
        <f>IF(N114="-","-",SUM(N111:N119)*'3k EBIT'!$E$11)</f>
        <v>1.9727849845250041</v>
      </c>
      <c r="O120" s="30"/>
      <c r="P120" s="38">
        <f>IF(P114="-","-",SUM(P111:P119)*'3k EBIT'!$E$11)</f>
        <v>1.9727849845250041</v>
      </c>
      <c r="Q120" s="38">
        <f>IF(Q114="-","-",SUM(Q111:Q119)*'3k EBIT'!$E$11)</f>
        <v>2.02280538360493</v>
      </c>
      <c r="R120" s="38">
        <f>IF(R114="-","-",SUM(R111:R119)*'3k EBIT'!$E$11)</f>
        <v>2.0375334161975194</v>
      </c>
      <c r="S120" s="38">
        <f>IF(S114="-","-",SUM(S111:S119)*'3k EBIT'!$E$11)</f>
        <v>2.0819665547461152</v>
      </c>
      <c r="T120" s="38">
        <f>IF(T114="-","-",SUM(T111:T119)*'3k EBIT'!$E$11)</f>
        <v>1.9954046549190607</v>
      </c>
      <c r="U120" s="38" t="str">
        <f>IF(U114="-","-",SUM(U111:U119)*'3k EBIT'!$E$11)</f>
        <v>-</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15">
      <c r="A121" s="256"/>
      <c r="B121" s="135" t="s">
        <v>292</v>
      </c>
      <c r="C121" s="179" t="s">
        <v>519</v>
      </c>
      <c r="D121" s="133" t="s">
        <v>324</v>
      </c>
      <c r="E121" s="127"/>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1.3453303122547489</v>
      </c>
      <c r="M121" s="38">
        <f>IF(M116="-","-",SUM(M111:M114,M116:M120)*'3l HAP'!$E$12)</f>
        <v>1.392151262318523</v>
      </c>
      <c r="N121" s="38">
        <f>IF(N116="-","-",SUM(N111:N114,N116:N120)*'3l HAP'!$E$12)</f>
        <v>1.5201859488427028</v>
      </c>
      <c r="O121" s="30"/>
      <c r="P121" s="38">
        <f>IF(P116="-","-",SUM(P111:P114,P116:P120)*'3l HAP'!$E$12)</f>
        <v>1.5201859488427028</v>
      </c>
      <c r="Q121" s="38">
        <f>IF(Q116="-","-",SUM(Q111:Q114,Q116:Q120)*'3l HAP'!$E$12)</f>
        <v>1.5587305993916913</v>
      </c>
      <c r="R121" s="38">
        <f>IF(R116="-","-",SUM(R111:R114,R116:R120)*'3l HAP'!$E$12)</f>
        <v>1.570079706555918</v>
      </c>
      <c r="S121" s="38">
        <f>IF(S116="-","-",SUM(S111:S114,S116:S120)*'3l HAP'!$E$12)</f>
        <v>1.6043189335443677</v>
      </c>
      <c r="T121" s="38">
        <f>IF(T116="-","-",SUM(T111:T114,T116:T120)*'3l HAP'!$E$12)</f>
        <v>1.5376161834451714</v>
      </c>
      <c r="U121" s="38" t="str">
        <f>IF(U116="-","-",SUM(U111:U114,U116:U120)*'3l HAP'!$E$12)</f>
        <v>-</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15">
      <c r="A122" s="256"/>
      <c r="B122" s="135" t="s">
        <v>44</v>
      </c>
      <c r="C122" s="135" t="str">
        <f>B122&amp;"_"&amp;D122</f>
        <v>Total_South East</v>
      </c>
      <c r="D122" s="133" t="s">
        <v>324</v>
      </c>
      <c r="E122" s="128"/>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93.233200830303304</v>
      </c>
      <c r="M122" s="38">
        <f t="shared" si="9"/>
        <v>96.47795566902046</v>
      </c>
      <c r="N122" s="38">
        <f t="shared" si="9"/>
        <v>105.35093172049102</v>
      </c>
      <c r="O122" s="30"/>
      <c r="P122" s="38">
        <f t="shared" si="9"/>
        <v>105.35093172049102</v>
      </c>
      <c r="Q122" s="38">
        <f t="shared" si="9"/>
        <v>108.02212786677039</v>
      </c>
      <c r="R122" s="38">
        <f t="shared" si="9"/>
        <v>108.8086362638893</v>
      </c>
      <c r="S122" s="38">
        <f t="shared" si="9"/>
        <v>111.18146076431874</v>
      </c>
      <c r="T122" s="38">
        <f t="shared" si="9"/>
        <v>106.55887043145906</v>
      </c>
      <c r="U122" s="38" t="str">
        <f t="shared" si="9"/>
        <v>-</v>
      </c>
      <c r="V122" s="38" t="str">
        <f t="shared" si="9"/>
        <v>-</v>
      </c>
      <c r="W122" s="38" t="str">
        <f t="shared" si="9"/>
        <v>-</v>
      </c>
      <c r="X122" s="38" t="str">
        <f t="shared" si="9"/>
        <v>-</v>
      </c>
      <c r="Y122" s="38" t="str">
        <f t="shared" si="9"/>
        <v>-</v>
      </c>
      <c r="Z122" s="38" t="str">
        <f t="shared" si="9"/>
        <v>-</v>
      </c>
      <c r="AA122" s="28"/>
    </row>
    <row r="123" spans="1:27" s="29" customFormat="1" ht="11.25" x14ac:dyDescent="0.15">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AA'!J190="-","-",'3c AA'!J190)</f>
        <v>-</v>
      </c>
      <c r="H125" s="129" t="str">
        <f>IF('3c AA'!K190="-","-",'3c AA'!K190)</f>
        <v>-</v>
      </c>
      <c r="I125" s="129" t="str">
        <f>IF('3c AA'!L190="-","-",'3c AA'!L190)</f>
        <v>-</v>
      </c>
      <c r="J125" s="129" t="str">
        <f>IF('3c AA'!M190="-","-",'3c AA'!M190)</f>
        <v>-</v>
      </c>
      <c r="K125" s="129" t="str">
        <f>IF('3c AA'!N190="-","-",'3c AA'!N190)</f>
        <v>-</v>
      </c>
      <c r="L125" s="129" t="str">
        <f>IF('3c AA'!O190="-","-",'3c AA'!O190)</f>
        <v>-</v>
      </c>
      <c r="M125" s="129" t="str">
        <f>IF('3c AA'!P190="-","-",'3c AA'!P190)</f>
        <v>-</v>
      </c>
      <c r="N125" s="129" t="str">
        <f>IF('3c AA'!Q190="-","-",'3c AA'!Q190)</f>
        <v>-</v>
      </c>
      <c r="O125" s="30"/>
      <c r="P125" s="129" t="str">
        <f>IF('3c AA'!S190="-","-",'3c AA'!S190)</f>
        <v>-</v>
      </c>
      <c r="Q125" s="129" t="str">
        <f>IF('3c AA'!T190="-","-",'3c AA'!T190)</f>
        <v>-</v>
      </c>
      <c r="R125" s="129" t="str">
        <f>IF('3c AA'!U190="-","-",'3c AA'!U190)</f>
        <v>-</v>
      </c>
      <c r="S125" s="129" t="str">
        <f>IF('3c AA'!V190="-","-",'3c AA'!V190)</f>
        <v>-</v>
      </c>
      <c r="T125" s="129">
        <f>IF('3c AA'!W190="-","-",'3c AA'!W190)</f>
        <v>0</v>
      </c>
      <c r="U125" s="129" t="str">
        <f>IF('3c AA'!X190="-","-",'3c AA'!X190)</f>
        <v>-</v>
      </c>
      <c r="V125" s="129" t="str">
        <f>IF('3c AA'!Y190="-","-",'3c AA'!Y190)</f>
        <v>-</v>
      </c>
      <c r="W125" s="129" t="str">
        <f>IF('3c AA'!Z190="-","-",'3c AA'!Z190)</f>
        <v>-</v>
      </c>
      <c r="X125" s="129" t="str">
        <f>IF('3c AA'!AA190="-","-",'3c AA'!AA190)</f>
        <v>-</v>
      </c>
      <c r="Y125" s="129" t="str">
        <f>IF('3c AA'!AB190="-","-",'3c AA'!AB190)</f>
        <v>-</v>
      </c>
      <c r="Z125" s="129" t="str">
        <f>IF('3c AA'!AC190="-","-",'3c AA'!AC190)</f>
        <v>-</v>
      </c>
      <c r="AA125" s="28"/>
    </row>
    <row r="126" spans="1:27" s="29" customFormat="1" ht="11.25" customHeight="1" x14ac:dyDescent="0.15">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t="str">
        <f>'3d PC'!U64</f>
        <v>-</v>
      </c>
      <c r="V126" s="129" t="str">
        <f>'3d PC'!V64</f>
        <v>-</v>
      </c>
      <c r="W126" s="129" t="str">
        <f>'3d PC'!W64</f>
        <v>-</v>
      </c>
      <c r="X126" s="129" t="str">
        <f>'3d PC'!X64</f>
        <v>-</v>
      </c>
      <c r="Y126" s="129" t="str">
        <f>'3d PC'!Y64</f>
        <v>-</v>
      </c>
      <c r="Z126" s="129" t="str">
        <f>'3d PC'!Z64</f>
        <v>-</v>
      </c>
      <c r="AA126" s="28"/>
    </row>
    <row r="127" spans="1:27" s="29" customFormat="1" ht="11.25" customHeight="1" x14ac:dyDescent="0.15">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15">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t="str">
        <f>IF('3g CPIH'!Q$16="-","-",'3h OC '!$E$11*('3g CPIH'!Q$16/'3g CPIH'!$G$16))</f>
        <v>-</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SMNCC'!G$39="-","-",'3i SMNCC'!G$49)</f>
        <v>0</v>
      </c>
      <c r="L129" s="129">
        <f>IF('3i SMNCC'!H$39="-","-",'3i SMNCC'!H$49)</f>
        <v>-0.1023945869506754</v>
      </c>
      <c r="M129" s="129">
        <f>IF('3i SMNCC'!I$39="-","-",'3i SMNCC'!I$49)</f>
        <v>1.310776222511721</v>
      </c>
      <c r="N129" s="129">
        <f>IF('3i SMNCC'!J$39="-","-",'3i SMNCC'!J$49)</f>
        <v>8.7390665290237255</v>
      </c>
      <c r="O129" s="30"/>
      <c r="P129" s="129">
        <f>IF('3i SMNCC'!L$39="-","-",'3i SMNCC'!L$49)</f>
        <v>8.7390665290237255</v>
      </c>
      <c r="Q129" s="129">
        <f>IF('3i SMNCC'!M$39="-","-",'3i SMNCC'!M$49)</f>
        <v>10.102089688688181</v>
      </c>
      <c r="R129" s="129">
        <f>IF('3i SMNCC'!N$39="-","-",'3i SMNCC'!N$49)</f>
        <v>10.300173121233549</v>
      </c>
      <c r="S129" s="129">
        <f>IF('3i SMNCC'!O$39="-","-",'3i SMNCC'!O$49)</f>
        <v>11.847822371645298</v>
      </c>
      <c r="T129" s="129">
        <f>IF('3i SMNCC'!P$39="-","-",'3i SMNCC'!P$49)</f>
        <v>7.7038430079225817</v>
      </c>
      <c r="U129" s="129" t="str">
        <f>IF('3i SMNCC'!Q$39="-","-",'3i SMNCC'!Q$49)</f>
        <v>-</v>
      </c>
      <c r="V129" s="129" t="str">
        <f>IF('3i SMNCC'!R$39="-","-",'3i SMNCC'!R$49)</f>
        <v>-</v>
      </c>
      <c r="W129" s="129" t="str">
        <f>IF('3i SMNCC'!S$39="-","-",'3i SMNCC'!S$49)</f>
        <v>-</v>
      </c>
      <c r="X129" s="129" t="str">
        <f>IF('3i SMNCC'!T$39="-","-",'3i SMNCC'!T$49)</f>
        <v>-</v>
      </c>
      <c r="Y129" s="129" t="str">
        <f>IF('3i SMNCC'!U$39="-","-",'3i SMNCC'!U$49)</f>
        <v>-</v>
      </c>
      <c r="Z129" s="129" t="str">
        <f>IF('3i SMNCC'!V$39="-","-",'3i SMNCC'!V$49)</f>
        <v>-</v>
      </c>
      <c r="AA129" s="28"/>
    </row>
    <row r="130" spans="1:27" s="29" customFormat="1" ht="11.25" customHeight="1" x14ac:dyDescent="0.15">
      <c r="A130" s="256"/>
      <c r="B130" s="132" t="s">
        <v>349</v>
      </c>
      <c r="C130" s="132" t="s">
        <v>389</v>
      </c>
      <c r="D130" s="134" t="s">
        <v>325</v>
      </c>
      <c r="E130" s="131"/>
      <c r="F130" s="30"/>
      <c r="G130" s="129">
        <f>IF('3g CPIH'!C$16="-","-",'3j PAAC PAP'!$G$19*('3g CPIH'!C$16/'3g CPIH'!$G$16))</f>
        <v>13.137827495107633</v>
      </c>
      <c r="H130" s="129">
        <f>IF('3g CPIH'!D$16="-","-",'3j PAAC PAP'!$G$19*('3g CPIH'!D$16/'3g CPIH'!$G$16))</f>
        <v>13.164129452054794</v>
      </c>
      <c r="I130" s="129">
        <f>IF('3g CPIH'!E$16="-","-",'3j PAAC PAP'!$G$19*('3g CPIH'!E$16/'3g CPIH'!$G$16))</f>
        <v>13.203582387475539</v>
      </c>
      <c r="J130" s="129">
        <f>IF('3g CPIH'!F$16="-","-",'3j PAAC PAP'!$G$19*('3g CPIH'!F$16/'3g CPIH'!$G$16))</f>
        <v>13.282488258317025</v>
      </c>
      <c r="K130" s="129">
        <f>IF('3g CPIH'!G$16="-","-",'3j PAAC PAP'!$G$19*('3g CPIH'!G$16/'3g CPIH'!$G$16))</f>
        <v>13.440300000000001</v>
      </c>
      <c r="L130" s="129">
        <f>IF('3g CPIH'!H$16="-","-",'3j PAAC PAP'!$G$19*('3g CPIH'!H$16/'3g CPIH'!$G$16))</f>
        <v>13.611262720156557</v>
      </c>
      <c r="M130" s="129">
        <f>IF('3g CPIH'!I$16="-","-",'3j PAAC PAP'!$G$19*('3g CPIH'!I$16/'3g CPIH'!$G$16))</f>
        <v>13.808527397260272</v>
      </c>
      <c r="N130" s="129">
        <f>IF('3g CPIH'!J$16="-","-",'3j PAAC PAP'!$G$19*('3g CPIH'!J$16/'3g CPIH'!$G$16))</f>
        <v>13.926886203522507</v>
      </c>
      <c r="O130" s="30"/>
      <c r="P130" s="129">
        <f>IF('3g CPIH'!L$16="-","-",'3j PAAC PAP'!$G$19*('3g CPIH'!L$16/'3g CPIH'!$G$16))</f>
        <v>13.926886203522507</v>
      </c>
      <c r="Q130" s="129">
        <f>IF('3g CPIH'!M$16="-","-",'3j PAAC PAP'!$G$19*('3g CPIH'!M$16/'3g CPIH'!$G$16))</f>
        <v>14.08469794520548</v>
      </c>
      <c r="R130" s="129">
        <f>IF('3g CPIH'!N$16="-","-",'3j PAAC PAP'!$G$19*('3g CPIH'!N$16/'3g CPIH'!$G$16))</f>
        <v>14.189905772994129</v>
      </c>
      <c r="S130" s="129">
        <f>IF('3g CPIH'!O$16="-","-",'3j PAAC PAP'!$G$19*('3g CPIH'!O$16/'3g CPIH'!$G$16))</f>
        <v>14.268811643835617</v>
      </c>
      <c r="T130" s="129">
        <f>IF('3g CPIH'!P$16="-","-",'3j PAAC PAP'!$G$19*('3g CPIH'!P$16/'3g CPIH'!$G$16))</f>
        <v>14.30826457925636</v>
      </c>
      <c r="U130" s="129" t="str">
        <f>IF('3g CPIH'!Q$16="-","-",'3j PAAC PAP'!$G$19*('3g CPIH'!Q$16/'3g CPIH'!$G$16))</f>
        <v>-</v>
      </c>
      <c r="V130" s="129" t="str">
        <f>IF('3g CPIH'!R$16="-","-",'3j PAAC PAP'!$G$19*('3g CPIH'!R$16/'3g CPIH'!$G$16))</f>
        <v>-</v>
      </c>
      <c r="W130" s="129" t="str">
        <f>IF('3g CPIH'!S$16="-","-",'3j PAAC PAP'!$G$19*('3g CPIH'!S$16/'3g CPIH'!$G$16))</f>
        <v>-</v>
      </c>
      <c r="X130" s="129" t="str">
        <f>IF('3g CPIH'!T$16="-","-",'3j PAAC PAP'!$G$19*('3g CPIH'!T$16/'3g CPIH'!$G$16))</f>
        <v>-</v>
      </c>
      <c r="Y130" s="129" t="str">
        <f>IF('3g CPIH'!U$16="-","-",'3j PAAC PAP'!$G$19*('3g CPIH'!U$16/'3g CPIH'!$G$16))</f>
        <v>-</v>
      </c>
      <c r="Z130" s="129" t="str">
        <f>IF('3g CPIH'!V$16="-","-",'3j PAAC PAP'!$G$19*('3g CPIH'!V$16/'3g CPIH'!$G$16))</f>
        <v>-</v>
      </c>
      <c r="AA130" s="28"/>
    </row>
    <row r="131" spans="1:27" s="29" customFormat="1" ht="11.25" customHeight="1" x14ac:dyDescent="0.15">
      <c r="A131" s="256"/>
      <c r="B131" s="132" t="s">
        <v>349</v>
      </c>
      <c r="C131" s="132" t="s">
        <v>406</v>
      </c>
      <c r="D131" s="134" t="s">
        <v>325</v>
      </c>
      <c r="E131" s="131"/>
      <c r="F131" s="30"/>
      <c r="G131" s="129">
        <f>IF(G126="-","-",SUM(G123:G129)*'3j PAAC PAP'!$G$37)</f>
        <v>4.0291031998812512</v>
      </c>
      <c r="H131" s="129">
        <f>IF(H126="-","-",SUM(H123:H129)*'3j PAAC PAP'!$G$37)</f>
        <v>4.036414349210018</v>
      </c>
      <c r="I131" s="129">
        <f>IF(I126="-","-",SUM(I123:I129)*'3j PAAC PAP'!$G$37)</f>
        <v>4.0510038932775032</v>
      </c>
      <c r="J131" s="129">
        <f>IF(J126="-","-",SUM(J123:J129)*'3j PAAC PAP'!$G$37)</f>
        <v>4.0729373412638044</v>
      </c>
      <c r="K131" s="129">
        <f>IF(K126="-","-",SUM(K123:K129)*'3j PAAC PAP'!$G$37)</f>
        <v>4.1213929100624256</v>
      </c>
      <c r="L131" s="129">
        <f>IF(L126="-","-",SUM(L123:L129)*'3j PAAC PAP'!$G$37)</f>
        <v>4.1630250296904867</v>
      </c>
      <c r="M131" s="129">
        <f>IF(M126="-","-",SUM(M123:M129)*'3j PAAC PAP'!$G$37)</f>
        <v>4.322946556978855</v>
      </c>
      <c r="N131" s="129">
        <f>IF(N126="-","-",SUM(N123:N129)*'3j PAAC PAP'!$G$37)</f>
        <v>4.783166557130718</v>
      </c>
      <c r="O131" s="30"/>
      <c r="P131" s="129">
        <f>IF(P126="-","-",SUM(P123:P129)*'3j PAAC PAP'!$G$37)</f>
        <v>4.783166557130718</v>
      </c>
      <c r="Q131" s="129">
        <f>IF(Q126="-","-",SUM(Q123:Q129)*'3j PAAC PAP'!$G$37)</f>
        <v>4.9150689011051076</v>
      </c>
      <c r="R131" s="129">
        <f>IF(R126="-","-",SUM(R123:R129)*'3j PAAC PAP'!$G$37)</f>
        <v>4.9507109401752034</v>
      </c>
      <c r="S131" s="129">
        <f>IF(S126="-","-",SUM(S123:S129)*'3j PAAC PAP'!$G$37)</f>
        <v>5.0712131846455923</v>
      </c>
      <c r="T131" s="129">
        <f>IF(T126="-","-",SUM(T123:T129)*'3j PAAC PAP'!$G$37)</f>
        <v>4.8259501851548539</v>
      </c>
      <c r="U131" s="129" t="str">
        <f>IF(U126="-","-",SUM(U123:U129)*'3j PAAC PAP'!$G$37)</f>
        <v>-</v>
      </c>
      <c r="V131" s="129" t="str">
        <f>IF(V126="-","-",SUM(V123:V129)*'3j PAAC PAP'!$G$37)</f>
        <v>-</v>
      </c>
      <c r="W131" s="129" t="str">
        <f>IF(W126="-","-",SUM(W123:W129)*'3j PAAC PAP'!$G$37)</f>
        <v>-</v>
      </c>
      <c r="X131" s="129" t="str">
        <f>IF(X126="-","-",SUM(X123:X129)*'3j PAAC PAP'!$G$37)</f>
        <v>-</v>
      </c>
      <c r="Y131" s="129" t="str">
        <f>IF(Y126="-","-",SUM(Y123:Y129)*'3j PAAC PAP'!$G$37)</f>
        <v>-</v>
      </c>
      <c r="Z131" s="129" t="str">
        <f>IF(Z126="-","-",SUM(Z123:Z129)*'3j PAAC PAP'!$G$37)</f>
        <v>-</v>
      </c>
      <c r="AA131" s="28"/>
    </row>
    <row r="132" spans="1:27" s="29" customFormat="1" ht="11.25" x14ac:dyDescent="0.15">
      <c r="A132" s="256"/>
      <c r="B132" s="132" t="s">
        <v>388</v>
      </c>
      <c r="C132" s="132" t="s">
        <v>518</v>
      </c>
      <c r="D132" s="134" t="s">
        <v>325</v>
      </c>
      <c r="E132" s="131"/>
      <c r="F132" s="30"/>
      <c r="G132" s="129">
        <f>IF(G126="-","-",SUM(G123:G131)*'3k EBIT'!$E$11)</f>
        <v>1.6890178272439871</v>
      </c>
      <c r="H132" s="129">
        <f>IF(H126="-","-",SUM(H123:H131)*'3k EBIT'!$E$11)</f>
        <v>1.6921303822385896</v>
      </c>
      <c r="I132" s="129">
        <f>IF(I126="-","-",SUM(I123:I131)*'3k EBIT'!$E$11)</f>
        <v>1.6980891217871283</v>
      </c>
      <c r="J132" s="129">
        <f>IF(J126="-","-",SUM(J123:J131)*'3k EBIT'!$E$11)</f>
        <v>1.7074267867709363</v>
      </c>
      <c r="K132" s="129">
        <f>IF(K126="-","-",SUM(K123:K131)*'3k EBIT'!$E$11)</f>
        <v>1.7277359161924088</v>
      </c>
      <c r="L132" s="129">
        <f>IF(L126="-","-",SUM(L123:L131)*'3k EBIT'!$E$11)</f>
        <v>1.7458702609789247</v>
      </c>
      <c r="M132" s="129">
        <f>IF(M126="-","-",SUM(M123:M131)*'3k EBIT'!$E$11)</f>
        <v>1.8066310299607238</v>
      </c>
      <c r="N132" s="129">
        <f>IF(N126="-","-",SUM(N123:N131)*'3k EBIT'!$E$11)</f>
        <v>1.9727849845250041</v>
      </c>
      <c r="O132" s="30"/>
      <c r="P132" s="129">
        <f>IF(P126="-","-",SUM(P123:P131)*'3k EBIT'!$E$11)</f>
        <v>1.9727849845250041</v>
      </c>
      <c r="Q132" s="129">
        <f>IF(Q126="-","-",SUM(Q123:Q131)*'3k EBIT'!$E$11)</f>
        <v>2.02280538360493</v>
      </c>
      <c r="R132" s="129">
        <f>IF(R126="-","-",SUM(R123:R131)*'3k EBIT'!$E$11)</f>
        <v>2.0375334161975194</v>
      </c>
      <c r="S132" s="129">
        <f>IF(S126="-","-",SUM(S123:S131)*'3k EBIT'!$E$11)</f>
        <v>2.0819665547461152</v>
      </c>
      <c r="T132" s="129">
        <f>IF(T126="-","-",SUM(T123:T131)*'3k EBIT'!$E$11)</f>
        <v>1.9954046549190607</v>
      </c>
      <c r="U132" s="129" t="str">
        <f>IF(U126="-","-",SUM(U123:U131)*'3k EBIT'!$E$11)</f>
        <v>-</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15">
      <c r="A133" s="256"/>
      <c r="B133" s="132" t="s">
        <v>292</v>
      </c>
      <c r="C133" s="177" t="s">
        <v>519</v>
      </c>
      <c r="D133" s="134" t="s">
        <v>325</v>
      </c>
      <c r="E133" s="130"/>
      <c r="F133" s="30"/>
      <c r="G133" s="129">
        <f>IF(G128="-","-",SUM(G123:G126,G128:G132)*'3l HAP'!$E$12)</f>
        <v>1.3015210418074821</v>
      </c>
      <c r="H133" s="129">
        <f>IF(H128="-","-",SUM(H123:H126,H128:H132)*'3l HAP'!$E$12)</f>
        <v>1.3039195101681555</v>
      </c>
      <c r="I133" s="129">
        <f>IF(I128="-","-",SUM(I123:I126,I128:I132)*'3l HAP'!$E$12)</f>
        <v>1.3085111875205069</v>
      </c>
      <c r="J133" s="129">
        <f>IF(J128="-","-",SUM(J123:J126,J128:J132)*'3l HAP'!$E$12)</f>
        <v>1.3157065926025275</v>
      </c>
      <c r="K133" s="129">
        <f>IF(K128="-","-",SUM(K123:K126,K128:K132)*'3l HAP'!$E$12)</f>
        <v>1.3313563737099117</v>
      </c>
      <c r="L133" s="129">
        <f>IF(L128="-","-",SUM(L123:L126,L128:L132)*'3l HAP'!$E$12)</f>
        <v>1.3453303122547489</v>
      </c>
      <c r="M133" s="129">
        <f>IF(M128="-","-",SUM(M123:M126,M128:M132)*'3l HAP'!$E$12)</f>
        <v>1.392151262318523</v>
      </c>
      <c r="N133" s="129">
        <f>IF(N128="-","-",SUM(N123:N126,N128:N132)*'3l HAP'!$E$12)</f>
        <v>1.5201859488427028</v>
      </c>
      <c r="O133" s="30"/>
      <c r="P133" s="129">
        <f>IF(P128="-","-",SUM(P123:P126,P128:P132)*'3l HAP'!$E$12)</f>
        <v>1.5201859488427028</v>
      </c>
      <c r="Q133" s="129">
        <f>IF(Q128="-","-",SUM(Q123:Q126,Q128:Q132)*'3l HAP'!$E$12)</f>
        <v>1.5587305993916913</v>
      </c>
      <c r="R133" s="129">
        <f>IF(R128="-","-",SUM(R123:R126,R128:R132)*'3l HAP'!$E$12)</f>
        <v>1.570079706555918</v>
      </c>
      <c r="S133" s="129">
        <f>IF(S128="-","-",SUM(S123:S126,S128:S132)*'3l HAP'!$E$12)</f>
        <v>1.6043189335443677</v>
      </c>
      <c r="T133" s="129">
        <f>IF(T128="-","-",SUM(T123:T126,T128:T132)*'3l HAP'!$E$12)</f>
        <v>1.5376161834451714</v>
      </c>
      <c r="U133" s="129" t="str">
        <f>IF(U128="-","-",SUM(U123:U126,U128:U132)*'3l HAP'!$E$12)</f>
        <v>-</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15">
      <c r="A134" s="256"/>
      <c r="B134" s="132" t="s">
        <v>44</v>
      </c>
      <c r="C134" s="132" t="str">
        <f>B134&amp;"_"&amp;D134</f>
        <v>Total_South Wales</v>
      </c>
      <c r="D134" s="134" t="s">
        <v>325</v>
      </c>
      <c r="E134" s="131"/>
      <c r="F134" s="30"/>
      <c r="G134" s="129">
        <f>IF(G128="-","-",SUM(G123:G133))</f>
        <v>90.197159441334975</v>
      </c>
      <c r="H134" s="129">
        <f t="shared" ref="H134:Z134" si="10">IF(H128="-","-",SUM(H123:H133))</f>
        <v>90.363376525956397</v>
      </c>
      <c r="I134" s="129">
        <f t="shared" si="10"/>
        <v>90.681585944743844</v>
      </c>
      <c r="J134" s="129">
        <f t="shared" si="10"/>
        <v>91.180237198608097</v>
      </c>
      <c r="K134" s="129">
        <f t="shared" si="10"/>
        <v>92.264788086701628</v>
      </c>
      <c r="L134" s="129">
        <f t="shared" si="10"/>
        <v>93.233200830303304</v>
      </c>
      <c r="M134" s="129">
        <f t="shared" si="10"/>
        <v>96.47795566902046</v>
      </c>
      <c r="N134" s="129">
        <f t="shared" si="10"/>
        <v>105.35093172049102</v>
      </c>
      <c r="O134" s="30"/>
      <c r="P134" s="129">
        <f t="shared" si="10"/>
        <v>105.35093172049102</v>
      </c>
      <c r="Q134" s="129">
        <f t="shared" si="10"/>
        <v>108.02212786677039</v>
      </c>
      <c r="R134" s="129">
        <f t="shared" si="10"/>
        <v>108.8086362638893</v>
      </c>
      <c r="S134" s="129">
        <f t="shared" si="10"/>
        <v>111.18146076431874</v>
      </c>
      <c r="T134" s="129">
        <f t="shared" si="10"/>
        <v>106.55887043145906</v>
      </c>
      <c r="U134" s="129" t="str">
        <f t="shared" si="10"/>
        <v>-</v>
      </c>
      <c r="V134" s="129" t="str">
        <f t="shared" si="10"/>
        <v>-</v>
      </c>
      <c r="W134" s="129" t="str">
        <f t="shared" si="10"/>
        <v>-</v>
      </c>
      <c r="X134" s="129" t="str">
        <f t="shared" si="10"/>
        <v>-</v>
      </c>
      <c r="Y134" s="129" t="str">
        <f t="shared" si="10"/>
        <v>-</v>
      </c>
      <c r="Z134" s="129" t="str">
        <f t="shared" si="10"/>
        <v>-</v>
      </c>
      <c r="AA134" s="28"/>
    </row>
    <row r="135" spans="1:27" s="29" customFormat="1" ht="11.25" x14ac:dyDescent="0.15">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f>IF('3c AA'!W191="-","-",'3c AA'!W191)</f>
        <v>0</v>
      </c>
      <c r="U137" s="38" t="str">
        <f>IF('3c AA'!X191="-","-",'3c AA'!X191)</f>
        <v>-</v>
      </c>
      <c r="V137" s="38" t="str">
        <f>IF('3c AA'!Y191="-","-",'3c AA'!Y191)</f>
        <v>-</v>
      </c>
      <c r="W137" s="38" t="str">
        <f>IF('3c AA'!Z191="-","-",'3c AA'!Z191)</f>
        <v>-</v>
      </c>
      <c r="X137" s="38" t="str">
        <f>IF('3c AA'!AA191="-","-",'3c AA'!AA191)</f>
        <v>-</v>
      </c>
      <c r="Y137" s="38" t="str">
        <f>IF('3c AA'!AB191="-","-",'3c AA'!AB191)</f>
        <v>-</v>
      </c>
      <c r="Z137" s="38" t="str">
        <f>IF('3c AA'!AC191="-","-",'3c AA'!AC191)</f>
        <v>-</v>
      </c>
      <c r="AA137" s="28"/>
    </row>
    <row r="138" spans="1:27" s="29" customFormat="1" ht="11.25" customHeight="1" x14ac:dyDescent="0.15">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t="str">
        <f>'3d PC'!U64</f>
        <v>-</v>
      </c>
      <c r="V138" s="38" t="str">
        <f>'3d PC'!V64</f>
        <v>-</v>
      </c>
      <c r="W138" s="38" t="str">
        <f>'3d PC'!W64</f>
        <v>-</v>
      </c>
      <c r="X138" s="38" t="str">
        <f>'3d PC'!X64</f>
        <v>-</v>
      </c>
      <c r="Y138" s="38" t="str">
        <f>'3d PC'!Y64</f>
        <v>-</v>
      </c>
      <c r="Z138" s="38" t="str">
        <f>'3d PC'!Z64</f>
        <v>-</v>
      </c>
      <c r="AA138" s="28"/>
    </row>
    <row r="139" spans="1:27" s="29" customFormat="1" ht="11.25" customHeight="1" x14ac:dyDescent="0.15">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15">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t="str">
        <f>IF('3g CPIH'!Q$16="-","-",'3h OC '!$E$11*('3g CPIH'!Q$16/'3g CPIH'!$G$16))</f>
        <v>-</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SMNCC'!G$39="-","-",'3i SMNCC'!G$49)</f>
        <v>0</v>
      </c>
      <c r="L141" s="38">
        <f>IF('3i SMNCC'!H$39="-","-",'3i SMNCC'!H$49)</f>
        <v>-0.1023945869506754</v>
      </c>
      <c r="M141" s="38">
        <f>IF('3i SMNCC'!I$39="-","-",'3i SMNCC'!I$49)</f>
        <v>1.310776222511721</v>
      </c>
      <c r="N141" s="38">
        <f>IF('3i SMNCC'!J$39="-","-",'3i SMNCC'!J$49)</f>
        <v>8.7390665290237255</v>
      </c>
      <c r="O141" s="30"/>
      <c r="P141" s="38">
        <f>IF('3i SMNCC'!L$39="-","-",'3i SMNCC'!L$49)</f>
        <v>8.7390665290237255</v>
      </c>
      <c r="Q141" s="38">
        <f>IF('3i SMNCC'!M$39="-","-",'3i SMNCC'!M$49)</f>
        <v>10.102089688688181</v>
      </c>
      <c r="R141" s="38">
        <f>IF('3i SMNCC'!N$39="-","-",'3i SMNCC'!N$49)</f>
        <v>10.300173121233549</v>
      </c>
      <c r="S141" s="38">
        <f>IF('3i SMNCC'!O$39="-","-",'3i SMNCC'!O$49)</f>
        <v>11.847822371645298</v>
      </c>
      <c r="T141" s="38">
        <f>IF('3i SMNCC'!P$39="-","-",'3i SMNCC'!P$49)</f>
        <v>7.7038430079225817</v>
      </c>
      <c r="U141" s="38" t="str">
        <f>IF('3i SMNCC'!Q$39="-","-",'3i SMNCC'!Q$49)</f>
        <v>-</v>
      </c>
      <c r="V141" s="38" t="str">
        <f>IF('3i SMNCC'!R$39="-","-",'3i SMNCC'!R$49)</f>
        <v>-</v>
      </c>
      <c r="W141" s="38" t="str">
        <f>IF('3i SMNCC'!S$39="-","-",'3i SMNCC'!S$49)</f>
        <v>-</v>
      </c>
      <c r="X141" s="38" t="str">
        <f>IF('3i SMNCC'!T$39="-","-",'3i SMNCC'!T$49)</f>
        <v>-</v>
      </c>
      <c r="Y141" s="38" t="str">
        <f>IF('3i SMNCC'!U$39="-","-",'3i SMNCC'!U$49)</f>
        <v>-</v>
      </c>
      <c r="Z141" s="38" t="str">
        <f>IF('3i SMNCC'!V$39="-","-",'3i SMNCC'!V$49)</f>
        <v>-</v>
      </c>
      <c r="AA141" s="28"/>
    </row>
    <row r="142" spans="1:27" s="29" customFormat="1" ht="12.4" customHeight="1" x14ac:dyDescent="0.15">
      <c r="A142" s="256"/>
      <c r="B142" s="135" t="s">
        <v>349</v>
      </c>
      <c r="C142" s="135" t="s">
        <v>389</v>
      </c>
      <c r="D142" s="133" t="s">
        <v>326</v>
      </c>
      <c r="E142" s="128"/>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f>IF('3g CPIH'!P$16="-","-",'3j PAAC PAP'!$G$19*('3g CPIH'!P$16/'3g CPIH'!$G$16))</f>
        <v>14.30826457925636</v>
      </c>
      <c r="U142" s="38" t="str">
        <f>IF('3g CPIH'!Q$16="-","-",'3j PAAC PAP'!$G$19*('3g CPIH'!Q$16/'3g CPIH'!$G$16))</f>
        <v>-</v>
      </c>
      <c r="V142" s="38" t="str">
        <f>IF('3g CPIH'!R$16="-","-",'3j PAAC PAP'!$G$19*('3g CPIH'!R$16/'3g CPIH'!$G$16))</f>
        <v>-</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15">
      <c r="A143" s="256"/>
      <c r="B143" s="135" t="s">
        <v>349</v>
      </c>
      <c r="C143" s="135" t="s">
        <v>406</v>
      </c>
      <c r="D143" s="133" t="s">
        <v>326</v>
      </c>
      <c r="E143" s="128"/>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4.1630250296904867</v>
      </c>
      <c r="M143" s="38">
        <f>IF(M138="-","-",SUM(M135:M141)*'3j PAAC PAP'!$G$37)</f>
        <v>4.322946556978855</v>
      </c>
      <c r="N143" s="38">
        <f>IF(N138="-","-",SUM(N135:N141)*'3j PAAC PAP'!$G$37)</f>
        <v>4.783166557130718</v>
      </c>
      <c r="O143" s="30"/>
      <c r="P143" s="38">
        <f>IF(P138="-","-",SUM(P135:P141)*'3j PAAC PAP'!$G$37)</f>
        <v>4.783166557130718</v>
      </c>
      <c r="Q143" s="38">
        <f>IF(Q138="-","-",SUM(Q135:Q141)*'3j PAAC PAP'!$G$37)</f>
        <v>4.9150689011051076</v>
      </c>
      <c r="R143" s="38">
        <f>IF(R138="-","-",SUM(R135:R141)*'3j PAAC PAP'!$G$37)</f>
        <v>4.9507109401752034</v>
      </c>
      <c r="S143" s="38">
        <f>IF(S138="-","-",SUM(S135:S141)*'3j PAAC PAP'!$G$37)</f>
        <v>5.0712131846455923</v>
      </c>
      <c r="T143" s="38">
        <f>IF(T138="-","-",SUM(T135:T141)*'3j PAAC PAP'!$G$37)</f>
        <v>4.8259501851548539</v>
      </c>
      <c r="U143" s="38" t="str">
        <f>IF(U138="-","-",SUM(U135:U141)*'3j PAAC PAP'!$G$37)</f>
        <v>-</v>
      </c>
      <c r="V143" s="38" t="str">
        <f>IF(V138="-","-",SUM(V135:V141)*'3j PAAC PAP'!$G$37)</f>
        <v>-</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25" x14ac:dyDescent="0.15">
      <c r="A144" s="256"/>
      <c r="B144" s="135" t="s">
        <v>388</v>
      </c>
      <c r="C144" s="135" t="s">
        <v>518</v>
      </c>
      <c r="D144" s="133" t="s">
        <v>326</v>
      </c>
      <c r="E144" s="128"/>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1.7458702609789247</v>
      </c>
      <c r="M144" s="38">
        <f>IF(M138="-","-",SUM(M135:M143)*'3k EBIT'!$E$11)</f>
        <v>1.8066310299607238</v>
      </c>
      <c r="N144" s="38">
        <f>IF(N138="-","-",SUM(N135:N143)*'3k EBIT'!$E$11)</f>
        <v>1.9727849845250041</v>
      </c>
      <c r="O144" s="30"/>
      <c r="P144" s="38">
        <f>IF(P138="-","-",SUM(P135:P143)*'3k EBIT'!$E$11)</f>
        <v>1.9727849845250041</v>
      </c>
      <c r="Q144" s="38">
        <f>IF(Q138="-","-",SUM(Q135:Q143)*'3k EBIT'!$E$11)</f>
        <v>2.02280538360493</v>
      </c>
      <c r="R144" s="38">
        <f>IF(R138="-","-",SUM(R135:R143)*'3k EBIT'!$E$11)</f>
        <v>2.0375334161975194</v>
      </c>
      <c r="S144" s="38">
        <f>IF(S138="-","-",SUM(S135:S143)*'3k EBIT'!$E$11)</f>
        <v>2.0819665547461152</v>
      </c>
      <c r="T144" s="38">
        <f>IF(T138="-","-",SUM(T135:T143)*'3k EBIT'!$E$11)</f>
        <v>1.9954046549190607</v>
      </c>
      <c r="U144" s="38" t="str">
        <f>IF(U138="-","-",SUM(U135:U143)*'3k EBIT'!$E$11)</f>
        <v>-</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15">
      <c r="A145" s="256"/>
      <c r="B145" s="135" t="s">
        <v>292</v>
      </c>
      <c r="C145" s="179" t="s">
        <v>519</v>
      </c>
      <c r="D145" s="133" t="s">
        <v>326</v>
      </c>
      <c r="E145" s="127"/>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1.3453303122547489</v>
      </c>
      <c r="M145" s="38">
        <f>IF(M140="-","-",SUM(M135:M138,M140:M144)*'3l HAP'!$E$12)</f>
        <v>1.392151262318523</v>
      </c>
      <c r="N145" s="38">
        <f>IF(N140="-","-",SUM(N135:N138,N140:N144)*'3l HAP'!$E$12)</f>
        <v>1.5201859488427028</v>
      </c>
      <c r="O145" s="30"/>
      <c r="P145" s="38">
        <f>IF(P140="-","-",SUM(P135:P138,P140:P144)*'3l HAP'!$E$12)</f>
        <v>1.5201859488427028</v>
      </c>
      <c r="Q145" s="38">
        <f>IF(Q140="-","-",SUM(Q135:Q138,Q140:Q144)*'3l HAP'!$E$12)</f>
        <v>1.5587305993916913</v>
      </c>
      <c r="R145" s="38">
        <f>IF(R140="-","-",SUM(R135:R138,R140:R144)*'3l HAP'!$E$12)</f>
        <v>1.570079706555918</v>
      </c>
      <c r="S145" s="38">
        <f>IF(S140="-","-",SUM(S135:S138,S140:S144)*'3l HAP'!$E$12)</f>
        <v>1.6043189335443677</v>
      </c>
      <c r="T145" s="38">
        <f>IF(T140="-","-",SUM(T135:T138,T140:T144)*'3l HAP'!$E$12)</f>
        <v>1.5376161834451714</v>
      </c>
      <c r="U145" s="38" t="str">
        <f>IF(U140="-","-",SUM(U135:U138,U140:U144)*'3l HAP'!$E$12)</f>
        <v>-</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15">
      <c r="A146" s="256"/>
      <c r="B146" s="135" t="s">
        <v>44</v>
      </c>
      <c r="C146" s="135" t="str">
        <f>B146&amp;"_"&amp;D146</f>
        <v>Total_Southern Western</v>
      </c>
      <c r="D146" s="133" t="s">
        <v>326</v>
      </c>
      <c r="E146" s="128"/>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93.233200830303304</v>
      </c>
      <c r="M146" s="38">
        <f t="shared" si="11"/>
        <v>96.47795566902046</v>
      </c>
      <c r="N146" s="38">
        <f t="shared" si="11"/>
        <v>105.35093172049102</v>
      </c>
      <c r="O146" s="30"/>
      <c r="P146" s="38">
        <f t="shared" si="11"/>
        <v>105.35093172049102</v>
      </c>
      <c r="Q146" s="38">
        <f t="shared" si="11"/>
        <v>108.02212786677039</v>
      </c>
      <c r="R146" s="38">
        <f t="shared" si="11"/>
        <v>108.8086362638893</v>
      </c>
      <c r="S146" s="38">
        <f t="shared" si="11"/>
        <v>111.18146076431874</v>
      </c>
      <c r="T146" s="38">
        <f t="shared" si="11"/>
        <v>106.55887043145906</v>
      </c>
      <c r="U146" s="38" t="str">
        <f t="shared" si="11"/>
        <v>-</v>
      </c>
      <c r="V146" s="38" t="str">
        <f t="shared" si="11"/>
        <v>-</v>
      </c>
      <c r="W146" s="38" t="str">
        <f t="shared" si="11"/>
        <v>-</v>
      </c>
      <c r="X146" s="38" t="str">
        <f t="shared" si="11"/>
        <v>-</v>
      </c>
      <c r="Y146" s="38" t="str">
        <f t="shared" si="11"/>
        <v>-</v>
      </c>
      <c r="Z146" s="38" t="str">
        <f t="shared" si="11"/>
        <v>-</v>
      </c>
      <c r="AA146" s="28"/>
    </row>
    <row r="147" spans="1:27" s="29" customFormat="1" ht="11.25" customHeight="1" x14ac:dyDescent="0.15">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AA'!J192="-","-",'3c AA'!J192)</f>
        <v>-</v>
      </c>
      <c r="H149" s="129" t="str">
        <f>IF('3c AA'!K192="-","-",'3c AA'!K192)</f>
        <v>-</v>
      </c>
      <c r="I149" s="129" t="str">
        <f>IF('3c AA'!L192="-","-",'3c AA'!L192)</f>
        <v>-</v>
      </c>
      <c r="J149" s="129" t="str">
        <f>IF('3c AA'!M192="-","-",'3c AA'!M192)</f>
        <v>-</v>
      </c>
      <c r="K149" s="129" t="str">
        <f>IF('3c AA'!N192="-","-",'3c AA'!N192)</f>
        <v>-</v>
      </c>
      <c r="L149" s="129" t="str">
        <f>IF('3c AA'!O192="-","-",'3c AA'!O192)</f>
        <v>-</v>
      </c>
      <c r="M149" s="129" t="str">
        <f>IF('3c AA'!P192="-","-",'3c AA'!P192)</f>
        <v>-</v>
      </c>
      <c r="N149" s="129" t="str">
        <f>IF('3c AA'!Q192="-","-",'3c AA'!Q192)</f>
        <v>-</v>
      </c>
      <c r="O149" s="30"/>
      <c r="P149" s="129" t="str">
        <f>IF('3c AA'!S192="-","-",'3c AA'!S192)</f>
        <v>-</v>
      </c>
      <c r="Q149" s="129" t="str">
        <f>IF('3c AA'!T192="-","-",'3c AA'!T192)</f>
        <v>-</v>
      </c>
      <c r="R149" s="129" t="str">
        <f>IF('3c AA'!U192="-","-",'3c AA'!U192)</f>
        <v>-</v>
      </c>
      <c r="S149" s="129" t="str">
        <f>IF('3c AA'!V192="-","-",'3c AA'!V192)</f>
        <v>-</v>
      </c>
      <c r="T149" s="129">
        <f>IF('3c AA'!W192="-","-",'3c AA'!W192)</f>
        <v>0</v>
      </c>
      <c r="U149" s="129" t="str">
        <f>IF('3c AA'!X192="-","-",'3c AA'!X192)</f>
        <v>-</v>
      </c>
      <c r="V149" s="129" t="str">
        <f>IF('3c AA'!Y192="-","-",'3c AA'!Y192)</f>
        <v>-</v>
      </c>
      <c r="W149" s="129" t="str">
        <f>IF('3c AA'!Z192="-","-",'3c AA'!Z192)</f>
        <v>-</v>
      </c>
      <c r="X149" s="129" t="str">
        <f>IF('3c AA'!AA192="-","-",'3c AA'!AA192)</f>
        <v>-</v>
      </c>
      <c r="Y149" s="129" t="str">
        <f>IF('3c AA'!AB192="-","-",'3c AA'!AB192)</f>
        <v>-</v>
      </c>
      <c r="Z149" s="129" t="str">
        <f>IF('3c AA'!AC192="-","-",'3c AA'!AC192)</f>
        <v>-</v>
      </c>
      <c r="AA149" s="28"/>
    </row>
    <row r="150" spans="1:27" s="29" customFormat="1" ht="11.25" customHeight="1" x14ac:dyDescent="0.15">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t="str">
        <f>'3d PC'!U64</f>
        <v>-</v>
      </c>
      <c r="V150" s="129" t="str">
        <f>'3d PC'!V64</f>
        <v>-</v>
      </c>
      <c r="W150" s="129" t="str">
        <f>'3d PC'!W64</f>
        <v>-</v>
      </c>
      <c r="X150" s="129" t="str">
        <f>'3d PC'!X64</f>
        <v>-</v>
      </c>
      <c r="Y150" s="129" t="str">
        <f>'3d PC'!Y64</f>
        <v>-</v>
      </c>
      <c r="Z150" s="129" t="str">
        <f>'3d PC'!Z64</f>
        <v>-</v>
      </c>
      <c r="AA150" s="28"/>
    </row>
    <row r="151" spans="1:27" s="29" customFormat="1" ht="11.25" customHeight="1" x14ac:dyDescent="0.15">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15">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t="str">
        <f>IF('3g CPIH'!Q$16="-","-",'3h OC '!$E$11*('3g CPIH'!Q$16/'3g CPIH'!$G$16))</f>
        <v>-</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SMNCC'!G$39="-","-",'3i SMNCC'!G$49)</f>
        <v>0</v>
      </c>
      <c r="L153" s="129">
        <f>IF('3i SMNCC'!H$39="-","-",'3i SMNCC'!H$49)</f>
        <v>-0.1023945869506754</v>
      </c>
      <c r="M153" s="129">
        <f>IF('3i SMNCC'!I$39="-","-",'3i SMNCC'!I$49)</f>
        <v>1.310776222511721</v>
      </c>
      <c r="N153" s="129">
        <f>IF('3i SMNCC'!J$39="-","-",'3i SMNCC'!J$49)</f>
        <v>8.7390665290237255</v>
      </c>
      <c r="O153" s="30"/>
      <c r="P153" s="129">
        <f>IF('3i SMNCC'!L$39="-","-",'3i SMNCC'!L$49)</f>
        <v>8.7390665290237255</v>
      </c>
      <c r="Q153" s="129">
        <f>IF('3i SMNCC'!M$39="-","-",'3i SMNCC'!M$49)</f>
        <v>10.102089688688181</v>
      </c>
      <c r="R153" s="129">
        <f>IF('3i SMNCC'!N$39="-","-",'3i SMNCC'!N$49)</f>
        <v>10.300173121233549</v>
      </c>
      <c r="S153" s="129">
        <f>IF('3i SMNCC'!O$39="-","-",'3i SMNCC'!O$49)</f>
        <v>11.847822371645298</v>
      </c>
      <c r="T153" s="129">
        <f>IF('3i SMNCC'!P$39="-","-",'3i SMNCC'!P$49)</f>
        <v>7.7038430079225817</v>
      </c>
      <c r="U153" s="129" t="str">
        <f>IF('3i SMNCC'!Q$39="-","-",'3i SMNCC'!Q$49)</f>
        <v>-</v>
      </c>
      <c r="V153" s="129" t="str">
        <f>IF('3i SMNCC'!R$39="-","-",'3i SMNCC'!R$49)</f>
        <v>-</v>
      </c>
      <c r="W153" s="129" t="str">
        <f>IF('3i SMNCC'!S$39="-","-",'3i SMNCC'!S$49)</f>
        <v>-</v>
      </c>
      <c r="X153" s="129" t="str">
        <f>IF('3i SMNCC'!T$39="-","-",'3i SMNCC'!T$49)</f>
        <v>-</v>
      </c>
      <c r="Y153" s="129" t="str">
        <f>IF('3i SMNCC'!U$39="-","-",'3i SMNCC'!U$49)</f>
        <v>-</v>
      </c>
      <c r="Z153" s="129" t="str">
        <f>IF('3i SMNCC'!V$39="-","-",'3i SMNCC'!V$49)</f>
        <v>-</v>
      </c>
      <c r="AA153" s="28"/>
    </row>
    <row r="154" spans="1:27" s="29" customFormat="1" ht="11.25" customHeight="1" x14ac:dyDescent="0.15">
      <c r="A154" s="256"/>
      <c r="B154" s="132" t="s">
        <v>349</v>
      </c>
      <c r="C154" s="132" t="s">
        <v>389</v>
      </c>
      <c r="D154" s="134" t="s">
        <v>327</v>
      </c>
      <c r="E154" s="131"/>
      <c r="F154" s="30"/>
      <c r="G154" s="129">
        <f>IF('3g CPIH'!C$16="-","-",'3j PAAC PAP'!$G$19*('3g CPIH'!C$16/'3g CPIH'!$G$16))</f>
        <v>13.137827495107633</v>
      </c>
      <c r="H154" s="129">
        <f>IF('3g CPIH'!D$16="-","-",'3j PAAC PAP'!$G$19*('3g CPIH'!D$16/'3g CPIH'!$G$16))</f>
        <v>13.164129452054794</v>
      </c>
      <c r="I154" s="129">
        <f>IF('3g CPIH'!E$16="-","-",'3j PAAC PAP'!$G$19*('3g CPIH'!E$16/'3g CPIH'!$G$16))</f>
        <v>13.203582387475539</v>
      </c>
      <c r="J154" s="129">
        <f>IF('3g CPIH'!F$16="-","-",'3j PAAC PAP'!$G$19*('3g CPIH'!F$16/'3g CPIH'!$G$16))</f>
        <v>13.282488258317025</v>
      </c>
      <c r="K154" s="129">
        <f>IF('3g CPIH'!G$16="-","-",'3j PAAC PAP'!$G$19*('3g CPIH'!G$16/'3g CPIH'!$G$16))</f>
        <v>13.440300000000001</v>
      </c>
      <c r="L154" s="129">
        <f>IF('3g CPIH'!H$16="-","-",'3j PAAC PAP'!$G$19*('3g CPIH'!H$16/'3g CPIH'!$G$16))</f>
        <v>13.611262720156557</v>
      </c>
      <c r="M154" s="129">
        <f>IF('3g CPIH'!I$16="-","-",'3j PAAC PAP'!$G$19*('3g CPIH'!I$16/'3g CPIH'!$G$16))</f>
        <v>13.808527397260272</v>
      </c>
      <c r="N154" s="129">
        <f>IF('3g CPIH'!J$16="-","-",'3j PAAC PAP'!$G$19*('3g CPIH'!J$16/'3g CPIH'!$G$16))</f>
        <v>13.926886203522507</v>
      </c>
      <c r="O154" s="30"/>
      <c r="P154" s="129">
        <f>IF('3g CPIH'!L$16="-","-",'3j PAAC PAP'!$G$19*('3g CPIH'!L$16/'3g CPIH'!$G$16))</f>
        <v>13.926886203522507</v>
      </c>
      <c r="Q154" s="129">
        <f>IF('3g CPIH'!M$16="-","-",'3j PAAC PAP'!$G$19*('3g CPIH'!M$16/'3g CPIH'!$G$16))</f>
        <v>14.08469794520548</v>
      </c>
      <c r="R154" s="129">
        <f>IF('3g CPIH'!N$16="-","-",'3j PAAC PAP'!$G$19*('3g CPIH'!N$16/'3g CPIH'!$G$16))</f>
        <v>14.189905772994129</v>
      </c>
      <c r="S154" s="129">
        <f>IF('3g CPIH'!O$16="-","-",'3j PAAC PAP'!$G$19*('3g CPIH'!O$16/'3g CPIH'!$G$16))</f>
        <v>14.268811643835617</v>
      </c>
      <c r="T154" s="129">
        <f>IF('3g CPIH'!P$16="-","-",'3j PAAC PAP'!$G$19*('3g CPIH'!P$16/'3g CPIH'!$G$16))</f>
        <v>14.30826457925636</v>
      </c>
      <c r="U154" s="129" t="str">
        <f>IF('3g CPIH'!Q$16="-","-",'3j PAAC PAP'!$G$19*('3g CPIH'!Q$16/'3g CPIH'!$G$16))</f>
        <v>-</v>
      </c>
      <c r="V154" s="129" t="str">
        <f>IF('3g CPIH'!R$16="-","-",'3j PAAC PAP'!$G$19*('3g CPIH'!R$16/'3g CPIH'!$G$16))</f>
        <v>-</v>
      </c>
      <c r="W154" s="129" t="str">
        <f>IF('3g CPIH'!S$16="-","-",'3j PAAC PAP'!$G$19*('3g CPIH'!S$16/'3g CPIH'!$G$16))</f>
        <v>-</v>
      </c>
      <c r="X154" s="129" t="str">
        <f>IF('3g CPIH'!T$16="-","-",'3j PAAC PAP'!$G$19*('3g CPIH'!T$16/'3g CPIH'!$G$16))</f>
        <v>-</v>
      </c>
      <c r="Y154" s="129" t="str">
        <f>IF('3g CPIH'!U$16="-","-",'3j PAAC PAP'!$G$19*('3g CPIH'!U$16/'3g CPIH'!$G$16))</f>
        <v>-</v>
      </c>
      <c r="Z154" s="129" t="str">
        <f>IF('3g CPIH'!V$16="-","-",'3j PAAC PAP'!$G$19*('3g CPIH'!V$16/'3g CPIH'!$G$16))</f>
        <v>-</v>
      </c>
      <c r="AA154" s="28"/>
    </row>
    <row r="155" spans="1:27" s="29" customFormat="1" ht="11.25" x14ac:dyDescent="0.15">
      <c r="A155" s="256"/>
      <c r="B155" s="132" t="s">
        <v>349</v>
      </c>
      <c r="C155" s="132" t="s">
        <v>406</v>
      </c>
      <c r="D155" s="134" t="s">
        <v>327</v>
      </c>
      <c r="E155" s="131"/>
      <c r="F155" s="30"/>
      <c r="G155" s="129">
        <f>IF(G150="-","-",SUM(G147:G153)*'3j PAAC PAP'!$G$37)</f>
        <v>4.0291031998812512</v>
      </c>
      <c r="H155" s="129">
        <f>IF(H150="-","-",SUM(H147:H153)*'3j PAAC PAP'!$G$37)</f>
        <v>4.036414349210018</v>
      </c>
      <c r="I155" s="129">
        <f>IF(I150="-","-",SUM(I147:I153)*'3j PAAC PAP'!$G$37)</f>
        <v>4.0510038932775032</v>
      </c>
      <c r="J155" s="129">
        <f>IF(J150="-","-",SUM(J147:J153)*'3j PAAC PAP'!$G$37)</f>
        <v>4.0729373412638044</v>
      </c>
      <c r="K155" s="129">
        <f>IF(K150="-","-",SUM(K147:K153)*'3j PAAC PAP'!$G$37)</f>
        <v>4.1213929100624256</v>
      </c>
      <c r="L155" s="129">
        <f>IF(L150="-","-",SUM(L147:L153)*'3j PAAC PAP'!$G$37)</f>
        <v>4.1630250296904867</v>
      </c>
      <c r="M155" s="129">
        <f>IF(M150="-","-",SUM(M147:M153)*'3j PAAC PAP'!$G$37)</f>
        <v>4.322946556978855</v>
      </c>
      <c r="N155" s="129">
        <f>IF(N150="-","-",SUM(N147:N153)*'3j PAAC PAP'!$G$37)</f>
        <v>4.783166557130718</v>
      </c>
      <c r="O155" s="30"/>
      <c r="P155" s="129">
        <f>IF(P150="-","-",SUM(P147:P153)*'3j PAAC PAP'!$G$37)</f>
        <v>4.783166557130718</v>
      </c>
      <c r="Q155" s="129">
        <f>IF(Q150="-","-",SUM(Q147:Q153)*'3j PAAC PAP'!$G$37)</f>
        <v>4.9150689011051076</v>
      </c>
      <c r="R155" s="129">
        <f>IF(R150="-","-",SUM(R147:R153)*'3j PAAC PAP'!$G$37)</f>
        <v>4.9507109401752034</v>
      </c>
      <c r="S155" s="129">
        <f>IF(S150="-","-",SUM(S147:S153)*'3j PAAC PAP'!$G$37)</f>
        <v>5.0712131846455923</v>
      </c>
      <c r="T155" s="129">
        <f>IF(T150="-","-",SUM(T147:T153)*'3j PAAC PAP'!$G$37)</f>
        <v>4.8259501851548539</v>
      </c>
      <c r="U155" s="129" t="str">
        <f>IF(U150="-","-",SUM(U147:U153)*'3j PAAC PAP'!$G$37)</f>
        <v>-</v>
      </c>
      <c r="V155" s="129" t="str">
        <f>IF(V150="-","-",SUM(V147:V153)*'3j PAAC PAP'!$G$37)</f>
        <v>-</v>
      </c>
      <c r="W155" s="129" t="str">
        <f>IF(W150="-","-",SUM(W147:W153)*'3j PAAC PAP'!$G$37)</f>
        <v>-</v>
      </c>
      <c r="X155" s="129" t="str">
        <f>IF(X150="-","-",SUM(X147:X153)*'3j PAAC PAP'!$G$37)</f>
        <v>-</v>
      </c>
      <c r="Y155" s="129" t="str">
        <f>IF(Y150="-","-",SUM(Y147:Y153)*'3j PAAC PAP'!$G$37)</f>
        <v>-</v>
      </c>
      <c r="Z155" s="129" t="str">
        <f>IF(Z150="-","-",SUM(Z147:Z153)*'3j PAAC PAP'!$G$37)</f>
        <v>-</v>
      </c>
      <c r="AA155" s="28"/>
    </row>
    <row r="156" spans="1:27" s="29" customFormat="1" ht="11.25" x14ac:dyDescent="0.15">
      <c r="A156" s="256"/>
      <c r="B156" s="132" t="s">
        <v>388</v>
      </c>
      <c r="C156" s="132" t="s">
        <v>518</v>
      </c>
      <c r="D156" s="134" t="s">
        <v>327</v>
      </c>
      <c r="E156" s="182"/>
      <c r="F156" s="30"/>
      <c r="G156" s="129">
        <f>IF(G150="-","-",SUM(G147:G155)*'3k EBIT'!$E$11)</f>
        <v>1.6890178272439871</v>
      </c>
      <c r="H156" s="129">
        <f>IF(H150="-","-",SUM(H147:H155)*'3k EBIT'!$E$11)</f>
        <v>1.6921303822385896</v>
      </c>
      <c r="I156" s="129">
        <f>IF(I150="-","-",SUM(I147:I155)*'3k EBIT'!$E$11)</f>
        <v>1.6980891217871283</v>
      </c>
      <c r="J156" s="129">
        <f>IF(J150="-","-",SUM(J147:J155)*'3k EBIT'!$E$11)</f>
        <v>1.7074267867709363</v>
      </c>
      <c r="K156" s="129">
        <f>IF(K150="-","-",SUM(K147:K155)*'3k EBIT'!$E$11)</f>
        <v>1.7277359161924088</v>
      </c>
      <c r="L156" s="129">
        <f>IF(L150="-","-",SUM(L147:L155)*'3k EBIT'!$E$11)</f>
        <v>1.7458702609789247</v>
      </c>
      <c r="M156" s="129">
        <f>IF(M150="-","-",SUM(M147:M155)*'3k EBIT'!$E$11)</f>
        <v>1.8066310299607238</v>
      </c>
      <c r="N156" s="129">
        <f>IF(N150="-","-",SUM(N147:N155)*'3k EBIT'!$E$11)</f>
        <v>1.9727849845250041</v>
      </c>
      <c r="O156" s="30"/>
      <c r="P156" s="129">
        <f>IF(P150="-","-",SUM(P147:P155)*'3k EBIT'!$E$11)</f>
        <v>1.9727849845250041</v>
      </c>
      <c r="Q156" s="129">
        <f>IF(Q150="-","-",SUM(Q147:Q155)*'3k EBIT'!$E$11)</f>
        <v>2.02280538360493</v>
      </c>
      <c r="R156" s="129">
        <f>IF(R150="-","-",SUM(R147:R155)*'3k EBIT'!$E$11)</f>
        <v>2.0375334161975194</v>
      </c>
      <c r="S156" s="129">
        <f>IF(S150="-","-",SUM(S147:S155)*'3k EBIT'!$E$11)</f>
        <v>2.0819665547461152</v>
      </c>
      <c r="T156" s="129">
        <f>IF(T150="-","-",SUM(T147:T155)*'3k EBIT'!$E$11)</f>
        <v>1.9954046549190607</v>
      </c>
      <c r="U156" s="129" t="str">
        <f>IF(U150="-","-",SUM(U147:U155)*'3k EBIT'!$E$11)</f>
        <v>-</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15">
      <c r="A157" s="256"/>
      <c r="B157" s="132" t="s">
        <v>292</v>
      </c>
      <c r="C157" s="177" t="s">
        <v>519</v>
      </c>
      <c r="D157" s="134" t="s">
        <v>327</v>
      </c>
      <c r="E157" s="134"/>
      <c r="F157" s="30"/>
      <c r="G157" s="129">
        <f>IF(G152="-","-",SUM(G147:G150,G152:G156)*'3l HAP'!$E$12)</f>
        <v>1.3015210418074821</v>
      </c>
      <c r="H157" s="129">
        <f>IF(H152="-","-",SUM(H147:H150,H152:H156)*'3l HAP'!$E$12)</f>
        <v>1.3039195101681555</v>
      </c>
      <c r="I157" s="129">
        <f>IF(I152="-","-",SUM(I147:I150,I152:I156)*'3l HAP'!$E$12)</f>
        <v>1.3085111875205069</v>
      </c>
      <c r="J157" s="129">
        <f>IF(J152="-","-",SUM(J147:J150,J152:J156)*'3l HAP'!$E$12)</f>
        <v>1.3157065926025275</v>
      </c>
      <c r="K157" s="129">
        <f>IF(K152="-","-",SUM(K147:K150,K152:K156)*'3l HAP'!$E$12)</f>
        <v>1.3313563737099117</v>
      </c>
      <c r="L157" s="129">
        <f>IF(L152="-","-",SUM(L147:L150,L152:L156)*'3l HAP'!$E$12)</f>
        <v>1.3453303122547489</v>
      </c>
      <c r="M157" s="129">
        <f>IF(M152="-","-",SUM(M147:M150,M152:M156)*'3l HAP'!$E$12)</f>
        <v>1.392151262318523</v>
      </c>
      <c r="N157" s="129">
        <f>IF(N152="-","-",SUM(N147:N150,N152:N156)*'3l HAP'!$E$12)</f>
        <v>1.5201859488427028</v>
      </c>
      <c r="O157" s="30"/>
      <c r="P157" s="129">
        <f>IF(P152="-","-",SUM(P147:P150,P152:P156)*'3l HAP'!$E$12)</f>
        <v>1.5201859488427028</v>
      </c>
      <c r="Q157" s="129">
        <f>IF(Q152="-","-",SUM(Q147:Q150,Q152:Q156)*'3l HAP'!$E$12)</f>
        <v>1.5587305993916913</v>
      </c>
      <c r="R157" s="129">
        <f>IF(R152="-","-",SUM(R147:R150,R152:R156)*'3l HAP'!$E$12)</f>
        <v>1.570079706555918</v>
      </c>
      <c r="S157" s="129">
        <f>IF(S152="-","-",SUM(S147:S150,S152:S156)*'3l HAP'!$E$12)</f>
        <v>1.6043189335443677</v>
      </c>
      <c r="T157" s="129">
        <f>IF(T152="-","-",SUM(T147:T150,T152:T156)*'3l HAP'!$E$12)</f>
        <v>1.5376161834451714</v>
      </c>
      <c r="U157" s="129" t="str">
        <f>IF(U152="-","-",SUM(U147:U150,U152:U156)*'3l HAP'!$E$12)</f>
        <v>-</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15">
      <c r="A158" s="256"/>
      <c r="B158" s="132" t="s">
        <v>44</v>
      </c>
      <c r="C158" s="132" t="str">
        <f>B158&amp;"_"&amp;D158</f>
        <v>Total_Yorkshire</v>
      </c>
      <c r="D158" s="134" t="s">
        <v>327</v>
      </c>
      <c r="E158" s="182"/>
      <c r="F158" s="30"/>
      <c r="G158" s="129">
        <f>IF(G152="-","-",SUM(G147:G157))</f>
        <v>90.197159441334975</v>
      </c>
      <c r="H158" s="129">
        <f t="shared" ref="H158:Z158" si="12">IF(H152="-","-",SUM(H147:H157))</f>
        <v>90.363376525956397</v>
      </c>
      <c r="I158" s="129">
        <f t="shared" si="12"/>
        <v>90.681585944743844</v>
      </c>
      <c r="J158" s="129">
        <f t="shared" si="12"/>
        <v>91.180237198608097</v>
      </c>
      <c r="K158" s="129">
        <f t="shared" si="12"/>
        <v>92.264788086701628</v>
      </c>
      <c r="L158" s="129">
        <f t="shared" si="12"/>
        <v>93.233200830303304</v>
      </c>
      <c r="M158" s="129">
        <f t="shared" si="12"/>
        <v>96.47795566902046</v>
      </c>
      <c r="N158" s="129">
        <f t="shared" si="12"/>
        <v>105.35093172049102</v>
      </c>
      <c r="O158" s="30"/>
      <c r="P158" s="129">
        <f t="shared" si="12"/>
        <v>105.35093172049102</v>
      </c>
      <c r="Q158" s="129">
        <f t="shared" si="12"/>
        <v>108.02212786677039</v>
      </c>
      <c r="R158" s="129">
        <f t="shared" si="12"/>
        <v>108.8086362638893</v>
      </c>
      <c r="S158" s="129">
        <f t="shared" si="12"/>
        <v>111.18146076431874</v>
      </c>
      <c r="T158" s="129">
        <f t="shared" si="12"/>
        <v>106.55887043145906</v>
      </c>
      <c r="U158" s="129" t="str">
        <f t="shared" si="12"/>
        <v>-</v>
      </c>
      <c r="V158" s="129" t="str">
        <f t="shared" si="12"/>
        <v>-</v>
      </c>
      <c r="W158" s="129" t="str">
        <f t="shared" si="12"/>
        <v>-</v>
      </c>
      <c r="X158" s="129" t="str">
        <f t="shared" si="12"/>
        <v>-</v>
      </c>
      <c r="Y158" s="129" t="str">
        <f t="shared" si="12"/>
        <v>-</v>
      </c>
      <c r="Z158" s="129" t="str">
        <f t="shared" si="12"/>
        <v>-</v>
      </c>
      <c r="AA158" s="28"/>
    </row>
    <row r="159" spans="1:27" s="29" customFormat="1" ht="11.25" customHeight="1" x14ac:dyDescent="0.15">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f>IF('3c AA'!W193="-","-",'3c AA'!W193)</f>
        <v>0</v>
      </c>
      <c r="U161" s="38" t="str">
        <f>IF('3c AA'!X193="-","-",'3c AA'!X193)</f>
        <v>-</v>
      </c>
      <c r="V161" s="38" t="str">
        <f>IF('3c AA'!Y193="-","-",'3c AA'!Y193)</f>
        <v>-</v>
      </c>
      <c r="W161" s="38" t="str">
        <f>IF('3c AA'!Z193="-","-",'3c AA'!Z193)</f>
        <v>-</v>
      </c>
      <c r="X161" s="38" t="str">
        <f>IF('3c AA'!AA193="-","-",'3c AA'!AA193)</f>
        <v>-</v>
      </c>
      <c r="Y161" s="38" t="str">
        <f>IF('3c AA'!AB193="-","-",'3c AA'!AB193)</f>
        <v>-</v>
      </c>
      <c r="Z161" s="38" t="str">
        <f>IF('3c AA'!AC193="-","-",'3c AA'!AC193)</f>
        <v>-</v>
      </c>
      <c r="AA161" s="28"/>
    </row>
    <row r="162" spans="1:27" s="29" customFormat="1" ht="11.25" customHeight="1" x14ac:dyDescent="0.15">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t="str">
        <f>'3d PC'!U64</f>
        <v>-</v>
      </c>
      <c r="V162" s="38" t="str">
        <f>'3d PC'!V64</f>
        <v>-</v>
      </c>
      <c r="W162" s="38" t="str">
        <f>'3d PC'!W64</f>
        <v>-</v>
      </c>
      <c r="X162" s="38" t="str">
        <f>'3d PC'!X64</f>
        <v>-</v>
      </c>
      <c r="Y162" s="38" t="str">
        <f>'3d PC'!Y64</f>
        <v>-</v>
      </c>
      <c r="Z162" s="38" t="str">
        <f>'3d PC'!Z64</f>
        <v>-</v>
      </c>
      <c r="AA162" s="28"/>
    </row>
    <row r="163" spans="1:27" s="29" customFormat="1" ht="11.25" customHeight="1" x14ac:dyDescent="0.15">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15">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t="str">
        <f>IF('3g CPIH'!Q$16="-","-",'3h OC '!$E$11*('3g CPIH'!Q$16/'3g CPIH'!$G$16))</f>
        <v>-</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SMNCC'!G$39="-","-",'3i SMNCC'!G$49)</f>
        <v>0</v>
      </c>
      <c r="L165" s="38">
        <f>IF('3i SMNCC'!H$39="-","-",'3i SMNCC'!H$49)</f>
        <v>-0.1023945869506754</v>
      </c>
      <c r="M165" s="38">
        <f>IF('3i SMNCC'!I$39="-","-",'3i SMNCC'!I$49)</f>
        <v>1.310776222511721</v>
      </c>
      <c r="N165" s="38">
        <f>IF('3i SMNCC'!J$39="-","-",'3i SMNCC'!J$49)</f>
        <v>8.7390665290237255</v>
      </c>
      <c r="O165" s="30"/>
      <c r="P165" s="38">
        <f>IF('3i SMNCC'!L$39="-","-",'3i SMNCC'!L$49)</f>
        <v>8.7390665290237255</v>
      </c>
      <c r="Q165" s="38">
        <f>IF('3i SMNCC'!M$39="-","-",'3i SMNCC'!M$49)</f>
        <v>10.102089688688181</v>
      </c>
      <c r="R165" s="38">
        <f>IF('3i SMNCC'!N$39="-","-",'3i SMNCC'!N$49)</f>
        <v>10.300173121233549</v>
      </c>
      <c r="S165" s="38">
        <f>IF('3i SMNCC'!O$39="-","-",'3i SMNCC'!O$49)</f>
        <v>11.847822371645298</v>
      </c>
      <c r="T165" s="38">
        <f>IF('3i SMNCC'!P$39="-","-",'3i SMNCC'!P$49)</f>
        <v>7.7038430079225817</v>
      </c>
      <c r="U165" s="38" t="str">
        <f>IF('3i SMNCC'!Q$39="-","-",'3i SMNCC'!Q$49)</f>
        <v>-</v>
      </c>
      <c r="V165" s="38" t="str">
        <f>IF('3i SMNCC'!R$39="-","-",'3i SMNCC'!R$49)</f>
        <v>-</v>
      </c>
      <c r="W165" s="38" t="str">
        <f>IF('3i SMNCC'!S$39="-","-",'3i SMNCC'!S$49)</f>
        <v>-</v>
      </c>
      <c r="X165" s="38" t="str">
        <f>IF('3i SMNCC'!T$39="-","-",'3i SMNCC'!T$49)</f>
        <v>-</v>
      </c>
      <c r="Y165" s="38" t="str">
        <f>IF('3i SMNCC'!U$39="-","-",'3i SMNCC'!U$49)</f>
        <v>-</v>
      </c>
      <c r="Z165" s="38" t="str">
        <f>IF('3i SMNCC'!V$39="-","-",'3i SMNCC'!V$49)</f>
        <v>-</v>
      </c>
      <c r="AA165" s="28"/>
    </row>
    <row r="166" spans="1:27" s="29" customFormat="1" ht="11.25" x14ac:dyDescent="0.15">
      <c r="A166" s="256"/>
      <c r="B166" s="135" t="s">
        <v>349</v>
      </c>
      <c r="C166" s="135" t="s">
        <v>389</v>
      </c>
      <c r="D166" s="133" t="s">
        <v>328</v>
      </c>
      <c r="E166" s="181"/>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f>IF('3g CPIH'!P$16="-","-",'3j PAAC PAP'!$G$19*('3g CPIH'!P$16/'3g CPIH'!$G$16))</f>
        <v>14.30826457925636</v>
      </c>
      <c r="U166" s="38" t="str">
        <f>IF('3g CPIH'!Q$16="-","-",'3j PAAC PAP'!$G$19*('3g CPIH'!Q$16/'3g CPIH'!$G$16))</f>
        <v>-</v>
      </c>
      <c r="V166" s="38" t="str">
        <f>IF('3g CPIH'!R$16="-","-",'3j PAAC PAP'!$G$19*('3g CPIH'!R$16/'3g CPIH'!$G$16))</f>
        <v>-</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25" x14ac:dyDescent="0.15">
      <c r="A167" s="256"/>
      <c r="B167" s="135" t="s">
        <v>349</v>
      </c>
      <c r="C167" s="135" t="s">
        <v>406</v>
      </c>
      <c r="D167" s="133" t="s">
        <v>328</v>
      </c>
      <c r="E167" s="181"/>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4.1630250296904867</v>
      </c>
      <c r="M167" s="38">
        <f>IF(M162="-","-",SUM(M159:M165)*'3j PAAC PAP'!$G$37)</f>
        <v>4.322946556978855</v>
      </c>
      <c r="N167" s="38">
        <f>IF(N162="-","-",SUM(N159:N165)*'3j PAAC PAP'!$G$37)</f>
        <v>4.783166557130718</v>
      </c>
      <c r="O167" s="30"/>
      <c r="P167" s="38">
        <f>IF(P162="-","-",SUM(P159:P165)*'3j PAAC PAP'!$G$37)</f>
        <v>4.783166557130718</v>
      </c>
      <c r="Q167" s="38">
        <f>IF(Q162="-","-",SUM(Q159:Q165)*'3j PAAC PAP'!$G$37)</f>
        <v>4.9150689011051076</v>
      </c>
      <c r="R167" s="38">
        <f>IF(R162="-","-",SUM(R159:R165)*'3j PAAC PAP'!$G$37)</f>
        <v>4.9507109401752034</v>
      </c>
      <c r="S167" s="38">
        <f>IF(S162="-","-",SUM(S159:S165)*'3j PAAC PAP'!$G$37)</f>
        <v>5.0712131846455923</v>
      </c>
      <c r="T167" s="38">
        <f>IF(T162="-","-",SUM(T159:T165)*'3j PAAC PAP'!$G$37)</f>
        <v>4.8259501851548539</v>
      </c>
      <c r="U167" s="38" t="str">
        <f>IF(U162="-","-",SUM(U159:U165)*'3j PAAC PAP'!$G$37)</f>
        <v>-</v>
      </c>
      <c r="V167" s="38" t="str">
        <f>IF(V162="-","-",SUM(V159:V165)*'3j PAAC PAP'!$G$37)</f>
        <v>-</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25" x14ac:dyDescent="0.15">
      <c r="A168" s="256"/>
      <c r="B168" s="135" t="s">
        <v>388</v>
      </c>
      <c r="C168" s="135" t="s">
        <v>518</v>
      </c>
      <c r="D168" s="133" t="s">
        <v>328</v>
      </c>
      <c r="E168" s="181"/>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1.7458702609789247</v>
      </c>
      <c r="M168" s="38">
        <f>IF(M162="-","-",SUM(M159:M167)*'3k EBIT'!$E$11)</f>
        <v>1.8066310299607238</v>
      </c>
      <c r="N168" s="38">
        <f>IF(N162="-","-",SUM(N159:N167)*'3k EBIT'!$E$11)</f>
        <v>1.9727849845250041</v>
      </c>
      <c r="O168" s="30"/>
      <c r="P168" s="38">
        <f>IF(P162="-","-",SUM(P159:P167)*'3k EBIT'!$E$11)</f>
        <v>1.9727849845250041</v>
      </c>
      <c r="Q168" s="38">
        <f>IF(Q162="-","-",SUM(Q159:Q167)*'3k EBIT'!$E$11)</f>
        <v>2.02280538360493</v>
      </c>
      <c r="R168" s="38">
        <f>IF(R162="-","-",SUM(R159:R167)*'3k EBIT'!$E$11)</f>
        <v>2.0375334161975194</v>
      </c>
      <c r="S168" s="38">
        <f>IF(S162="-","-",SUM(S159:S167)*'3k EBIT'!$E$11)</f>
        <v>2.0819665547461152</v>
      </c>
      <c r="T168" s="38">
        <f>IF(T162="-","-",SUM(T159:T167)*'3k EBIT'!$E$11)</f>
        <v>1.9954046549190607</v>
      </c>
      <c r="U168" s="38" t="str">
        <f>IF(U162="-","-",SUM(U159:U167)*'3k EBIT'!$E$11)</f>
        <v>-</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15">
      <c r="A169" s="256"/>
      <c r="B169" s="135" t="s">
        <v>292</v>
      </c>
      <c r="C169" s="136" t="s">
        <v>519</v>
      </c>
      <c r="D169" s="133" t="s">
        <v>328</v>
      </c>
      <c r="E169" s="127"/>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1.3453303122547489</v>
      </c>
      <c r="M169" s="38">
        <f>IF(M164="-","-",SUM(M159:M162,M164:M168)*'3l HAP'!$E$12)</f>
        <v>1.392151262318523</v>
      </c>
      <c r="N169" s="38">
        <f>IF(N164="-","-",SUM(N159:N162,N164:N168)*'3l HAP'!$E$12)</f>
        <v>1.5201859488427028</v>
      </c>
      <c r="O169" s="30"/>
      <c r="P169" s="38">
        <f>IF(P164="-","-",SUM(P159:P162,P164:P168)*'3l HAP'!$E$12)</f>
        <v>1.5201859488427028</v>
      </c>
      <c r="Q169" s="38">
        <f>IF(Q164="-","-",SUM(Q159:Q162,Q164:Q168)*'3l HAP'!$E$12)</f>
        <v>1.5587305993916913</v>
      </c>
      <c r="R169" s="38">
        <f>IF(R164="-","-",SUM(R159:R162,R164:R168)*'3l HAP'!$E$12)</f>
        <v>1.570079706555918</v>
      </c>
      <c r="S169" s="38">
        <f>IF(S164="-","-",SUM(S159:S162,S164:S168)*'3l HAP'!$E$12)</f>
        <v>1.6043189335443677</v>
      </c>
      <c r="T169" s="38">
        <f>IF(T164="-","-",SUM(T159:T162,T164:T168)*'3l HAP'!$E$12)</f>
        <v>1.5376161834451714</v>
      </c>
      <c r="U169" s="38" t="str">
        <f>IF(U164="-","-",SUM(U159:U162,U164:U168)*'3l HAP'!$E$12)</f>
        <v>-</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15">
      <c r="A170" s="256"/>
      <c r="B170" s="135" t="s">
        <v>44</v>
      </c>
      <c r="C170" s="180" t="str">
        <f>B170&amp;"_"&amp;D170</f>
        <v>Total_Southern Scotland</v>
      </c>
      <c r="D170" s="133" t="s">
        <v>328</v>
      </c>
      <c r="E170" s="128"/>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93.233200830303304</v>
      </c>
      <c r="M170" s="38">
        <f t="shared" si="13"/>
        <v>96.47795566902046</v>
      </c>
      <c r="N170" s="38">
        <f t="shared" si="13"/>
        <v>105.35093172049102</v>
      </c>
      <c r="O170" s="30"/>
      <c r="P170" s="38">
        <f t="shared" si="13"/>
        <v>105.35093172049102</v>
      </c>
      <c r="Q170" s="38">
        <f t="shared" si="13"/>
        <v>108.02212786677039</v>
      </c>
      <c r="R170" s="38">
        <f t="shared" si="13"/>
        <v>108.8086362638893</v>
      </c>
      <c r="S170" s="38">
        <f t="shared" si="13"/>
        <v>111.18146076431874</v>
      </c>
      <c r="T170" s="38">
        <f t="shared" si="13"/>
        <v>106.55887043145906</v>
      </c>
      <c r="U170" s="38" t="str">
        <f t="shared" si="13"/>
        <v>-</v>
      </c>
      <c r="V170" s="38" t="str">
        <f t="shared" si="13"/>
        <v>-</v>
      </c>
      <c r="W170" s="38" t="str">
        <f t="shared" si="13"/>
        <v>-</v>
      </c>
      <c r="X170" s="38" t="str">
        <f t="shared" si="13"/>
        <v>-</v>
      </c>
      <c r="Y170" s="38" t="str">
        <f t="shared" si="13"/>
        <v>-</v>
      </c>
      <c r="Z170" s="38" t="str">
        <f t="shared" si="13"/>
        <v>-</v>
      </c>
      <c r="AA170" s="28"/>
    </row>
    <row r="171" spans="1:27" s="29" customFormat="1" ht="11.25" customHeight="1" x14ac:dyDescent="0.15">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AA'!J194="-","-",'3c AA'!J194)</f>
        <v>-</v>
      </c>
      <c r="H173" s="129" t="str">
        <f>IF('3c AA'!K194="-","-",'3c AA'!K194)</f>
        <v>-</v>
      </c>
      <c r="I173" s="129" t="str">
        <f>IF('3c AA'!L194="-","-",'3c AA'!L194)</f>
        <v>-</v>
      </c>
      <c r="J173" s="129" t="str">
        <f>IF('3c AA'!M194="-","-",'3c AA'!M194)</f>
        <v>-</v>
      </c>
      <c r="K173" s="129" t="str">
        <f>IF('3c AA'!N194="-","-",'3c AA'!N194)</f>
        <v>-</v>
      </c>
      <c r="L173" s="129" t="str">
        <f>IF('3c AA'!O194="-","-",'3c AA'!O194)</f>
        <v>-</v>
      </c>
      <c r="M173" s="129" t="str">
        <f>IF('3c AA'!P194="-","-",'3c AA'!P194)</f>
        <v>-</v>
      </c>
      <c r="N173" s="129" t="str">
        <f>IF('3c AA'!Q194="-","-",'3c AA'!Q194)</f>
        <v>-</v>
      </c>
      <c r="O173" s="30"/>
      <c r="P173" s="129" t="str">
        <f>IF('3c AA'!S194="-","-",'3c AA'!S194)</f>
        <v>-</v>
      </c>
      <c r="Q173" s="129" t="str">
        <f>IF('3c AA'!T194="-","-",'3c AA'!T194)</f>
        <v>-</v>
      </c>
      <c r="R173" s="129" t="str">
        <f>IF('3c AA'!U194="-","-",'3c AA'!U194)</f>
        <v>-</v>
      </c>
      <c r="S173" s="129" t="str">
        <f>IF('3c AA'!V194="-","-",'3c AA'!V194)</f>
        <v>-</v>
      </c>
      <c r="T173" s="129">
        <f>IF('3c AA'!W194="-","-",'3c AA'!W194)</f>
        <v>0</v>
      </c>
      <c r="U173" s="129" t="str">
        <f>IF('3c AA'!X194="-","-",'3c AA'!X194)</f>
        <v>-</v>
      </c>
      <c r="V173" s="129" t="str">
        <f>IF('3c AA'!Y194="-","-",'3c AA'!Y194)</f>
        <v>-</v>
      </c>
      <c r="W173" s="129" t="str">
        <f>IF('3c AA'!Z194="-","-",'3c AA'!Z194)</f>
        <v>-</v>
      </c>
      <c r="X173" s="129" t="str">
        <f>IF('3c AA'!AA194="-","-",'3c AA'!AA194)</f>
        <v>-</v>
      </c>
      <c r="Y173" s="129" t="str">
        <f>IF('3c AA'!AB194="-","-",'3c AA'!AB194)</f>
        <v>-</v>
      </c>
      <c r="Z173" s="129" t="str">
        <f>IF('3c AA'!AC194="-","-",'3c AA'!AC194)</f>
        <v>-</v>
      </c>
      <c r="AA173" s="28"/>
    </row>
    <row r="174" spans="1:27" s="29" customFormat="1" ht="11.25" customHeight="1" x14ac:dyDescent="0.15">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t="str">
        <f>'3d PC'!U64</f>
        <v>-</v>
      </c>
      <c r="V174" s="129" t="str">
        <f>'3d PC'!V64</f>
        <v>-</v>
      </c>
      <c r="W174" s="129" t="str">
        <f>'3d PC'!W64</f>
        <v>-</v>
      </c>
      <c r="X174" s="129" t="str">
        <f>'3d PC'!X64</f>
        <v>-</v>
      </c>
      <c r="Y174" s="129" t="str">
        <f>'3d PC'!Y64</f>
        <v>-</v>
      </c>
      <c r="Z174" s="129" t="str">
        <f>'3d PC'!Z64</f>
        <v>-</v>
      </c>
      <c r="AA174" s="28"/>
    </row>
    <row r="175" spans="1:27" s="29" customFormat="1" ht="11.25" customHeight="1" x14ac:dyDescent="0.15">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15">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t="str">
        <f>IF('3g CPIH'!Q$16="-","-",'3h OC '!$E$11*('3g CPIH'!Q$16/'3g CPIH'!$G$16))</f>
        <v>-</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SMNCC'!G$39="-","-",'3i SMNCC'!G$49)</f>
        <v>0</v>
      </c>
      <c r="L177" s="129">
        <f>IF('3i SMNCC'!H$39="-","-",'3i SMNCC'!H$49)</f>
        <v>-0.1023945869506754</v>
      </c>
      <c r="M177" s="129">
        <f>IF('3i SMNCC'!I$39="-","-",'3i SMNCC'!I$49)</f>
        <v>1.310776222511721</v>
      </c>
      <c r="N177" s="129">
        <f>IF('3i SMNCC'!J$39="-","-",'3i SMNCC'!J$49)</f>
        <v>8.7390665290237255</v>
      </c>
      <c r="O177" s="30"/>
      <c r="P177" s="129">
        <f>IF('3i SMNCC'!L$39="-","-",'3i SMNCC'!L$49)</f>
        <v>8.7390665290237255</v>
      </c>
      <c r="Q177" s="129">
        <f>IF('3i SMNCC'!M$39="-","-",'3i SMNCC'!M$49)</f>
        <v>10.102089688688181</v>
      </c>
      <c r="R177" s="129">
        <f>IF('3i SMNCC'!N$39="-","-",'3i SMNCC'!N$49)</f>
        <v>10.300173121233549</v>
      </c>
      <c r="S177" s="129">
        <f>IF('3i SMNCC'!O$39="-","-",'3i SMNCC'!O$49)</f>
        <v>11.847822371645298</v>
      </c>
      <c r="T177" s="129">
        <f>IF('3i SMNCC'!P$39="-","-",'3i SMNCC'!P$49)</f>
        <v>7.7038430079225817</v>
      </c>
      <c r="U177" s="129" t="str">
        <f>IF('3i SMNCC'!Q$39="-","-",'3i SMNCC'!Q$49)</f>
        <v>-</v>
      </c>
      <c r="V177" s="129" t="str">
        <f>IF('3i SMNCC'!R$39="-","-",'3i SMNCC'!R$49)</f>
        <v>-</v>
      </c>
      <c r="W177" s="129" t="str">
        <f>IF('3i SMNCC'!S$39="-","-",'3i SMNCC'!S$49)</f>
        <v>-</v>
      </c>
      <c r="X177" s="129" t="str">
        <f>IF('3i SMNCC'!T$39="-","-",'3i SMNCC'!T$49)</f>
        <v>-</v>
      </c>
      <c r="Y177" s="129" t="str">
        <f>IF('3i SMNCC'!U$39="-","-",'3i SMNCC'!U$49)</f>
        <v>-</v>
      </c>
      <c r="Z177" s="129" t="str">
        <f>IF('3i SMNCC'!V$39="-","-",'3i SMNCC'!V$49)</f>
        <v>-</v>
      </c>
      <c r="AA177" s="28"/>
    </row>
    <row r="178" spans="1:27" s="29" customFormat="1" ht="12.4" customHeight="1" x14ac:dyDescent="0.15">
      <c r="A178" s="256"/>
      <c r="B178" s="132" t="s">
        <v>349</v>
      </c>
      <c r="C178" s="178" t="s">
        <v>389</v>
      </c>
      <c r="D178" s="134" t="s">
        <v>329</v>
      </c>
      <c r="E178" s="131"/>
      <c r="F178" s="30"/>
      <c r="G178" s="129">
        <f>IF('3g CPIH'!C$16="-","-",'3j PAAC PAP'!$G$19*('3g CPIH'!C$16/'3g CPIH'!$G$16))</f>
        <v>13.137827495107633</v>
      </c>
      <c r="H178" s="129">
        <f>IF('3g CPIH'!D$16="-","-",'3j PAAC PAP'!$G$19*('3g CPIH'!D$16/'3g CPIH'!$G$16))</f>
        <v>13.164129452054794</v>
      </c>
      <c r="I178" s="129">
        <f>IF('3g CPIH'!E$16="-","-",'3j PAAC PAP'!$G$19*('3g CPIH'!E$16/'3g CPIH'!$G$16))</f>
        <v>13.203582387475539</v>
      </c>
      <c r="J178" s="129">
        <f>IF('3g CPIH'!F$16="-","-",'3j PAAC PAP'!$G$19*('3g CPIH'!F$16/'3g CPIH'!$G$16))</f>
        <v>13.282488258317025</v>
      </c>
      <c r="K178" s="129">
        <f>IF('3g CPIH'!G$16="-","-",'3j PAAC PAP'!$G$19*('3g CPIH'!G$16/'3g CPIH'!$G$16))</f>
        <v>13.440300000000001</v>
      </c>
      <c r="L178" s="129">
        <f>IF('3g CPIH'!H$16="-","-",'3j PAAC PAP'!$G$19*('3g CPIH'!H$16/'3g CPIH'!$G$16))</f>
        <v>13.611262720156557</v>
      </c>
      <c r="M178" s="129">
        <f>IF('3g CPIH'!I$16="-","-",'3j PAAC PAP'!$G$19*('3g CPIH'!I$16/'3g CPIH'!$G$16))</f>
        <v>13.808527397260272</v>
      </c>
      <c r="N178" s="129">
        <f>IF('3g CPIH'!J$16="-","-",'3j PAAC PAP'!$G$19*('3g CPIH'!J$16/'3g CPIH'!$G$16))</f>
        <v>13.926886203522507</v>
      </c>
      <c r="O178" s="30"/>
      <c r="P178" s="129">
        <f>IF('3g CPIH'!L$16="-","-",'3j PAAC PAP'!$G$19*('3g CPIH'!L$16/'3g CPIH'!$G$16))</f>
        <v>13.926886203522507</v>
      </c>
      <c r="Q178" s="129">
        <f>IF('3g CPIH'!M$16="-","-",'3j PAAC PAP'!$G$19*('3g CPIH'!M$16/'3g CPIH'!$G$16))</f>
        <v>14.08469794520548</v>
      </c>
      <c r="R178" s="129">
        <f>IF('3g CPIH'!N$16="-","-",'3j PAAC PAP'!$G$19*('3g CPIH'!N$16/'3g CPIH'!$G$16))</f>
        <v>14.189905772994129</v>
      </c>
      <c r="S178" s="129">
        <f>IF('3g CPIH'!O$16="-","-",'3j PAAC PAP'!$G$19*('3g CPIH'!O$16/'3g CPIH'!$G$16))</f>
        <v>14.268811643835617</v>
      </c>
      <c r="T178" s="129">
        <f>IF('3g CPIH'!P$16="-","-",'3j PAAC PAP'!$G$19*('3g CPIH'!P$16/'3g CPIH'!$G$16))</f>
        <v>14.30826457925636</v>
      </c>
      <c r="U178" s="129" t="str">
        <f>IF('3g CPIH'!Q$16="-","-",'3j PAAC PAP'!$G$19*('3g CPIH'!Q$16/'3g CPIH'!$G$16))</f>
        <v>-</v>
      </c>
      <c r="V178" s="129" t="str">
        <f>IF('3g CPIH'!R$16="-","-",'3j PAAC PAP'!$G$19*('3g CPIH'!R$16/'3g CPIH'!$G$16))</f>
        <v>-</v>
      </c>
      <c r="W178" s="129" t="str">
        <f>IF('3g CPIH'!S$16="-","-",'3j PAAC PAP'!$G$19*('3g CPIH'!S$16/'3g CPIH'!$G$16))</f>
        <v>-</v>
      </c>
      <c r="X178" s="129" t="str">
        <f>IF('3g CPIH'!T$16="-","-",'3j PAAC PAP'!$G$19*('3g CPIH'!T$16/'3g CPIH'!$G$16))</f>
        <v>-</v>
      </c>
      <c r="Y178" s="129" t="str">
        <f>IF('3g CPIH'!U$16="-","-",'3j PAAC PAP'!$G$19*('3g CPIH'!U$16/'3g CPIH'!$G$16))</f>
        <v>-</v>
      </c>
      <c r="Z178" s="129" t="str">
        <f>IF('3g CPIH'!V$16="-","-",'3j PAAC PAP'!$G$19*('3g CPIH'!V$16/'3g CPIH'!$G$16))</f>
        <v>-</v>
      </c>
      <c r="AA178" s="28"/>
    </row>
    <row r="179" spans="1:27" s="29" customFormat="1" ht="11.25" customHeight="1" x14ac:dyDescent="0.15">
      <c r="A179" s="256"/>
      <c r="B179" s="132" t="s">
        <v>349</v>
      </c>
      <c r="C179" s="132" t="s">
        <v>406</v>
      </c>
      <c r="D179" s="134" t="s">
        <v>329</v>
      </c>
      <c r="E179" s="131"/>
      <c r="F179" s="30"/>
      <c r="G179" s="129">
        <f>IF(G174="-","-",SUM(G171:G177)*'3j PAAC PAP'!$G$37)</f>
        <v>4.0291031998812512</v>
      </c>
      <c r="H179" s="129">
        <f>IF(H174="-","-",SUM(H171:H177)*'3j PAAC PAP'!$G$37)</f>
        <v>4.036414349210018</v>
      </c>
      <c r="I179" s="129">
        <f>IF(I174="-","-",SUM(I171:I177)*'3j PAAC PAP'!$G$37)</f>
        <v>4.0510038932775032</v>
      </c>
      <c r="J179" s="129">
        <f>IF(J174="-","-",SUM(J171:J177)*'3j PAAC PAP'!$G$37)</f>
        <v>4.0729373412638044</v>
      </c>
      <c r="K179" s="129">
        <f>IF(K174="-","-",SUM(K171:K177)*'3j PAAC PAP'!$G$37)</f>
        <v>4.1213929100624256</v>
      </c>
      <c r="L179" s="129">
        <f>IF(L174="-","-",SUM(L171:L177)*'3j PAAC PAP'!$G$37)</f>
        <v>4.1630250296904867</v>
      </c>
      <c r="M179" s="129">
        <f>IF(M174="-","-",SUM(M171:M177)*'3j PAAC PAP'!$G$37)</f>
        <v>4.322946556978855</v>
      </c>
      <c r="N179" s="129">
        <f>IF(N174="-","-",SUM(N171:N177)*'3j PAAC PAP'!$G$37)</f>
        <v>4.783166557130718</v>
      </c>
      <c r="O179" s="30"/>
      <c r="P179" s="129">
        <f>IF(P174="-","-",SUM(P171:P177)*'3j PAAC PAP'!$G$37)</f>
        <v>4.783166557130718</v>
      </c>
      <c r="Q179" s="129">
        <f>IF(Q174="-","-",SUM(Q171:Q177)*'3j PAAC PAP'!$G$37)</f>
        <v>4.9150689011051076</v>
      </c>
      <c r="R179" s="129">
        <f>IF(R174="-","-",SUM(R171:R177)*'3j PAAC PAP'!$G$37)</f>
        <v>4.9507109401752034</v>
      </c>
      <c r="S179" s="129">
        <f>IF(S174="-","-",SUM(S171:S177)*'3j PAAC PAP'!$G$37)</f>
        <v>5.0712131846455923</v>
      </c>
      <c r="T179" s="129">
        <f>IF(T174="-","-",SUM(T171:T177)*'3j PAAC PAP'!$G$37)</f>
        <v>4.8259501851548539</v>
      </c>
      <c r="U179" s="129" t="str">
        <f>IF(U174="-","-",SUM(U171:U177)*'3j PAAC PAP'!$G$37)</f>
        <v>-</v>
      </c>
      <c r="V179" s="129" t="str">
        <f>IF(V174="-","-",SUM(V171:V177)*'3j PAAC PAP'!$G$37)</f>
        <v>-</v>
      </c>
      <c r="W179" s="129" t="str">
        <f>IF(W174="-","-",SUM(W171:W177)*'3j PAAC PAP'!$G$37)</f>
        <v>-</v>
      </c>
      <c r="X179" s="129" t="str">
        <f>IF(X174="-","-",SUM(X171:X177)*'3j PAAC PAP'!$G$37)</f>
        <v>-</v>
      </c>
      <c r="Y179" s="129" t="str">
        <f>IF(Y174="-","-",SUM(Y171:Y177)*'3j PAAC PAP'!$G$37)</f>
        <v>-</v>
      </c>
      <c r="Z179" s="129" t="str">
        <f>IF(Z174="-","-",SUM(Z171:Z177)*'3j PAAC PAP'!$G$37)</f>
        <v>-</v>
      </c>
      <c r="AA179" s="28"/>
    </row>
    <row r="180" spans="1:27" x14ac:dyDescent="0.2">
      <c r="A180" s="256"/>
      <c r="B180" s="132" t="s">
        <v>388</v>
      </c>
      <c r="C180" s="178" t="s">
        <v>518</v>
      </c>
      <c r="D180" s="134" t="s">
        <v>329</v>
      </c>
      <c r="E180" s="131"/>
      <c r="F180" s="30"/>
      <c r="G180" s="129">
        <f>IF(G174="-","-",SUM(G171:G179)*'3k EBIT'!$E$11)</f>
        <v>1.6890178272439871</v>
      </c>
      <c r="H180" s="129">
        <f>IF(H174="-","-",SUM(H171:H179)*'3k EBIT'!$E$11)</f>
        <v>1.6921303822385896</v>
      </c>
      <c r="I180" s="129">
        <f>IF(I174="-","-",SUM(I171:I179)*'3k EBIT'!$E$11)</f>
        <v>1.6980891217871283</v>
      </c>
      <c r="J180" s="129">
        <f>IF(J174="-","-",SUM(J171:J179)*'3k EBIT'!$E$11)</f>
        <v>1.7074267867709363</v>
      </c>
      <c r="K180" s="129">
        <f>IF(K174="-","-",SUM(K171:K179)*'3k EBIT'!$E$11)</f>
        <v>1.7277359161924088</v>
      </c>
      <c r="L180" s="129">
        <f>IF(L174="-","-",SUM(L171:L179)*'3k EBIT'!$E$11)</f>
        <v>1.7458702609789247</v>
      </c>
      <c r="M180" s="129">
        <f>IF(M174="-","-",SUM(M171:M179)*'3k EBIT'!$E$11)</f>
        <v>1.8066310299607238</v>
      </c>
      <c r="N180" s="129">
        <f>IF(N174="-","-",SUM(N171:N179)*'3k EBIT'!$E$11)</f>
        <v>1.9727849845250041</v>
      </c>
      <c r="O180" s="30"/>
      <c r="P180" s="129">
        <f>IF(P174="-","-",SUM(P171:P179)*'3k EBIT'!$E$11)</f>
        <v>1.9727849845250041</v>
      </c>
      <c r="Q180" s="129">
        <f>IF(Q174="-","-",SUM(Q171:Q179)*'3k EBIT'!$E$11)</f>
        <v>2.02280538360493</v>
      </c>
      <c r="R180" s="129">
        <f>IF(R174="-","-",SUM(R171:R179)*'3k EBIT'!$E$11)</f>
        <v>2.0375334161975194</v>
      </c>
      <c r="S180" s="129">
        <f>IF(S174="-","-",SUM(S171:S179)*'3k EBIT'!$E$11)</f>
        <v>2.0819665547461152</v>
      </c>
      <c r="T180" s="129">
        <f>IF(T174="-","-",SUM(T171:T179)*'3k EBIT'!$E$11)</f>
        <v>1.9954046549190607</v>
      </c>
      <c r="U180" s="129" t="str">
        <f>IF(U174="-","-",SUM(U171:U179)*'3k EBIT'!$E$11)</f>
        <v>-</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2">
      <c r="A181" s="256"/>
      <c r="B181" s="132" t="s">
        <v>292</v>
      </c>
      <c r="C181" s="176" t="s">
        <v>519</v>
      </c>
      <c r="D181" s="134" t="s">
        <v>329</v>
      </c>
      <c r="E181" s="130"/>
      <c r="F181" s="30"/>
      <c r="G181" s="129">
        <f>IF(G176="-","-",SUM(G171:G174,G176:G180)*'3l HAP'!$E$12)</f>
        <v>1.3015210418074821</v>
      </c>
      <c r="H181" s="129">
        <f>IF(H176="-","-",SUM(H171:H174,H176:H180)*'3l HAP'!$E$12)</f>
        <v>1.3039195101681555</v>
      </c>
      <c r="I181" s="129">
        <f>IF(I176="-","-",SUM(I171:I174,I176:I180)*'3l HAP'!$E$12)</f>
        <v>1.3085111875205069</v>
      </c>
      <c r="J181" s="129">
        <f>IF(J176="-","-",SUM(J171:J174,J176:J180)*'3l HAP'!$E$12)</f>
        <v>1.3157065926025275</v>
      </c>
      <c r="K181" s="129">
        <f>IF(K176="-","-",SUM(K171:K174,K176:K180)*'3l HAP'!$E$12)</f>
        <v>1.3313563737099117</v>
      </c>
      <c r="L181" s="129">
        <f>IF(L176="-","-",SUM(L171:L174,L176:L180)*'3l HAP'!$E$12)</f>
        <v>1.3453303122547489</v>
      </c>
      <c r="M181" s="129">
        <f>IF(M176="-","-",SUM(M171:M174,M176:M180)*'3l HAP'!$E$12)</f>
        <v>1.392151262318523</v>
      </c>
      <c r="N181" s="129">
        <f>IF(N176="-","-",SUM(N171:N174,N176:N180)*'3l HAP'!$E$12)</f>
        <v>1.5201859488427028</v>
      </c>
      <c r="O181" s="30"/>
      <c r="P181" s="129">
        <f>IF(P176="-","-",SUM(P171:P174,P176:P180)*'3l HAP'!$E$12)</f>
        <v>1.5201859488427028</v>
      </c>
      <c r="Q181" s="129">
        <f>IF(Q176="-","-",SUM(Q171:Q174,Q176:Q180)*'3l HAP'!$E$12)</f>
        <v>1.5587305993916913</v>
      </c>
      <c r="R181" s="129">
        <f>IF(R176="-","-",SUM(R171:R174,R176:R180)*'3l HAP'!$E$12)</f>
        <v>1.570079706555918</v>
      </c>
      <c r="S181" s="129">
        <f>IF(S176="-","-",SUM(S171:S174,S176:S180)*'3l HAP'!$E$12)</f>
        <v>1.6043189335443677</v>
      </c>
      <c r="T181" s="129">
        <f>IF(T176="-","-",SUM(T171:T174,T176:T180)*'3l HAP'!$E$12)</f>
        <v>1.5376161834451714</v>
      </c>
      <c r="U181" s="129" t="str">
        <f>IF(U176="-","-",SUM(U171:U174,U176:U180)*'3l HAP'!$E$12)</f>
        <v>-</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2">
      <c r="A182" s="256"/>
      <c r="B182" s="132" t="s">
        <v>44</v>
      </c>
      <c r="C182" s="178" t="str">
        <f>B182&amp;"_"&amp;D182</f>
        <v>Total_Northern Scotland</v>
      </c>
      <c r="D182" s="134" t="s">
        <v>329</v>
      </c>
      <c r="E182" s="131"/>
      <c r="F182" s="30"/>
      <c r="G182" s="129">
        <f>IF(G176="-","-",SUM(G171:G181))</f>
        <v>90.197159441334975</v>
      </c>
      <c r="H182" s="129">
        <f t="shared" ref="H182:Z182" si="14">IF(H176="-","-",SUM(H171:H181))</f>
        <v>90.363376525956397</v>
      </c>
      <c r="I182" s="129">
        <f t="shared" si="14"/>
        <v>90.681585944743844</v>
      </c>
      <c r="J182" s="129">
        <f t="shared" si="14"/>
        <v>91.180237198608097</v>
      </c>
      <c r="K182" s="129">
        <f t="shared" si="14"/>
        <v>92.264788086701628</v>
      </c>
      <c r="L182" s="129">
        <f t="shared" si="14"/>
        <v>93.233200830303304</v>
      </c>
      <c r="M182" s="129">
        <f t="shared" si="14"/>
        <v>96.47795566902046</v>
      </c>
      <c r="N182" s="129">
        <f t="shared" si="14"/>
        <v>105.35093172049102</v>
      </c>
      <c r="O182" s="30"/>
      <c r="P182" s="129">
        <f t="shared" si="14"/>
        <v>105.35093172049102</v>
      </c>
      <c r="Q182" s="129">
        <f t="shared" si="14"/>
        <v>108.02212786677039</v>
      </c>
      <c r="R182" s="129">
        <f t="shared" si="14"/>
        <v>108.8086362638893</v>
      </c>
      <c r="S182" s="129">
        <f t="shared" si="14"/>
        <v>111.18146076431874</v>
      </c>
      <c r="T182" s="129">
        <f t="shared" si="14"/>
        <v>106.55887043145906</v>
      </c>
      <c r="U182" s="129" t="str">
        <f t="shared" si="14"/>
        <v>-</v>
      </c>
      <c r="V182" s="129" t="str">
        <f t="shared" si="14"/>
        <v>-</v>
      </c>
      <c r="W182" s="129" t="str">
        <f t="shared" si="14"/>
        <v>-</v>
      </c>
      <c r="X182" s="129" t="str">
        <f t="shared" si="14"/>
        <v>-</v>
      </c>
      <c r="Y182" s="129" t="str">
        <f t="shared" si="14"/>
        <v>-</v>
      </c>
      <c r="Z182" s="129" t="str">
        <f t="shared" si="14"/>
        <v>-</v>
      </c>
    </row>
    <row r="183" spans="1:27" s="29" customFormat="1" ht="11.25" x14ac:dyDescent="0.15">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15">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25" x14ac:dyDescent="0.15">
      <c r="A185" s="256"/>
      <c r="B185" s="135" t="s">
        <v>600</v>
      </c>
      <c r="C185" s="135" t="s">
        <v>601</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t="str">
        <f t="shared" si="15"/>
        <v>-</v>
      </c>
      <c r="V185" s="38" t="str">
        <f t="shared" si="15"/>
        <v>-</v>
      </c>
      <c r="W185" s="38" t="str">
        <f t="shared" si="17"/>
        <v>-</v>
      </c>
      <c r="X185" s="38" t="str">
        <f t="shared" si="17"/>
        <v>-</v>
      </c>
      <c r="Y185" s="38" t="str">
        <f t="shared" si="17"/>
        <v>-</v>
      </c>
      <c r="Z185" s="38" t="str">
        <f t="shared" si="17"/>
        <v>-</v>
      </c>
      <c r="AA185" s="28"/>
    </row>
    <row r="186" spans="1:27" s="29" customFormat="1" ht="11.25" x14ac:dyDescent="0.15">
      <c r="A186" s="256"/>
      <c r="B186" s="135" t="s">
        <v>2</v>
      </c>
      <c r="C186" s="135" t="s">
        <v>342</v>
      </c>
      <c r="D186" s="133" t="s">
        <v>291</v>
      </c>
      <c r="E186" s="128"/>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f t="shared" si="19"/>
        <v>7.0492243060839295</v>
      </c>
      <c r="U186" s="38" t="str">
        <f t="shared" si="19"/>
        <v>-</v>
      </c>
      <c r="V186" s="38" t="str">
        <f t="shared" si="19"/>
        <v>-</v>
      </c>
      <c r="W186" s="38" t="str">
        <f t="shared" si="19"/>
        <v>-</v>
      </c>
      <c r="X186" s="38" t="str">
        <f t="shared" si="19"/>
        <v>-</v>
      </c>
      <c r="Y186" s="38" t="str">
        <f t="shared" si="19"/>
        <v>-</v>
      </c>
      <c r="Z186" s="38" t="str">
        <f t="shared" si="19"/>
        <v>-</v>
      </c>
      <c r="AA186" s="28"/>
    </row>
    <row r="187" spans="1:27" s="29" customFormat="1" ht="11.25" x14ac:dyDescent="0.15">
      <c r="A187" s="256"/>
      <c r="B187" s="135" t="s">
        <v>352</v>
      </c>
      <c r="C187" s="135" t="s">
        <v>343</v>
      </c>
      <c r="D187" s="133" t="s">
        <v>291</v>
      </c>
      <c r="E187" s="128"/>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25" x14ac:dyDescent="0.15">
      <c r="A188" s="256"/>
      <c r="B188" s="135" t="s">
        <v>349</v>
      </c>
      <c r="C188" s="135" t="s">
        <v>344</v>
      </c>
      <c r="D188" s="133" t="s">
        <v>291</v>
      </c>
      <c r="E188" s="128"/>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f t="shared" si="21"/>
        <v>69.138567514677106</v>
      </c>
      <c r="U188" s="38" t="str">
        <f t="shared" si="21"/>
        <v>-</v>
      </c>
      <c r="V188" s="38" t="str">
        <f t="shared" si="21"/>
        <v>-</v>
      </c>
      <c r="W188" s="38" t="str">
        <f t="shared" si="21"/>
        <v>-</v>
      </c>
      <c r="X188" s="38" t="str">
        <f t="shared" si="21"/>
        <v>-</v>
      </c>
      <c r="Y188" s="38" t="str">
        <f t="shared" si="21"/>
        <v>-</v>
      </c>
      <c r="Z188" s="38" t="str">
        <f t="shared" si="21"/>
        <v>-</v>
      </c>
      <c r="AA188" s="28"/>
    </row>
    <row r="189" spans="1:27" s="29" customFormat="1" ht="11.25" x14ac:dyDescent="0.15">
      <c r="A189" s="256"/>
      <c r="B189" s="135" t="s">
        <v>349</v>
      </c>
      <c r="C189" s="135" t="s">
        <v>43</v>
      </c>
      <c r="D189" s="133" t="s">
        <v>291</v>
      </c>
      <c r="E189" s="128"/>
      <c r="F189" s="30"/>
      <c r="G189" s="38" t="str">
        <f t="shared" si="18"/>
        <v>-</v>
      </c>
      <c r="H189" s="38" t="str">
        <f t="shared" si="18"/>
        <v>-</v>
      </c>
      <c r="I189" s="38" t="str">
        <f t="shared" si="18"/>
        <v>-</v>
      </c>
      <c r="J189" s="38" t="str">
        <f t="shared" si="18"/>
        <v>-</v>
      </c>
      <c r="K189" s="38">
        <f t="shared" si="18"/>
        <v>0</v>
      </c>
      <c r="L189" s="38">
        <f t="shared" si="18"/>
        <v>-0.10239458695067542</v>
      </c>
      <c r="M189" s="38">
        <f t="shared" si="18"/>
        <v>1.3107762225117212</v>
      </c>
      <c r="N189" s="38">
        <f t="shared" si="18"/>
        <v>8.7390665290237273</v>
      </c>
      <c r="O189" s="30"/>
      <c r="P189" s="38">
        <f t="shared" ref="P189:Z189" si="22">IF(P21="-","-",AVERAGE(P21,P33,P45,P57,P69,P81,P93,P105,P117,P129,P141,P153,P165,P177))</f>
        <v>8.7390665290237273</v>
      </c>
      <c r="Q189" s="38">
        <f t="shared" si="22"/>
        <v>10.102089688688181</v>
      </c>
      <c r="R189" s="38">
        <f t="shared" si="22"/>
        <v>10.300173121233545</v>
      </c>
      <c r="S189" s="38">
        <f t="shared" si="22"/>
        <v>11.847822371645295</v>
      </c>
      <c r="T189" s="38">
        <f t="shared" si="22"/>
        <v>7.7038430079225835</v>
      </c>
      <c r="U189" s="38" t="str">
        <f t="shared" si="22"/>
        <v>-</v>
      </c>
      <c r="V189" s="38" t="str">
        <f t="shared" si="22"/>
        <v>-</v>
      </c>
      <c r="W189" s="38" t="str">
        <f t="shared" si="22"/>
        <v>-</v>
      </c>
      <c r="X189" s="38" t="str">
        <f t="shared" si="22"/>
        <v>-</v>
      </c>
      <c r="Y189" s="38" t="str">
        <f t="shared" si="22"/>
        <v>-</v>
      </c>
      <c r="Z189" s="38" t="str">
        <f t="shared" si="22"/>
        <v>-</v>
      </c>
      <c r="AA189" s="28"/>
    </row>
    <row r="190" spans="1:27" s="29" customFormat="1" ht="11.25" x14ac:dyDescent="0.15">
      <c r="A190" s="256"/>
      <c r="B190" s="135" t="s">
        <v>349</v>
      </c>
      <c r="C190" s="135" t="s">
        <v>389</v>
      </c>
      <c r="D190" s="133" t="s">
        <v>291</v>
      </c>
      <c r="E190" s="128"/>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f t="shared" si="23"/>
        <v>14.30826457925636</v>
      </c>
      <c r="U190" s="38" t="str">
        <f t="shared" si="23"/>
        <v>-</v>
      </c>
      <c r="V190" s="38" t="str">
        <f t="shared" si="23"/>
        <v>-</v>
      </c>
      <c r="W190" s="38" t="str">
        <f t="shared" si="23"/>
        <v>-</v>
      </c>
      <c r="X190" s="38" t="str">
        <f t="shared" si="23"/>
        <v>-</v>
      </c>
      <c r="Y190" s="38" t="str">
        <f t="shared" si="23"/>
        <v>-</v>
      </c>
      <c r="Z190" s="38" t="str">
        <f t="shared" si="23"/>
        <v>-</v>
      </c>
      <c r="AA190" s="28"/>
    </row>
    <row r="191" spans="1:27" s="29" customFormat="1" ht="11.25" x14ac:dyDescent="0.15">
      <c r="A191" s="256"/>
      <c r="B191" s="135" t="s">
        <v>349</v>
      </c>
      <c r="C191" s="135" t="s">
        <v>406</v>
      </c>
      <c r="D191" s="133" t="s">
        <v>291</v>
      </c>
      <c r="E191" s="128"/>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4.1630250296904867</v>
      </c>
      <c r="M191" s="38">
        <f t="shared" si="18"/>
        <v>4.322946556978855</v>
      </c>
      <c r="N191" s="38">
        <f t="shared" si="18"/>
        <v>4.7831665571307189</v>
      </c>
      <c r="O191" s="30"/>
      <c r="P191" s="38">
        <f t="shared" ref="P191:Z191" si="24">IF(P23="-","-",AVERAGE(P23,P35,P47,P59,P71,P83,P95,P107,P119,P131,P143,P155,P167,P179))</f>
        <v>4.7831665571307189</v>
      </c>
      <c r="Q191" s="38">
        <f t="shared" si="24"/>
        <v>4.9150689011051076</v>
      </c>
      <c r="R191" s="38">
        <f t="shared" si="24"/>
        <v>4.9507109401752043</v>
      </c>
      <c r="S191" s="38">
        <f t="shared" si="24"/>
        <v>5.0712131846455923</v>
      </c>
      <c r="T191" s="38">
        <f t="shared" si="24"/>
        <v>4.825950185154853</v>
      </c>
      <c r="U191" s="38" t="str">
        <f t="shared" si="24"/>
        <v>-</v>
      </c>
      <c r="V191" s="38" t="str">
        <f t="shared" si="24"/>
        <v>-</v>
      </c>
      <c r="W191" s="38" t="str">
        <f t="shared" si="24"/>
        <v>-</v>
      </c>
      <c r="X191" s="38" t="str">
        <f t="shared" si="24"/>
        <v>-</v>
      </c>
      <c r="Y191" s="38" t="str">
        <f t="shared" si="24"/>
        <v>-</v>
      </c>
      <c r="Z191" s="38" t="str">
        <f t="shared" si="24"/>
        <v>-</v>
      </c>
      <c r="AA191" s="28"/>
    </row>
    <row r="192" spans="1:27" s="29" customFormat="1" ht="11.25" x14ac:dyDescent="0.15">
      <c r="A192" s="256"/>
      <c r="B192" s="135" t="s">
        <v>388</v>
      </c>
      <c r="C192" s="135" t="s">
        <v>518</v>
      </c>
      <c r="D192" s="133" t="s">
        <v>291</v>
      </c>
      <c r="E192" s="128"/>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1.7458702609789254</v>
      </c>
      <c r="M192" s="38">
        <f t="shared" si="18"/>
        <v>1.8066310299607233</v>
      </c>
      <c r="N192" s="38">
        <f t="shared" si="18"/>
        <v>1.9727849845250038</v>
      </c>
      <c r="O192" s="30"/>
      <c r="P192" s="38">
        <f t="shared" ref="P192:Z192" si="25">IF(P24="-","-",AVERAGE(P24,P36,P48,P60,P72,P84,P96,P108,P120,P132,P144,P156,P168,P180))</f>
        <v>1.9727849845250038</v>
      </c>
      <c r="Q192" s="38">
        <f t="shared" si="25"/>
        <v>2.0228053836049296</v>
      </c>
      <c r="R192" s="38">
        <f t="shared" si="25"/>
        <v>2.0375334161975194</v>
      </c>
      <c r="S192" s="38">
        <f t="shared" si="25"/>
        <v>2.0819665547461161</v>
      </c>
      <c r="T192" s="38">
        <f t="shared" si="25"/>
        <v>1.9954046549190603</v>
      </c>
      <c r="U192" s="38" t="str">
        <f t="shared" si="25"/>
        <v>-</v>
      </c>
      <c r="V192" s="38" t="str">
        <f t="shared" si="25"/>
        <v>-</v>
      </c>
      <c r="W192" s="38" t="str">
        <f t="shared" si="25"/>
        <v>-</v>
      </c>
      <c r="X192" s="38" t="str">
        <f t="shared" si="25"/>
        <v>-</v>
      </c>
      <c r="Y192" s="38" t="str">
        <f t="shared" si="25"/>
        <v>-</v>
      </c>
      <c r="Z192" s="38" t="str">
        <f t="shared" si="25"/>
        <v>-</v>
      </c>
      <c r="AA192" s="28"/>
    </row>
    <row r="193" spans="1:27" s="29" customFormat="1" ht="11.25" x14ac:dyDescent="0.15">
      <c r="A193" s="256"/>
      <c r="B193" s="135" t="s">
        <v>292</v>
      </c>
      <c r="C193" s="135" t="s">
        <v>519</v>
      </c>
      <c r="D193" s="133" t="s">
        <v>291</v>
      </c>
      <c r="E193" s="128"/>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1.3453303122547489</v>
      </c>
      <c r="M193" s="38">
        <f t="shared" si="18"/>
        <v>1.392151262318523</v>
      </c>
      <c r="N193" s="38">
        <f t="shared" si="18"/>
        <v>1.5201859488427023</v>
      </c>
      <c r="O193" s="30"/>
      <c r="P193" s="38">
        <f t="shared" ref="P193:Z193" si="26">IF(P25="-","-",AVERAGE(P25,P37,P49,P61,P73,P85,P97,P109,P121,P133,P145,P157,P169,P181))</f>
        <v>1.5201859488427023</v>
      </c>
      <c r="Q193" s="38">
        <f t="shared" si="26"/>
        <v>1.5587305993916909</v>
      </c>
      <c r="R193" s="38">
        <f t="shared" si="26"/>
        <v>1.570079706555918</v>
      </c>
      <c r="S193" s="38">
        <f t="shared" si="26"/>
        <v>1.6043189335443675</v>
      </c>
      <c r="T193" s="38">
        <f t="shared" si="26"/>
        <v>1.5376161834451714</v>
      </c>
      <c r="U193" s="38" t="str">
        <f t="shared" si="26"/>
        <v>-</v>
      </c>
      <c r="V193" s="38" t="str">
        <f t="shared" si="26"/>
        <v>-</v>
      </c>
      <c r="W193" s="38" t="str">
        <f t="shared" si="26"/>
        <v>-</v>
      </c>
      <c r="X193" s="38" t="str">
        <f t="shared" si="26"/>
        <v>-</v>
      </c>
      <c r="Y193" s="38" t="str">
        <f t="shared" si="26"/>
        <v>-</v>
      </c>
      <c r="Z193" s="38" t="str">
        <f t="shared" si="26"/>
        <v>-</v>
      </c>
      <c r="AA193" s="28"/>
    </row>
    <row r="194" spans="1:27" s="29" customFormat="1" ht="11.25" x14ac:dyDescent="0.15">
      <c r="A194" s="256"/>
      <c r="B194" s="135" t="s">
        <v>44</v>
      </c>
      <c r="C194" s="135" t="str">
        <f>B194&amp;"_"&amp;D194</f>
        <v>Total_GB average</v>
      </c>
      <c r="D194" s="127" t="s">
        <v>291</v>
      </c>
      <c r="E194" s="128"/>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93.233200830303304</v>
      </c>
      <c r="M194" s="38">
        <f t="shared" si="18"/>
        <v>96.477955669020488</v>
      </c>
      <c r="N194" s="38">
        <f t="shared" si="18"/>
        <v>105.35093172049098</v>
      </c>
      <c r="O194" s="30"/>
      <c r="P194" s="38">
        <f t="shared" ref="P194:Z194" si="27">IF(P26="-","-",AVERAGE(P26,P38,P50,P62,P74,P86,P98,P110,P122,P134,P146,P158,P170,P182))</f>
        <v>105.35093172049098</v>
      </c>
      <c r="Q194" s="38">
        <f t="shared" si="27"/>
        <v>108.02212786677039</v>
      </c>
      <c r="R194" s="38">
        <f t="shared" si="27"/>
        <v>108.80863626388928</v>
      </c>
      <c r="S194" s="38">
        <f t="shared" si="27"/>
        <v>111.18146076431874</v>
      </c>
      <c r="T194" s="38">
        <f t="shared" si="27"/>
        <v>106.55887043145906</v>
      </c>
      <c r="U194" s="38" t="str">
        <f t="shared" si="27"/>
        <v>-</v>
      </c>
      <c r="V194" s="38" t="str">
        <f t="shared" si="27"/>
        <v>-</v>
      </c>
      <c r="W194" s="38" t="str">
        <f t="shared" si="27"/>
        <v>-</v>
      </c>
      <c r="X194" s="38" t="str">
        <f t="shared" si="27"/>
        <v>-</v>
      </c>
      <c r="Y194" s="38" t="str">
        <f t="shared" si="27"/>
        <v>-</v>
      </c>
      <c r="Z194" s="38" t="str">
        <f t="shared" si="27"/>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483</v>
      </c>
      <c r="D6" s="75"/>
      <c r="E6" s="75"/>
      <c r="F6" s="75"/>
      <c r="G6" s="75"/>
      <c r="I6" s="76"/>
      <c r="J6" s="76"/>
      <c r="K6" s="76"/>
      <c r="L6" s="76"/>
      <c r="M6" s="76"/>
      <c r="N6" s="76"/>
      <c r="O6" s="76"/>
      <c r="P6" s="76"/>
      <c r="Q6" s="76"/>
    </row>
    <row r="7" spans="1:27" ht="14.65" customHeight="1" x14ac:dyDescent="0.2">
      <c r="B7" s="79" t="s">
        <v>470</v>
      </c>
      <c r="C7" s="81" t="s">
        <v>0</v>
      </c>
      <c r="D7" s="75"/>
      <c r="E7" s="75"/>
      <c r="F7" s="75"/>
      <c r="G7" s="75"/>
      <c r="I7" s="76"/>
      <c r="J7" s="76"/>
      <c r="K7" s="76"/>
      <c r="L7" s="76"/>
      <c r="M7" s="76"/>
      <c r="N7" s="76"/>
      <c r="O7" s="76"/>
      <c r="P7" s="76"/>
      <c r="Q7" s="76"/>
    </row>
    <row r="8" spans="1:27" ht="12.4" customHeight="1" x14ac:dyDescent="0.2">
      <c r="B8" s="80" t="s">
        <v>345</v>
      </c>
      <c r="C8" s="82" t="s">
        <v>591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f>IF('3c AA'!W125="-","-",'3c AA'!W125)</f>
        <v>0</v>
      </c>
      <c r="U17" s="38" t="str">
        <f>IF('3c AA'!X125="-","-",'3c AA'!X125)</f>
        <v>-</v>
      </c>
      <c r="V17" s="38" t="str">
        <f>IF('3c AA'!Y125="-","-",'3c AA'!Y125)</f>
        <v>-</v>
      </c>
      <c r="W17" s="38" t="str">
        <f>IF('3c AA'!Z125="-","-",'3c AA'!Z125)</f>
        <v>-</v>
      </c>
      <c r="X17" s="38" t="str">
        <f>IF('3c AA'!AA125="-","-",'3c AA'!AA125)</f>
        <v>-</v>
      </c>
      <c r="Y17" s="38" t="str">
        <f>IF('3c AA'!AB125="-","-",'3c AA'!AB125)</f>
        <v>-</v>
      </c>
      <c r="Z17" s="38" t="str">
        <f>IF('3c AA'!AC125="-","-",'3c AA'!AC125)</f>
        <v>-</v>
      </c>
      <c r="AA17" s="28"/>
    </row>
    <row r="18" spans="1:27" s="29" customFormat="1" ht="11.25" customHeight="1" x14ac:dyDescent="0.15">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t="str">
        <f>'3d PC'!U61</f>
        <v>-</v>
      </c>
      <c r="V18" s="38" t="str">
        <f>'3d PC'!V61</f>
        <v>-</v>
      </c>
      <c r="W18" s="38" t="str">
        <f>'3d PC'!W61</f>
        <v>-</v>
      </c>
      <c r="X18" s="38" t="str">
        <f>'3d PC'!X61</f>
        <v>-</v>
      </c>
      <c r="Y18" s="38" t="str">
        <f>'3d PC'!Y61</f>
        <v>-</v>
      </c>
      <c r="Z18" s="38" t="str">
        <f>'3d PC'!Z61</f>
        <v>-</v>
      </c>
      <c r="AA18" s="28"/>
    </row>
    <row r="19" spans="1:27" s="29" customFormat="1" ht="11.25" customHeight="1" x14ac:dyDescent="0.15">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t="str">
        <f>'3e NC-Elec'!V42</f>
        <v>-</v>
      </c>
      <c r="V19" s="38" t="str">
        <f>'3e NC-Elec'!W42</f>
        <v>-</v>
      </c>
      <c r="W19" s="38" t="str">
        <f>'3e NC-Elec'!X42</f>
        <v>-</v>
      </c>
      <c r="X19" s="38" t="str">
        <f>'3e NC-Elec'!Y42</f>
        <v>-</v>
      </c>
      <c r="Y19" s="38" t="str">
        <f>'3e NC-Elec'!Z42</f>
        <v>-</v>
      </c>
      <c r="Z19" s="38" t="str">
        <f>'3e NC-Elec'!AA42</f>
        <v>-</v>
      </c>
      <c r="AA19" s="28"/>
    </row>
    <row r="20" spans="1:27" s="29" customFormat="1" ht="11.25" customHeight="1" x14ac:dyDescent="0.15">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t="str">
        <f>IF('3g CPIH'!Q$16="-","-",'3h OC '!$E$9*('3g CPIH'!Q$16/'3g CPIH'!$G$16))</f>
        <v>-</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f>IF('3i SMNCC'!P$38="-","-",'3i SMNCC'!P$48)</f>
        <v>11.63045810995356</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15">
      <c r="A22" s="256"/>
      <c r="B22" s="135" t="s">
        <v>349</v>
      </c>
      <c r="C22" s="135" t="s">
        <v>389</v>
      </c>
      <c r="D22" s="127" t="s">
        <v>315</v>
      </c>
      <c r="E22" s="128"/>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f>IF('3g CPIH'!P$16="-","-",'3j PAAC PAP'!$G$15*('3g CPIH'!P$16/'3g CPIH'!$G$16))</f>
        <v>3.6441612524461835</v>
      </c>
      <c r="U22" s="38" t="str">
        <f>IF('3g CPIH'!Q$16="-","-",'3j PAAC PAP'!$G$15*('3g CPIH'!Q$16/'3g CPIH'!$G$16))</f>
        <v>-</v>
      </c>
      <c r="V22" s="38" t="str">
        <f>IF('3g CPIH'!R$16="-","-",'3j PAAC PAP'!$G$15*('3g CPIH'!R$16/'3g CPIH'!$G$16))</f>
        <v>-</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25" x14ac:dyDescent="0.15">
      <c r="A23" s="256"/>
      <c r="B23" s="135" t="s">
        <v>349</v>
      </c>
      <c r="C23" s="135" t="s">
        <v>406</v>
      </c>
      <c r="D23" s="127" t="s">
        <v>315</v>
      </c>
      <c r="E23" s="128"/>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0.3069170517698217</v>
      </c>
      <c r="M23" s="38">
        <f>IF(M18="-","-",SUM(M15:M21)*'3j PAAC PAP'!$G$33)</f>
        <v>0.31567925067664293</v>
      </c>
      <c r="N23" s="38">
        <f>IF(N18="-","-",SUM(N15:N21)*'3j PAAC PAP'!$G$33)</f>
        <v>0.34739905691522971</v>
      </c>
      <c r="O23" s="30"/>
      <c r="P23" s="38">
        <f>IF(P18="-","-",SUM(P15:P21)*'3j PAAC PAP'!$G$33)</f>
        <v>0.34739905691522971</v>
      </c>
      <c r="Q23" s="38">
        <f>IF(Q18="-","-",SUM(Q15:Q21)*'3j PAAC PAP'!$G$33)</f>
        <v>0.3661207651726926</v>
      </c>
      <c r="R23" s="38">
        <f>IF(R18="-","-",SUM(R15:R21)*'3j PAAC PAP'!$G$33)</f>
        <v>0.367540915443961</v>
      </c>
      <c r="S23" s="38">
        <f>IF(S18="-","-",SUM(S15:S21)*'3j PAAC PAP'!$G$33)</f>
        <v>0.37746651313221236</v>
      </c>
      <c r="T23" s="38">
        <f>IF(T18="-","-",SUM(T15:T21)*'3j PAAC PAP'!$G$33)</f>
        <v>0.37741313778249014</v>
      </c>
      <c r="U23" s="38" t="str">
        <f>IF(U18="-","-",SUM(U15:U21)*'3j PAAC PAP'!$G$33)</f>
        <v>-</v>
      </c>
      <c r="V23" s="38" t="str">
        <f>IF(V18="-","-",SUM(V15:V21)*'3j PAAC PAP'!$G$33)</f>
        <v>-</v>
      </c>
      <c r="W23" s="38" t="str">
        <f>IF(W18="-","-",SUM(W15:W21)*'3j PAAC PAP'!$G$33)</f>
        <v>-</v>
      </c>
      <c r="X23" s="38" t="str">
        <f>IF(X18="-","-",SUM(X15:X21)*'3j PAAC PAP'!$G$33)</f>
        <v>-</v>
      </c>
      <c r="Y23" s="38" t="str">
        <f>IF(Y18="-","-",SUM(Y15:Y21)*'3j PAAC PAP'!$G$33)</f>
        <v>-</v>
      </c>
      <c r="Z23" s="38" t="str">
        <f>IF(Z18="-","-",SUM(Z15:Z21)*'3j PAAC PAP'!$G$33)</f>
        <v>-</v>
      </c>
      <c r="AA23" s="28"/>
    </row>
    <row r="24" spans="1:27" s="29" customFormat="1" ht="11.25" x14ac:dyDescent="0.15">
      <c r="A24" s="256"/>
      <c r="B24" s="135" t="s">
        <v>388</v>
      </c>
      <c r="C24" s="135" t="s">
        <v>518</v>
      </c>
      <c r="D24" s="127" t="s">
        <v>315</v>
      </c>
      <c r="E24" s="128"/>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1.3151191986894062</v>
      </c>
      <c r="M24" s="38">
        <f>IF(M18="-","-",SUM(M15:M23)*'3k EBIT'!$E$9)</f>
        <v>1.3517208707623996</v>
      </c>
      <c r="N24" s="38">
        <f>IF(N18="-","-",SUM(N15:N23)*'3k EBIT'!$E$9)</f>
        <v>1.4812828754600071</v>
      </c>
      <c r="O24" s="30"/>
      <c r="P24" s="38">
        <f>IF(P18="-","-",SUM(P15:P23)*'3k EBIT'!$E$9)</f>
        <v>1.4812828754600071</v>
      </c>
      <c r="Q24" s="38">
        <f>IF(Q18="-","-",SUM(Q15:Q23)*'3k EBIT'!$E$9)</f>
        <v>1.5581870030929199</v>
      </c>
      <c r="R24" s="38">
        <f>IF(R18="-","-",SUM(R15:R23)*'3k EBIT'!$E$9)</f>
        <v>1.5644805486262743</v>
      </c>
      <c r="S24" s="38">
        <f>IF(S18="-","-",SUM(S15:S23)*'3k EBIT'!$E$9)</f>
        <v>1.6052289564262423</v>
      </c>
      <c r="T24" s="38">
        <f>IF(T18="-","-",SUM(T15:T23)*'3k EBIT'!$E$9)</f>
        <v>1.6052065374057596</v>
      </c>
      <c r="U24" s="38" t="str">
        <f>IF(U18="-","-",SUM(U15:U23)*'3k EBIT'!$E$9)</f>
        <v>-</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15">
      <c r="A25" s="256"/>
      <c r="B25" s="135" t="s">
        <v>292</v>
      </c>
      <c r="C25" s="179" t="s">
        <v>519</v>
      </c>
      <c r="D25" s="127" t="s">
        <v>315</v>
      </c>
      <c r="E25" s="127"/>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0.76277079070141518</v>
      </c>
      <c r="M25" s="38">
        <f>IF(M20="-","-",SUM(M15:M18,M20:M24)*'3l HAP'!$E$10)</f>
        <v>0.8048695659894175</v>
      </c>
      <c r="N25" s="38">
        <f>IF(N20="-","-",SUM(N15:N18,N20:N24)*'3l HAP'!$E$10)</f>
        <v>0.90470727795001282</v>
      </c>
      <c r="O25" s="30"/>
      <c r="P25" s="38">
        <f>IF(P20="-","-",SUM(P15:P18,P20:P24)*'3l HAP'!$E$10)</f>
        <v>0.90470727795001282</v>
      </c>
      <c r="Q25" s="38">
        <f>IF(Q20="-","-",SUM(Q15:Q18,Q20:Q24)*'3l HAP'!$E$10)</f>
        <v>0.94045450919189122</v>
      </c>
      <c r="R25" s="38">
        <f>IF(R20="-","-",SUM(R15:R18,R20:R24)*'3l HAP'!$E$10)</f>
        <v>0.94530418088102874</v>
      </c>
      <c r="S25" s="38">
        <f>IF(S20="-","-",SUM(S15:S18,S20:S24)*'3l HAP'!$E$10)</f>
        <v>0.97830722260067604</v>
      </c>
      <c r="T25" s="38">
        <f>IF(T20="-","-",SUM(T15:T18,T20:T24)*'3l HAP'!$E$10)</f>
        <v>0.97828994698260685</v>
      </c>
      <c r="U25" s="38" t="str">
        <f>IF(U20="-","-",SUM(U15:U18,U20:U24)*'3l HAP'!$E$10)</f>
        <v>-</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15">
      <c r="A26" s="256"/>
      <c r="B26" s="135" t="s">
        <v>44</v>
      </c>
      <c r="C26" s="135" t="str">
        <f>B26&amp;"_"&amp;D26</f>
        <v>Total_Eastern</v>
      </c>
      <c r="D26" s="127" t="s">
        <v>315</v>
      </c>
      <c r="E26" s="128"/>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69.979542131553458</v>
      </c>
      <c r="M26" s="38">
        <f t="shared" si="0"/>
        <v>71.948043904451097</v>
      </c>
      <c r="N26" s="38">
        <f t="shared" si="0"/>
        <v>78.866931678606591</v>
      </c>
      <c r="O26" s="30"/>
      <c r="P26" s="38">
        <f t="shared" ref="P26:Z26" si="1">IF(P20="-","-",SUM(P15:P25))</f>
        <v>78.866931678606591</v>
      </c>
      <c r="Q26" s="38">
        <f t="shared" si="1"/>
        <v>82.950262902873419</v>
      </c>
      <c r="R26" s="38">
        <f t="shared" si="1"/>
        <v>83.286351676340956</v>
      </c>
      <c r="S26" s="38">
        <f t="shared" si="1"/>
        <v>85.464006874309987</v>
      </c>
      <c r="T26" s="38">
        <f t="shared" si="1"/>
        <v>85.462809650732837</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AA'!J126="-","-",'3c AA'!J126)</f>
        <v>-</v>
      </c>
      <c r="H29" s="129" t="str">
        <f>IF('3c AA'!K126="-","-",'3c AA'!K126)</f>
        <v>-</v>
      </c>
      <c r="I29" s="129" t="str">
        <f>IF('3c AA'!L126="-","-",'3c AA'!L126)</f>
        <v>-</v>
      </c>
      <c r="J29" s="129" t="str">
        <f>IF('3c AA'!M126="-","-",'3c AA'!M126)</f>
        <v>-</v>
      </c>
      <c r="K29" s="129" t="str">
        <f>IF('3c AA'!N126="-","-",'3c AA'!N126)</f>
        <v>-</v>
      </c>
      <c r="L29" s="129" t="str">
        <f>IF('3c AA'!O126="-","-",'3c AA'!O126)</f>
        <v>-</v>
      </c>
      <c r="M29" s="129" t="str">
        <f>IF('3c AA'!P126="-","-",'3c AA'!P126)</f>
        <v>-</v>
      </c>
      <c r="N29" s="129" t="str">
        <f>IF('3c AA'!Q126="-","-",'3c AA'!Q126)</f>
        <v>-</v>
      </c>
      <c r="O29" s="30"/>
      <c r="P29" s="129" t="str">
        <f>IF('3c AA'!S126="-","-",'3c AA'!S126)</f>
        <v>-</v>
      </c>
      <c r="Q29" s="129" t="str">
        <f>IF('3c AA'!T126="-","-",'3c AA'!T126)</f>
        <v>-</v>
      </c>
      <c r="R29" s="129" t="str">
        <f>IF('3c AA'!U126="-","-",'3c AA'!U126)</f>
        <v>-</v>
      </c>
      <c r="S29" s="129" t="str">
        <f>IF('3c AA'!V126="-","-",'3c AA'!V126)</f>
        <v>-</v>
      </c>
      <c r="T29" s="129">
        <f>IF('3c AA'!W126="-","-",'3c AA'!W126)</f>
        <v>0</v>
      </c>
      <c r="U29" s="129" t="str">
        <f>IF('3c AA'!X126="-","-",'3c AA'!X126)</f>
        <v>-</v>
      </c>
      <c r="V29" s="129" t="str">
        <f>IF('3c AA'!Y126="-","-",'3c AA'!Y126)</f>
        <v>-</v>
      </c>
      <c r="W29" s="129" t="str">
        <f>IF('3c AA'!Z126="-","-",'3c AA'!Z126)</f>
        <v>-</v>
      </c>
      <c r="X29" s="129" t="str">
        <f>IF('3c AA'!AA126="-","-",'3c AA'!AA126)</f>
        <v>-</v>
      </c>
      <c r="Y29" s="129" t="str">
        <f>IF('3c AA'!AB126="-","-",'3c AA'!AB126)</f>
        <v>-</v>
      </c>
      <c r="Z29" s="129" t="str">
        <f>IF('3c AA'!AC126="-","-",'3c AA'!AC126)</f>
        <v>-</v>
      </c>
      <c r="AA29" s="28"/>
    </row>
    <row r="30" spans="1:27" s="29" customFormat="1" ht="12.4" customHeight="1" x14ac:dyDescent="0.15">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t="str">
        <f>'3d PC'!U61</f>
        <v>-</v>
      </c>
      <c r="V30" s="129" t="str">
        <f>'3d PC'!V61</f>
        <v>-</v>
      </c>
      <c r="W30" s="129" t="str">
        <f>'3d PC'!W61</f>
        <v>-</v>
      </c>
      <c r="X30" s="129" t="str">
        <f>'3d PC'!X61</f>
        <v>-</v>
      </c>
      <c r="Y30" s="129" t="str">
        <f>'3d PC'!Y61</f>
        <v>-</v>
      </c>
      <c r="Z30" s="129" t="str">
        <f>'3d PC'!Z61</f>
        <v>-</v>
      </c>
      <c r="AA30" s="28"/>
    </row>
    <row r="31" spans="1:27" s="29" customFormat="1" ht="11.25" customHeight="1" x14ac:dyDescent="0.15">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t="str">
        <f>'3e NC-Elec'!V43</f>
        <v>-</v>
      </c>
      <c r="V31" s="129" t="str">
        <f>'3e NC-Elec'!W43</f>
        <v>-</v>
      </c>
      <c r="W31" s="129" t="str">
        <f>'3e NC-Elec'!X43</f>
        <v>-</v>
      </c>
      <c r="X31" s="129" t="str">
        <f>'3e NC-Elec'!Y43</f>
        <v>-</v>
      </c>
      <c r="Y31" s="129" t="str">
        <f>'3e NC-Elec'!Z43</f>
        <v>-</v>
      </c>
      <c r="Z31" s="129" t="str">
        <f>'3e NC-Elec'!AA43</f>
        <v>-</v>
      </c>
      <c r="AA31" s="28"/>
    </row>
    <row r="32" spans="1:27" s="29" customFormat="1" ht="11.25" customHeight="1" x14ac:dyDescent="0.15">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t="str">
        <f>IF('3g CPIH'!Q$16="-","-",'3h OC '!$E$9*('3g CPIH'!Q$16/'3g CPIH'!$G$16))</f>
        <v>-</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f>IF('3i SMNCC'!P$38="-","-",'3i SMNCC'!P$48)</f>
        <v>11.63045810995356</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15">
      <c r="A34" s="256"/>
      <c r="B34" s="132" t="s">
        <v>349</v>
      </c>
      <c r="C34" s="132" t="s">
        <v>389</v>
      </c>
      <c r="D34" s="130" t="s">
        <v>317</v>
      </c>
      <c r="E34" s="131"/>
      <c r="F34" s="30"/>
      <c r="G34" s="129">
        <f>IF('3g CPIH'!C$16="-","-",'3j PAAC PAP'!$G$15*('3g CPIH'!C$16/'3g CPIH'!$G$16))</f>
        <v>3.3460635029354204</v>
      </c>
      <c r="H34" s="129">
        <f>IF('3g CPIH'!D$16="-","-",'3j PAAC PAP'!$G$15*('3g CPIH'!D$16/'3g CPIH'!$G$16))</f>
        <v>3.3527623287671227</v>
      </c>
      <c r="I34" s="129">
        <f>IF('3g CPIH'!E$16="-","-",'3j PAAC PAP'!$G$15*('3g CPIH'!E$16/'3g CPIH'!$G$16))</f>
        <v>3.3628105675146771</v>
      </c>
      <c r="J34" s="129">
        <f>IF('3g CPIH'!F$16="-","-",'3j PAAC PAP'!$G$15*('3g CPIH'!F$16/'3g CPIH'!$G$16))</f>
        <v>3.3829070450097847</v>
      </c>
      <c r="K34" s="129">
        <f>IF('3g CPIH'!G$16="-","-",'3j PAAC PAP'!$G$15*('3g CPIH'!G$16/'3g CPIH'!$G$16))</f>
        <v>3.4230999999999998</v>
      </c>
      <c r="L34" s="129">
        <f>IF('3g CPIH'!H$16="-","-",'3j PAAC PAP'!$G$15*('3g CPIH'!H$16/'3g CPIH'!$G$16))</f>
        <v>3.4666423679060667</v>
      </c>
      <c r="M34" s="129">
        <f>IF('3g CPIH'!I$16="-","-",'3j PAAC PAP'!$G$15*('3g CPIH'!I$16/'3g CPIH'!$G$16))</f>
        <v>3.516883561643835</v>
      </c>
      <c r="N34" s="129">
        <f>IF('3g CPIH'!J$16="-","-",'3j PAAC PAP'!$G$15*('3g CPIH'!J$16/'3g CPIH'!$G$16))</f>
        <v>3.547028277886497</v>
      </c>
      <c r="O34" s="30"/>
      <c r="P34" s="129">
        <f>IF('3g CPIH'!L$16="-","-",'3j PAAC PAP'!$G$15*('3g CPIH'!L$16/'3g CPIH'!$G$16))</f>
        <v>3.547028277886497</v>
      </c>
      <c r="Q34" s="129">
        <f>IF('3g CPIH'!M$16="-","-",'3j PAAC PAP'!$G$15*('3g CPIH'!M$16/'3g CPIH'!$G$16))</f>
        <v>3.5872212328767121</v>
      </c>
      <c r="R34" s="129">
        <f>IF('3g CPIH'!N$16="-","-",'3j PAAC PAP'!$G$15*('3g CPIH'!N$16/'3g CPIH'!$G$16))</f>
        <v>3.6140165362035224</v>
      </c>
      <c r="S34" s="129">
        <f>IF('3g CPIH'!O$16="-","-",'3j PAAC PAP'!$G$15*('3g CPIH'!O$16/'3g CPIH'!$G$16))</f>
        <v>3.6341130136986299</v>
      </c>
      <c r="T34" s="129">
        <f>IF('3g CPIH'!P$16="-","-",'3j PAAC PAP'!$G$15*('3g CPIH'!P$16/'3g CPIH'!$G$16))</f>
        <v>3.6441612524461835</v>
      </c>
      <c r="U34" s="129" t="str">
        <f>IF('3g CPIH'!Q$16="-","-",'3j PAAC PAP'!$G$15*('3g CPIH'!Q$16/'3g CPIH'!$G$16))</f>
        <v>-</v>
      </c>
      <c r="V34" s="129" t="str">
        <f>IF('3g CPIH'!R$16="-","-",'3j PAAC PAP'!$G$15*('3g CPIH'!R$16/'3g CPIH'!$G$16))</f>
        <v>-</v>
      </c>
      <c r="W34" s="129" t="str">
        <f>IF('3g CPIH'!S$16="-","-",'3j PAAC PAP'!$G$15*('3g CPIH'!S$16/'3g CPIH'!$G$16))</f>
        <v>-</v>
      </c>
      <c r="X34" s="129" t="str">
        <f>IF('3g CPIH'!T$16="-","-",'3j PAAC PAP'!$G$15*('3g CPIH'!T$16/'3g CPIH'!$G$16))</f>
        <v>-</v>
      </c>
      <c r="Y34" s="129" t="str">
        <f>IF('3g CPIH'!U$16="-","-",'3j PAAC PAP'!$G$15*('3g CPIH'!U$16/'3g CPIH'!$G$16))</f>
        <v>-</v>
      </c>
      <c r="Z34" s="129" t="str">
        <f>IF('3g CPIH'!V$16="-","-",'3j PAAC PAP'!$G$15*('3g CPIH'!V$16/'3g CPIH'!$G$16))</f>
        <v>-</v>
      </c>
      <c r="AA34" s="28"/>
    </row>
    <row r="35" spans="1:27" s="29" customFormat="1" ht="11.25" x14ac:dyDescent="0.15">
      <c r="A35" s="256"/>
      <c r="B35" s="132" t="s">
        <v>349</v>
      </c>
      <c r="C35" s="132" t="s">
        <v>406</v>
      </c>
      <c r="D35" s="130" t="s">
        <v>317</v>
      </c>
      <c r="E35" s="131"/>
      <c r="F35" s="30"/>
      <c r="G35" s="129">
        <f>IF(G30="-","-",SUM(G27:G33)*'3j PAAC PAP'!$G$33)</f>
        <v>0.26379363042964016</v>
      </c>
      <c r="H35" s="129">
        <f>IF(H30="-","-",SUM(H27:H33)*'3j PAAC PAP'!$G$33)</f>
        <v>0.26416764274901389</v>
      </c>
      <c r="I35" s="129">
        <f>IF(I30="-","-",SUM(I27:I33)*'3j PAAC PAP'!$G$33)</f>
        <v>0.29769691258039804</v>
      </c>
      <c r="J35" s="129">
        <f>IF(J30="-","-",SUM(J27:J33)*'3j PAAC PAP'!$G$33)</f>
        <v>0.2988189495385194</v>
      </c>
      <c r="K35" s="129">
        <f>IF(K30="-","-",SUM(K27:K33)*'3j PAAC PAP'!$G$33)</f>
        <v>0.27768708401592263</v>
      </c>
      <c r="L35" s="129">
        <f>IF(L30="-","-",SUM(L27:L33)*'3j PAAC PAP'!$G$33)</f>
        <v>0.27949087876982176</v>
      </c>
      <c r="M35" s="129">
        <f>IF(M30="-","-",SUM(M27:M33)*'3j PAAC PAP'!$G$33)</f>
        <v>0.29611408267664296</v>
      </c>
      <c r="N35" s="129">
        <f>IF(N30="-","-",SUM(N27:N33)*'3j PAAC PAP'!$G$33)</f>
        <v>0.32783388891522969</v>
      </c>
      <c r="O35" s="30"/>
      <c r="P35" s="129">
        <f>IF(P30="-","-",SUM(P27:P33)*'3j PAAC PAP'!$G$33)</f>
        <v>0.32783388891522969</v>
      </c>
      <c r="Q35" s="129">
        <f>IF(Q30="-","-",SUM(Q27:Q33)*'3j PAAC PAP'!$G$33)</f>
        <v>0.33537550117269255</v>
      </c>
      <c r="R35" s="129">
        <f>IF(R30="-","-",SUM(R27:R33)*'3j PAAC PAP'!$G$33)</f>
        <v>0.33679565144396095</v>
      </c>
      <c r="S35" s="129">
        <f>IF(S30="-","-",SUM(S27:S33)*'3j PAAC PAP'!$G$33)</f>
        <v>0.35143785213221235</v>
      </c>
      <c r="T35" s="129">
        <f>IF(T30="-","-",SUM(T27:T33)*'3j PAAC PAP'!$G$33)</f>
        <v>0.35138447678249007</v>
      </c>
      <c r="U35" s="129" t="str">
        <f>IF(U30="-","-",SUM(U27:U33)*'3j PAAC PAP'!$G$33)</f>
        <v>-</v>
      </c>
      <c r="V35" s="129" t="str">
        <f>IF(V30="-","-",SUM(V27:V33)*'3j PAAC PAP'!$G$33)</f>
        <v>-</v>
      </c>
      <c r="W35" s="129" t="str">
        <f>IF(W30="-","-",SUM(W27:W33)*'3j PAAC PAP'!$G$33)</f>
        <v>-</v>
      </c>
      <c r="X35" s="129" t="str">
        <f>IF(X30="-","-",SUM(X27:X33)*'3j PAAC PAP'!$G$33)</f>
        <v>-</v>
      </c>
      <c r="Y35" s="129" t="str">
        <f>IF(Y30="-","-",SUM(Y27:Y33)*'3j PAAC PAP'!$G$33)</f>
        <v>-</v>
      </c>
      <c r="Z35" s="129" t="str">
        <f>IF(Z30="-","-",SUM(Z27:Z33)*'3j PAAC PAP'!$G$33)</f>
        <v>-</v>
      </c>
      <c r="AA35" s="28"/>
    </row>
    <row r="36" spans="1:27" s="29" customFormat="1" ht="11.25" x14ac:dyDescent="0.15">
      <c r="A36" s="256"/>
      <c r="B36" s="132" t="s">
        <v>388</v>
      </c>
      <c r="C36" s="132" t="s">
        <v>518</v>
      </c>
      <c r="D36" s="130" t="s">
        <v>317</v>
      </c>
      <c r="E36" s="131"/>
      <c r="F36" s="30"/>
      <c r="G36" s="129">
        <f>IF(G30="-","-",SUM(G27:G35)*'3k EBIT'!$E$9)</f>
        <v>1.1374366143717327</v>
      </c>
      <c r="H36" s="129">
        <f>IF(H30="-","-",SUM(H27:H35)*'3k EBIT'!$E$9)</f>
        <v>1.1390871553429214</v>
      </c>
      <c r="I36" s="129">
        <f>IF(I30="-","-",SUM(I27:I35)*'3k EBIT'!$E$9)</f>
        <v>1.2756175201693305</v>
      </c>
      <c r="J36" s="129">
        <f>IF(J30="-","-",SUM(J27:J35)*'3k EBIT'!$E$9)</f>
        <v>1.2805691430828969</v>
      </c>
      <c r="K36" s="129">
        <f>IF(K30="-","-",SUM(K27:K35)*'3k EBIT'!$E$9)</f>
        <v>1.1954218177535398</v>
      </c>
      <c r="L36" s="129">
        <f>IF(L30="-","-",SUM(L27:L35)*'3k EBIT'!$E$9)</f>
        <v>1.2035996845707424</v>
      </c>
      <c r="M36" s="129">
        <f>IF(M30="-","-",SUM(M27:M35)*'3k EBIT'!$E$9)</f>
        <v>1.2721655485885757</v>
      </c>
      <c r="N36" s="129">
        <f>IF(N30="-","-",SUM(N27:N35)*'3k EBIT'!$E$9)</f>
        <v>1.401727553286183</v>
      </c>
      <c r="O36" s="30"/>
      <c r="P36" s="129">
        <f>IF(P30="-","-",SUM(P27:P35)*'3k EBIT'!$E$9)</f>
        <v>1.401727553286183</v>
      </c>
      <c r="Q36" s="129">
        <f>IF(Q30="-","-",SUM(Q27:Q35)*'3k EBIT'!$E$9)</f>
        <v>1.4331714968197677</v>
      </c>
      <c r="R36" s="129">
        <f>IF(R30="-","-",SUM(R27:R35)*'3k EBIT'!$E$9)</f>
        <v>1.4394650423531219</v>
      </c>
      <c r="S36" s="129">
        <f>IF(S30="-","-",SUM(S27:S35)*'3k EBIT'!$E$9)</f>
        <v>1.4993919653199941</v>
      </c>
      <c r="T36" s="129">
        <f>IF(T30="-","-",SUM(T27:T35)*'3k EBIT'!$E$9)</f>
        <v>1.4993695462995109</v>
      </c>
      <c r="U36" s="129" t="str">
        <f>IF(U30="-","-",SUM(U27:U35)*'3k EBIT'!$E$9)</f>
        <v>-</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15">
      <c r="A37" s="256"/>
      <c r="B37" s="132" t="s">
        <v>292</v>
      </c>
      <c r="C37" s="177" t="s">
        <v>519</v>
      </c>
      <c r="D37" s="130" t="s">
        <v>317</v>
      </c>
      <c r="E37" s="130"/>
      <c r="F37" s="30"/>
      <c r="G37" s="129">
        <f>IF(G32="-","-",SUM(G27:G30,G32:G36)*'3l HAP'!$E$10)</f>
        <v>0.73700686046670727</v>
      </c>
      <c r="H37" s="129">
        <f>IF(H32="-","-",SUM(H27:H30,H32:H36)*'3l HAP'!$E$10)</f>
        <v>0.73827873206552441</v>
      </c>
      <c r="I37" s="129">
        <f>IF(I32="-","-",SUM(I27:I30,I32:I36)*'3l HAP'!$E$10)</f>
        <v>0.74355396792110018</v>
      </c>
      <c r="J37" s="129">
        <f>IF(J32="-","-",SUM(J27:J30,J32:J36)*'3l HAP'!$E$10)</f>
        <v>0.74736958271755161</v>
      </c>
      <c r="K37" s="129">
        <f>IF(K32="-","-",SUM(K27:K30,K32:K36)*'3l HAP'!$E$10)</f>
        <v>0.754434797495521</v>
      </c>
      <c r="L37" s="129">
        <f>IF(L32="-","-",SUM(L27:L30,L32:L36)*'3l HAP'!$E$10)</f>
        <v>0.76073648689631068</v>
      </c>
      <c r="M37" s="129">
        <f>IF(M32="-","-",SUM(M27:M30,M32:M36)*'3l HAP'!$E$10)</f>
        <v>0.80341834289278258</v>
      </c>
      <c r="N37" s="129">
        <f>IF(N32="-","-",SUM(N27:N30,N32:N36)*'3l HAP'!$E$10)</f>
        <v>0.9032560548533779</v>
      </c>
      <c r="O37" s="30"/>
      <c r="P37" s="129">
        <f>IF(P32="-","-",SUM(P27:P30,P32:P36)*'3l HAP'!$E$10)</f>
        <v>0.9032560548533779</v>
      </c>
      <c r="Q37" s="129">
        <f>IF(Q32="-","-",SUM(Q27:Q30,Q32:Q36)*'3l HAP'!$E$10)</f>
        <v>0.93817401575432191</v>
      </c>
      <c r="R37" s="129">
        <f>IF(R32="-","-",SUM(R27:R30,R32:R36)*'3l HAP'!$E$10)</f>
        <v>0.94302368744345955</v>
      </c>
      <c r="S37" s="129">
        <f>IF(S32="-","-",SUM(S27:S30,S32:S36)*'3l HAP'!$E$10)</f>
        <v>0.9763765775881883</v>
      </c>
      <c r="T37" s="129">
        <f>IF(T32="-","-",SUM(T27:T30,T32:T36)*'3l HAP'!$E$10)</f>
        <v>0.97635930197011889</v>
      </c>
      <c r="U37" s="129" t="str">
        <f>IF(U32="-","-",SUM(U27:U30,U32:U36)*'3l HAP'!$E$10)</f>
        <v>-</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15">
      <c r="A38" s="256"/>
      <c r="B38" s="132" t="s">
        <v>44</v>
      </c>
      <c r="C38" s="132" t="str">
        <f>B38&amp;"_"&amp;D38</f>
        <v>Total_East Midlands</v>
      </c>
      <c r="D38" s="130" t="s">
        <v>317</v>
      </c>
      <c r="E38" s="131"/>
      <c r="F38" s="30"/>
      <c r="G38" s="129">
        <f t="shared" ref="G38:N38" si="2">IF(G32="-","-",SUM(G27:G37))</f>
        <v>60.602067099979536</v>
      </c>
      <c r="H38" s="129">
        <f t="shared" si="2"/>
        <v>60.690209513127229</v>
      </c>
      <c r="I38" s="129">
        <f t="shared" si="2"/>
        <v>67.881290455941041</v>
      </c>
      <c r="J38" s="129">
        <f t="shared" si="2"/>
        <v>68.14571769538415</v>
      </c>
      <c r="K38" s="129">
        <f t="shared" si="2"/>
        <v>63.671346586001839</v>
      </c>
      <c r="L38" s="129">
        <f t="shared" si="2"/>
        <v>64.108062140629713</v>
      </c>
      <c r="M38" s="129">
        <f t="shared" si="2"/>
        <v>67.759472191180635</v>
      </c>
      <c r="N38" s="129">
        <f t="shared" si="2"/>
        <v>74.678359965336114</v>
      </c>
      <c r="O38" s="30"/>
      <c r="P38" s="129">
        <f t="shared" ref="P38:Z38" si="3">IF(P32="-","-",SUM(P27:P37))</f>
        <v>74.678359965336114</v>
      </c>
      <c r="Q38" s="129">
        <f t="shared" si="3"/>
        <v>76.368221639162684</v>
      </c>
      <c r="R38" s="129">
        <f t="shared" si="3"/>
        <v>76.704310412630221</v>
      </c>
      <c r="S38" s="129">
        <f t="shared" si="3"/>
        <v>79.891710577191233</v>
      </c>
      <c r="T38" s="129">
        <f t="shared" si="3"/>
        <v>79.890513353614054</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f>IF('3c AA'!W127="-","-",'3c AA'!W127)</f>
        <v>0</v>
      </c>
      <c r="U41" s="38" t="str">
        <f>IF('3c AA'!X127="-","-",'3c AA'!X127)</f>
        <v>-</v>
      </c>
      <c r="V41" s="38" t="str">
        <f>IF('3c AA'!Y127="-","-",'3c AA'!Y127)</f>
        <v>-</v>
      </c>
      <c r="W41" s="38" t="str">
        <f>IF('3c AA'!Z127="-","-",'3c AA'!Z127)</f>
        <v>-</v>
      </c>
      <c r="X41" s="38" t="str">
        <f>IF('3c AA'!AA127="-","-",'3c AA'!AA127)</f>
        <v>-</v>
      </c>
      <c r="Y41" s="38" t="str">
        <f>IF('3c AA'!AB127="-","-",'3c AA'!AB127)</f>
        <v>-</v>
      </c>
      <c r="Z41" s="38" t="str">
        <f>IF('3c AA'!AC127="-","-",'3c AA'!AC127)</f>
        <v>-</v>
      </c>
      <c r="AA41" s="28"/>
    </row>
    <row r="42" spans="1:27" s="29" customFormat="1" ht="11.25" customHeight="1" x14ac:dyDescent="0.15">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t="str">
        <f>'3d PC'!U61</f>
        <v>-</v>
      </c>
      <c r="V42" s="38" t="str">
        <f>'3d PC'!V61</f>
        <v>-</v>
      </c>
      <c r="W42" s="38" t="str">
        <f>'3d PC'!W61</f>
        <v>-</v>
      </c>
      <c r="X42" s="38" t="str">
        <f>'3d PC'!X61</f>
        <v>-</v>
      </c>
      <c r="Y42" s="38" t="str">
        <f>'3d PC'!Y61</f>
        <v>-</v>
      </c>
      <c r="Z42" s="38" t="str">
        <f>'3d PC'!Z61</f>
        <v>-</v>
      </c>
      <c r="AA42" s="28"/>
    </row>
    <row r="43" spans="1:27" s="29" customFormat="1" ht="11.25" customHeight="1" x14ac:dyDescent="0.15">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t="str">
        <f>'3e NC-Elec'!V44</f>
        <v>-</v>
      </c>
      <c r="V43" s="38" t="str">
        <f>'3e NC-Elec'!W44</f>
        <v>-</v>
      </c>
      <c r="W43" s="38" t="str">
        <f>'3e NC-Elec'!X44</f>
        <v>-</v>
      </c>
      <c r="X43" s="38" t="str">
        <f>'3e NC-Elec'!Y44</f>
        <v>-</v>
      </c>
      <c r="Y43" s="38" t="str">
        <f>'3e NC-Elec'!Z44</f>
        <v>-</v>
      </c>
      <c r="Z43" s="38" t="str">
        <f>'3e NC-Elec'!AA44</f>
        <v>-</v>
      </c>
      <c r="AA43" s="28"/>
    </row>
    <row r="44" spans="1:27" s="29" customFormat="1" ht="12.4" customHeight="1" x14ac:dyDescent="0.15">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t="str">
        <f>IF('3g CPIH'!Q$16="-","-",'3h OC '!$E$9*('3g CPIH'!Q$16/'3g CPIH'!$G$16))</f>
        <v>-</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f>IF('3i SMNCC'!P$38="-","-",'3i SMNCC'!P$48)</f>
        <v>11.63045810995356</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15">
      <c r="A46" s="256"/>
      <c r="B46" s="135" t="s">
        <v>349</v>
      </c>
      <c r="C46" s="135" t="s">
        <v>389</v>
      </c>
      <c r="D46" s="127" t="s">
        <v>318</v>
      </c>
      <c r="E46" s="128"/>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f>IF('3g CPIH'!P$16="-","-",'3j PAAC PAP'!$G$15*('3g CPIH'!P$16/'3g CPIH'!$G$16))</f>
        <v>3.6441612524461835</v>
      </c>
      <c r="U46" s="38" t="str">
        <f>IF('3g CPIH'!Q$16="-","-",'3j PAAC PAP'!$G$15*('3g CPIH'!Q$16/'3g CPIH'!$G$16))</f>
        <v>-</v>
      </c>
      <c r="V46" s="38" t="str">
        <f>IF('3g CPIH'!R$16="-","-",'3j PAAC PAP'!$G$15*('3g CPIH'!R$16/'3g CPIH'!$G$16))</f>
        <v>-</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25" x14ac:dyDescent="0.15">
      <c r="A47" s="256"/>
      <c r="B47" s="135" t="s">
        <v>349</v>
      </c>
      <c r="C47" s="135" t="s">
        <v>406</v>
      </c>
      <c r="D47" s="127" t="s">
        <v>318</v>
      </c>
      <c r="E47" s="128"/>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0.29608633376982174</v>
      </c>
      <c r="M47" s="38">
        <f>IF(M42="-","-",SUM(M39:M45)*'3j PAAC PAP'!$G$33)</f>
        <v>0.31218547067664293</v>
      </c>
      <c r="N47" s="38">
        <f>IF(N42="-","-",SUM(N39:N45)*'3j PAAC PAP'!$G$33)</f>
        <v>0.34390527691522971</v>
      </c>
      <c r="O47" s="30"/>
      <c r="P47" s="38">
        <f>IF(P42="-","-",SUM(P39:P45)*'3j PAAC PAP'!$G$33)</f>
        <v>0.34390527691522971</v>
      </c>
      <c r="Q47" s="38">
        <f>IF(Q42="-","-",SUM(Q39:Q45)*'3j PAAC PAP'!$G$33)</f>
        <v>0.3523203341726926</v>
      </c>
      <c r="R47" s="38">
        <f>IF(R42="-","-",SUM(R39:R45)*'3j PAAC PAP'!$G$33)</f>
        <v>0.353740484443961</v>
      </c>
      <c r="S47" s="38">
        <f>IF(S42="-","-",SUM(S39:S45)*'3j PAAC PAP'!$G$33)</f>
        <v>0.36471421613221233</v>
      </c>
      <c r="T47" s="38">
        <f>IF(T42="-","-",SUM(T39:T45)*'3j PAAC PAP'!$G$33)</f>
        <v>0.36466084078249011</v>
      </c>
      <c r="U47" s="38" t="str">
        <f>IF(U42="-","-",SUM(U39:U45)*'3j PAAC PAP'!$G$33)</f>
        <v>-</v>
      </c>
      <c r="V47" s="38" t="str">
        <f>IF(V42="-","-",SUM(V39:V45)*'3j PAAC PAP'!$G$33)</f>
        <v>-</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15">
      <c r="A48" s="256"/>
      <c r="B48" s="135" t="s">
        <v>388</v>
      </c>
      <c r="C48" s="135" t="s">
        <v>518</v>
      </c>
      <c r="D48" s="133" t="s">
        <v>318</v>
      </c>
      <c r="E48" s="128"/>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1.2710796453431825</v>
      </c>
      <c r="M48" s="38">
        <f>IF(M42="-","-",SUM(M39:M47)*'3k EBIT'!$E$9)</f>
        <v>1.3375145632313594</v>
      </c>
      <c r="N48" s="38">
        <f>IF(N42="-","-",SUM(N39:N47)*'3k EBIT'!$E$9)</f>
        <v>1.4670765679289668</v>
      </c>
      <c r="O48" s="30"/>
      <c r="P48" s="38">
        <f>IF(P42="-","-",SUM(P39:P47)*'3k EBIT'!$E$9)</f>
        <v>1.4670765679289668</v>
      </c>
      <c r="Q48" s="38">
        <f>IF(Q42="-","-",SUM(Q39:Q47)*'3k EBIT'!$E$9)</f>
        <v>1.5020720883453118</v>
      </c>
      <c r="R48" s="38">
        <f>IF(R42="-","-",SUM(R39:R47)*'3k EBIT'!$E$9)</f>
        <v>1.5083656338786662</v>
      </c>
      <c r="S48" s="38">
        <f>IF(S42="-","-",SUM(S39:S47)*'3k EBIT'!$E$9)</f>
        <v>1.5533759339379463</v>
      </c>
      <c r="T48" s="38">
        <f>IF(T42="-","-",SUM(T39:T47)*'3k EBIT'!$E$9)</f>
        <v>1.5533535149174633</v>
      </c>
      <c r="U48" s="38" t="str">
        <f>IF(U42="-","-",SUM(U39:U47)*'3k EBIT'!$E$9)</f>
        <v>-</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15">
      <c r="A49" s="256"/>
      <c r="B49" s="135" t="s">
        <v>292</v>
      </c>
      <c r="C49" s="179" t="s">
        <v>519</v>
      </c>
      <c r="D49" s="133" t="s">
        <v>318</v>
      </c>
      <c r="E49" s="127"/>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0.76196743505863507</v>
      </c>
      <c r="M49" s="38">
        <f>IF(M44="-","-",SUM(M39:M42,M44:M48)*'3l HAP'!$E$10)</f>
        <v>0.80461041900787555</v>
      </c>
      <c r="N49" s="38">
        <f>IF(N44="-","-",SUM(N39:N42,N44:N48)*'3l HAP'!$E$10)</f>
        <v>0.90444813096847088</v>
      </c>
      <c r="O49" s="30"/>
      <c r="P49" s="38">
        <f>IF(P44="-","-",SUM(P39:P42,P44:P48)*'3l HAP'!$E$10)</f>
        <v>0.90444813096847088</v>
      </c>
      <c r="Q49" s="38">
        <f>IF(Q44="-","-",SUM(Q39:Q42,Q44:Q48)*'3l HAP'!$E$10)</f>
        <v>0.93943087861480035</v>
      </c>
      <c r="R49" s="38">
        <f>IF(R44="-","-",SUM(R39:R42,R44:R48)*'3l HAP'!$E$10)</f>
        <v>0.94428055030393787</v>
      </c>
      <c r="S49" s="38">
        <f>IF(S44="-","-",SUM(S39:S42,S44:S48)*'3l HAP'!$E$10)</f>
        <v>0.97736133611804776</v>
      </c>
      <c r="T49" s="38">
        <f>IF(T44="-","-",SUM(T39:T42,T44:T48)*'3l HAP'!$E$10)</f>
        <v>0.97734406049997846</v>
      </c>
      <c r="U49" s="38" t="str">
        <f>IF(U44="-","-",SUM(U39:U42,U44:U48)*'3l HAP'!$E$10)</f>
        <v>-</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15">
      <c r="A50" s="256"/>
      <c r="B50" s="135" t="s">
        <v>44</v>
      </c>
      <c r="C50" s="135" t="str">
        <f>B50&amp;"_"&amp;D50</f>
        <v>Total_London</v>
      </c>
      <c r="D50" s="133" t="s">
        <v>318</v>
      </c>
      <c r="E50" s="128"/>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67.660868504564476</v>
      </c>
      <c r="M50" s="38">
        <f t="shared" si="4"/>
        <v>71.200084669938505</v>
      </c>
      <c r="N50" s="38">
        <f t="shared" si="4"/>
        <v>78.118972444093998</v>
      </c>
      <c r="O50" s="30"/>
      <c r="P50" s="38">
        <f t="shared" ref="P50:Z50" si="5">IF(P44="-","-",SUM(P39:P49))</f>
        <v>78.118972444093998</v>
      </c>
      <c r="Q50" s="38">
        <f t="shared" si="5"/>
        <v>79.995823926548709</v>
      </c>
      <c r="R50" s="38">
        <f t="shared" si="5"/>
        <v>80.331912700016261</v>
      </c>
      <c r="S50" s="38">
        <f t="shared" si="5"/>
        <v>82.73395566833905</v>
      </c>
      <c r="T50" s="38">
        <f t="shared" si="5"/>
        <v>82.732758444761885</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AA'!J128="-","-",'3c AA'!J128)</f>
        <v>-</v>
      </c>
      <c r="H53" s="129" t="str">
        <f>IF('3c AA'!K128="-","-",'3c AA'!K128)</f>
        <v>-</v>
      </c>
      <c r="I53" s="129" t="str">
        <f>IF('3c AA'!L128="-","-",'3c AA'!L128)</f>
        <v>-</v>
      </c>
      <c r="J53" s="129" t="str">
        <f>IF('3c AA'!M128="-","-",'3c AA'!M128)</f>
        <v>-</v>
      </c>
      <c r="K53" s="129" t="str">
        <f>IF('3c AA'!N128="-","-",'3c AA'!N128)</f>
        <v>-</v>
      </c>
      <c r="L53" s="129" t="str">
        <f>IF('3c AA'!O128="-","-",'3c AA'!O128)</f>
        <v>-</v>
      </c>
      <c r="M53" s="129" t="str">
        <f>IF('3c AA'!P128="-","-",'3c AA'!P128)</f>
        <v>-</v>
      </c>
      <c r="N53" s="129" t="str">
        <f>IF('3c AA'!Q128="-","-",'3c AA'!Q128)</f>
        <v>-</v>
      </c>
      <c r="O53" s="30"/>
      <c r="P53" s="129" t="str">
        <f>IF('3c AA'!S128="-","-",'3c AA'!S128)</f>
        <v>-</v>
      </c>
      <c r="Q53" s="129" t="str">
        <f>IF('3c AA'!T128="-","-",'3c AA'!T128)</f>
        <v>-</v>
      </c>
      <c r="R53" s="129" t="str">
        <f>IF('3c AA'!U128="-","-",'3c AA'!U128)</f>
        <v>-</v>
      </c>
      <c r="S53" s="129" t="str">
        <f>IF('3c AA'!V128="-","-",'3c AA'!V128)</f>
        <v>-</v>
      </c>
      <c r="T53" s="129">
        <f>IF('3c AA'!W128="-","-",'3c AA'!W128)</f>
        <v>0</v>
      </c>
      <c r="U53" s="129" t="str">
        <f>IF('3c AA'!X128="-","-",'3c AA'!X128)</f>
        <v>-</v>
      </c>
      <c r="V53" s="129" t="str">
        <f>IF('3c AA'!Y128="-","-",'3c AA'!Y128)</f>
        <v>-</v>
      </c>
      <c r="W53" s="129" t="str">
        <f>IF('3c AA'!Z128="-","-",'3c AA'!Z128)</f>
        <v>-</v>
      </c>
      <c r="X53" s="129" t="str">
        <f>IF('3c AA'!AA128="-","-",'3c AA'!AA128)</f>
        <v>-</v>
      </c>
      <c r="Y53" s="129" t="str">
        <f>IF('3c AA'!AB128="-","-",'3c AA'!AB128)</f>
        <v>-</v>
      </c>
      <c r="Z53" s="129" t="str">
        <f>IF('3c AA'!AC128="-","-",'3c AA'!AC128)</f>
        <v>-</v>
      </c>
      <c r="AA53" s="28"/>
    </row>
    <row r="54" spans="1:27" s="29" customFormat="1" ht="11.25" customHeight="1" x14ac:dyDescent="0.15">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t="str">
        <f>'3d PC'!U61</f>
        <v>-</v>
      </c>
      <c r="V54" s="129" t="str">
        <f>'3d PC'!V61</f>
        <v>-</v>
      </c>
      <c r="W54" s="129" t="str">
        <f>'3d PC'!W61</f>
        <v>-</v>
      </c>
      <c r="X54" s="129" t="str">
        <f>'3d PC'!X61</f>
        <v>-</v>
      </c>
      <c r="Y54" s="129" t="str">
        <f>'3d PC'!Y61</f>
        <v>-</v>
      </c>
      <c r="Z54" s="129" t="str">
        <f>'3d PC'!Z61</f>
        <v>-</v>
      </c>
      <c r="AA54" s="28"/>
    </row>
    <row r="55" spans="1:27" s="29" customFormat="1" ht="11.25" customHeight="1" x14ac:dyDescent="0.15">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t="str">
        <f>'3e NC-Elec'!V45</f>
        <v>-</v>
      </c>
      <c r="V55" s="129" t="str">
        <f>'3e NC-Elec'!W45</f>
        <v>-</v>
      </c>
      <c r="W55" s="129" t="str">
        <f>'3e NC-Elec'!X45</f>
        <v>-</v>
      </c>
      <c r="X55" s="129" t="str">
        <f>'3e NC-Elec'!Y45</f>
        <v>-</v>
      </c>
      <c r="Y55" s="129" t="str">
        <f>'3e NC-Elec'!Z45</f>
        <v>-</v>
      </c>
      <c r="Z55" s="129" t="str">
        <f>'3e NC-Elec'!AA45</f>
        <v>-</v>
      </c>
      <c r="AA55" s="28"/>
    </row>
    <row r="56" spans="1:27" s="29" customFormat="1" ht="11.25" x14ac:dyDescent="0.15">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t="str">
        <f>IF('3g CPIH'!Q$16="-","-",'3h OC '!$E$9*('3g CPIH'!Q$16/'3g CPIH'!$G$16))</f>
        <v>-</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f>IF('3i SMNCC'!P$38="-","-",'3i SMNCC'!P$48)</f>
        <v>11.63045810995356</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15">
      <c r="A58" s="256"/>
      <c r="B58" s="132" t="s">
        <v>349</v>
      </c>
      <c r="C58" s="132" t="s">
        <v>389</v>
      </c>
      <c r="D58" s="134" t="s">
        <v>319</v>
      </c>
      <c r="E58" s="131"/>
      <c r="F58" s="30"/>
      <c r="G58" s="129">
        <f>IF('3g CPIH'!C$16="-","-",'3j PAAC PAP'!$G$15*('3g CPIH'!C$16/'3g CPIH'!$G$16))</f>
        <v>3.3460635029354204</v>
      </c>
      <c r="H58" s="129">
        <f>IF('3g CPIH'!D$16="-","-",'3j PAAC PAP'!$G$15*('3g CPIH'!D$16/'3g CPIH'!$G$16))</f>
        <v>3.3527623287671227</v>
      </c>
      <c r="I58" s="129">
        <f>IF('3g CPIH'!E$16="-","-",'3j PAAC PAP'!$G$15*('3g CPIH'!E$16/'3g CPIH'!$G$16))</f>
        <v>3.3628105675146771</v>
      </c>
      <c r="J58" s="129">
        <f>IF('3g CPIH'!F$16="-","-",'3j PAAC PAP'!$G$15*('3g CPIH'!F$16/'3g CPIH'!$G$16))</f>
        <v>3.3829070450097847</v>
      </c>
      <c r="K58" s="129">
        <f>IF('3g CPIH'!G$16="-","-",'3j PAAC PAP'!$G$15*('3g CPIH'!G$16/'3g CPIH'!$G$16))</f>
        <v>3.4230999999999998</v>
      </c>
      <c r="L58" s="129">
        <f>IF('3g CPIH'!H$16="-","-",'3j PAAC PAP'!$G$15*('3g CPIH'!H$16/'3g CPIH'!$G$16))</f>
        <v>3.4666423679060667</v>
      </c>
      <c r="M58" s="129">
        <f>IF('3g CPIH'!I$16="-","-",'3j PAAC PAP'!$G$15*('3g CPIH'!I$16/'3g CPIH'!$G$16))</f>
        <v>3.516883561643835</v>
      </c>
      <c r="N58" s="129">
        <f>IF('3g CPIH'!J$16="-","-",'3j PAAC PAP'!$G$15*('3g CPIH'!J$16/'3g CPIH'!$G$16))</f>
        <v>3.547028277886497</v>
      </c>
      <c r="O58" s="30"/>
      <c r="P58" s="129">
        <f>IF('3g CPIH'!L$16="-","-",'3j PAAC PAP'!$G$15*('3g CPIH'!L$16/'3g CPIH'!$G$16))</f>
        <v>3.547028277886497</v>
      </c>
      <c r="Q58" s="129">
        <f>IF('3g CPIH'!M$16="-","-",'3j PAAC PAP'!$G$15*('3g CPIH'!M$16/'3g CPIH'!$G$16))</f>
        <v>3.5872212328767121</v>
      </c>
      <c r="R58" s="129">
        <f>IF('3g CPIH'!N$16="-","-",'3j PAAC PAP'!$G$15*('3g CPIH'!N$16/'3g CPIH'!$G$16))</f>
        <v>3.6140165362035224</v>
      </c>
      <c r="S58" s="129">
        <f>IF('3g CPIH'!O$16="-","-",'3j PAAC PAP'!$G$15*('3g CPIH'!O$16/'3g CPIH'!$G$16))</f>
        <v>3.6341130136986299</v>
      </c>
      <c r="T58" s="129">
        <f>IF('3g CPIH'!P$16="-","-",'3j PAAC PAP'!$G$15*('3g CPIH'!P$16/'3g CPIH'!$G$16))</f>
        <v>3.6441612524461835</v>
      </c>
      <c r="U58" s="129" t="str">
        <f>IF('3g CPIH'!Q$16="-","-",'3j PAAC PAP'!$G$15*('3g CPIH'!Q$16/'3g CPIH'!$G$16))</f>
        <v>-</v>
      </c>
      <c r="V58" s="129" t="str">
        <f>IF('3g CPIH'!R$16="-","-",'3j PAAC PAP'!$G$15*('3g CPIH'!R$16/'3g CPIH'!$G$16))</f>
        <v>-</v>
      </c>
      <c r="W58" s="129" t="str">
        <f>IF('3g CPIH'!S$16="-","-",'3j PAAC PAP'!$G$15*('3g CPIH'!S$16/'3g CPIH'!$G$16))</f>
        <v>-</v>
      </c>
      <c r="X58" s="129" t="str">
        <f>IF('3g CPIH'!T$16="-","-",'3j PAAC PAP'!$G$15*('3g CPIH'!T$16/'3g CPIH'!$G$16))</f>
        <v>-</v>
      </c>
      <c r="Y58" s="129" t="str">
        <f>IF('3g CPIH'!U$16="-","-",'3j PAAC PAP'!$G$15*('3g CPIH'!U$16/'3g CPIH'!$G$16))</f>
        <v>-</v>
      </c>
      <c r="Z58" s="129" t="str">
        <f>IF('3g CPIH'!V$16="-","-",'3j PAAC PAP'!$G$15*('3g CPIH'!V$16/'3g CPIH'!$G$16))</f>
        <v>-</v>
      </c>
      <c r="AA58" s="28"/>
    </row>
    <row r="59" spans="1:27" s="29" customFormat="1" ht="11.25" x14ac:dyDescent="0.15">
      <c r="A59" s="256"/>
      <c r="B59" s="132" t="s">
        <v>349</v>
      </c>
      <c r="C59" s="132" t="s">
        <v>406</v>
      </c>
      <c r="D59" s="134" t="s">
        <v>319</v>
      </c>
      <c r="E59" s="131"/>
      <c r="F59" s="30"/>
      <c r="G59" s="129">
        <f>IF(G54="-","-",SUM(G51:G57)*'3j PAAC PAP'!$G$33)</f>
        <v>0.31061028242964012</v>
      </c>
      <c r="H59" s="129">
        <f>IF(H54="-","-",SUM(H51:H57)*'3j PAAC PAP'!$G$33)</f>
        <v>0.31098429474901385</v>
      </c>
      <c r="I59" s="129">
        <f>IF(I54="-","-",SUM(I51:I57)*'3j PAAC PAP'!$G$33)</f>
        <v>0.29035997458039803</v>
      </c>
      <c r="J59" s="129">
        <f>IF(J54="-","-",SUM(J51:J57)*'3j PAAC PAP'!$G$33)</f>
        <v>0.29148201153851944</v>
      </c>
      <c r="K59" s="129">
        <f>IF(K54="-","-",SUM(K51:K57)*'3j PAAC PAP'!$G$33)</f>
        <v>0.29585474001592266</v>
      </c>
      <c r="L59" s="129">
        <f>IF(L54="-","-",SUM(L51:L57)*'3j PAAC PAP'!$G$33)</f>
        <v>0.29765853476982174</v>
      </c>
      <c r="M59" s="129">
        <f>IF(M54="-","-",SUM(M51:M57)*'3j PAAC PAP'!$G$33)</f>
        <v>0.30275226467664296</v>
      </c>
      <c r="N59" s="129">
        <f>IF(N54="-","-",SUM(N51:N57)*'3j PAAC PAP'!$G$33)</f>
        <v>0.33447207091522968</v>
      </c>
      <c r="O59" s="30"/>
      <c r="P59" s="129">
        <f>IF(P54="-","-",SUM(P51:P57)*'3j PAAC PAP'!$G$33)</f>
        <v>0.33447207091522968</v>
      </c>
      <c r="Q59" s="129">
        <f>IF(Q54="-","-",SUM(Q51:Q57)*'3j PAAC PAP'!$G$33)</f>
        <v>0.34533277417269254</v>
      </c>
      <c r="R59" s="129">
        <f>IF(R54="-","-",SUM(R51:R57)*'3j PAAC PAP'!$G$33)</f>
        <v>0.346752924443961</v>
      </c>
      <c r="S59" s="129">
        <f>IF(S54="-","-",SUM(S51:S57)*'3j PAAC PAP'!$G$33)</f>
        <v>0.34724531613221238</v>
      </c>
      <c r="T59" s="129">
        <f>IF(T54="-","-",SUM(T51:T57)*'3j PAAC PAP'!$G$33)</f>
        <v>0.3471919407824901</v>
      </c>
      <c r="U59" s="129" t="str">
        <f>IF(U54="-","-",SUM(U51:U57)*'3j PAAC PAP'!$G$33)</f>
        <v>-</v>
      </c>
      <c r="V59" s="129" t="str">
        <f>IF(V54="-","-",SUM(V51:V57)*'3j PAAC PAP'!$G$33)</f>
        <v>-</v>
      </c>
      <c r="W59" s="129" t="str">
        <f>IF(W54="-","-",SUM(W51:W57)*'3j PAAC PAP'!$G$33)</f>
        <v>-</v>
      </c>
      <c r="X59" s="129" t="str">
        <f>IF(X54="-","-",SUM(X51:X57)*'3j PAAC PAP'!$G$33)</f>
        <v>-</v>
      </c>
      <c r="Y59" s="129" t="str">
        <f>IF(Y54="-","-",SUM(Y51:Y57)*'3j PAAC PAP'!$G$33)</f>
        <v>-</v>
      </c>
      <c r="Z59" s="129" t="str">
        <f>IF(Z54="-","-",SUM(Z51:Z57)*'3j PAAC PAP'!$G$33)</f>
        <v>-</v>
      </c>
      <c r="AA59" s="28"/>
    </row>
    <row r="60" spans="1:27" s="29" customFormat="1" ht="11.25" customHeight="1" x14ac:dyDescent="0.15">
      <c r="A60" s="256"/>
      <c r="B60" s="132" t="s">
        <v>388</v>
      </c>
      <c r="C60" s="132" t="s">
        <v>518</v>
      </c>
      <c r="D60" s="134" t="s">
        <v>319</v>
      </c>
      <c r="E60" s="131"/>
      <c r="F60" s="30"/>
      <c r="G60" s="129">
        <f>IF(G54="-","-",SUM(G51:G59)*'3k EBIT'!$E$9)</f>
        <v>1.3278011352876686</v>
      </c>
      <c r="H60" s="129">
        <f>IF(H54="-","-",SUM(H51:H59)*'3k EBIT'!$E$9)</f>
        <v>1.3294516762588575</v>
      </c>
      <c r="I60" s="129">
        <f>IF(I54="-","-",SUM(I51:I59)*'3k EBIT'!$E$9)</f>
        <v>1.2457842743541465</v>
      </c>
      <c r="J60" s="129">
        <f>IF(J54="-","-",SUM(J51:J59)*'3k EBIT'!$E$9)</f>
        <v>1.2507358972677132</v>
      </c>
      <c r="K60" s="129">
        <f>IF(K54="-","-",SUM(K51:K59)*'3k EBIT'!$E$9)</f>
        <v>1.2692946169149482</v>
      </c>
      <c r="L60" s="129">
        <f>IF(L54="-","-",SUM(L51:L59)*'3k EBIT'!$E$9)</f>
        <v>1.2774724837321505</v>
      </c>
      <c r="M60" s="129">
        <f>IF(M54="-","-",SUM(M51:M59)*'3k EBIT'!$E$9)</f>
        <v>1.2991575328975513</v>
      </c>
      <c r="N60" s="129">
        <f>IF(N54="-","-",SUM(N51:N59)*'3k EBIT'!$E$9)</f>
        <v>1.4287195375951589</v>
      </c>
      <c r="O60" s="30"/>
      <c r="P60" s="129">
        <f>IF(P54="-","-",SUM(P51:P59)*'3k EBIT'!$E$9)</f>
        <v>1.4287195375951589</v>
      </c>
      <c r="Q60" s="129">
        <f>IF(Q54="-","-",SUM(Q51:Q59)*'3k EBIT'!$E$9)</f>
        <v>1.4736594732832318</v>
      </c>
      <c r="R60" s="129">
        <f>IF(R54="-","-",SUM(R51:R59)*'3k EBIT'!$E$9)</f>
        <v>1.4799530188165859</v>
      </c>
      <c r="S60" s="129">
        <f>IF(S54="-","-",SUM(S51:S59)*'3k EBIT'!$E$9)</f>
        <v>1.4823443962827465</v>
      </c>
      <c r="T60" s="129">
        <f>IF(T54="-","-",SUM(T51:T59)*'3k EBIT'!$E$9)</f>
        <v>1.4823219772622633</v>
      </c>
      <c r="U60" s="129" t="str">
        <f>IF(U54="-","-",SUM(U51:U59)*'3k EBIT'!$E$9)</f>
        <v>-</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15">
      <c r="A61" s="256"/>
      <c r="B61" s="132" t="s">
        <v>292</v>
      </c>
      <c r="C61" s="177" t="s">
        <v>519</v>
      </c>
      <c r="D61" s="134" t="s">
        <v>319</v>
      </c>
      <c r="E61" s="130"/>
      <c r="F61" s="30"/>
      <c r="G61" s="129">
        <f>IF(G56="-","-",SUM(G51:G54,G56:G60)*'3l HAP'!$E$10)</f>
        <v>0.74047943001936967</v>
      </c>
      <c r="H61" s="129">
        <f>IF(H56="-","-",SUM(H51:H54,H56:H60)*'3l HAP'!$E$10)</f>
        <v>0.74175130161818659</v>
      </c>
      <c r="I61" s="129">
        <f>IF(I56="-","-",SUM(I51:I54,I56:I60)*'3l HAP'!$E$10)</f>
        <v>0.7430097592598619</v>
      </c>
      <c r="J61" s="129">
        <f>IF(J56="-","-",SUM(J51:J54,J56:J60)*'3l HAP'!$E$10)</f>
        <v>0.74682537405631355</v>
      </c>
      <c r="K61" s="129">
        <f>IF(K56="-","-",SUM(K51:K54,K56:K60)*'3l HAP'!$E$10)</f>
        <v>0.75578236179953917</v>
      </c>
      <c r="L61" s="129">
        <f>IF(L56="-","-",SUM(L51:L54,L56:L60)*'3l HAP'!$E$10)</f>
        <v>0.76208405120032885</v>
      </c>
      <c r="M61" s="129">
        <f>IF(M56="-","-",SUM(M51:M54,M56:M60)*'3l HAP'!$E$10)</f>
        <v>0.8039107221577122</v>
      </c>
      <c r="N61" s="129">
        <f>IF(N56="-","-",SUM(N51:N54,N56:N60)*'3l HAP'!$E$10)</f>
        <v>0.90374843411830763</v>
      </c>
      <c r="O61" s="30"/>
      <c r="P61" s="129">
        <f>IF(P56="-","-",SUM(P51:P54,P56:P60)*'3l HAP'!$E$10)</f>
        <v>0.90374843411830763</v>
      </c>
      <c r="Q61" s="129">
        <f>IF(Q56="-","-",SUM(Q51:Q54,Q56:Q60)*'3l HAP'!$E$10)</f>
        <v>0.93891258465171645</v>
      </c>
      <c r="R61" s="129">
        <f>IF(R56="-","-",SUM(R51:R54,R56:R60)*'3l HAP'!$E$10)</f>
        <v>0.94376225634085398</v>
      </c>
      <c r="S61" s="129">
        <f>IF(S56="-","-",SUM(S51:S54,S56:S60)*'3l HAP'!$E$10)</f>
        <v>0.97606560121033792</v>
      </c>
      <c r="T61" s="129">
        <f>IF(T56="-","-",SUM(T51:T54,T56:T60)*'3l HAP'!$E$10)</f>
        <v>0.97604832559226873</v>
      </c>
      <c r="U61" s="129" t="str">
        <f>IF(U56="-","-",SUM(U51:U54,U56:U60)*'3l HAP'!$E$10)</f>
        <v>-</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15">
      <c r="A62" s="256"/>
      <c r="B62" s="132" t="s">
        <v>44</v>
      </c>
      <c r="C62" s="132" t="str">
        <f>B62&amp;"_"&amp;D62</f>
        <v>Total_N Wales and Mersey</v>
      </c>
      <c r="D62" s="134" t="s">
        <v>319</v>
      </c>
      <c r="E62" s="131"/>
      <c r="F62" s="30"/>
      <c r="G62" s="129">
        <f t="shared" ref="G62:N62" si="6">IF(G56="-","-",SUM(G51:G61))</f>
        <v>70.624720842448127</v>
      </c>
      <c r="H62" s="129">
        <f t="shared" si="6"/>
        <v>70.712863255595821</v>
      </c>
      <c r="I62" s="129">
        <f t="shared" si="6"/>
        <v>66.310576063464623</v>
      </c>
      <c r="J62" s="129">
        <f t="shared" si="6"/>
        <v>66.575003302907731</v>
      </c>
      <c r="K62" s="129">
        <f t="shared" si="6"/>
        <v>67.560734605467275</v>
      </c>
      <c r="L62" s="129">
        <f t="shared" si="6"/>
        <v>67.997450160095156</v>
      </c>
      <c r="M62" s="129">
        <f t="shared" si="6"/>
        <v>69.180594736754529</v>
      </c>
      <c r="N62" s="129">
        <f t="shared" si="6"/>
        <v>76.099482510910022</v>
      </c>
      <c r="O62" s="30"/>
      <c r="P62" s="129">
        <f t="shared" ref="P62:Z62" si="7">IF(P56="-","-",SUM(P51:P61))</f>
        <v>76.099482510910022</v>
      </c>
      <c r="Q62" s="129">
        <f t="shared" si="7"/>
        <v>78.499905457523539</v>
      </c>
      <c r="R62" s="129">
        <f t="shared" si="7"/>
        <v>78.835994230991091</v>
      </c>
      <c r="S62" s="129">
        <f t="shared" si="7"/>
        <v>78.994159495776145</v>
      </c>
      <c r="T62" s="129">
        <f t="shared" si="7"/>
        <v>78.99296227219898</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f>IF('3c AA'!W129="-","-",'3c AA'!W129)</f>
        <v>0</v>
      </c>
      <c r="U65" s="38" t="str">
        <f>IF('3c AA'!X129="-","-",'3c AA'!X129)</f>
        <v>-</v>
      </c>
      <c r="V65" s="38" t="str">
        <f>IF('3c AA'!Y129="-","-",'3c AA'!Y129)</f>
        <v>-</v>
      </c>
      <c r="W65" s="38" t="str">
        <f>IF('3c AA'!Z129="-","-",'3c AA'!Z129)</f>
        <v>-</v>
      </c>
      <c r="X65" s="38" t="str">
        <f>IF('3c AA'!AA129="-","-",'3c AA'!AA129)</f>
        <v>-</v>
      </c>
      <c r="Y65" s="38" t="str">
        <f>IF('3c AA'!AB129="-","-",'3c AA'!AB129)</f>
        <v>-</v>
      </c>
      <c r="Z65" s="38" t="str">
        <f>IF('3c AA'!AC129="-","-",'3c AA'!AC129)</f>
        <v>-</v>
      </c>
      <c r="AA65" s="28"/>
    </row>
    <row r="66" spans="1:27" s="29" customFormat="1" ht="11.25" customHeight="1" x14ac:dyDescent="0.15">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t="str">
        <f>'3d PC'!U61</f>
        <v>-</v>
      </c>
      <c r="V66" s="38" t="str">
        <f>'3d PC'!V61</f>
        <v>-</v>
      </c>
      <c r="W66" s="38" t="str">
        <f>'3d PC'!W61</f>
        <v>-</v>
      </c>
      <c r="X66" s="38" t="str">
        <f>'3d PC'!X61</f>
        <v>-</v>
      </c>
      <c r="Y66" s="38" t="str">
        <f>'3d PC'!Y61</f>
        <v>-</v>
      </c>
      <c r="Z66" s="38" t="str">
        <f>'3d PC'!Z61</f>
        <v>-</v>
      </c>
      <c r="AA66" s="28"/>
    </row>
    <row r="67" spans="1:27" s="29" customFormat="1" ht="11.25" x14ac:dyDescent="0.15">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t="str">
        <f>'3e NC-Elec'!V46</f>
        <v>-</v>
      </c>
      <c r="V67" s="38" t="str">
        <f>'3e NC-Elec'!W46</f>
        <v>-</v>
      </c>
      <c r="W67" s="38" t="str">
        <f>'3e NC-Elec'!X46</f>
        <v>-</v>
      </c>
      <c r="X67" s="38" t="str">
        <f>'3e NC-Elec'!Y46</f>
        <v>-</v>
      </c>
      <c r="Y67" s="38" t="str">
        <f>'3e NC-Elec'!Z46</f>
        <v>-</v>
      </c>
      <c r="Z67" s="38" t="str">
        <f>'3e NC-Elec'!AA46</f>
        <v>-</v>
      </c>
      <c r="AA67" s="28"/>
    </row>
    <row r="68" spans="1:27" s="29" customFormat="1" ht="11.25" x14ac:dyDescent="0.15">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t="str">
        <f>IF('3g CPIH'!Q$16="-","-",'3h OC '!$E$9*('3g CPIH'!Q$16/'3g CPIH'!$G$16))</f>
        <v>-</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f>IF('3i SMNCC'!P$38="-","-",'3i SMNCC'!P$48)</f>
        <v>11.63045810995356</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15">
      <c r="A70" s="256"/>
      <c r="B70" s="135" t="s">
        <v>349</v>
      </c>
      <c r="C70" s="135" t="s">
        <v>389</v>
      </c>
      <c r="D70" s="133" t="s">
        <v>320</v>
      </c>
      <c r="E70" s="128"/>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f>IF('3g CPIH'!P$16="-","-",'3j PAAC PAP'!$G$15*('3g CPIH'!P$16/'3g CPIH'!$G$16))</f>
        <v>3.6441612524461835</v>
      </c>
      <c r="U70" s="38" t="str">
        <f>IF('3g CPIH'!Q$16="-","-",'3j PAAC PAP'!$G$15*('3g CPIH'!Q$16/'3g CPIH'!$G$16))</f>
        <v>-</v>
      </c>
      <c r="V70" s="38" t="str">
        <f>IF('3g CPIH'!R$16="-","-",'3j PAAC PAP'!$G$15*('3g CPIH'!R$16/'3g CPIH'!$G$16))</f>
        <v>-</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15">
      <c r="A71" s="256"/>
      <c r="B71" s="135" t="s">
        <v>349</v>
      </c>
      <c r="C71" s="135" t="s">
        <v>406</v>
      </c>
      <c r="D71" s="133" t="s">
        <v>320</v>
      </c>
      <c r="E71" s="128"/>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0.2931166207698217</v>
      </c>
      <c r="M71" s="38">
        <f>IF(M66="-","-",SUM(M63:M69)*'3j PAAC PAP'!$G$33)</f>
        <v>0.31323360467664296</v>
      </c>
      <c r="N71" s="38">
        <f>IF(N66="-","-",SUM(N63:N69)*'3j PAAC PAP'!$G$33)</f>
        <v>0.34495341091522974</v>
      </c>
      <c r="O71" s="30"/>
      <c r="P71" s="38">
        <f>IF(P66="-","-",SUM(P63:P69)*'3j PAAC PAP'!$G$33)</f>
        <v>0.34495341091522974</v>
      </c>
      <c r="Q71" s="38">
        <f>IF(Q66="-","-",SUM(Q63:Q69)*'3j PAAC PAP'!$G$33)</f>
        <v>0.35476598017269256</v>
      </c>
      <c r="R71" s="38">
        <f>IF(R66="-","-",SUM(R63:R69)*'3j PAAC PAP'!$G$33)</f>
        <v>0.35618613044396097</v>
      </c>
      <c r="S71" s="38">
        <f>IF(S66="-","-",SUM(S63:S69)*'3j PAAC PAP'!$G$33)</f>
        <v>0.37502086713221239</v>
      </c>
      <c r="T71" s="38">
        <f>IF(T66="-","-",SUM(T63:T69)*'3j PAAC PAP'!$G$33)</f>
        <v>0.37496749178249011</v>
      </c>
      <c r="U71" s="38" t="str">
        <f>IF(U66="-","-",SUM(U63:U69)*'3j PAAC PAP'!$G$33)</f>
        <v>-</v>
      </c>
      <c r="V71" s="38" t="str">
        <f>IF(V66="-","-",SUM(V63:V69)*'3j PAAC PAP'!$G$33)</f>
        <v>-</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15">
      <c r="A72" s="256"/>
      <c r="B72" s="135" t="s">
        <v>388</v>
      </c>
      <c r="C72" s="135" t="s">
        <v>518</v>
      </c>
      <c r="D72" s="133" t="s">
        <v>320</v>
      </c>
      <c r="E72" s="128"/>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1.2590042839417983</v>
      </c>
      <c r="M72" s="38">
        <f>IF(M66="-","-",SUM(M63:M71)*'3k EBIT'!$E$9)</f>
        <v>1.3417764554906715</v>
      </c>
      <c r="N72" s="38">
        <f>IF(N66="-","-",SUM(N63:N71)*'3k EBIT'!$E$9)</f>
        <v>1.4713384601882791</v>
      </c>
      <c r="O72" s="30"/>
      <c r="P72" s="38">
        <f>IF(P66="-","-",SUM(P63:P71)*'3k EBIT'!$E$9)</f>
        <v>1.4713384601882791</v>
      </c>
      <c r="Q72" s="38">
        <f>IF(Q66="-","-",SUM(Q63:Q71)*'3k EBIT'!$E$9)</f>
        <v>1.5120165036170397</v>
      </c>
      <c r="R72" s="38">
        <f>IF(R66="-","-",SUM(R63:R71)*'3k EBIT'!$E$9)</f>
        <v>1.518310049150394</v>
      </c>
      <c r="S72" s="38">
        <f>IF(S66="-","-",SUM(S63:S71)*'3k EBIT'!$E$9)</f>
        <v>1.5952845411545142</v>
      </c>
      <c r="T72" s="38">
        <f>IF(T66="-","-",SUM(T63:T71)*'3k EBIT'!$E$9)</f>
        <v>1.5952621221340311</v>
      </c>
      <c r="U72" s="38" t="str">
        <f>IF(U66="-","-",SUM(U63:U71)*'3k EBIT'!$E$9)</f>
        <v>-</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15">
      <c r="A73" s="256"/>
      <c r="B73" s="135" t="s">
        <v>292</v>
      </c>
      <c r="C73" s="179" t="s">
        <v>519</v>
      </c>
      <c r="D73" s="133" t="s">
        <v>320</v>
      </c>
      <c r="E73" s="127"/>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0.76174716012432442</v>
      </c>
      <c r="M73" s="38">
        <f>IF(M68="-","-",SUM(M63:M66,M68:M72)*'3l HAP'!$E$10)</f>
        <v>0.80468816310233804</v>
      </c>
      <c r="N73" s="38">
        <f>IF(N68="-","-",SUM(N63:N66,N68:N72)*'3l HAP'!$E$10)</f>
        <v>0.90452587506293347</v>
      </c>
      <c r="O73" s="30"/>
      <c r="P73" s="38">
        <f>IF(P68="-","-",SUM(P63:P66,P68:P72)*'3l HAP'!$E$10)</f>
        <v>0.90452587506293347</v>
      </c>
      <c r="Q73" s="38">
        <f>IF(Q68="-","-",SUM(Q63:Q66,Q68:Q72)*'3l HAP'!$E$10)</f>
        <v>0.93961228150187981</v>
      </c>
      <c r="R73" s="38">
        <f>IF(R68="-","-",SUM(R63:R66,R68:R72)*'3l HAP'!$E$10)</f>
        <v>0.94446195319101722</v>
      </c>
      <c r="S73" s="38">
        <f>IF(S68="-","-",SUM(S63:S66,S68:S72)*'3l HAP'!$E$10)</f>
        <v>0.97812581971359647</v>
      </c>
      <c r="T73" s="38">
        <f>IF(T68="-","-",SUM(T63:T66,T68:T72)*'3l HAP'!$E$10)</f>
        <v>0.97810854409552717</v>
      </c>
      <c r="U73" s="38" t="str">
        <f>IF(U68="-","-",SUM(U63:U66,U68:U72)*'3l HAP'!$E$10)</f>
        <v>-</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15">
      <c r="A74" s="256"/>
      <c r="B74" s="135" t="s">
        <v>44</v>
      </c>
      <c r="C74" s="135" t="str">
        <f>B74&amp;"_"&amp;D74</f>
        <v>Total_Midlands</v>
      </c>
      <c r="D74" s="133" t="s">
        <v>320</v>
      </c>
      <c r="E74" s="128"/>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67.025103155228777</v>
      </c>
      <c r="M74" s="38">
        <f t="shared" si="8"/>
        <v>71.424472440292291</v>
      </c>
      <c r="N74" s="38">
        <f t="shared" si="8"/>
        <v>78.34336021444777</v>
      </c>
      <c r="O74" s="30"/>
      <c r="P74" s="38">
        <f t="shared" ref="P74:Z74" si="9">IF(P68="-","-",SUM(P63:P73))</f>
        <v>78.34336021444777</v>
      </c>
      <c r="Q74" s="38">
        <f t="shared" si="9"/>
        <v>80.519395390707501</v>
      </c>
      <c r="R74" s="38">
        <f t="shared" si="9"/>
        <v>80.855484164175067</v>
      </c>
      <c r="S74" s="38">
        <f t="shared" si="9"/>
        <v>84.940435410151167</v>
      </c>
      <c r="T74" s="38">
        <f t="shared" si="9"/>
        <v>84.939238186574002</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AA'!J130="-","-",'3c AA'!J130)</f>
        <v>-</v>
      </c>
      <c r="H77" s="129" t="str">
        <f>IF('3c AA'!K130="-","-",'3c AA'!K130)</f>
        <v>-</v>
      </c>
      <c r="I77" s="129" t="str">
        <f>IF('3c AA'!L130="-","-",'3c AA'!L130)</f>
        <v>-</v>
      </c>
      <c r="J77" s="129" t="str">
        <f>IF('3c AA'!M130="-","-",'3c AA'!M130)</f>
        <v>-</v>
      </c>
      <c r="K77" s="129" t="str">
        <f>IF('3c AA'!N130="-","-",'3c AA'!N130)</f>
        <v>-</v>
      </c>
      <c r="L77" s="129" t="str">
        <f>IF('3c AA'!O130="-","-",'3c AA'!O130)</f>
        <v>-</v>
      </c>
      <c r="M77" s="129" t="str">
        <f>IF('3c AA'!P130="-","-",'3c AA'!P130)</f>
        <v>-</v>
      </c>
      <c r="N77" s="129" t="str">
        <f>IF('3c AA'!Q130="-","-",'3c AA'!Q130)</f>
        <v>-</v>
      </c>
      <c r="O77" s="30"/>
      <c r="P77" s="129" t="str">
        <f>IF('3c AA'!S130="-","-",'3c AA'!S130)</f>
        <v>-</v>
      </c>
      <c r="Q77" s="129" t="str">
        <f>IF('3c AA'!T130="-","-",'3c AA'!T130)</f>
        <v>-</v>
      </c>
      <c r="R77" s="129" t="str">
        <f>IF('3c AA'!U130="-","-",'3c AA'!U130)</f>
        <v>-</v>
      </c>
      <c r="S77" s="129" t="str">
        <f>IF('3c AA'!V130="-","-",'3c AA'!V130)</f>
        <v>-</v>
      </c>
      <c r="T77" s="129">
        <f>IF('3c AA'!W130="-","-",'3c AA'!W130)</f>
        <v>0</v>
      </c>
      <c r="U77" s="129" t="str">
        <f>IF('3c AA'!X130="-","-",'3c AA'!X130)</f>
        <v>-</v>
      </c>
      <c r="V77" s="129" t="str">
        <f>IF('3c AA'!Y130="-","-",'3c AA'!Y130)</f>
        <v>-</v>
      </c>
      <c r="W77" s="129" t="str">
        <f>IF('3c AA'!Z130="-","-",'3c AA'!Z130)</f>
        <v>-</v>
      </c>
      <c r="X77" s="129" t="str">
        <f>IF('3c AA'!AA130="-","-",'3c AA'!AA130)</f>
        <v>-</v>
      </c>
      <c r="Y77" s="129" t="str">
        <f>IF('3c AA'!AB130="-","-",'3c AA'!AB130)</f>
        <v>-</v>
      </c>
      <c r="Z77" s="129" t="str">
        <f>IF('3c AA'!AC130="-","-",'3c AA'!AC130)</f>
        <v>-</v>
      </c>
      <c r="AA77" s="28"/>
    </row>
    <row r="78" spans="1:27" s="29" customFormat="1" ht="11.25" x14ac:dyDescent="0.15">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t="str">
        <f>'3d PC'!U61</f>
        <v>-</v>
      </c>
      <c r="V78" s="129" t="str">
        <f>'3d PC'!V61</f>
        <v>-</v>
      </c>
      <c r="W78" s="129" t="str">
        <f>'3d PC'!W61</f>
        <v>-</v>
      </c>
      <c r="X78" s="129" t="str">
        <f>'3d PC'!X61</f>
        <v>-</v>
      </c>
      <c r="Y78" s="129" t="str">
        <f>'3d PC'!Y61</f>
        <v>-</v>
      </c>
      <c r="Z78" s="129" t="str">
        <f>'3d PC'!Z61</f>
        <v>-</v>
      </c>
      <c r="AA78" s="28"/>
    </row>
    <row r="79" spans="1:27" s="29" customFormat="1" ht="11.25" x14ac:dyDescent="0.15">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t="str">
        <f>'3e NC-Elec'!V47</f>
        <v>-</v>
      </c>
      <c r="V79" s="129" t="str">
        <f>'3e NC-Elec'!W47</f>
        <v>-</v>
      </c>
      <c r="W79" s="129" t="str">
        <f>'3e NC-Elec'!X47</f>
        <v>-</v>
      </c>
      <c r="X79" s="129" t="str">
        <f>'3e NC-Elec'!Y47</f>
        <v>-</v>
      </c>
      <c r="Y79" s="129" t="str">
        <f>'3e NC-Elec'!Z47</f>
        <v>-</v>
      </c>
      <c r="Z79" s="129" t="str">
        <f>'3e NC-Elec'!AA47</f>
        <v>-</v>
      </c>
      <c r="AA79" s="28"/>
    </row>
    <row r="80" spans="1:27" s="29" customFormat="1" ht="11.25" x14ac:dyDescent="0.15">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t="str">
        <f>IF('3g CPIH'!Q$16="-","-",'3h OC '!$E$9*('3g CPIH'!Q$16/'3g CPIH'!$G$16))</f>
        <v>-</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f>IF('3i SMNCC'!P$38="-","-",'3i SMNCC'!P$48)</f>
        <v>11.63045810995356</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15">
      <c r="A82" s="256"/>
      <c r="B82" s="132" t="s">
        <v>349</v>
      </c>
      <c r="C82" s="132" t="s">
        <v>389</v>
      </c>
      <c r="D82" s="134" t="s">
        <v>321</v>
      </c>
      <c r="E82" s="131"/>
      <c r="F82" s="30"/>
      <c r="G82" s="129">
        <f>IF('3g CPIH'!C$16="-","-",'3j PAAC PAP'!$G$15*('3g CPIH'!C$16/'3g CPIH'!$G$16))</f>
        <v>3.3460635029354204</v>
      </c>
      <c r="H82" s="129">
        <f>IF('3g CPIH'!D$16="-","-",'3j PAAC PAP'!$G$15*('3g CPIH'!D$16/'3g CPIH'!$G$16))</f>
        <v>3.3527623287671227</v>
      </c>
      <c r="I82" s="129">
        <f>IF('3g CPIH'!E$16="-","-",'3j PAAC PAP'!$G$15*('3g CPIH'!E$16/'3g CPIH'!$G$16))</f>
        <v>3.3628105675146771</v>
      </c>
      <c r="J82" s="129">
        <f>IF('3g CPIH'!F$16="-","-",'3j PAAC PAP'!$G$15*('3g CPIH'!F$16/'3g CPIH'!$G$16))</f>
        <v>3.3829070450097847</v>
      </c>
      <c r="K82" s="129">
        <f>IF('3g CPIH'!G$16="-","-",'3j PAAC PAP'!$G$15*('3g CPIH'!G$16/'3g CPIH'!$G$16))</f>
        <v>3.4230999999999998</v>
      </c>
      <c r="L82" s="129">
        <f>IF('3g CPIH'!H$16="-","-",'3j PAAC PAP'!$G$15*('3g CPIH'!H$16/'3g CPIH'!$G$16))</f>
        <v>3.4666423679060667</v>
      </c>
      <c r="M82" s="129">
        <f>IF('3g CPIH'!I$16="-","-",'3j PAAC PAP'!$G$15*('3g CPIH'!I$16/'3g CPIH'!$G$16))</f>
        <v>3.516883561643835</v>
      </c>
      <c r="N82" s="129">
        <f>IF('3g CPIH'!J$16="-","-",'3j PAAC PAP'!$G$15*('3g CPIH'!J$16/'3g CPIH'!$G$16))</f>
        <v>3.547028277886497</v>
      </c>
      <c r="O82" s="30"/>
      <c r="P82" s="129">
        <f>IF('3g CPIH'!L$16="-","-",'3j PAAC PAP'!$G$15*('3g CPIH'!L$16/'3g CPIH'!$G$16))</f>
        <v>3.547028277886497</v>
      </c>
      <c r="Q82" s="129">
        <f>IF('3g CPIH'!M$16="-","-",'3j PAAC PAP'!$G$15*('3g CPIH'!M$16/'3g CPIH'!$G$16))</f>
        <v>3.5872212328767121</v>
      </c>
      <c r="R82" s="129">
        <f>IF('3g CPIH'!N$16="-","-",'3j PAAC PAP'!$G$15*('3g CPIH'!N$16/'3g CPIH'!$G$16))</f>
        <v>3.6140165362035224</v>
      </c>
      <c r="S82" s="129">
        <f>IF('3g CPIH'!O$16="-","-",'3j PAAC PAP'!$G$15*('3g CPIH'!O$16/'3g CPIH'!$G$16))</f>
        <v>3.6341130136986299</v>
      </c>
      <c r="T82" s="129">
        <f>IF('3g CPIH'!P$16="-","-",'3j PAAC PAP'!$G$15*('3g CPIH'!P$16/'3g CPIH'!$G$16))</f>
        <v>3.6441612524461835</v>
      </c>
      <c r="U82" s="129" t="str">
        <f>IF('3g CPIH'!Q$16="-","-",'3j PAAC PAP'!$G$15*('3g CPIH'!Q$16/'3g CPIH'!$G$16))</f>
        <v>-</v>
      </c>
      <c r="V82" s="129" t="str">
        <f>IF('3g CPIH'!R$16="-","-",'3j PAAC PAP'!$G$15*('3g CPIH'!R$16/'3g CPIH'!$G$16))</f>
        <v>-</v>
      </c>
      <c r="W82" s="129" t="str">
        <f>IF('3g CPIH'!S$16="-","-",'3j PAAC PAP'!$G$15*('3g CPIH'!S$16/'3g CPIH'!$G$16))</f>
        <v>-</v>
      </c>
      <c r="X82" s="129" t="str">
        <f>IF('3g CPIH'!T$16="-","-",'3j PAAC PAP'!$G$15*('3g CPIH'!T$16/'3g CPIH'!$G$16))</f>
        <v>-</v>
      </c>
      <c r="Y82" s="129" t="str">
        <f>IF('3g CPIH'!U$16="-","-",'3j PAAC PAP'!$G$15*('3g CPIH'!U$16/'3g CPIH'!$G$16))</f>
        <v>-</v>
      </c>
      <c r="Z82" s="129" t="str">
        <f>IF('3g CPIH'!V$16="-","-",'3j PAAC PAP'!$G$15*('3g CPIH'!V$16/'3g CPIH'!$G$16))</f>
        <v>-</v>
      </c>
      <c r="AA82" s="28"/>
    </row>
    <row r="83" spans="1:27" s="29" customFormat="1" ht="11.25" customHeight="1" x14ac:dyDescent="0.15">
      <c r="A83" s="256"/>
      <c r="B83" s="132" t="s">
        <v>349</v>
      </c>
      <c r="C83" s="132" t="s">
        <v>406</v>
      </c>
      <c r="D83" s="134" t="s">
        <v>321</v>
      </c>
      <c r="E83" s="131"/>
      <c r="F83" s="30"/>
      <c r="G83" s="129">
        <f>IF(G78="-","-",SUM(G75:G81)*'3j PAAC PAP'!$G$33)</f>
        <v>0.38363028442964014</v>
      </c>
      <c r="H83" s="129">
        <f>IF(H78="-","-",SUM(H75:H81)*'3j PAAC PAP'!$G$33)</f>
        <v>0.38400429674901387</v>
      </c>
      <c r="I83" s="129">
        <f>IF(I78="-","-",SUM(I75:I81)*'3j PAAC PAP'!$G$33)</f>
        <v>0.31306954458039804</v>
      </c>
      <c r="J83" s="129">
        <f>IF(J78="-","-",SUM(J75:J81)*'3j PAAC PAP'!$G$33)</f>
        <v>0.31419158153851945</v>
      </c>
      <c r="K83" s="129">
        <f>IF(K78="-","-",SUM(K75:K81)*'3j PAAC PAP'!$G$33)</f>
        <v>0.30860703701592268</v>
      </c>
      <c r="L83" s="129">
        <f>IF(L78="-","-",SUM(L75:L81)*'3j PAAC PAP'!$G$33)</f>
        <v>0.3104108317698217</v>
      </c>
      <c r="M83" s="129">
        <f>IF(M78="-","-",SUM(M75:M81)*'3j PAAC PAP'!$G$33)</f>
        <v>0.33227470567664297</v>
      </c>
      <c r="N83" s="129">
        <f>IF(N78="-","-",SUM(N75:N81)*'3j PAAC PAP'!$G$33)</f>
        <v>0.36399451191522975</v>
      </c>
      <c r="O83" s="30"/>
      <c r="P83" s="129">
        <f>IF(P78="-","-",SUM(P75:P81)*'3j PAAC PAP'!$G$33)</f>
        <v>0.36399451191522975</v>
      </c>
      <c r="Q83" s="129">
        <f>IF(Q78="-","-",SUM(Q75:Q81)*'3j PAAC PAP'!$G$33)</f>
        <v>0.3783489951726926</v>
      </c>
      <c r="R83" s="129">
        <f>IF(R78="-","-",SUM(R75:R81)*'3j PAAC PAP'!$G$33)</f>
        <v>0.37976914544396095</v>
      </c>
      <c r="S83" s="129">
        <f>IF(S78="-","-",SUM(S75:S81)*'3j PAAC PAP'!$G$33)</f>
        <v>0.4097839781322124</v>
      </c>
      <c r="T83" s="129">
        <f>IF(T78="-","-",SUM(T75:T81)*'3j PAAC PAP'!$G$33)</f>
        <v>0.40973060278249013</v>
      </c>
      <c r="U83" s="129" t="str">
        <f>IF(U78="-","-",SUM(U75:U81)*'3j PAAC PAP'!$G$33)</f>
        <v>-</v>
      </c>
      <c r="V83" s="129" t="str">
        <f>IF(V78="-","-",SUM(V75:V81)*'3j PAAC PAP'!$G$33)</f>
        <v>-</v>
      </c>
      <c r="W83" s="129" t="str">
        <f>IF(W78="-","-",SUM(W75:W81)*'3j PAAC PAP'!$G$33)</f>
        <v>-</v>
      </c>
      <c r="X83" s="129" t="str">
        <f>IF(X78="-","-",SUM(X75:X81)*'3j PAAC PAP'!$G$33)</f>
        <v>-</v>
      </c>
      <c r="Y83" s="129" t="str">
        <f>IF(Y78="-","-",SUM(Y75:Y81)*'3j PAAC PAP'!$G$33)</f>
        <v>-</v>
      </c>
      <c r="Z83" s="129" t="str">
        <f>IF(Z78="-","-",SUM(Z75:Z81)*'3j PAAC PAP'!$G$33)</f>
        <v>-</v>
      </c>
      <c r="AA83" s="28"/>
    </row>
    <row r="84" spans="1:27" s="29" customFormat="1" ht="11.25" customHeight="1" x14ac:dyDescent="0.15">
      <c r="A84" s="256"/>
      <c r="B84" s="132" t="s">
        <v>388</v>
      </c>
      <c r="C84" s="132" t="s">
        <v>518</v>
      </c>
      <c r="D84" s="134" t="s">
        <v>321</v>
      </c>
      <c r="E84" s="131"/>
      <c r="F84" s="30"/>
      <c r="G84" s="129">
        <f>IF(G78="-","-",SUM(G75:G83)*'3k EBIT'!$E$9)</f>
        <v>1.624712962686405</v>
      </c>
      <c r="H84" s="129">
        <f>IF(H78="-","-",SUM(H75:H83)*'3k EBIT'!$E$9)</f>
        <v>1.6263635036575934</v>
      </c>
      <c r="I84" s="129">
        <f>IF(I78="-","-",SUM(I75:I83)*'3k EBIT'!$E$9)</f>
        <v>1.3381252733059068</v>
      </c>
      <c r="J84" s="129">
        <f>IF(J78="-","-",SUM(J75:J83)*'3k EBIT'!$E$9)</f>
        <v>1.3430768962194732</v>
      </c>
      <c r="K84" s="129">
        <f>IF(K78="-","-",SUM(K75:K83)*'3k EBIT'!$E$9)</f>
        <v>1.321147639403244</v>
      </c>
      <c r="L84" s="129">
        <f>IF(L78="-","-",SUM(L75:L83)*'3k EBIT'!$E$9)</f>
        <v>1.3293255062204461</v>
      </c>
      <c r="M84" s="129">
        <f>IF(M78="-","-",SUM(M75:M83)*'3k EBIT'!$E$9)</f>
        <v>1.4192008315348394</v>
      </c>
      <c r="N84" s="129">
        <f>IF(N78="-","-",SUM(N75:N83)*'3k EBIT'!$E$9)</f>
        <v>1.5487628362324468</v>
      </c>
      <c r="O84" s="30"/>
      <c r="P84" s="129">
        <f>IF(P78="-","-",SUM(P75:P83)*'3k EBIT'!$E$9)</f>
        <v>1.5487628362324468</v>
      </c>
      <c r="Q84" s="129">
        <f>IF(Q78="-","-",SUM(Q75:Q83)*'3k EBIT'!$E$9)</f>
        <v>1.60790907945156</v>
      </c>
      <c r="R84" s="129">
        <f>IF(R78="-","-",SUM(R75:R83)*'3k EBIT'!$E$9)</f>
        <v>1.614202624984914</v>
      </c>
      <c r="S84" s="129">
        <f>IF(S78="-","-",SUM(S75:S83)*'3k EBIT'!$E$9)</f>
        <v>1.7366373010883625</v>
      </c>
      <c r="T84" s="129">
        <f>IF(T78="-","-",SUM(T75:T83)*'3k EBIT'!$E$9)</f>
        <v>1.7366148820678793</v>
      </c>
      <c r="U84" s="129" t="str">
        <f>IF(U78="-","-",SUM(U75:U83)*'3k EBIT'!$E$9)</f>
        <v>-</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15">
      <c r="A85" s="256"/>
      <c r="B85" s="132" t="s">
        <v>292</v>
      </c>
      <c r="C85" s="177" t="s">
        <v>519</v>
      </c>
      <c r="D85" s="134" t="s">
        <v>321</v>
      </c>
      <c r="E85" s="130"/>
      <c r="F85" s="30"/>
      <c r="G85" s="129">
        <f>IF(G80="-","-",SUM(G75:G78,G80:G84)*'3l HAP'!$E$10)</f>
        <v>0.7458956019335965</v>
      </c>
      <c r="H85" s="129">
        <f>IF(H80="-","-",SUM(H75:H78,H80:H84)*'3l HAP'!$E$10)</f>
        <v>0.74716747353241353</v>
      </c>
      <c r="I85" s="129">
        <f>IF(I80="-","-",SUM(I75:I78,I80:I84)*'3l HAP'!$E$10)</f>
        <v>0.74469421463988472</v>
      </c>
      <c r="J85" s="129">
        <f>IF(J80="-","-",SUM(J75:J78,J80:J84)*'3l HAP'!$E$10)</f>
        <v>0.74850982943633615</v>
      </c>
      <c r="K85" s="129">
        <f>IF(K80="-","-",SUM(K75:K78,K80:K84)*'3l HAP'!$E$10)</f>
        <v>0.75672824828216734</v>
      </c>
      <c r="L85" s="129">
        <f>IF(L80="-","-",SUM(L75:L78,L80:L84)*'3l HAP'!$E$10)</f>
        <v>0.76302993768295713</v>
      </c>
      <c r="M85" s="129">
        <f>IF(M80="-","-",SUM(M75:M78,M80:M84)*'3l HAP'!$E$10)</f>
        <v>0.80610051415174178</v>
      </c>
      <c r="N85" s="129">
        <f>IF(N80="-","-",SUM(N75:N78,N80:N84)*'3l HAP'!$E$10)</f>
        <v>0.90593822611233721</v>
      </c>
      <c r="O85" s="30"/>
      <c r="P85" s="129">
        <f>IF(P80="-","-",SUM(P75:P78,P80:P84)*'3l HAP'!$E$10)</f>
        <v>0.90593822611233721</v>
      </c>
      <c r="Q85" s="129">
        <f>IF(Q80="-","-",SUM(Q75:Q78,Q80:Q84)*'3l HAP'!$E$10)</f>
        <v>0.94136152362728809</v>
      </c>
      <c r="R85" s="129">
        <f>IF(R80="-","-",SUM(R75:R78,R80:R84)*'3l HAP'!$E$10)</f>
        <v>0.9462111953164255</v>
      </c>
      <c r="S85" s="129">
        <f>IF(S80="-","-",SUM(S75:S78,S80:S84)*'3l HAP'!$E$10)</f>
        <v>0.98070433217993902</v>
      </c>
      <c r="T85" s="129">
        <f>IF(T80="-","-",SUM(T75:T78,T80:T84)*'3l HAP'!$E$10)</f>
        <v>0.98068705656186983</v>
      </c>
      <c r="U85" s="129" t="str">
        <f>IF(U80="-","-",SUM(U75:U78,U80:U84)*'3l HAP'!$E$10)</f>
        <v>-</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15">
      <c r="A86" s="256"/>
      <c r="B86" s="132" t="s">
        <v>44</v>
      </c>
      <c r="C86" s="132" t="str">
        <f>B86&amp;"_"&amp;D86</f>
        <v>Total_Northern</v>
      </c>
      <c r="D86" s="134" t="s">
        <v>321</v>
      </c>
      <c r="E86" s="131"/>
      <c r="F86" s="30"/>
      <c r="G86" s="129">
        <f t="shared" ref="G86:N86" si="10">IF(G80="-","-",SUM(G75:G85))</f>
        <v>86.257068843761104</v>
      </c>
      <c r="H86" s="129">
        <f t="shared" si="10"/>
        <v>86.345211256908783</v>
      </c>
      <c r="I86" s="129">
        <f t="shared" si="10"/>
        <v>71.172311087796402</v>
      </c>
      <c r="J86" s="129">
        <f t="shared" si="10"/>
        <v>71.43673832723951</v>
      </c>
      <c r="K86" s="129">
        <f t="shared" si="10"/>
        <v>70.290785811438212</v>
      </c>
      <c r="L86" s="129">
        <f t="shared" si="10"/>
        <v>70.727501366066051</v>
      </c>
      <c r="M86" s="129">
        <f t="shared" si="10"/>
        <v>75.500850268385847</v>
      </c>
      <c r="N86" s="129">
        <f t="shared" si="10"/>
        <v>82.41973804254134</v>
      </c>
      <c r="O86" s="30"/>
      <c r="P86" s="129">
        <f t="shared" ref="P86:Z86" si="11">IF(P80="-","-",SUM(P75:P85))</f>
        <v>82.41973804254134</v>
      </c>
      <c r="Q86" s="129">
        <f t="shared" si="11"/>
        <v>85.568120223667449</v>
      </c>
      <c r="R86" s="129">
        <f t="shared" si="11"/>
        <v>85.904208997134972</v>
      </c>
      <c r="S86" s="129">
        <f t="shared" si="11"/>
        <v>92.382629793551374</v>
      </c>
      <c r="T86" s="129">
        <f t="shared" si="11"/>
        <v>92.381432569974208</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f>IF('3c AA'!W131="-","-",'3c AA'!W131)</f>
        <v>0</v>
      </c>
      <c r="U89" s="38" t="str">
        <f>IF('3c AA'!X131="-","-",'3c AA'!X131)</f>
        <v>-</v>
      </c>
      <c r="V89" s="38" t="str">
        <f>IF('3c AA'!Y131="-","-",'3c AA'!Y131)</f>
        <v>-</v>
      </c>
      <c r="W89" s="38" t="str">
        <f>IF('3c AA'!Z131="-","-",'3c AA'!Z131)</f>
        <v>-</v>
      </c>
      <c r="X89" s="38" t="str">
        <f>IF('3c AA'!AA131="-","-",'3c AA'!AA131)</f>
        <v>-</v>
      </c>
      <c r="Y89" s="38" t="str">
        <f>IF('3c AA'!AB131="-","-",'3c AA'!AB131)</f>
        <v>-</v>
      </c>
      <c r="Z89" s="38" t="str">
        <f>IF('3c AA'!AC131="-","-",'3c AA'!AC131)</f>
        <v>-</v>
      </c>
      <c r="AA89" s="28"/>
    </row>
    <row r="90" spans="1:27" s="29" customFormat="1" ht="11.25" x14ac:dyDescent="0.15">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t="str">
        <f>'3d PC'!U61</f>
        <v>-</v>
      </c>
      <c r="V90" s="38" t="str">
        <f>'3d PC'!V61</f>
        <v>-</v>
      </c>
      <c r="W90" s="38" t="str">
        <f>'3d PC'!W61</f>
        <v>-</v>
      </c>
      <c r="X90" s="38" t="str">
        <f>'3d PC'!X61</f>
        <v>-</v>
      </c>
      <c r="Y90" s="38" t="str">
        <f>'3d PC'!Y61</f>
        <v>-</v>
      </c>
      <c r="Z90" s="38" t="str">
        <f>'3d PC'!Z61</f>
        <v>-</v>
      </c>
      <c r="AA90" s="28"/>
    </row>
    <row r="91" spans="1:27" s="29" customFormat="1" ht="11.25" x14ac:dyDescent="0.15">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t="str">
        <f>'3e NC-Elec'!V48</f>
        <v>-</v>
      </c>
      <c r="V91" s="38" t="str">
        <f>'3e NC-Elec'!W48</f>
        <v>-</v>
      </c>
      <c r="W91" s="38" t="str">
        <f>'3e NC-Elec'!X48</f>
        <v>-</v>
      </c>
      <c r="X91" s="38" t="str">
        <f>'3e NC-Elec'!Y48</f>
        <v>-</v>
      </c>
      <c r="Y91" s="38" t="str">
        <f>'3e NC-Elec'!Z48</f>
        <v>-</v>
      </c>
      <c r="Z91" s="38" t="str">
        <f>'3e NC-Elec'!AA48</f>
        <v>-</v>
      </c>
      <c r="AA91" s="28"/>
    </row>
    <row r="92" spans="1:27" s="29" customFormat="1" ht="11.25" x14ac:dyDescent="0.15">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t="str">
        <f>IF('3g CPIH'!Q$16="-","-",'3h OC '!$E$9*('3g CPIH'!Q$16/'3g CPIH'!$G$16))</f>
        <v>-</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f>IF('3i SMNCC'!P$38="-","-",'3i SMNCC'!P$48)</f>
        <v>11.63045810995356</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15">
      <c r="A94" s="256"/>
      <c r="B94" s="135" t="s">
        <v>349</v>
      </c>
      <c r="C94" s="135" t="s">
        <v>389</v>
      </c>
      <c r="D94" s="133" t="s">
        <v>322</v>
      </c>
      <c r="E94" s="128"/>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f>IF('3g CPIH'!P$16="-","-",'3j PAAC PAP'!$G$15*('3g CPIH'!P$16/'3g CPIH'!$G$16))</f>
        <v>3.6441612524461835</v>
      </c>
      <c r="U94" s="38" t="str">
        <f>IF('3g CPIH'!Q$16="-","-",'3j PAAC PAP'!$G$15*('3g CPIH'!Q$16/'3g CPIH'!$G$16))</f>
        <v>-</v>
      </c>
      <c r="V94" s="38" t="str">
        <f>IF('3g CPIH'!R$16="-","-",'3j PAAC PAP'!$G$15*('3g CPIH'!R$16/'3g CPIH'!$G$16))</f>
        <v>-</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15">
      <c r="A95" s="256"/>
      <c r="B95" s="135" t="s">
        <v>349</v>
      </c>
      <c r="C95" s="135" t="s">
        <v>406</v>
      </c>
      <c r="D95" s="133" t="s">
        <v>322</v>
      </c>
      <c r="E95" s="128"/>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0.27966556776982171</v>
      </c>
      <c r="M95" s="38">
        <f>IF(M90="-","-",SUM(M87:M93)*'3j PAAC PAP'!$G$33)</f>
        <v>0.29611408267664296</v>
      </c>
      <c r="N95" s="38">
        <f>IF(N90="-","-",SUM(N87:N93)*'3j PAAC PAP'!$G$33)</f>
        <v>0.32783388891522969</v>
      </c>
      <c r="O95" s="30"/>
      <c r="P95" s="38">
        <f>IF(P90="-","-",SUM(P87:P93)*'3j PAAC PAP'!$G$33)</f>
        <v>0.32783388891522969</v>
      </c>
      <c r="Q95" s="38">
        <f>IF(Q90="-","-",SUM(Q87:Q93)*'3j PAAC PAP'!$G$33)</f>
        <v>0.34410995117269261</v>
      </c>
      <c r="R95" s="38">
        <f>IF(R90="-","-",SUM(R87:R93)*'3j PAAC PAP'!$G$33)</f>
        <v>0.34553010144396101</v>
      </c>
      <c r="S95" s="38">
        <f>IF(S90="-","-",SUM(S87:S93)*'3j PAAC PAP'!$G$33)</f>
        <v>0.36139512513221234</v>
      </c>
      <c r="T95" s="38">
        <f>IF(T90="-","-",SUM(T87:T93)*'3j PAAC PAP'!$G$33)</f>
        <v>0.36134174978249006</v>
      </c>
      <c r="U95" s="38" t="str">
        <f>IF(U90="-","-",SUM(U87:U93)*'3j PAAC PAP'!$G$33)</f>
        <v>-</v>
      </c>
      <c r="V95" s="38" t="str">
        <f>IF(V90="-","-",SUM(V87:V93)*'3j PAAC PAP'!$G$33)</f>
        <v>-</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15">
      <c r="A96" s="256"/>
      <c r="B96" s="135" t="s">
        <v>388</v>
      </c>
      <c r="C96" s="135" t="s">
        <v>518</v>
      </c>
      <c r="D96" s="133" t="s">
        <v>322</v>
      </c>
      <c r="E96" s="128"/>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1.2043099999472944</v>
      </c>
      <c r="M96" s="38">
        <f>IF(M90="-","-",SUM(M87:M95)*'3k EBIT'!$E$9)</f>
        <v>1.2721655485885757</v>
      </c>
      <c r="N96" s="38">
        <f>IF(N90="-","-",SUM(N87:N95)*'3k EBIT'!$E$9)</f>
        <v>1.401727553286183</v>
      </c>
      <c r="O96" s="30"/>
      <c r="P96" s="38">
        <f>IF(P90="-","-",SUM(P87:P95)*'3k EBIT'!$E$9)</f>
        <v>1.401727553286183</v>
      </c>
      <c r="Q96" s="38">
        <f>IF(Q90="-","-",SUM(Q87:Q95)*'3k EBIT'!$E$9)</f>
        <v>1.4686872656473682</v>
      </c>
      <c r="R96" s="38">
        <f>IF(R90="-","-",SUM(R87:R95)*'3k EBIT'!$E$9)</f>
        <v>1.4749808111807219</v>
      </c>
      <c r="S96" s="38">
        <f>IF(S90="-","-",SUM(S87:S95)*'3k EBIT'!$E$9)</f>
        <v>1.5398799417834583</v>
      </c>
      <c r="T96" s="38">
        <f>IF(T90="-","-",SUM(T87:T95)*'3k EBIT'!$E$9)</f>
        <v>1.5398575227629752</v>
      </c>
      <c r="U96" s="38" t="str">
        <f>IF(U90="-","-",SUM(U87:U95)*'3k EBIT'!$E$9)</f>
        <v>-</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15">
      <c r="A97" s="256"/>
      <c r="B97" s="135" t="s">
        <v>292</v>
      </c>
      <c r="C97" s="179" t="s">
        <v>519</v>
      </c>
      <c r="D97" s="133" t="s">
        <v>322</v>
      </c>
      <c r="E97" s="127"/>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0.76074944424538771</v>
      </c>
      <c r="M97" s="38">
        <f>IF(M92="-","-",SUM(M87:M90,M92:M96)*'3l HAP'!$E$10)</f>
        <v>0.80341834289278258</v>
      </c>
      <c r="N97" s="38">
        <f>IF(N92="-","-",SUM(N87:N90,N92:N96)*'3l HAP'!$E$10)</f>
        <v>0.9032560548533779</v>
      </c>
      <c r="O97" s="30"/>
      <c r="P97" s="38">
        <f>IF(P92="-","-",SUM(P87:P90,P92:P96)*'3l HAP'!$E$10)</f>
        <v>0.9032560548533779</v>
      </c>
      <c r="Q97" s="38">
        <f>IF(Q92="-","-",SUM(Q87:Q90,Q92:Q96)*'3l HAP'!$E$10)</f>
        <v>0.93882188320817683</v>
      </c>
      <c r="R97" s="38">
        <f>IF(R92="-","-",SUM(R87:R90,R92:R96)*'3l HAP'!$E$10)</f>
        <v>0.94367155489731447</v>
      </c>
      <c r="S97" s="38">
        <f>IF(S92="-","-",SUM(S87:S90,S92:S96)*'3l HAP'!$E$10)</f>
        <v>0.97711514648558295</v>
      </c>
      <c r="T97" s="38">
        <f>IF(T92="-","-",SUM(T87:T90,T92:T96)*'3l HAP'!$E$10)</f>
        <v>0.97709787086751376</v>
      </c>
      <c r="U97" s="38" t="str">
        <f>IF(U92="-","-",SUM(U87:U90,U92:U96)*'3l HAP'!$E$10)</f>
        <v>-</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15">
      <c r="A98" s="256"/>
      <c r="B98" s="135" t="s">
        <v>44</v>
      </c>
      <c r="C98" s="135" t="str">
        <f>B98&amp;"_"&amp;D98</f>
        <v>Total_North West</v>
      </c>
      <c r="D98" s="133" t="s">
        <v>322</v>
      </c>
      <c r="E98" s="128"/>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64.145460102355344</v>
      </c>
      <c r="M98" s="38">
        <f t="shared" si="12"/>
        <v>67.759472191180635</v>
      </c>
      <c r="N98" s="38">
        <f t="shared" si="12"/>
        <v>74.678359965336114</v>
      </c>
      <c r="O98" s="30"/>
      <c r="P98" s="38">
        <f t="shared" ref="P98:Z98" si="13">IF(P92="-","-",SUM(P87:P97))</f>
        <v>74.678359965336114</v>
      </c>
      <c r="Q98" s="38">
        <f t="shared" si="13"/>
        <v>78.23811972544415</v>
      </c>
      <c r="R98" s="38">
        <f t="shared" si="13"/>
        <v>78.574208498911688</v>
      </c>
      <c r="S98" s="38">
        <f t="shared" si="13"/>
        <v>82.023394395552103</v>
      </c>
      <c r="T98" s="38">
        <f t="shared" si="13"/>
        <v>82.022197171974923</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AA'!J132="-","-",'3c AA'!J132)</f>
        <v>-</v>
      </c>
      <c r="H101" s="129" t="str">
        <f>IF('3c AA'!K132="-","-",'3c AA'!K132)</f>
        <v>-</v>
      </c>
      <c r="I101" s="129" t="str">
        <f>IF('3c AA'!L132="-","-",'3c AA'!L132)</f>
        <v>-</v>
      </c>
      <c r="J101" s="129" t="str">
        <f>IF('3c AA'!M132="-","-",'3c AA'!M132)</f>
        <v>-</v>
      </c>
      <c r="K101" s="129" t="str">
        <f>IF('3c AA'!N132="-","-",'3c AA'!N132)</f>
        <v>-</v>
      </c>
      <c r="L101" s="129" t="str">
        <f>IF('3c AA'!O132="-","-",'3c AA'!O132)</f>
        <v>-</v>
      </c>
      <c r="M101" s="129" t="str">
        <f>IF('3c AA'!P132="-","-",'3c AA'!P132)</f>
        <v>-</v>
      </c>
      <c r="N101" s="129" t="str">
        <f>IF('3c AA'!Q132="-","-",'3c AA'!Q132)</f>
        <v>-</v>
      </c>
      <c r="O101" s="30"/>
      <c r="P101" s="129" t="str">
        <f>IF('3c AA'!S132="-","-",'3c AA'!S132)</f>
        <v>-</v>
      </c>
      <c r="Q101" s="129" t="str">
        <f>IF('3c AA'!T132="-","-",'3c AA'!T132)</f>
        <v>-</v>
      </c>
      <c r="R101" s="129" t="str">
        <f>IF('3c AA'!U132="-","-",'3c AA'!U132)</f>
        <v>-</v>
      </c>
      <c r="S101" s="129" t="str">
        <f>IF('3c AA'!V132="-","-",'3c AA'!V132)</f>
        <v>-</v>
      </c>
      <c r="T101" s="129">
        <f>IF('3c AA'!W132="-","-",'3c AA'!W132)</f>
        <v>0</v>
      </c>
      <c r="U101" s="129" t="str">
        <f>IF('3c AA'!X132="-","-",'3c AA'!X132)</f>
        <v>-</v>
      </c>
      <c r="V101" s="129" t="str">
        <f>IF('3c AA'!Y132="-","-",'3c AA'!Y132)</f>
        <v>-</v>
      </c>
      <c r="W101" s="129" t="str">
        <f>IF('3c AA'!Z132="-","-",'3c AA'!Z132)</f>
        <v>-</v>
      </c>
      <c r="X101" s="129" t="str">
        <f>IF('3c AA'!AA132="-","-",'3c AA'!AA132)</f>
        <v>-</v>
      </c>
      <c r="Y101" s="129" t="str">
        <f>IF('3c AA'!AB132="-","-",'3c AA'!AB132)</f>
        <v>-</v>
      </c>
      <c r="Z101" s="129" t="str">
        <f>IF('3c AA'!AC132="-","-",'3c AA'!AC132)</f>
        <v>-</v>
      </c>
      <c r="AA101" s="28"/>
    </row>
    <row r="102" spans="1:27" s="29" customFormat="1" ht="11.25" x14ac:dyDescent="0.15">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t="str">
        <f>'3d PC'!U61</f>
        <v>-</v>
      </c>
      <c r="V102" s="129" t="str">
        <f>'3d PC'!V61</f>
        <v>-</v>
      </c>
      <c r="W102" s="129" t="str">
        <f>'3d PC'!W61</f>
        <v>-</v>
      </c>
      <c r="X102" s="129" t="str">
        <f>'3d PC'!X61</f>
        <v>-</v>
      </c>
      <c r="Y102" s="129" t="str">
        <f>'3d PC'!Y61</f>
        <v>-</v>
      </c>
      <c r="Z102" s="129" t="str">
        <f>'3d PC'!Z61</f>
        <v>-</v>
      </c>
      <c r="AA102" s="28"/>
    </row>
    <row r="103" spans="1:27" s="29" customFormat="1" ht="11.25" x14ac:dyDescent="0.15">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t="str">
        <f>'3e NC-Elec'!V49</f>
        <v>-</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15">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t="str">
        <f>IF('3g CPIH'!Q$16="-","-",'3h OC '!$E$9*('3g CPIH'!Q$16/'3g CPIH'!$G$16))</f>
        <v>-</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f>IF('3i SMNCC'!P$38="-","-",'3i SMNCC'!P$48)</f>
        <v>11.63045810995356</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15">
      <c r="A106" s="256"/>
      <c r="B106" s="132" t="s">
        <v>349</v>
      </c>
      <c r="C106" s="132" t="s">
        <v>389</v>
      </c>
      <c r="D106" s="134" t="s">
        <v>323</v>
      </c>
      <c r="E106" s="131"/>
      <c r="F106" s="30"/>
      <c r="G106" s="129">
        <f>IF('3g CPIH'!C$16="-","-",'3j PAAC PAP'!$G$15*('3g CPIH'!C$16/'3g CPIH'!$G$16))</f>
        <v>3.3460635029354204</v>
      </c>
      <c r="H106" s="129">
        <f>IF('3g CPIH'!D$16="-","-",'3j PAAC PAP'!$G$15*('3g CPIH'!D$16/'3g CPIH'!$G$16))</f>
        <v>3.3527623287671227</v>
      </c>
      <c r="I106" s="129">
        <f>IF('3g CPIH'!E$16="-","-",'3j PAAC PAP'!$G$15*('3g CPIH'!E$16/'3g CPIH'!$G$16))</f>
        <v>3.3628105675146771</v>
      </c>
      <c r="J106" s="129">
        <f>IF('3g CPIH'!F$16="-","-",'3j PAAC PAP'!$G$15*('3g CPIH'!F$16/'3g CPIH'!$G$16))</f>
        <v>3.3829070450097847</v>
      </c>
      <c r="K106" s="129">
        <f>IF('3g CPIH'!G$16="-","-",'3j PAAC PAP'!$G$15*('3g CPIH'!G$16/'3g CPIH'!$G$16))</f>
        <v>3.4230999999999998</v>
      </c>
      <c r="L106" s="129">
        <f>IF('3g CPIH'!H$16="-","-",'3j PAAC PAP'!$G$15*('3g CPIH'!H$16/'3g CPIH'!$G$16))</f>
        <v>3.4666423679060667</v>
      </c>
      <c r="M106" s="129">
        <f>IF('3g CPIH'!I$16="-","-",'3j PAAC PAP'!$G$15*('3g CPIH'!I$16/'3g CPIH'!$G$16))</f>
        <v>3.516883561643835</v>
      </c>
      <c r="N106" s="129">
        <f>IF('3g CPIH'!J$16="-","-",'3j PAAC PAP'!$G$15*('3g CPIH'!J$16/'3g CPIH'!$G$16))</f>
        <v>3.547028277886497</v>
      </c>
      <c r="O106" s="30"/>
      <c r="P106" s="129">
        <f>IF('3g CPIH'!L$16="-","-",'3j PAAC PAP'!$G$15*('3g CPIH'!L$16/'3g CPIH'!$G$16))</f>
        <v>3.547028277886497</v>
      </c>
      <c r="Q106" s="129">
        <f>IF('3g CPIH'!M$16="-","-",'3j PAAC PAP'!$G$15*('3g CPIH'!M$16/'3g CPIH'!$G$16))</f>
        <v>3.5872212328767121</v>
      </c>
      <c r="R106" s="129">
        <f>IF('3g CPIH'!N$16="-","-",'3j PAAC PAP'!$G$15*('3g CPIH'!N$16/'3g CPIH'!$G$16))</f>
        <v>3.6140165362035224</v>
      </c>
      <c r="S106" s="129">
        <f>IF('3g CPIH'!O$16="-","-",'3j PAAC PAP'!$G$15*('3g CPIH'!O$16/'3g CPIH'!$G$16))</f>
        <v>3.6341130136986299</v>
      </c>
      <c r="T106" s="129">
        <f>IF('3g CPIH'!P$16="-","-",'3j PAAC PAP'!$G$15*('3g CPIH'!P$16/'3g CPIH'!$G$16))</f>
        <v>3.6441612524461835</v>
      </c>
      <c r="U106" s="129" t="str">
        <f>IF('3g CPIH'!Q$16="-","-",'3j PAAC PAP'!$G$15*('3g CPIH'!Q$16/'3g CPIH'!$G$16))</f>
        <v>-</v>
      </c>
      <c r="V106" s="129" t="str">
        <f>IF('3g CPIH'!R$16="-","-",'3j PAAC PAP'!$G$15*('3g CPIH'!R$16/'3g CPIH'!$G$16))</f>
        <v>-</v>
      </c>
      <c r="W106" s="129" t="str">
        <f>IF('3g CPIH'!S$16="-","-",'3j PAAC PAP'!$G$15*('3g CPIH'!S$16/'3g CPIH'!$G$16))</f>
        <v>-</v>
      </c>
      <c r="X106" s="129" t="str">
        <f>IF('3g CPIH'!T$16="-","-",'3j PAAC PAP'!$G$15*('3g CPIH'!T$16/'3g CPIH'!$G$16))</f>
        <v>-</v>
      </c>
      <c r="Y106" s="129" t="str">
        <f>IF('3g CPIH'!U$16="-","-",'3j PAAC PAP'!$G$15*('3g CPIH'!U$16/'3g CPIH'!$G$16))</f>
        <v>-</v>
      </c>
      <c r="Z106" s="129" t="str">
        <f>IF('3g CPIH'!V$16="-","-",'3j PAAC PAP'!$G$15*('3g CPIH'!V$16/'3g CPIH'!$G$16))</f>
        <v>-</v>
      </c>
      <c r="AA106" s="28"/>
    </row>
    <row r="107" spans="1:27" s="29" customFormat="1" ht="11.25" customHeight="1" x14ac:dyDescent="0.15">
      <c r="A107" s="256"/>
      <c r="B107" s="132" t="s">
        <v>349</v>
      </c>
      <c r="C107" s="132" t="s">
        <v>406</v>
      </c>
      <c r="D107" s="134" t="s">
        <v>323</v>
      </c>
      <c r="E107" s="131"/>
      <c r="F107" s="30"/>
      <c r="G107" s="129">
        <f>IF(G102="-","-",SUM(G99:G105)*'3j PAAC PAP'!$G$33)</f>
        <v>0.27444965942964017</v>
      </c>
      <c r="H107" s="129">
        <f>IF(H102="-","-",SUM(H99:H105)*'3j PAAC PAP'!$G$33)</f>
        <v>0.2748236717490139</v>
      </c>
      <c r="I107" s="129">
        <f>IF(I102="-","-",SUM(I99:I105)*'3j PAAC PAP'!$G$33)</f>
        <v>0.2702707395803981</v>
      </c>
      <c r="J107" s="129">
        <f>IF(J102="-","-",SUM(J99:J105)*'3j PAAC PAP'!$G$33)</f>
        <v>0.2713927765385194</v>
      </c>
      <c r="K107" s="129">
        <f>IF(K102="-","-",SUM(K99:K105)*'3j PAAC PAP'!$G$33)</f>
        <v>0.27628957201592258</v>
      </c>
      <c r="L107" s="129">
        <f>IF(L102="-","-",SUM(L99:L105)*'3j PAAC PAP'!$G$33)</f>
        <v>0.27809336676982171</v>
      </c>
      <c r="M107" s="129">
        <f>IF(M102="-","-",SUM(M99:M105)*'3j PAAC PAP'!$G$33)</f>
        <v>0.28999996767664293</v>
      </c>
      <c r="N107" s="129">
        <f>IF(N102="-","-",SUM(N99:N105)*'3j PAAC PAP'!$G$33)</f>
        <v>0.32171977391522966</v>
      </c>
      <c r="O107" s="30"/>
      <c r="P107" s="129">
        <f>IF(P102="-","-",SUM(P99:P105)*'3j PAAC PAP'!$G$33)</f>
        <v>0.32171977391522966</v>
      </c>
      <c r="Q107" s="129">
        <f>IF(Q102="-","-",SUM(Q99:Q105)*'3j PAAC PAP'!$G$33)</f>
        <v>0.3352008121726926</v>
      </c>
      <c r="R107" s="129">
        <f>IF(R102="-","-",SUM(R99:R105)*'3j PAAC PAP'!$G$33)</f>
        <v>0.33662096244396095</v>
      </c>
      <c r="S107" s="129">
        <f>IF(S102="-","-",SUM(S99:S105)*'3j PAAC PAP'!$G$33)</f>
        <v>0.35423287613221233</v>
      </c>
      <c r="T107" s="129">
        <f>IF(T102="-","-",SUM(T99:T105)*'3j PAAC PAP'!$G$33)</f>
        <v>0.35417950078249005</v>
      </c>
      <c r="U107" s="129" t="str">
        <f>IF(U102="-","-",SUM(U99:U105)*'3j PAAC PAP'!$G$33)</f>
        <v>-</v>
      </c>
      <c r="V107" s="129" t="str">
        <f>IF(V102="-","-",SUM(V99:V105)*'3j PAAC PAP'!$G$33)</f>
        <v>-</v>
      </c>
      <c r="W107" s="129" t="str">
        <f>IF(W102="-","-",SUM(W99:W105)*'3j PAAC PAP'!$G$33)</f>
        <v>-</v>
      </c>
      <c r="X107" s="129" t="str">
        <f>IF(X102="-","-",SUM(X99:X105)*'3j PAAC PAP'!$G$33)</f>
        <v>-</v>
      </c>
      <c r="Y107" s="129" t="str">
        <f>IF(Y102="-","-",SUM(Y99:Y105)*'3j PAAC PAP'!$G$33)</f>
        <v>-</v>
      </c>
      <c r="Z107" s="129" t="str">
        <f>IF(Z102="-","-",SUM(Z99:Z105)*'3j PAAC PAP'!$G$33)</f>
        <v>-</v>
      </c>
      <c r="AA107" s="28"/>
    </row>
    <row r="108" spans="1:27" s="29" customFormat="1" ht="11.25" customHeight="1" x14ac:dyDescent="0.15">
      <c r="A108" s="256"/>
      <c r="B108" s="132" t="s">
        <v>388</v>
      </c>
      <c r="C108" s="132" t="s">
        <v>518</v>
      </c>
      <c r="D108" s="134" t="s">
        <v>323</v>
      </c>
      <c r="E108" s="131"/>
      <c r="F108" s="30"/>
      <c r="G108" s="129">
        <f>IF(G102="-","-",SUM(G99:G107)*'3k EBIT'!$E$9)</f>
        <v>1.1807658523414049</v>
      </c>
      <c r="H108" s="129">
        <f>IF(H102="-","-",SUM(H99:H107)*'3k EBIT'!$E$9)</f>
        <v>1.1824163933125933</v>
      </c>
      <c r="I108" s="129">
        <f>IF(I102="-","-",SUM(I99:I107)*'3k EBIT'!$E$9)</f>
        <v>1.1640980060506669</v>
      </c>
      <c r="J108" s="129">
        <f>IF(J102="-","-",SUM(J99:J107)*'3k EBIT'!$E$9)</f>
        <v>1.1690496289642329</v>
      </c>
      <c r="K108" s="129">
        <f>IF(K102="-","-",SUM(K99:K107)*'3k EBIT'!$E$9)</f>
        <v>1.1897392947411236</v>
      </c>
      <c r="L108" s="129">
        <f>IF(L102="-","-",SUM(L99:L107)*'3k EBIT'!$E$9)</f>
        <v>1.1979171615583266</v>
      </c>
      <c r="M108" s="129">
        <f>IF(M102="-","-",SUM(M99:M107)*'3k EBIT'!$E$9)</f>
        <v>1.2473045104092557</v>
      </c>
      <c r="N108" s="129">
        <f>IF(N102="-","-",SUM(N99:N107)*'3k EBIT'!$E$9)</f>
        <v>1.3768665151068629</v>
      </c>
      <c r="O108" s="30"/>
      <c r="P108" s="129">
        <f>IF(P102="-","-",SUM(P99:P107)*'3k EBIT'!$E$9)</f>
        <v>1.3768665151068629</v>
      </c>
      <c r="Q108" s="129">
        <f>IF(Q102="-","-",SUM(Q99:Q107)*'3k EBIT'!$E$9)</f>
        <v>1.4324611814432158</v>
      </c>
      <c r="R108" s="129">
        <f>IF(R102="-","-",SUM(R99:R107)*'3k EBIT'!$E$9)</f>
        <v>1.4387547269765699</v>
      </c>
      <c r="S108" s="129">
        <f>IF(S102="-","-",SUM(S99:S107)*'3k EBIT'!$E$9)</f>
        <v>1.5107570113448263</v>
      </c>
      <c r="T108" s="129">
        <f>IF(T102="-","-",SUM(T99:T107)*'3k EBIT'!$E$9)</f>
        <v>1.5107345923243432</v>
      </c>
      <c r="U108" s="129" t="str">
        <f>IF(U102="-","-",SUM(U99:U107)*'3k EBIT'!$E$9)</f>
        <v>-</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15">
      <c r="A109" s="256"/>
      <c r="B109" s="132" t="s">
        <v>292</v>
      </c>
      <c r="C109" s="177" t="s">
        <v>519</v>
      </c>
      <c r="D109" s="134" t="s">
        <v>323</v>
      </c>
      <c r="E109" s="130"/>
      <c r="F109" s="30"/>
      <c r="G109" s="129">
        <f>IF(G104="-","-",SUM(G99:G102,G104:G108)*'3l HAP'!$E$10)</f>
        <v>0.73779725876041036</v>
      </c>
      <c r="H109" s="129">
        <f>IF(H104="-","-",SUM(H99:H102,H104:H108)*'3l HAP'!$E$10)</f>
        <v>0.73906913035922739</v>
      </c>
      <c r="I109" s="129">
        <f>IF(I104="-","-",SUM(I99:I102,I104:I108)*'3l HAP'!$E$10)</f>
        <v>0.74151966411599568</v>
      </c>
      <c r="J109" s="129">
        <f>IF(J104="-","-",SUM(J99:J102,J104:J108)*'3l HAP'!$E$10)</f>
        <v>0.74533527891244722</v>
      </c>
      <c r="K109" s="129">
        <f>IF(K104="-","-",SUM(K99:K102,K104:K108)*'3l HAP'!$E$10)</f>
        <v>0.75433113870290414</v>
      </c>
      <c r="L109" s="129">
        <f>IF(L104="-","-",SUM(L99:L102,L104:L108)*'3l HAP'!$E$10)</f>
        <v>0.76063282810369404</v>
      </c>
      <c r="M109" s="129">
        <f>IF(M104="-","-",SUM(M99:M102,M104:M108)*'3l HAP'!$E$10)</f>
        <v>0.80296483567508414</v>
      </c>
      <c r="N109" s="129">
        <f>IF(N104="-","-",SUM(N99:N102,N104:N108)*'3l HAP'!$E$10)</f>
        <v>0.90280254763567935</v>
      </c>
      <c r="O109" s="30"/>
      <c r="P109" s="129">
        <f>IF(P104="-","-",SUM(P99:P102,P104:P108)*'3l HAP'!$E$10)</f>
        <v>0.90280254763567935</v>
      </c>
      <c r="Q109" s="129">
        <f>IF(Q104="-","-",SUM(Q99:Q102,Q104:Q108)*'3l HAP'!$E$10)</f>
        <v>0.93816105840524477</v>
      </c>
      <c r="R109" s="129">
        <f>IF(R104="-","-",SUM(R99:R102,R104:R108)*'3l HAP'!$E$10)</f>
        <v>0.94301073009438241</v>
      </c>
      <c r="S109" s="129">
        <f>IF(S104="-","-",SUM(S99:S102,S104:S108)*'3l HAP'!$E$10)</f>
        <v>0.97658389517342181</v>
      </c>
      <c r="T109" s="129">
        <f>IF(T104="-","-",SUM(T99:T102,T104:T108)*'3l HAP'!$E$10)</f>
        <v>0.97656661955535262</v>
      </c>
      <c r="U109" s="129" t="str">
        <f>IF(U104="-","-",SUM(U99:U102,U104:U108)*'3l HAP'!$E$10)</f>
        <v>-</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15">
      <c r="A110" s="256"/>
      <c r="B110" s="132" t="s">
        <v>44</v>
      </c>
      <c r="C110" s="132" t="str">
        <f>B110&amp;"_"&amp;D110</f>
        <v>Total_Southern</v>
      </c>
      <c r="D110" s="134" t="s">
        <v>323</v>
      </c>
      <c r="E110" s="131"/>
      <c r="F110" s="30"/>
      <c r="G110" s="129">
        <f t="shared" ref="G110:N110" si="14">IF(G104="-","-",SUM(G99:G109))</f>
        <v>62.883342765242915</v>
      </c>
      <c r="H110" s="129">
        <f t="shared" si="14"/>
        <v>62.971485178390601</v>
      </c>
      <c r="I110" s="129">
        <f t="shared" si="14"/>
        <v>62.009810465017289</v>
      </c>
      <c r="J110" s="129">
        <f t="shared" si="14"/>
        <v>62.274237704460376</v>
      </c>
      <c r="K110" s="129">
        <f t="shared" si="14"/>
        <v>63.372162892196798</v>
      </c>
      <c r="L110" s="129">
        <f t="shared" si="14"/>
        <v>63.808878446824693</v>
      </c>
      <c r="M110" s="129">
        <f t="shared" si="14"/>
        <v>66.450543530783619</v>
      </c>
      <c r="N110" s="129">
        <f t="shared" si="14"/>
        <v>73.369431304939098</v>
      </c>
      <c r="O110" s="30"/>
      <c r="P110" s="129">
        <f t="shared" ref="P110:Z110" si="15">IF(P104="-","-",SUM(P99:P109))</f>
        <v>73.369431304939098</v>
      </c>
      <c r="Q110" s="129">
        <f t="shared" si="15"/>
        <v>76.330823677437053</v>
      </c>
      <c r="R110" s="129">
        <f t="shared" si="15"/>
        <v>76.66691245090459</v>
      </c>
      <c r="S110" s="129">
        <f t="shared" si="15"/>
        <v>80.490077964801301</v>
      </c>
      <c r="T110" s="129">
        <f t="shared" si="15"/>
        <v>80.488880741224136</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f>IF('3c AA'!W133="-","-",'3c AA'!W133)</f>
        <v>0</v>
      </c>
      <c r="U113" s="38" t="str">
        <f>IF('3c AA'!X133="-","-",'3c AA'!X133)</f>
        <v>-</v>
      </c>
      <c r="V113" s="38" t="str">
        <f>IF('3c AA'!Y133="-","-",'3c AA'!Y133)</f>
        <v>-</v>
      </c>
      <c r="W113" s="38" t="str">
        <f>IF('3c AA'!Z133="-","-",'3c AA'!Z133)</f>
        <v>-</v>
      </c>
      <c r="X113" s="38" t="str">
        <f>IF('3c AA'!AA133="-","-",'3c AA'!AA133)</f>
        <v>-</v>
      </c>
      <c r="Y113" s="38" t="str">
        <f>IF('3c AA'!AB133="-","-",'3c AA'!AB133)</f>
        <v>-</v>
      </c>
      <c r="Z113" s="38" t="str">
        <f>IF('3c AA'!AC133="-","-",'3c AA'!AC133)</f>
        <v>-</v>
      </c>
      <c r="AA113" s="28"/>
    </row>
    <row r="114" spans="1:27" s="29" customFormat="1" ht="12.4" customHeight="1" x14ac:dyDescent="0.15">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t="str">
        <f>'3d PC'!U61</f>
        <v>-</v>
      </c>
      <c r="V114" s="38" t="str">
        <f>'3d PC'!V61</f>
        <v>-</v>
      </c>
      <c r="W114" s="38" t="str">
        <f>'3d PC'!W61</f>
        <v>-</v>
      </c>
      <c r="X114" s="38" t="str">
        <f>'3d PC'!X61</f>
        <v>-</v>
      </c>
      <c r="Y114" s="38" t="str">
        <f>'3d PC'!Y61</f>
        <v>-</v>
      </c>
      <c r="Z114" s="38" t="str">
        <f>'3d PC'!Z61</f>
        <v>-</v>
      </c>
      <c r="AA114" s="28"/>
    </row>
    <row r="115" spans="1:27" s="29" customFormat="1" ht="11.25" customHeight="1" x14ac:dyDescent="0.15">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t="str">
        <f>'3e NC-Elec'!V50</f>
        <v>-</v>
      </c>
      <c r="V115" s="38" t="str">
        <f>'3e NC-Elec'!W50</f>
        <v>-</v>
      </c>
      <c r="W115" s="38" t="str">
        <f>'3e NC-Elec'!X50</f>
        <v>-</v>
      </c>
      <c r="X115" s="38" t="str">
        <f>'3e NC-Elec'!Y50</f>
        <v>-</v>
      </c>
      <c r="Y115" s="38" t="str">
        <f>'3e NC-Elec'!Z50</f>
        <v>-</v>
      </c>
      <c r="Z115" s="38" t="str">
        <f>'3e NC-Elec'!AA50</f>
        <v>-</v>
      </c>
      <c r="AA115" s="28"/>
    </row>
    <row r="116" spans="1:27" s="29" customFormat="1" ht="11.25" customHeight="1" x14ac:dyDescent="0.15">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t="str">
        <f>IF('3g CPIH'!Q$16="-","-",'3h OC '!$E$9*('3g CPIH'!Q$16/'3g CPIH'!$G$16))</f>
        <v>-</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f>IF('3i SMNCC'!P$38="-","-",'3i SMNCC'!P$48)</f>
        <v>11.63045810995356</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15">
      <c r="A118" s="256"/>
      <c r="B118" s="135" t="s">
        <v>349</v>
      </c>
      <c r="C118" s="135" t="s">
        <v>389</v>
      </c>
      <c r="D118" s="133" t="s">
        <v>324</v>
      </c>
      <c r="E118" s="128"/>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f>IF('3g CPIH'!P$16="-","-",'3j PAAC PAP'!$G$15*('3g CPIH'!P$16/'3g CPIH'!$G$16))</f>
        <v>3.6441612524461835</v>
      </c>
      <c r="U118" s="38" t="str">
        <f>IF('3g CPIH'!Q$16="-","-",'3j PAAC PAP'!$G$15*('3g CPIH'!Q$16/'3g CPIH'!$G$16))</f>
        <v>-</v>
      </c>
      <c r="V118" s="38" t="str">
        <f>IF('3g CPIH'!R$16="-","-",'3j PAAC PAP'!$G$15*('3g CPIH'!R$16/'3g CPIH'!$G$16))</f>
        <v>-</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15">
      <c r="A119" s="256"/>
      <c r="B119" s="135" t="s">
        <v>349</v>
      </c>
      <c r="C119" s="135" t="s">
        <v>406</v>
      </c>
      <c r="D119" s="133" t="s">
        <v>324</v>
      </c>
      <c r="E119" s="128"/>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0.30377264976982171</v>
      </c>
      <c r="M119" s="38">
        <f>IF(M114="-","-",SUM(M111:M117)*'3j PAAC PAP'!$G$33)</f>
        <v>0.31567925067664293</v>
      </c>
      <c r="N119" s="38">
        <f>IF(N114="-","-",SUM(N111:N117)*'3j PAAC PAP'!$G$33)</f>
        <v>0.34739905691522971</v>
      </c>
      <c r="O119" s="30"/>
      <c r="P119" s="38">
        <f>IF(P114="-","-",SUM(P111:P117)*'3j PAAC PAP'!$G$33)</f>
        <v>0.34739905691522971</v>
      </c>
      <c r="Q119" s="38">
        <f>IF(Q114="-","-",SUM(Q111:Q117)*'3j PAAC PAP'!$G$33)</f>
        <v>0.36227760717269258</v>
      </c>
      <c r="R119" s="38">
        <f>IF(R114="-","-",SUM(R111:R117)*'3j PAAC PAP'!$G$33)</f>
        <v>0.36369775744396104</v>
      </c>
      <c r="S119" s="38">
        <f>IF(S114="-","-",SUM(S111:S117)*'3j PAAC PAP'!$G$33)</f>
        <v>0.37746651313221236</v>
      </c>
      <c r="T119" s="38">
        <f>IF(T114="-","-",SUM(T111:T117)*'3j PAAC PAP'!$G$33)</f>
        <v>0.37741313778249014</v>
      </c>
      <c r="U119" s="38" t="str">
        <f>IF(U114="-","-",SUM(U111:U117)*'3j PAAC PAP'!$G$33)</f>
        <v>-</v>
      </c>
      <c r="V119" s="38" t="str">
        <f>IF(V114="-","-",SUM(V111:V117)*'3j PAAC PAP'!$G$33)</f>
        <v>-</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15">
      <c r="A120" s="256"/>
      <c r="B120" s="135" t="s">
        <v>388</v>
      </c>
      <c r="C120" s="135" t="s">
        <v>518</v>
      </c>
      <c r="D120" s="133" t="s">
        <v>324</v>
      </c>
      <c r="E120" s="128"/>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1.3023335219114704</v>
      </c>
      <c r="M120" s="38">
        <f>IF(M114="-","-",SUM(M111:M119)*'3k EBIT'!$E$9)</f>
        <v>1.3517208707623996</v>
      </c>
      <c r="N120" s="38">
        <f>IF(N114="-","-",SUM(N111:N119)*'3k EBIT'!$E$9)</f>
        <v>1.4812828754600071</v>
      </c>
      <c r="O120" s="30"/>
      <c r="P120" s="38">
        <f>IF(P114="-","-",SUM(P111:P119)*'3k EBIT'!$E$9)</f>
        <v>1.4812828754600071</v>
      </c>
      <c r="Q120" s="38">
        <f>IF(Q114="-","-",SUM(Q111:Q119)*'3k EBIT'!$E$9)</f>
        <v>1.5425600648087758</v>
      </c>
      <c r="R120" s="38">
        <f>IF(R114="-","-",SUM(R111:R119)*'3k EBIT'!$E$9)</f>
        <v>1.54885361034213</v>
      </c>
      <c r="S120" s="38">
        <f>IF(S114="-","-",SUM(S111:S119)*'3k EBIT'!$E$9)</f>
        <v>1.6052289564262423</v>
      </c>
      <c r="T120" s="38">
        <f>IF(T114="-","-",SUM(T111:T119)*'3k EBIT'!$E$9)</f>
        <v>1.6052065374057596</v>
      </c>
      <c r="U120" s="38" t="str">
        <f>IF(U114="-","-",SUM(U111:U119)*'3k EBIT'!$E$9)</f>
        <v>-</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15">
      <c r="A121" s="256"/>
      <c r="B121" s="135" t="s">
        <v>292</v>
      </c>
      <c r="C121" s="179" t="s">
        <v>519</v>
      </c>
      <c r="D121" s="133" t="s">
        <v>324</v>
      </c>
      <c r="E121" s="127"/>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0.76253755841802728</v>
      </c>
      <c r="M121" s="38">
        <f>IF(M116="-","-",SUM(M111:M114,M116:M120)*'3l HAP'!$E$10)</f>
        <v>0.8048695659894175</v>
      </c>
      <c r="N121" s="38">
        <f>IF(N116="-","-",SUM(N111:N114,N116:N120)*'3l HAP'!$E$10)</f>
        <v>0.90470727795001282</v>
      </c>
      <c r="O121" s="30"/>
      <c r="P121" s="38">
        <f>IF(P116="-","-",SUM(P111:P114,P116:P120)*'3l HAP'!$E$10)</f>
        <v>0.90470727795001282</v>
      </c>
      <c r="Q121" s="38">
        <f>IF(Q116="-","-",SUM(Q111:Q114,Q116:Q120)*'3l HAP'!$E$10)</f>
        <v>0.940169447512195</v>
      </c>
      <c r="R121" s="38">
        <f>IF(R116="-","-",SUM(R111:R114,R116:R120)*'3l HAP'!$E$10)</f>
        <v>0.94501911920133241</v>
      </c>
      <c r="S121" s="38">
        <f>IF(S116="-","-",SUM(S111:S114,S116:S120)*'3l HAP'!$E$10)</f>
        <v>0.97830722260067604</v>
      </c>
      <c r="T121" s="38">
        <f>IF(T116="-","-",SUM(T111:T114,T116:T120)*'3l HAP'!$E$10)</f>
        <v>0.97828994698260685</v>
      </c>
      <c r="U121" s="38" t="str">
        <f>IF(U116="-","-",SUM(U111:U114,U116:U120)*'3l HAP'!$E$10)</f>
        <v>-</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15">
      <c r="A122" s="256"/>
      <c r="B122" s="135" t="s">
        <v>44</v>
      </c>
      <c r="C122" s="135" t="str">
        <f>B122&amp;"_"&amp;D122</f>
        <v>Total_South East</v>
      </c>
      <c r="D122" s="133" t="s">
        <v>324</v>
      </c>
      <c r="E122" s="128"/>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69.306378820492156</v>
      </c>
      <c r="M122" s="38">
        <f t="shared" si="16"/>
        <v>71.948043904451097</v>
      </c>
      <c r="N122" s="38">
        <f t="shared" si="16"/>
        <v>78.866931678606591</v>
      </c>
      <c r="O122" s="30"/>
      <c r="P122" s="38">
        <f t="shared" ref="P122:Z122" si="17">IF(P116="-","-",SUM(P111:P121))</f>
        <v>78.866931678606591</v>
      </c>
      <c r="Q122" s="38">
        <f t="shared" si="17"/>
        <v>82.127507744909565</v>
      </c>
      <c r="R122" s="38">
        <f t="shared" si="17"/>
        <v>82.463596518377116</v>
      </c>
      <c r="S122" s="38">
        <f t="shared" si="17"/>
        <v>85.464006874309987</v>
      </c>
      <c r="T122" s="38">
        <f t="shared" si="17"/>
        <v>85.462809650732837</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AA'!J134="-","-",'3c AA'!J134)</f>
        <v>-</v>
      </c>
      <c r="H125" s="129" t="str">
        <f>IF('3c AA'!K134="-","-",'3c AA'!K134)</f>
        <v>-</v>
      </c>
      <c r="I125" s="129" t="str">
        <f>IF('3c AA'!L134="-","-",'3c AA'!L134)</f>
        <v>-</v>
      </c>
      <c r="J125" s="129" t="str">
        <f>IF('3c AA'!M134="-","-",'3c AA'!M134)</f>
        <v>-</v>
      </c>
      <c r="K125" s="129" t="str">
        <f>IF('3c AA'!N134="-","-",'3c AA'!N134)</f>
        <v>-</v>
      </c>
      <c r="L125" s="129" t="str">
        <f>IF('3c AA'!O134="-","-",'3c AA'!O134)</f>
        <v>-</v>
      </c>
      <c r="M125" s="129" t="str">
        <f>IF('3c AA'!P134="-","-",'3c AA'!P134)</f>
        <v>-</v>
      </c>
      <c r="N125" s="129" t="str">
        <f>IF('3c AA'!Q134="-","-",'3c AA'!Q134)</f>
        <v>-</v>
      </c>
      <c r="O125" s="30"/>
      <c r="P125" s="129" t="str">
        <f>IF('3c AA'!S134="-","-",'3c AA'!S134)</f>
        <v>-</v>
      </c>
      <c r="Q125" s="129" t="str">
        <f>IF('3c AA'!T134="-","-",'3c AA'!T134)</f>
        <v>-</v>
      </c>
      <c r="R125" s="129" t="str">
        <f>IF('3c AA'!U134="-","-",'3c AA'!U134)</f>
        <v>-</v>
      </c>
      <c r="S125" s="129" t="str">
        <f>IF('3c AA'!V134="-","-",'3c AA'!V134)</f>
        <v>-</v>
      </c>
      <c r="T125" s="129">
        <f>IF('3c AA'!W134="-","-",'3c AA'!W134)</f>
        <v>0</v>
      </c>
      <c r="U125" s="129" t="str">
        <f>IF('3c AA'!X134="-","-",'3c AA'!X134)</f>
        <v>-</v>
      </c>
      <c r="V125" s="129" t="str">
        <f>IF('3c AA'!Y134="-","-",'3c AA'!Y134)</f>
        <v>-</v>
      </c>
      <c r="W125" s="129" t="str">
        <f>IF('3c AA'!Z134="-","-",'3c AA'!Z134)</f>
        <v>-</v>
      </c>
      <c r="X125" s="129" t="str">
        <f>IF('3c AA'!AA134="-","-",'3c AA'!AA134)</f>
        <v>-</v>
      </c>
      <c r="Y125" s="129" t="str">
        <f>IF('3c AA'!AB134="-","-",'3c AA'!AB134)</f>
        <v>-</v>
      </c>
      <c r="Z125" s="129" t="str">
        <f>IF('3c AA'!AC134="-","-",'3c AA'!AC134)</f>
        <v>-</v>
      </c>
      <c r="AA125" s="28"/>
    </row>
    <row r="126" spans="1:27" s="29" customFormat="1" ht="11.25" customHeight="1" x14ac:dyDescent="0.15">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t="str">
        <f>'3d PC'!U61</f>
        <v>-</v>
      </c>
      <c r="V126" s="129" t="str">
        <f>'3d PC'!V61</f>
        <v>-</v>
      </c>
      <c r="W126" s="129" t="str">
        <f>'3d PC'!W61</f>
        <v>-</v>
      </c>
      <c r="X126" s="129" t="str">
        <f>'3d PC'!X61</f>
        <v>-</v>
      </c>
      <c r="Y126" s="129" t="str">
        <f>'3d PC'!Y61</f>
        <v>-</v>
      </c>
      <c r="Z126" s="129" t="str">
        <f>'3d PC'!Z61</f>
        <v>-</v>
      </c>
      <c r="AA126" s="28"/>
    </row>
    <row r="127" spans="1:27" s="29" customFormat="1" ht="11.25" customHeight="1" x14ac:dyDescent="0.15">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t="str">
        <f>'3e NC-Elec'!V51</f>
        <v>-</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15">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t="str">
        <f>IF('3g CPIH'!Q$16="-","-",'3h OC '!$E$9*('3g CPIH'!Q$16/'3g CPIH'!$G$16))</f>
        <v>-</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f>IF('3i SMNCC'!P$38="-","-",'3i SMNCC'!P$48)</f>
        <v>11.63045810995356</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15">
      <c r="A130" s="256"/>
      <c r="B130" s="132" t="s">
        <v>349</v>
      </c>
      <c r="C130" s="132" t="s">
        <v>389</v>
      </c>
      <c r="D130" s="134" t="s">
        <v>325</v>
      </c>
      <c r="E130" s="131"/>
      <c r="F130" s="30"/>
      <c r="G130" s="129">
        <f>IF('3g CPIH'!C$16="-","-",'3j PAAC PAP'!$G$15*('3g CPIH'!C$16/'3g CPIH'!$G$16))</f>
        <v>3.3460635029354204</v>
      </c>
      <c r="H130" s="129">
        <f>IF('3g CPIH'!D$16="-","-",'3j PAAC PAP'!$G$15*('3g CPIH'!D$16/'3g CPIH'!$G$16))</f>
        <v>3.3527623287671227</v>
      </c>
      <c r="I130" s="129">
        <f>IF('3g CPIH'!E$16="-","-",'3j PAAC PAP'!$G$15*('3g CPIH'!E$16/'3g CPIH'!$G$16))</f>
        <v>3.3628105675146771</v>
      </c>
      <c r="J130" s="129">
        <f>IF('3g CPIH'!F$16="-","-",'3j PAAC PAP'!$G$15*('3g CPIH'!F$16/'3g CPIH'!$G$16))</f>
        <v>3.3829070450097847</v>
      </c>
      <c r="K130" s="129">
        <f>IF('3g CPIH'!G$16="-","-",'3j PAAC PAP'!$G$15*('3g CPIH'!G$16/'3g CPIH'!$G$16))</f>
        <v>3.4230999999999998</v>
      </c>
      <c r="L130" s="129">
        <f>IF('3g CPIH'!H$16="-","-",'3j PAAC PAP'!$G$15*('3g CPIH'!H$16/'3g CPIH'!$G$16))</f>
        <v>3.4666423679060667</v>
      </c>
      <c r="M130" s="129">
        <f>IF('3g CPIH'!I$16="-","-",'3j PAAC PAP'!$G$15*('3g CPIH'!I$16/'3g CPIH'!$G$16))</f>
        <v>3.516883561643835</v>
      </c>
      <c r="N130" s="129">
        <f>IF('3g CPIH'!J$16="-","-",'3j PAAC PAP'!$G$15*('3g CPIH'!J$16/'3g CPIH'!$G$16))</f>
        <v>3.547028277886497</v>
      </c>
      <c r="O130" s="30"/>
      <c r="P130" s="129">
        <f>IF('3g CPIH'!L$16="-","-",'3j PAAC PAP'!$G$15*('3g CPIH'!L$16/'3g CPIH'!$G$16))</f>
        <v>3.547028277886497</v>
      </c>
      <c r="Q130" s="129">
        <f>IF('3g CPIH'!M$16="-","-",'3j PAAC PAP'!$G$15*('3g CPIH'!M$16/'3g CPIH'!$G$16))</f>
        <v>3.5872212328767121</v>
      </c>
      <c r="R130" s="129">
        <f>IF('3g CPIH'!N$16="-","-",'3j PAAC PAP'!$G$15*('3g CPIH'!N$16/'3g CPIH'!$G$16))</f>
        <v>3.6140165362035224</v>
      </c>
      <c r="S130" s="129">
        <f>IF('3g CPIH'!O$16="-","-",'3j PAAC PAP'!$G$15*('3g CPIH'!O$16/'3g CPIH'!$G$16))</f>
        <v>3.6341130136986299</v>
      </c>
      <c r="T130" s="129">
        <f>IF('3g CPIH'!P$16="-","-",'3j PAAC PAP'!$G$15*('3g CPIH'!P$16/'3g CPIH'!$G$16))</f>
        <v>3.6441612524461835</v>
      </c>
      <c r="U130" s="129" t="str">
        <f>IF('3g CPIH'!Q$16="-","-",'3j PAAC PAP'!$G$15*('3g CPIH'!Q$16/'3g CPIH'!$G$16))</f>
        <v>-</v>
      </c>
      <c r="V130" s="129" t="str">
        <f>IF('3g CPIH'!R$16="-","-",'3j PAAC PAP'!$G$15*('3g CPIH'!R$16/'3g CPIH'!$G$16))</f>
        <v>-</v>
      </c>
      <c r="W130" s="129" t="str">
        <f>IF('3g CPIH'!S$16="-","-",'3j PAAC PAP'!$G$15*('3g CPIH'!S$16/'3g CPIH'!$G$16))</f>
        <v>-</v>
      </c>
      <c r="X130" s="129" t="str">
        <f>IF('3g CPIH'!T$16="-","-",'3j PAAC PAP'!$G$15*('3g CPIH'!T$16/'3g CPIH'!$G$16))</f>
        <v>-</v>
      </c>
      <c r="Y130" s="129" t="str">
        <f>IF('3g CPIH'!U$16="-","-",'3j PAAC PAP'!$G$15*('3g CPIH'!U$16/'3g CPIH'!$G$16))</f>
        <v>-</v>
      </c>
      <c r="Z130" s="129" t="str">
        <f>IF('3g CPIH'!V$16="-","-",'3j PAAC PAP'!$G$15*('3g CPIH'!V$16/'3g CPIH'!$G$16))</f>
        <v>-</v>
      </c>
      <c r="AA130" s="28"/>
    </row>
    <row r="131" spans="1:27" s="29" customFormat="1" ht="11.25" customHeight="1" x14ac:dyDescent="0.15">
      <c r="A131" s="256"/>
      <c r="B131" s="132" t="s">
        <v>349</v>
      </c>
      <c r="C131" s="132" t="s">
        <v>406</v>
      </c>
      <c r="D131" s="134" t="s">
        <v>325</v>
      </c>
      <c r="E131" s="131"/>
      <c r="F131" s="30"/>
      <c r="G131" s="129">
        <f>IF(G126="-","-",SUM(G123:G129)*'3j PAAC PAP'!$G$33)</f>
        <v>0.28755133442964015</v>
      </c>
      <c r="H131" s="129">
        <f>IF(H126="-","-",SUM(H123:H129)*'3j PAAC PAP'!$G$33)</f>
        <v>0.28792534674901393</v>
      </c>
      <c r="I131" s="129">
        <f>IF(I126="-","-",SUM(I123:I129)*'3j PAAC PAP'!$G$33)</f>
        <v>0.3165633245803981</v>
      </c>
      <c r="J131" s="129">
        <f>IF(J126="-","-",SUM(J123:J129)*'3j PAAC PAP'!$G$33)</f>
        <v>0.3176853615385194</v>
      </c>
      <c r="K131" s="129">
        <f>IF(K126="-","-",SUM(K123:K129)*'3j PAAC PAP'!$G$33)</f>
        <v>0.30074603201592265</v>
      </c>
      <c r="L131" s="129">
        <f>IF(L126="-","-",SUM(L123:L129)*'3j PAAC PAP'!$G$33)</f>
        <v>0.30254982676982173</v>
      </c>
      <c r="M131" s="129">
        <f>IF(M126="-","-",SUM(M123:M129)*'3j PAAC PAP'!$G$33)</f>
        <v>0.3182995856766429</v>
      </c>
      <c r="N131" s="129">
        <f>IF(N126="-","-",SUM(N123:N129)*'3j PAAC PAP'!$G$33)</f>
        <v>0.35001939191522974</v>
      </c>
      <c r="O131" s="30"/>
      <c r="P131" s="129">
        <f>IF(P126="-","-",SUM(P123:P129)*'3j PAAC PAP'!$G$33)</f>
        <v>0.35001939191522974</v>
      </c>
      <c r="Q131" s="129">
        <f>IF(Q126="-","-",SUM(Q123:Q129)*'3j PAAC PAP'!$G$33)</f>
        <v>0.35738631517269265</v>
      </c>
      <c r="R131" s="129">
        <f>IF(R126="-","-",SUM(R123:R129)*'3j PAAC PAP'!$G$33)</f>
        <v>0.358806465443961</v>
      </c>
      <c r="S131" s="129">
        <f>IF(S126="-","-",SUM(S123:S129)*'3j PAAC PAP'!$G$33)</f>
        <v>0.36960550813221238</v>
      </c>
      <c r="T131" s="129">
        <f>IF(T126="-","-",SUM(T123:T129)*'3j PAAC PAP'!$G$33)</f>
        <v>0.36955213278249011</v>
      </c>
      <c r="U131" s="129" t="str">
        <f>IF(U126="-","-",SUM(U123:U129)*'3j PAAC PAP'!$G$33)</f>
        <v>-</v>
      </c>
      <c r="V131" s="129" t="str">
        <f>IF(V126="-","-",SUM(V123:V129)*'3j PAAC PAP'!$G$33)</f>
        <v>-</v>
      </c>
      <c r="W131" s="129" t="str">
        <f>IF(W126="-","-",SUM(W123:W129)*'3j PAAC PAP'!$G$33)</f>
        <v>-</v>
      </c>
      <c r="X131" s="129" t="str">
        <f>IF(X126="-","-",SUM(X123:X129)*'3j PAAC PAP'!$G$33)</f>
        <v>-</v>
      </c>
      <c r="Y131" s="129" t="str">
        <f>IF(Y126="-","-",SUM(Y123:Y129)*'3j PAAC PAP'!$G$33)</f>
        <v>-</v>
      </c>
      <c r="Z131" s="129" t="str">
        <f>IF(Z126="-","-",SUM(Z123:Z129)*'3j PAAC PAP'!$G$33)</f>
        <v>-</v>
      </c>
      <c r="AA131" s="28"/>
    </row>
    <row r="132" spans="1:27" s="29" customFormat="1" ht="11.25" x14ac:dyDescent="0.15">
      <c r="A132" s="256"/>
      <c r="B132" s="132" t="s">
        <v>388</v>
      </c>
      <c r="C132" s="132" t="s">
        <v>518</v>
      </c>
      <c r="D132" s="134" t="s">
        <v>325</v>
      </c>
      <c r="E132" s="131"/>
      <c r="F132" s="30"/>
      <c r="G132" s="129">
        <f>IF(G126="-","-",SUM(G123:G131)*'3k EBIT'!$E$9)</f>
        <v>1.2340395055828048</v>
      </c>
      <c r="H132" s="129">
        <f>IF(H126="-","-",SUM(H123:H131)*'3k EBIT'!$E$9)</f>
        <v>1.2356900465539935</v>
      </c>
      <c r="I132" s="129">
        <f>IF(I126="-","-",SUM(I123:I131)*'3k EBIT'!$E$9)</f>
        <v>1.3523315808369467</v>
      </c>
      <c r="J132" s="129">
        <f>IF(J126="-","-",SUM(J123:J131)*'3k EBIT'!$E$9)</f>
        <v>1.3572832037505131</v>
      </c>
      <c r="K132" s="129">
        <f>IF(K126="-","-",SUM(K123:K131)*'3k EBIT'!$E$9)</f>
        <v>1.2891834474584041</v>
      </c>
      <c r="L132" s="129">
        <f>IF(L126="-","-",SUM(L123:L131)*'3k EBIT'!$E$9)</f>
        <v>1.2973613142756064</v>
      </c>
      <c r="M132" s="129">
        <f>IF(M126="-","-",SUM(M123:M131)*'3k EBIT'!$E$9)</f>
        <v>1.3623756014106796</v>
      </c>
      <c r="N132" s="129">
        <f>IF(N126="-","-",SUM(N123:N131)*'3k EBIT'!$E$9)</f>
        <v>1.491937606108287</v>
      </c>
      <c r="O132" s="30"/>
      <c r="P132" s="129">
        <f>IF(P126="-","-",SUM(P123:P131)*'3k EBIT'!$E$9)</f>
        <v>1.491937606108287</v>
      </c>
      <c r="Q132" s="129">
        <f>IF(Q126="-","-",SUM(Q123:Q131)*'3k EBIT'!$E$9)</f>
        <v>1.5226712342653201</v>
      </c>
      <c r="R132" s="129">
        <f>IF(R126="-","-",SUM(R123:R131)*'3k EBIT'!$E$9)</f>
        <v>1.5289647797986741</v>
      </c>
      <c r="S132" s="129">
        <f>IF(S126="-","-",SUM(S123:S131)*'3k EBIT'!$E$9)</f>
        <v>1.5732647644814022</v>
      </c>
      <c r="T132" s="129">
        <f>IF(T126="-","-",SUM(T123:T131)*'3k EBIT'!$E$9)</f>
        <v>1.573242345460919</v>
      </c>
      <c r="U132" s="129" t="str">
        <f>IF(U126="-","-",SUM(U123:U131)*'3k EBIT'!$E$9)</f>
        <v>-</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15">
      <c r="A133" s="256"/>
      <c r="B133" s="132" t="s">
        <v>292</v>
      </c>
      <c r="C133" s="177" t="s">
        <v>519</v>
      </c>
      <c r="D133" s="134" t="s">
        <v>325</v>
      </c>
      <c r="E133" s="130"/>
      <c r="F133" s="30"/>
      <c r="G133" s="129">
        <f>IF(G128="-","-",SUM(G123:G126,G128:G132)*'3l HAP'!$E$10)</f>
        <v>0.7387690599411928</v>
      </c>
      <c r="H133" s="129">
        <f>IF(H128="-","-",SUM(H123:H126,H128:H132)*'3l HAP'!$E$10)</f>
        <v>0.74004093154000972</v>
      </c>
      <c r="I133" s="129">
        <f>IF(I128="-","-",SUM(I123:I126,I128:I132)*'3l HAP'!$E$10)</f>
        <v>0.74495336162142667</v>
      </c>
      <c r="J133" s="129">
        <f>IF(J128="-","-",SUM(J123:J126,J128:J132)*'3l HAP'!$E$10)</f>
        <v>0.74876897641787821</v>
      </c>
      <c r="K133" s="129">
        <f>IF(K128="-","-",SUM(K123:K126,K128:K132)*'3l HAP'!$E$10)</f>
        <v>0.75614516757369787</v>
      </c>
      <c r="L133" s="129">
        <f>IF(L128="-","-",SUM(L123:L126,L128:L132)*'3l HAP'!$E$10)</f>
        <v>0.76244685697448766</v>
      </c>
      <c r="M133" s="129">
        <f>IF(M128="-","-",SUM(M123:M126,M128:M132)*'3l HAP'!$E$10)</f>
        <v>0.80506392622557399</v>
      </c>
      <c r="N133" s="129">
        <f>IF(N128="-","-",SUM(N123:N126,N128:N132)*'3l HAP'!$E$10)</f>
        <v>0.90490163818616931</v>
      </c>
      <c r="O133" s="30"/>
      <c r="P133" s="129">
        <f>IF(P128="-","-",SUM(P123:P126,P128:P132)*'3l HAP'!$E$10)</f>
        <v>0.90490163818616931</v>
      </c>
      <c r="Q133" s="129">
        <f>IF(Q128="-","-",SUM(Q123:Q126,Q128:Q132)*'3l HAP'!$E$10)</f>
        <v>0.93980664173803619</v>
      </c>
      <c r="R133" s="129">
        <f>IF(R128="-","-",SUM(R123:R126,R128:R132)*'3l HAP'!$E$10)</f>
        <v>0.94465631342717382</v>
      </c>
      <c r="S133" s="129">
        <f>IF(S128="-","-",SUM(S123:S126,S128:S132)*'3l HAP'!$E$10)</f>
        <v>0.97772414189220658</v>
      </c>
      <c r="T133" s="129">
        <f>IF(T128="-","-",SUM(T123:T126,T128:T132)*'3l HAP'!$E$10)</f>
        <v>0.97770686627413717</v>
      </c>
      <c r="U133" s="129" t="str">
        <f>IF(U128="-","-",SUM(U123:U126,U128:U132)*'3l HAP'!$E$10)</f>
        <v>-</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15">
      <c r="A134" s="256"/>
      <c r="B134" s="132" t="s">
        <v>44</v>
      </c>
      <c r="C134" s="132" t="str">
        <f>B134&amp;"_"&amp;D134</f>
        <v>Total_South Wales</v>
      </c>
      <c r="D134" s="134" t="s">
        <v>325</v>
      </c>
      <c r="E134" s="131"/>
      <c r="F134" s="30"/>
      <c r="G134" s="129">
        <f t="shared" ref="G134:N134" si="18">IF(G128="-","-",SUM(G123:G133))</f>
        <v>65.688189894665101</v>
      </c>
      <c r="H134" s="129">
        <f t="shared" si="18"/>
        <v>65.776332307812794</v>
      </c>
      <c r="I134" s="129">
        <f t="shared" si="18"/>
        <v>71.920270322308994</v>
      </c>
      <c r="J134" s="129">
        <f t="shared" si="18"/>
        <v>72.184697561752088</v>
      </c>
      <c r="K134" s="129">
        <f t="shared" si="18"/>
        <v>68.607877533784887</v>
      </c>
      <c r="L134" s="129">
        <f t="shared" si="18"/>
        <v>69.044593088412753</v>
      </c>
      <c r="M134" s="129">
        <f t="shared" si="18"/>
        <v>72.50901333033552</v>
      </c>
      <c r="N134" s="129">
        <f t="shared" si="18"/>
        <v>79.427901104491013</v>
      </c>
      <c r="O134" s="30"/>
      <c r="P134" s="129">
        <f t="shared" ref="P134:Z134" si="19">IF(P128="-","-",SUM(P123:P133))</f>
        <v>79.427901104491013</v>
      </c>
      <c r="Q134" s="129">
        <f t="shared" si="19"/>
        <v>81.080364816591953</v>
      </c>
      <c r="R134" s="129">
        <f t="shared" si="19"/>
        <v>81.41645359005949</v>
      </c>
      <c r="S134" s="129">
        <f t="shared" si="19"/>
        <v>83.781098596656676</v>
      </c>
      <c r="T134" s="129">
        <f t="shared" si="19"/>
        <v>83.779901373079497</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f>IF('3c AA'!W135="-","-",'3c AA'!W135)</f>
        <v>0</v>
      </c>
      <c r="U137" s="38" t="str">
        <f>IF('3c AA'!X135="-","-",'3c AA'!X135)</f>
        <v>-</v>
      </c>
      <c r="V137" s="38" t="str">
        <f>IF('3c AA'!Y135="-","-",'3c AA'!Y135)</f>
        <v>-</v>
      </c>
      <c r="W137" s="38" t="str">
        <f>IF('3c AA'!Z135="-","-",'3c AA'!Z135)</f>
        <v>-</v>
      </c>
      <c r="X137" s="38" t="str">
        <f>IF('3c AA'!AA135="-","-",'3c AA'!AA135)</f>
        <v>-</v>
      </c>
      <c r="Y137" s="38" t="str">
        <f>IF('3c AA'!AB135="-","-",'3c AA'!AB135)</f>
        <v>-</v>
      </c>
      <c r="Z137" s="38" t="str">
        <f>IF('3c AA'!AC135="-","-",'3c AA'!AC135)</f>
        <v>-</v>
      </c>
      <c r="AA137" s="28"/>
    </row>
    <row r="138" spans="1:27" s="29" customFormat="1" ht="11.25" customHeight="1" x14ac:dyDescent="0.15">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t="str">
        <f>'3d PC'!U61</f>
        <v>-</v>
      </c>
      <c r="V138" s="38" t="str">
        <f>'3d PC'!V61</f>
        <v>-</v>
      </c>
      <c r="W138" s="38" t="str">
        <f>'3d PC'!W61</f>
        <v>-</v>
      </c>
      <c r="X138" s="38" t="str">
        <f>'3d PC'!X61</f>
        <v>-</v>
      </c>
      <c r="Y138" s="38" t="str">
        <f>'3d PC'!Y61</f>
        <v>-</v>
      </c>
      <c r="Z138" s="38" t="str">
        <f>'3d PC'!Z61</f>
        <v>-</v>
      </c>
      <c r="AA138" s="28"/>
    </row>
    <row r="139" spans="1:27" s="29" customFormat="1" ht="11.25" customHeight="1" x14ac:dyDescent="0.15">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t="str">
        <f>'3e NC-Elec'!V52</f>
        <v>-</v>
      </c>
      <c r="V139" s="38" t="str">
        <f>'3e NC-Elec'!W52</f>
        <v>-</v>
      </c>
      <c r="W139" s="38" t="str">
        <f>'3e NC-Elec'!X52</f>
        <v>-</v>
      </c>
      <c r="X139" s="38" t="str">
        <f>'3e NC-Elec'!Y52</f>
        <v>-</v>
      </c>
      <c r="Y139" s="38" t="str">
        <f>'3e NC-Elec'!Z52</f>
        <v>-</v>
      </c>
      <c r="Z139" s="38" t="str">
        <f>'3e NC-Elec'!AA52</f>
        <v>-</v>
      </c>
      <c r="AA139" s="28"/>
    </row>
    <row r="140" spans="1:27" s="29" customFormat="1" ht="11.25" customHeight="1" x14ac:dyDescent="0.15">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t="str">
        <f>IF('3g CPIH'!Q$16="-","-",'3h OC '!$E$9*('3g CPIH'!Q$16/'3g CPIH'!$G$16))</f>
        <v>-</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f>IF('3i SMNCC'!P$38="-","-",'3i SMNCC'!P$48)</f>
        <v>11.63045810995356</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15">
      <c r="A142" s="256"/>
      <c r="B142" s="135" t="s">
        <v>349</v>
      </c>
      <c r="C142" s="135" t="s">
        <v>389</v>
      </c>
      <c r="D142" s="133" t="s">
        <v>326</v>
      </c>
      <c r="E142" s="128"/>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f>IF('3g CPIH'!P$16="-","-",'3j PAAC PAP'!$G$15*('3g CPIH'!P$16/'3g CPIH'!$G$16))</f>
        <v>3.6441612524461835</v>
      </c>
      <c r="U142" s="38" t="str">
        <f>IF('3g CPIH'!Q$16="-","-",'3j PAAC PAP'!$G$15*('3g CPIH'!Q$16/'3g CPIH'!$G$16))</f>
        <v>-</v>
      </c>
      <c r="V142" s="38" t="str">
        <f>IF('3g CPIH'!R$16="-","-",'3j PAAC PAP'!$G$15*('3g CPIH'!R$16/'3g CPIH'!$G$16))</f>
        <v>-</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15">
      <c r="A143" s="256"/>
      <c r="B143" s="135" t="s">
        <v>349</v>
      </c>
      <c r="C143" s="135" t="s">
        <v>406</v>
      </c>
      <c r="D143" s="133" t="s">
        <v>326</v>
      </c>
      <c r="E143" s="128"/>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0.30639298476982174</v>
      </c>
      <c r="M143" s="38">
        <f>IF(M138="-","-",SUM(M135:M141)*'3j PAAC PAP'!$G$33)</f>
        <v>0.33000374867664289</v>
      </c>
      <c r="N143" s="38">
        <f>IF(N138="-","-",SUM(N135:N141)*'3j PAAC PAP'!$G$33)</f>
        <v>0.36172355491522967</v>
      </c>
      <c r="O143" s="30"/>
      <c r="P143" s="38">
        <f>IF(P138="-","-",SUM(P135:P141)*'3j PAAC PAP'!$G$33)</f>
        <v>0.36172355491522967</v>
      </c>
      <c r="Q143" s="38">
        <f>IF(Q138="-","-",SUM(Q135:Q141)*'3j PAAC PAP'!$G$33)</f>
        <v>0.37013861217269267</v>
      </c>
      <c r="R143" s="38">
        <f>IF(R138="-","-",SUM(R135:R141)*'3j PAAC PAP'!$G$33)</f>
        <v>0.37155876244396102</v>
      </c>
      <c r="S143" s="38">
        <f>IF(S138="-","-",SUM(S135:S141)*'3j PAAC PAP'!$G$33)</f>
        <v>0.37886402513221235</v>
      </c>
      <c r="T143" s="38">
        <f>IF(T138="-","-",SUM(T135:T141)*'3j PAAC PAP'!$G$33)</f>
        <v>0.37881064978249007</v>
      </c>
      <c r="U143" s="38" t="str">
        <f>IF(U138="-","-",SUM(U135:U141)*'3j PAAC PAP'!$G$33)</f>
        <v>-</v>
      </c>
      <c r="V143" s="38" t="str">
        <f>IF(V138="-","-",SUM(V135:V141)*'3j PAAC PAP'!$G$33)</f>
        <v>-</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25" x14ac:dyDescent="0.15">
      <c r="A144" s="256"/>
      <c r="B144" s="135" t="s">
        <v>388</v>
      </c>
      <c r="C144" s="135" t="s">
        <v>518</v>
      </c>
      <c r="D144" s="133" t="s">
        <v>326</v>
      </c>
      <c r="E144" s="128"/>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1.3129882525597503</v>
      </c>
      <c r="M144" s="38">
        <f>IF(M138="-","-",SUM(M135:M143)*'3k EBIT'!$E$9)</f>
        <v>1.4099667316396636</v>
      </c>
      <c r="N144" s="38">
        <f>IF(N138="-","-",SUM(N135:N143)*'3k EBIT'!$E$9)</f>
        <v>1.5395287363372709</v>
      </c>
      <c r="O144" s="30"/>
      <c r="P144" s="38">
        <f>IF(P138="-","-",SUM(P135:P143)*'3k EBIT'!$E$9)</f>
        <v>1.5395287363372709</v>
      </c>
      <c r="Q144" s="38">
        <f>IF(Q138="-","-",SUM(Q135:Q143)*'3k EBIT'!$E$9)</f>
        <v>1.5745242567536162</v>
      </c>
      <c r="R144" s="38">
        <f>IF(R138="-","-",SUM(R135:R143)*'3k EBIT'!$E$9)</f>
        <v>1.5808178022869701</v>
      </c>
      <c r="S144" s="38">
        <f>IF(S138="-","-",SUM(S135:S143)*'3k EBIT'!$E$9)</f>
        <v>1.6109114794386583</v>
      </c>
      <c r="T144" s="38">
        <f>IF(T138="-","-",SUM(T135:T143)*'3k EBIT'!$E$9)</f>
        <v>1.6108890604181751</v>
      </c>
      <c r="U144" s="38" t="str">
        <f>IF(U138="-","-",SUM(U135:U143)*'3k EBIT'!$E$9)</f>
        <v>-</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15">
      <c r="A145" s="256"/>
      <c r="B145" s="135" t="s">
        <v>292</v>
      </c>
      <c r="C145" s="179" t="s">
        <v>519</v>
      </c>
      <c r="D145" s="133" t="s">
        <v>326</v>
      </c>
      <c r="E145" s="127"/>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0.76273191865418377</v>
      </c>
      <c r="M145" s="38">
        <f>IF(M140="-","-",SUM(M135:M138,M140:M144)*'3l HAP'!$E$10)</f>
        <v>0.80593206861373956</v>
      </c>
      <c r="N145" s="38">
        <f>IF(N140="-","-",SUM(N135:N138,N140:N144)*'3l HAP'!$E$10)</f>
        <v>0.90576978057433488</v>
      </c>
      <c r="O145" s="30"/>
      <c r="P145" s="38">
        <f>IF(P140="-","-",SUM(P135:P138,P140:P144)*'3l HAP'!$E$10)</f>
        <v>0.90576978057433488</v>
      </c>
      <c r="Q145" s="38">
        <f>IF(Q140="-","-",SUM(Q135:Q138,Q140:Q144)*'3l HAP'!$E$10)</f>
        <v>0.94075252822066446</v>
      </c>
      <c r="R145" s="38">
        <f>IF(R140="-","-",SUM(R135:R138,R140:R144)*'3l HAP'!$E$10)</f>
        <v>0.94560219990980199</v>
      </c>
      <c r="S145" s="38">
        <f>IF(S140="-","-",SUM(S135:S138,S140:S144)*'3l HAP'!$E$10)</f>
        <v>0.97841088139329269</v>
      </c>
      <c r="T145" s="38">
        <f>IF(T140="-","-",SUM(T135:T138,T140:T144)*'3l HAP'!$E$10)</f>
        <v>0.9783936057752235</v>
      </c>
      <c r="U145" s="38" t="str">
        <f>IF(U140="-","-",SUM(U135:U138,U140:U144)*'3l HAP'!$E$10)</f>
        <v>-</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15">
      <c r="A146" s="256"/>
      <c r="B146" s="135" t="s">
        <v>44</v>
      </c>
      <c r="C146" s="135" t="str">
        <f>B146&amp;"_"&amp;D146</f>
        <v>Total_Southern Western</v>
      </c>
      <c r="D146" s="133" t="s">
        <v>326</v>
      </c>
      <c r="E146" s="128"/>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69.867348246376579</v>
      </c>
      <c r="M146" s="38">
        <f t="shared" si="20"/>
        <v>75.014676765952686</v>
      </c>
      <c r="N146" s="38">
        <f t="shared" si="20"/>
        <v>81.933564540108165</v>
      </c>
      <c r="O146" s="30"/>
      <c r="P146" s="38">
        <f t="shared" ref="P146:Z146" si="21">IF(P140="-","-",SUM(P135:P145))</f>
        <v>81.933564540108165</v>
      </c>
      <c r="Q146" s="38">
        <f t="shared" si="21"/>
        <v>83.810416022562904</v>
      </c>
      <c r="R146" s="38">
        <f t="shared" si="21"/>
        <v>84.146504796030428</v>
      </c>
      <c r="S146" s="38">
        <f t="shared" si="21"/>
        <v>85.763190568115007</v>
      </c>
      <c r="T146" s="38">
        <f t="shared" si="21"/>
        <v>85.761993344537842</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AA'!J136="-","-",'3c AA'!J136)</f>
        <v>-</v>
      </c>
      <c r="H149" s="129" t="str">
        <f>IF('3c AA'!K136="-","-",'3c AA'!K136)</f>
        <v>-</v>
      </c>
      <c r="I149" s="129" t="str">
        <f>IF('3c AA'!L136="-","-",'3c AA'!L136)</f>
        <v>-</v>
      </c>
      <c r="J149" s="129" t="str">
        <f>IF('3c AA'!M136="-","-",'3c AA'!M136)</f>
        <v>-</v>
      </c>
      <c r="K149" s="129" t="str">
        <f>IF('3c AA'!N136="-","-",'3c AA'!N136)</f>
        <v>-</v>
      </c>
      <c r="L149" s="129" t="str">
        <f>IF('3c AA'!O136="-","-",'3c AA'!O136)</f>
        <v>-</v>
      </c>
      <c r="M149" s="129" t="str">
        <f>IF('3c AA'!P136="-","-",'3c AA'!P136)</f>
        <v>-</v>
      </c>
      <c r="N149" s="129" t="str">
        <f>IF('3c AA'!Q136="-","-",'3c AA'!Q136)</f>
        <v>-</v>
      </c>
      <c r="O149" s="30"/>
      <c r="P149" s="129" t="str">
        <f>IF('3c AA'!S136="-","-",'3c AA'!S136)</f>
        <v>-</v>
      </c>
      <c r="Q149" s="129" t="str">
        <f>IF('3c AA'!T136="-","-",'3c AA'!T136)</f>
        <v>-</v>
      </c>
      <c r="R149" s="129" t="str">
        <f>IF('3c AA'!U136="-","-",'3c AA'!U136)</f>
        <v>-</v>
      </c>
      <c r="S149" s="129" t="str">
        <f>IF('3c AA'!V136="-","-",'3c AA'!V136)</f>
        <v>-</v>
      </c>
      <c r="T149" s="129">
        <f>IF('3c AA'!W136="-","-",'3c AA'!W136)</f>
        <v>0</v>
      </c>
      <c r="U149" s="129" t="str">
        <f>IF('3c AA'!X136="-","-",'3c AA'!X136)</f>
        <v>-</v>
      </c>
      <c r="V149" s="129" t="str">
        <f>IF('3c AA'!Y136="-","-",'3c AA'!Y136)</f>
        <v>-</v>
      </c>
      <c r="W149" s="129" t="str">
        <f>IF('3c AA'!Z136="-","-",'3c AA'!Z136)</f>
        <v>-</v>
      </c>
      <c r="X149" s="129" t="str">
        <f>IF('3c AA'!AA136="-","-",'3c AA'!AA136)</f>
        <v>-</v>
      </c>
      <c r="Y149" s="129" t="str">
        <f>IF('3c AA'!AB136="-","-",'3c AA'!AB136)</f>
        <v>-</v>
      </c>
      <c r="Z149" s="129" t="str">
        <f>IF('3c AA'!AC136="-","-",'3c AA'!AC136)</f>
        <v>-</v>
      </c>
      <c r="AA149" s="28"/>
    </row>
    <row r="150" spans="1:27" s="29" customFormat="1" ht="11.25" customHeight="1" x14ac:dyDescent="0.15">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t="str">
        <f>'3d PC'!U61</f>
        <v>-</v>
      </c>
      <c r="V150" s="129" t="str">
        <f>'3d PC'!V61</f>
        <v>-</v>
      </c>
      <c r="W150" s="129" t="str">
        <f>'3d PC'!W61</f>
        <v>-</v>
      </c>
      <c r="X150" s="129" t="str">
        <f>'3d PC'!X61</f>
        <v>-</v>
      </c>
      <c r="Y150" s="129" t="str">
        <f>'3d PC'!Y61</f>
        <v>-</v>
      </c>
      <c r="Z150" s="129" t="str">
        <f>'3d PC'!Z61</f>
        <v>-</v>
      </c>
      <c r="AA150" s="28"/>
    </row>
    <row r="151" spans="1:27" s="29" customFormat="1" ht="11.25" customHeight="1" x14ac:dyDescent="0.15">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t="str">
        <f>'3e NC-Elec'!V53</f>
        <v>-</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15">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t="str">
        <f>IF('3g CPIH'!Q$16="-","-",'3h OC '!$E$9*('3g CPIH'!Q$16/'3g CPIH'!$G$16))</f>
        <v>-</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f>IF('3i SMNCC'!P$38="-","-",'3i SMNCC'!P$48)</f>
        <v>11.63045810995356</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15">
      <c r="A154" s="256"/>
      <c r="B154" s="132" t="s">
        <v>349</v>
      </c>
      <c r="C154" s="132" t="s">
        <v>389</v>
      </c>
      <c r="D154" s="134" t="s">
        <v>327</v>
      </c>
      <c r="E154" s="131"/>
      <c r="F154" s="30"/>
      <c r="G154" s="129">
        <f>IF('3g CPIH'!C$16="-","-",'3j PAAC PAP'!$G$15*('3g CPIH'!C$16/'3g CPIH'!$G$16))</f>
        <v>3.3460635029354204</v>
      </c>
      <c r="H154" s="129">
        <f>IF('3g CPIH'!D$16="-","-",'3j PAAC PAP'!$G$15*('3g CPIH'!D$16/'3g CPIH'!$G$16))</f>
        <v>3.3527623287671227</v>
      </c>
      <c r="I154" s="129">
        <f>IF('3g CPIH'!E$16="-","-",'3j PAAC PAP'!$G$15*('3g CPIH'!E$16/'3g CPIH'!$G$16))</f>
        <v>3.3628105675146771</v>
      </c>
      <c r="J154" s="129">
        <f>IF('3g CPIH'!F$16="-","-",'3j PAAC PAP'!$G$15*('3g CPIH'!F$16/'3g CPIH'!$G$16))</f>
        <v>3.3829070450097847</v>
      </c>
      <c r="K154" s="129">
        <f>IF('3g CPIH'!G$16="-","-",'3j PAAC PAP'!$G$15*('3g CPIH'!G$16/'3g CPIH'!$G$16))</f>
        <v>3.4230999999999998</v>
      </c>
      <c r="L154" s="129">
        <f>IF('3g CPIH'!H$16="-","-",'3j PAAC PAP'!$G$15*('3g CPIH'!H$16/'3g CPIH'!$G$16))</f>
        <v>3.4666423679060667</v>
      </c>
      <c r="M154" s="129">
        <f>IF('3g CPIH'!I$16="-","-",'3j PAAC PAP'!$G$15*('3g CPIH'!I$16/'3g CPIH'!$G$16))</f>
        <v>3.516883561643835</v>
      </c>
      <c r="N154" s="129">
        <f>IF('3g CPIH'!J$16="-","-",'3j PAAC PAP'!$G$15*('3g CPIH'!J$16/'3g CPIH'!$G$16))</f>
        <v>3.547028277886497</v>
      </c>
      <c r="O154" s="30"/>
      <c r="P154" s="129">
        <f>IF('3g CPIH'!L$16="-","-",'3j PAAC PAP'!$G$15*('3g CPIH'!L$16/'3g CPIH'!$G$16))</f>
        <v>3.547028277886497</v>
      </c>
      <c r="Q154" s="129">
        <f>IF('3g CPIH'!M$16="-","-",'3j PAAC PAP'!$G$15*('3g CPIH'!M$16/'3g CPIH'!$G$16))</f>
        <v>3.5872212328767121</v>
      </c>
      <c r="R154" s="129">
        <f>IF('3g CPIH'!N$16="-","-",'3j PAAC PAP'!$G$15*('3g CPIH'!N$16/'3g CPIH'!$G$16))</f>
        <v>3.6140165362035224</v>
      </c>
      <c r="S154" s="129">
        <f>IF('3g CPIH'!O$16="-","-",'3j PAAC PAP'!$G$15*('3g CPIH'!O$16/'3g CPIH'!$G$16))</f>
        <v>3.6341130136986299</v>
      </c>
      <c r="T154" s="129">
        <f>IF('3g CPIH'!P$16="-","-",'3j PAAC PAP'!$G$15*('3g CPIH'!P$16/'3g CPIH'!$G$16))</f>
        <v>3.6441612524461835</v>
      </c>
      <c r="U154" s="129" t="str">
        <f>IF('3g CPIH'!Q$16="-","-",'3j PAAC PAP'!$G$15*('3g CPIH'!Q$16/'3g CPIH'!$G$16))</f>
        <v>-</v>
      </c>
      <c r="V154" s="129" t="str">
        <f>IF('3g CPIH'!R$16="-","-",'3j PAAC PAP'!$G$15*('3g CPIH'!R$16/'3g CPIH'!$G$16))</f>
        <v>-</v>
      </c>
      <c r="W154" s="129" t="str">
        <f>IF('3g CPIH'!S$16="-","-",'3j PAAC PAP'!$G$15*('3g CPIH'!S$16/'3g CPIH'!$G$16))</f>
        <v>-</v>
      </c>
      <c r="X154" s="129" t="str">
        <f>IF('3g CPIH'!T$16="-","-",'3j PAAC PAP'!$G$15*('3g CPIH'!T$16/'3g CPIH'!$G$16))</f>
        <v>-</v>
      </c>
      <c r="Y154" s="129" t="str">
        <f>IF('3g CPIH'!U$16="-","-",'3j PAAC PAP'!$G$15*('3g CPIH'!U$16/'3g CPIH'!$G$16))</f>
        <v>-</v>
      </c>
      <c r="Z154" s="129" t="str">
        <f>IF('3g CPIH'!V$16="-","-",'3j PAAC PAP'!$G$15*('3g CPIH'!V$16/'3g CPIH'!$G$16))</f>
        <v>-</v>
      </c>
      <c r="AA154" s="28"/>
    </row>
    <row r="155" spans="1:27" s="29" customFormat="1" ht="11.25" x14ac:dyDescent="0.15">
      <c r="A155" s="256"/>
      <c r="B155" s="132" t="s">
        <v>349</v>
      </c>
      <c r="C155" s="132" t="s">
        <v>406</v>
      </c>
      <c r="D155" s="134" t="s">
        <v>327</v>
      </c>
      <c r="E155" s="131"/>
      <c r="F155" s="30"/>
      <c r="G155" s="129">
        <f>IF(G150="-","-",SUM(G147:G153)*'3j PAAC PAP'!$G$33)</f>
        <v>0.35236095342964013</v>
      </c>
      <c r="H155" s="129">
        <f>IF(H150="-","-",SUM(H147:H153)*'3j PAAC PAP'!$G$33)</f>
        <v>0.35273496574901386</v>
      </c>
      <c r="I155" s="129">
        <f>IF(I150="-","-",SUM(I147:I153)*'3j PAAC PAP'!$G$33)</f>
        <v>0.31219609958039807</v>
      </c>
      <c r="J155" s="129">
        <f>IF(J150="-","-",SUM(J147:J153)*'3j PAAC PAP'!$G$33)</f>
        <v>0.31331813653851942</v>
      </c>
      <c r="K155" s="129">
        <f>IF(K150="-","-",SUM(K147:K153)*'3j PAAC PAP'!$G$33)</f>
        <v>0.31245019501592264</v>
      </c>
      <c r="L155" s="129">
        <f>IF(L150="-","-",SUM(L147:L153)*'3j PAAC PAP'!$G$33)</f>
        <v>0.31425398976982177</v>
      </c>
      <c r="M155" s="129">
        <f>IF(M150="-","-",SUM(M147:M153)*'3j PAAC PAP'!$G$33)</f>
        <v>0.32878092567664291</v>
      </c>
      <c r="N155" s="129">
        <f>IF(N150="-","-",SUM(N147:N153)*'3j PAAC PAP'!$G$33)</f>
        <v>0.36050073191522969</v>
      </c>
      <c r="O155" s="30"/>
      <c r="P155" s="129">
        <f>IF(P150="-","-",SUM(P147:P153)*'3j PAAC PAP'!$G$33)</f>
        <v>0.36050073191522969</v>
      </c>
      <c r="Q155" s="129">
        <f>IF(Q150="-","-",SUM(Q147:Q153)*'3j PAAC PAP'!$G$33)</f>
        <v>0.38201746417269267</v>
      </c>
      <c r="R155" s="129">
        <f>IF(R150="-","-",SUM(R147:R153)*'3j PAAC PAP'!$G$33)</f>
        <v>0.38343761444396102</v>
      </c>
      <c r="S155" s="129">
        <f>IF(S150="-","-",SUM(S147:S153)*'3j PAAC PAP'!$G$33)</f>
        <v>0.41188024613221236</v>
      </c>
      <c r="T155" s="129">
        <f>IF(T150="-","-",SUM(T147:T153)*'3j PAAC PAP'!$G$33)</f>
        <v>0.41182687078249008</v>
      </c>
      <c r="U155" s="129" t="str">
        <f>IF(U150="-","-",SUM(U147:U153)*'3j PAAC PAP'!$G$33)</f>
        <v>-</v>
      </c>
      <c r="V155" s="129" t="str">
        <f>IF(V150="-","-",SUM(V147:V153)*'3j PAAC PAP'!$G$33)</f>
        <v>-</v>
      </c>
      <c r="W155" s="129" t="str">
        <f>IF(W150="-","-",SUM(W147:W153)*'3j PAAC PAP'!$G$33)</f>
        <v>-</v>
      </c>
      <c r="X155" s="129" t="str">
        <f>IF(X150="-","-",SUM(X147:X153)*'3j PAAC PAP'!$G$33)</f>
        <v>-</v>
      </c>
      <c r="Y155" s="129" t="str">
        <f>IF(Y150="-","-",SUM(Y147:Y153)*'3j PAAC PAP'!$G$33)</f>
        <v>-</v>
      </c>
      <c r="Z155" s="129" t="str">
        <f>IF(Z150="-","-",SUM(Z147:Z153)*'3j PAAC PAP'!$G$33)</f>
        <v>-</v>
      </c>
      <c r="AA155" s="28"/>
    </row>
    <row r="156" spans="1:27" s="29" customFormat="1" ht="11.25" x14ac:dyDescent="0.15">
      <c r="A156" s="256"/>
      <c r="B156" s="132" t="s">
        <v>388</v>
      </c>
      <c r="C156" s="132" t="s">
        <v>518</v>
      </c>
      <c r="D156" s="134" t="s">
        <v>327</v>
      </c>
      <c r="E156" s="182"/>
      <c r="F156" s="30"/>
      <c r="G156" s="129">
        <f>IF(G150="-","-",SUM(G147:G155)*'3k EBIT'!$E$9)</f>
        <v>1.4975665102835967</v>
      </c>
      <c r="H156" s="129">
        <f>IF(H150="-","-",SUM(H147:H155)*'3k EBIT'!$E$9)</f>
        <v>1.4992170512547851</v>
      </c>
      <c r="I156" s="129">
        <f>IF(I150="-","-",SUM(I147:I155)*'3k EBIT'!$E$9)</f>
        <v>1.3345736964231467</v>
      </c>
      <c r="J156" s="129">
        <f>IF(J150="-","-",SUM(J147:J155)*'3k EBIT'!$E$9)</f>
        <v>1.3395253193367129</v>
      </c>
      <c r="K156" s="129">
        <f>IF(K150="-","-",SUM(K147:K155)*'3k EBIT'!$E$9)</f>
        <v>1.3367745776873881</v>
      </c>
      <c r="L156" s="129">
        <f>IF(L150="-","-",SUM(L147:L155)*'3k EBIT'!$E$9)</f>
        <v>1.3449524445045906</v>
      </c>
      <c r="M156" s="129">
        <f>IF(M150="-","-",SUM(M147:M155)*'3k EBIT'!$E$9)</f>
        <v>1.4049945240037993</v>
      </c>
      <c r="N156" s="129">
        <f>IF(N150="-","-",SUM(N147:N155)*'3k EBIT'!$E$9)</f>
        <v>1.5345565287014069</v>
      </c>
      <c r="O156" s="30"/>
      <c r="P156" s="129">
        <f>IF(P150="-","-",SUM(P147:P155)*'3k EBIT'!$E$9)</f>
        <v>1.5345565287014069</v>
      </c>
      <c r="Q156" s="129">
        <f>IF(Q150="-","-",SUM(Q147:Q155)*'3k EBIT'!$E$9)</f>
        <v>1.6228257023591521</v>
      </c>
      <c r="R156" s="129">
        <f>IF(R150="-","-",SUM(R147:R155)*'3k EBIT'!$E$9)</f>
        <v>1.6291192478925061</v>
      </c>
      <c r="S156" s="129">
        <f>IF(S150="-","-",SUM(S147:S155)*'3k EBIT'!$E$9)</f>
        <v>1.7451610856069864</v>
      </c>
      <c r="T156" s="129">
        <f>IF(T150="-","-",SUM(T147:T155)*'3k EBIT'!$E$9)</f>
        <v>1.7451386665865032</v>
      </c>
      <c r="U156" s="129" t="str">
        <f>IF(U150="-","-",SUM(U147:U155)*'3k EBIT'!$E$9)</f>
        <v>-</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15">
      <c r="A157" s="256"/>
      <c r="B157" s="132" t="s">
        <v>292</v>
      </c>
      <c r="C157" s="177" t="s">
        <v>519</v>
      </c>
      <c r="D157" s="134" t="s">
        <v>327</v>
      </c>
      <c r="E157" s="134"/>
      <c r="F157" s="30"/>
      <c r="G157" s="129">
        <f>IF(G152="-","-",SUM(G147:G150,G152:G156)*'3l HAP'!$E$10)</f>
        <v>0.743576236448796</v>
      </c>
      <c r="H157" s="129">
        <f>IF(H152="-","-",SUM(H147:H150,H152:H156)*'3l HAP'!$E$10)</f>
        <v>0.74484810804761292</v>
      </c>
      <c r="I157" s="129">
        <f>IF(I152="-","-",SUM(I147:I150,I152:I156)*'3l HAP'!$E$10)</f>
        <v>0.74462942789449926</v>
      </c>
      <c r="J157" s="129">
        <f>IF(J152="-","-",SUM(J147:J150,J152:J156)*'3l HAP'!$E$10)</f>
        <v>0.7484450426909508</v>
      </c>
      <c r="K157" s="129">
        <f>IF(K152="-","-",SUM(K147:K150,K152:K156)*'3l HAP'!$E$10)</f>
        <v>0.75701330996186345</v>
      </c>
      <c r="L157" s="129">
        <f>IF(L152="-","-",SUM(L147:L150,L152:L156)*'3l HAP'!$E$10)</f>
        <v>0.76331499936265323</v>
      </c>
      <c r="M157" s="129">
        <f>IF(M152="-","-",SUM(M147:M150,M152:M156)*'3l HAP'!$E$10)</f>
        <v>0.80584136717019972</v>
      </c>
      <c r="N157" s="129">
        <f>IF(N152="-","-",SUM(N147:N150,N152:N156)*'3l HAP'!$E$10)</f>
        <v>0.90567907913079515</v>
      </c>
      <c r="O157" s="30"/>
      <c r="P157" s="129">
        <f>IF(P152="-","-",SUM(P147:P150,P152:P156)*'3l HAP'!$E$10)</f>
        <v>0.90567907913079515</v>
      </c>
      <c r="Q157" s="129">
        <f>IF(Q152="-","-",SUM(Q147:Q150,Q152:Q156)*'3l HAP'!$E$10)</f>
        <v>0.94163362795790695</v>
      </c>
      <c r="R157" s="129">
        <f>IF(R152="-","-",SUM(R147:R150,R152:R156)*'3l HAP'!$E$10)</f>
        <v>0.9464832996470447</v>
      </c>
      <c r="S157" s="129">
        <f>IF(S152="-","-",SUM(S147:S150,S152:S156)*'3l HAP'!$E$10)</f>
        <v>0.9808598203688641</v>
      </c>
      <c r="T157" s="129">
        <f>IF(T152="-","-",SUM(T147:T150,T152:T156)*'3l HAP'!$E$10)</f>
        <v>0.98084254475079491</v>
      </c>
      <c r="U157" s="129" t="str">
        <f>IF(U152="-","-",SUM(U147:U150,U152:U156)*'3l HAP'!$E$10)</f>
        <v>-</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IF(G152="-","-",SUM(G147:G157))</f>
        <v>79.56283369487349</v>
      </c>
      <c r="H158" s="129">
        <f t="shared" si="22"/>
        <v>79.650976108021183</v>
      </c>
      <c r="I158" s="129">
        <f t="shared" si="22"/>
        <v>70.985321279168261</v>
      </c>
      <c r="J158" s="129">
        <f t="shared" si="22"/>
        <v>71.249748518611355</v>
      </c>
      <c r="K158" s="129">
        <f t="shared" si="22"/>
        <v>71.113540969402052</v>
      </c>
      <c r="L158" s="129">
        <f t="shared" si="22"/>
        <v>71.550256524029905</v>
      </c>
      <c r="M158" s="129">
        <f t="shared" si="22"/>
        <v>74.752891033873269</v>
      </c>
      <c r="N158" s="129">
        <f t="shared" si="22"/>
        <v>81.671778808028748</v>
      </c>
      <c r="O158" s="30"/>
      <c r="P158" s="129">
        <f t="shared" ref="P158:Z158" si="23">IF(P152="-","-",SUM(P147:P157))</f>
        <v>81.671778808028748</v>
      </c>
      <c r="Q158" s="129">
        <f t="shared" si="23"/>
        <v>86.353477419905673</v>
      </c>
      <c r="R158" s="129">
        <f t="shared" si="23"/>
        <v>86.689566193373196</v>
      </c>
      <c r="S158" s="129">
        <f t="shared" si="23"/>
        <v>92.831405334258903</v>
      </c>
      <c r="T158" s="129">
        <f t="shared" si="23"/>
        <v>92.830208110681738</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f>IF('3c AA'!W137="-","-",'3c AA'!W137)</f>
        <v>0</v>
      </c>
      <c r="U161" s="38" t="str">
        <f>IF('3c AA'!X137="-","-",'3c AA'!X137)</f>
        <v>-</v>
      </c>
      <c r="V161" s="38" t="str">
        <f>IF('3c AA'!Y137="-","-",'3c AA'!Y137)</f>
        <v>-</v>
      </c>
      <c r="W161" s="38" t="str">
        <f>IF('3c AA'!Z137="-","-",'3c AA'!Z137)</f>
        <v>-</v>
      </c>
      <c r="X161" s="38" t="str">
        <f>IF('3c AA'!AA137="-","-",'3c AA'!AA137)</f>
        <v>-</v>
      </c>
      <c r="Y161" s="38" t="str">
        <f>IF('3c AA'!AB137="-","-",'3c AA'!AB137)</f>
        <v>-</v>
      </c>
      <c r="Z161" s="38" t="str">
        <f>IF('3c AA'!AC137="-","-",'3c AA'!AC137)</f>
        <v>-</v>
      </c>
      <c r="AA161" s="28"/>
    </row>
    <row r="162" spans="1:27" s="29" customFormat="1" ht="11.25" customHeight="1" x14ac:dyDescent="0.15">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t="str">
        <f>'3d PC'!U61</f>
        <v>-</v>
      </c>
      <c r="V162" s="38" t="str">
        <f>'3d PC'!V61</f>
        <v>-</v>
      </c>
      <c r="W162" s="38" t="str">
        <f>'3d PC'!W61</f>
        <v>-</v>
      </c>
      <c r="X162" s="38" t="str">
        <f>'3d PC'!X61</f>
        <v>-</v>
      </c>
      <c r="Y162" s="38" t="str">
        <f>'3d PC'!Y61</f>
        <v>-</v>
      </c>
      <c r="Z162" s="38" t="str">
        <f>'3d PC'!Z61</f>
        <v>-</v>
      </c>
      <c r="AA162" s="28"/>
    </row>
    <row r="163" spans="1:27" s="29" customFormat="1" ht="11.25" customHeight="1" x14ac:dyDescent="0.15">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t="str">
        <f>'3e NC-Elec'!V54</f>
        <v>-</v>
      </c>
      <c r="V163" s="38" t="str">
        <f>'3e NC-Elec'!W54</f>
        <v>-</v>
      </c>
      <c r="W163" s="38" t="str">
        <f>'3e NC-Elec'!X54</f>
        <v>-</v>
      </c>
      <c r="X163" s="38" t="str">
        <f>'3e NC-Elec'!Y54</f>
        <v>-</v>
      </c>
      <c r="Y163" s="38" t="str">
        <f>'3e NC-Elec'!Z54</f>
        <v>-</v>
      </c>
      <c r="Z163" s="38" t="str">
        <f>'3e NC-Elec'!AA54</f>
        <v>-</v>
      </c>
      <c r="AA163" s="28"/>
    </row>
    <row r="164" spans="1:27" s="29" customFormat="1" ht="11.25" customHeight="1" x14ac:dyDescent="0.15">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t="str">
        <f>IF('3g CPIH'!Q$16="-","-",'3h OC '!$E$9*('3g CPIH'!Q$16/'3g CPIH'!$G$16))</f>
        <v>-</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f>IF('3i SMNCC'!P$38="-","-",'3i SMNCC'!P$48)</f>
        <v>11.63045810995356</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15">
      <c r="A166" s="256"/>
      <c r="B166" s="135" t="s">
        <v>349</v>
      </c>
      <c r="C166" s="135" t="s">
        <v>389</v>
      </c>
      <c r="D166" s="133" t="s">
        <v>328</v>
      </c>
      <c r="E166" s="181"/>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f>IF('3g CPIH'!P$16="-","-",'3j PAAC PAP'!$G$15*('3g CPIH'!P$16/'3g CPIH'!$G$16))</f>
        <v>3.6441612524461835</v>
      </c>
      <c r="U166" s="38" t="str">
        <f>IF('3g CPIH'!Q$16="-","-",'3j PAAC PAP'!$G$15*('3g CPIH'!Q$16/'3g CPIH'!$G$16))</f>
        <v>-</v>
      </c>
      <c r="V166" s="38" t="str">
        <f>IF('3g CPIH'!R$16="-","-",'3j PAAC PAP'!$G$15*('3g CPIH'!R$16/'3g CPIH'!$G$16))</f>
        <v>-</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25" x14ac:dyDescent="0.15">
      <c r="A167" s="256"/>
      <c r="B167" s="135" t="s">
        <v>349</v>
      </c>
      <c r="C167" s="135" t="s">
        <v>406</v>
      </c>
      <c r="D167" s="133" t="s">
        <v>328</v>
      </c>
      <c r="E167" s="181"/>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0.31495274576982168</v>
      </c>
      <c r="M167" s="38">
        <f>IF(M162="-","-",SUM(M159:M165)*'3j PAAC PAP'!$G$33)</f>
        <v>0.32738341367664292</v>
      </c>
      <c r="N167" s="38">
        <f>IF(N162="-","-",SUM(N159:N165)*'3j PAAC PAP'!$G$33)</f>
        <v>0.3591032199152297</v>
      </c>
      <c r="O167" s="30"/>
      <c r="P167" s="38">
        <f>IF(P162="-","-",SUM(P159:P165)*'3j PAAC PAP'!$G$33)</f>
        <v>0.3591032199152297</v>
      </c>
      <c r="Q167" s="38">
        <f>IF(Q162="-","-",SUM(Q159:Q165)*'3j PAAC PAP'!$G$33)</f>
        <v>0.36192822917269257</v>
      </c>
      <c r="R167" s="38">
        <f>IF(R162="-","-",SUM(R159:R165)*'3j PAAC PAP'!$G$33)</f>
        <v>0.36334837944396098</v>
      </c>
      <c r="S167" s="38">
        <f>IF(S162="-","-",SUM(S159:S165)*'3j PAAC PAP'!$G$33)</f>
        <v>0.3683826851322124</v>
      </c>
      <c r="T167" s="38">
        <f>IF(T162="-","-",SUM(T159:T165)*'3j PAAC PAP'!$G$33)</f>
        <v>0.36832930978249012</v>
      </c>
      <c r="U167" s="38" t="str">
        <f>IF(U162="-","-",SUM(U159:U165)*'3j PAAC PAP'!$G$33)</f>
        <v>-</v>
      </c>
      <c r="V167" s="38" t="str">
        <f>IF(V162="-","-",SUM(V159:V165)*'3j PAAC PAP'!$G$33)</f>
        <v>-</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25" x14ac:dyDescent="0.15">
      <c r="A168" s="256"/>
      <c r="B168" s="135" t="s">
        <v>388</v>
      </c>
      <c r="C168" s="135" t="s">
        <v>518</v>
      </c>
      <c r="D168" s="133" t="s">
        <v>328</v>
      </c>
      <c r="E168" s="181"/>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1.3477937060107981</v>
      </c>
      <c r="M168" s="38">
        <f>IF(M162="-","-",SUM(M159:M167)*'3k EBIT'!$E$9)</f>
        <v>1.3993120009913835</v>
      </c>
      <c r="N168" s="38">
        <f>IF(N162="-","-",SUM(N159:N167)*'3k EBIT'!$E$9)</f>
        <v>1.5288740056889909</v>
      </c>
      <c r="O168" s="30"/>
      <c r="P168" s="38">
        <f>IF(P162="-","-",SUM(P159:P167)*'3k EBIT'!$E$9)</f>
        <v>1.5288740056889909</v>
      </c>
      <c r="Q168" s="38">
        <f>IF(Q162="-","-",SUM(Q159:Q167)*'3k EBIT'!$E$9)</f>
        <v>1.5411394340556719</v>
      </c>
      <c r="R168" s="38">
        <f>IF(R162="-","-",SUM(R159:R167)*'3k EBIT'!$E$9)</f>
        <v>1.547432979589026</v>
      </c>
      <c r="S168" s="38">
        <f>IF(S162="-","-",SUM(S159:S167)*'3k EBIT'!$E$9)</f>
        <v>1.5682925568455384</v>
      </c>
      <c r="T168" s="38">
        <f>IF(T162="-","-",SUM(T159:T167)*'3k EBIT'!$E$9)</f>
        <v>1.5682701378250552</v>
      </c>
      <c r="U168" s="38" t="str">
        <f>IF(U162="-","-",SUM(U159:U167)*'3k EBIT'!$E$9)</f>
        <v>-</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15">
      <c r="A169" s="256"/>
      <c r="B169" s="135" t="s">
        <v>292</v>
      </c>
      <c r="C169" s="136" t="s">
        <v>519</v>
      </c>
      <c r="D169" s="133" t="s">
        <v>328</v>
      </c>
      <c r="E169" s="127"/>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0.76336682875896167</v>
      </c>
      <c r="M169" s="38">
        <f>IF(M164="-","-",SUM(M159:M162,M164:M168)*'3l HAP'!$E$10)</f>
        <v>0.80573770837758307</v>
      </c>
      <c r="N169" s="38">
        <f>IF(N164="-","-",SUM(N159:N162,N164:N168)*'3l HAP'!$E$10)</f>
        <v>0.90557542033817828</v>
      </c>
      <c r="O169" s="30"/>
      <c r="P169" s="38">
        <f>IF(P164="-","-",SUM(P159:P162,P164:P168)*'3l HAP'!$E$10)</f>
        <v>0.90557542033817828</v>
      </c>
      <c r="Q169" s="38">
        <f>IF(Q164="-","-",SUM(Q159:Q162,Q164:Q168)*'3l HAP'!$E$10)</f>
        <v>0.94014353281404062</v>
      </c>
      <c r="R169" s="38">
        <f>IF(R164="-","-",SUM(R159:R162,R164:R168)*'3l HAP'!$E$10)</f>
        <v>0.94499320450317836</v>
      </c>
      <c r="S169" s="38">
        <f>IF(S164="-","-",SUM(S159:S162,S164:S168)*'3l HAP'!$E$10)</f>
        <v>0.97763344044866685</v>
      </c>
      <c r="T169" s="38">
        <f>IF(T164="-","-",SUM(T159:T162,T164:T168)*'3l HAP'!$E$10)</f>
        <v>0.97761616483059766</v>
      </c>
      <c r="U169" s="38" t="str">
        <f>IF(U164="-","-",SUM(U159:U162,U164:U168)*'3l HAP'!$E$10)</f>
        <v>-</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71.699848370932415</v>
      </c>
      <c r="M170" s="38">
        <f t="shared" si="24"/>
        <v>74.453707340068235</v>
      </c>
      <c r="N170" s="38">
        <f t="shared" si="24"/>
        <v>81.372595114223728</v>
      </c>
      <c r="O170" s="30"/>
      <c r="P170" s="38">
        <f t="shared" ref="P170:Z170" si="25">IF(P164="-","-",SUM(P159:P169))</f>
        <v>81.372595114223728</v>
      </c>
      <c r="Q170" s="38">
        <f t="shared" si="25"/>
        <v>82.052711821458288</v>
      </c>
      <c r="R170" s="38">
        <f t="shared" si="25"/>
        <v>82.388800594925854</v>
      </c>
      <c r="S170" s="38">
        <f t="shared" si="25"/>
        <v>83.519312864577273</v>
      </c>
      <c r="T170" s="38">
        <f t="shared" si="25"/>
        <v>83.518115641000094</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AA'!J138="-","-",'3c AA'!J138)</f>
        <v>-</v>
      </c>
      <c r="H173" s="129" t="str">
        <f>IF('3c AA'!K138="-","-",'3c AA'!K138)</f>
        <v>-</v>
      </c>
      <c r="I173" s="129" t="str">
        <f>IF('3c AA'!L138="-","-",'3c AA'!L138)</f>
        <v>-</v>
      </c>
      <c r="J173" s="129" t="str">
        <f>IF('3c AA'!M138="-","-",'3c AA'!M138)</f>
        <v>-</v>
      </c>
      <c r="K173" s="129" t="str">
        <f>IF('3c AA'!N138="-","-",'3c AA'!N138)</f>
        <v>-</v>
      </c>
      <c r="L173" s="129" t="str">
        <f>IF('3c AA'!O138="-","-",'3c AA'!O138)</f>
        <v>-</v>
      </c>
      <c r="M173" s="129" t="str">
        <f>IF('3c AA'!P138="-","-",'3c AA'!P138)</f>
        <v>-</v>
      </c>
      <c r="N173" s="129" t="str">
        <f>IF('3c AA'!Q138="-","-",'3c AA'!Q138)</f>
        <v>-</v>
      </c>
      <c r="O173" s="30"/>
      <c r="P173" s="129" t="str">
        <f>IF('3c AA'!S138="-","-",'3c AA'!S138)</f>
        <v>-</v>
      </c>
      <c r="Q173" s="129" t="str">
        <f>IF('3c AA'!T138="-","-",'3c AA'!T138)</f>
        <v>-</v>
      </c>
      <c r="R173" s="129" t="str">
        <f>IF('3c AA'!U138="-","-",'3c AA'!U138)</f>
        <v>-</v>
      </c>
      <c r="S173" s="129" t="str">
        <f>IF('3c AA'!V138="-","-",'3c AA'!V138)</f>
        <v>-</v>
      </c>
      <c r="T173" s="129">
        <f>IF('3c AA'!W138="-","-",'3c AA'!W138)</f>
        <v>0</v>
      </c>
      <c r="U173" s="129" t="str">
        <f>IF('3c AA'!X138="-","-",'3c AA'!X138)</f>
        <v>-</v>
      </c>
      <c r="V173" s="129" t="str">
        <f>IF('3c AA'!Y138="-","-",'3c AA'!Y138)</f>
        <v>-</v>
      </c>
      <c r="W173" s="129" t="str">
        <f>IF('3c AA'!Z138="-","-",'3c AA'!Z138)</f>
        <v>-</v>
      </c>
      <c r="X173" s="129" t="str">
        <f>IF('3c AA'!AA138="-","-",'3c AA'!AA138)</f>
        <v>-</v>
      </c>
      <c r="Y173" s="129" t="str">
        <f>IF('3c AA'!AB138="-","-",'3c AA'!AB138)</f>
        <v>-</v>
      </c>
      <c r="Z173" s="129" t="str">
        <f>IF('3c AA'!AC138="-","-",'3c AA'!AC138)</f>
        <v>-</v>
      </c>
      <c r="AA173" s="28"/>
    </row>
    <row r="174" spans="1:27" s="29" customFormat="1" ht="11.25" customHeight="1" x14ac:dyDescent="0.15">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t="str">
        <f>'3d PC'!U61</f>
        <v>-</v>
      </c>
      <c r="V174" s="129" t="str">
        <f>'3d PC'!V61</f>
        <v>-</v>
      </c>
      <c r="W174" s="129" t="str">
        <f>'3d PC'!W61</f>
        <v>-</v>
      </c>
      <c r="X174" s="129" t="str">
        <f>'3d PC'!X61</f>
        <v>-</v>
      </c>
      <c r="Y174" s="129" t="str">
        <f>'3d PC'!Y61</f>
        <v>-</v>
      </c>
      <c r="Z174" s="129" t="str">
        <f>'3d PC'!Z61</f>
        <v>-</v>
      </c>
      <c r="AA174" s="28"/>
    </row>
    <row r="175" spans="1:27" s="29" customFormat="1" ht="11.25" customHeight="1" x14ac:dyDescent="0.15">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t="str">
        <f>'3e NC-Elec'!V55</f>
        <v>-</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15">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t="str">
        <f>IF('3g CPIH'!Q$16="-","-",'3h OC '!$E$9*('3g CPIH'!Q$16/'3g CPIH'!$G$16))</f>
        <v>-</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f>IF('3i SMNCC'!P$38="-","-",'3i SMNCC'!P$48)</f>
        <v>11.63045810995356</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15">
      <c r="A178" s="256"/>
      <c r="B178" s="132" t="s">
        <v>349</v>
      </c>
      <c r="C178" s="178" t="s">
        <v>389</v>
      </c>
      <c r="D178" s="134" t="s">
        <v>329</v>
      </c>
      <c r="E178" s="131"/>
      <c r="F178" s="30"/>
      <c r="G178" s="129">
        <f>IF('3g CPIH'!C$16="-","-",'3j PAAC PAP'!$G$15*('3g CPIH'!C$16/'3g CPIH'!$G$16))</f>
        <v>3.3460635029354204</v>
      </c>
      <c r="H178" s="129">
        <f>IF('3g CPIH'!D$16="-","-",'3j PAAC PAP'!$G$15*('3g CPIH'!D$16/'3g CPIH'!$G$16))</f>
        <v>3.3527623287671227</v>
      </c>
      <c r="I178" s="129">
        <f>IF('3g CPIH'!E$16="-","-",'3j PAAC PAP'!$G$15*('3g CPIH'!E$16/'3g CPIH'!$G$16))</f>
        <v>3.3628105675146771</v>
      </c>
      <c r="J178" s="129">
        <f>IF('3g CPIH'!F$16="-","-",'3j PAAC PAP'!$G$15*('3g CPIH'!F$16/'3g CPIH'!$G$16))</f>
        <v>3.3829070450097847</v>
      </c>
      <c r="K178" s="129">
        <f>IF('3g CPIH'!G$16="-","-",'3j PAAC PAP'!$G$15*('3g CPIH'!G$16/'3g CPIH'!$G$16))</f>
        <v>3.4230999999999998</v>
      </c>
      <c r="L178" s="129">
        <f>IF('3g CPIH'!H$16="-","-",'3j PAAC PAP'!$G$15*('3g CPIH'!H$16/'3g CPIH'!$G$16))</f>
        <v>3.4666423679060667</v>
      </c>
      <c r="M178" s="129">
        <f>IF('3g CPIH'!I$16="-","-",'3j PAAC PAP'!$G$15*('3g CPIH'!I$16/'3g CPIH'!$G$16))</f>
        <v>3.516883561643835</v>
      </c>
      <c r="N178" s="129">
        <f>IF('3g CPIH'!J$16="-","-",'3j PAAC PAP'!$G$15*('3g CPIH'!J$16/'3g CPIH'!$G$16))</f>
        <v>3.547028277886497</v>
      </c>
      <c r="O178" s="30"/>
      <c r="P178" s="129">
        <f>IF('3g CPIH'!L$16="-","-",'3j PAAC PAP'!$G$15*('3g CPIH'!L$16/'3g CPIH'!$G$16))</f>
        <v>3.547028277886497</v>
      </c>
      <c r="Q178" s="129">
        <f>IF('3g CPIH'!M$16="-","-",'3j PAAC PAP'!$G$15*('3g CPIH'!M$16/'3g CPIH'!$G$16))</f>
        <v>3.5872212328767121</v>
      </c>
      <c r="R178" s="129">
        <f>IF('3g CPIH'!N$16="-","-",'3j PAAC PAP'!$G$15*('3g CPIH'!N$16/'3g CPIH'!$G$16))</f>
        <v>3.6140165362035224</v>
      </c>
      <c r="S178" s="129">
        <f>IF('3g CPIH'!O$16="-","-",'3j PAAC PAP'!$G$15*('3g CPIH'!O$16/'3g CPIH'!$G$16))</f>
        <v>3.6341130136986299</v>
      </c>
      <c r="T178" s="129">
        <f>IF('3g CPIH'!P$16="-","-",'3j PAAC PAP'!$G$15*('3g CPIH'!P$16/'3g CPIH'!$G$16))</f>
        <v>3.6441612524461835</v>
      </c>
      <c r="U178" s="129" t="str">
        <f>IF('3g CPIH'!Q$16="-","-",'3j PAAC PAP'!$G$15*('3g CPIH'!Q$16/'3g CPIH'!$G$16))</f>
        <v>-</v>
      </c>
      <c r="V178" s="129" t="str">
        <f>IF('3g CPIH'!R$16="-","-",'3j PAAC PAP'!$G$15*('3g CPIH'!R$16/'3g CPIH'!$G$16))</f>
        <v>-</v>
      </c>
      <c r="W178" s="129" t="str">
        <f>IF('3g CPIH'!S$16="-","-",'3j PAAC PAP'!$G$15*('3g CPIH'!S$16/'3g CPIH'!$G$16))</f>
        <v>-</v>
      </c>
      <c r="X178" s="129" t="str">
        <f>IF('3g CPIH'!T$16="-","-",'3j PAAC PAP'!$G$15*('3g CPIH'!T$16/'3g CPIH'!$G$16))</f>
        <v>-</v>
      </c>
      <c r="Y178" s="129" t="str">
        <f>IF('3g CPIH'!U$16="-","-",'3j PAAC PAP'!$G$15*('3g CPIH'!U$16/'3g CPIH'!$G$16))</f>
        <v>-</v>
      </c>
      <c r="Z178" s="129" t="str">
        <f>IF('3g CPIH'!V$16="-","-",'3j PAAC PAP'!$G$15*('3g CPIH'!V$16/'3g CPIH'!$G$16))</f>
        <v>-</v>
      </c>
      <c r="AA178" s="28"/>
    </row>
    <row r="179" spans="1:27" s="29" customFormat="1" ht="11.25" customHeight="1" x14ac:dyDescent="0.15">
      <c r="A179" s="256"/>
      <c r="B179" s="132" t="s">
        <v>349</v>
      </c>
      <c r="C179" s="132" t="s">
        <v>406</v>
      </c>
      <c r="D179" s="134" t="s">
        <v>329</v>
      </c>
      <c r="E179" s="131"/>
      <c r="F179" s="30"/>
      <c r="G179" s="129">
        <f>IF(G174="-","-",SUM(G171:G177)*'3j PAAC PAP'!$G$33)</f>
        <v>0.35113813042964015</v>
      </c>
      <c r="H179" s="129">
        <f>IF(H174="-","-",SUM(H171:H177)*'3j PAAC PAP'!$G$33)</f>
        <v>0.35151214274901393</v>
      </c>
      <c r="I179" s="129">
        <f>IF(I174="-","-",SUM(I171:I177)*'3j PAAC PAP'!$G$33)</f>
        <v>0.34259198558039811</v>
      </c>
      <c r="J179" s="129">
        <f>IF(J174="-","-",SUM(J171:J177)*'3j PAAC PAP'!$G$33)</f>
        <v>0.3437140225385194</v>
      </c>
      <c r="K179" s="129">
        <f>IF(K174="-","-",SUM(K171:K177)*'3j PAAC PAP'!$G$33)</f>
        <v>0.36573034001592264</v>
      </c>
      <c r="L179" s="129">
        <f>IF(L174="-","-",SUM(L171:L177)*'3j PAAC PAP'!$G$33)</f>
        <v>0.36753413476982172</v>
      </c>
      <c r="M179" s="129">
        <f>IF(M174="-","-",SUM(M171:M177)*'3j PAAC PAP'!$G$33)</f>
        <v>0.3783926016766429</v>
      </c>
      <c r="N179" s="129">
        <f>IF(N174="-","-",SUM(N171:N177)*'3j PAAC PAP'!$G$33)</f>
        <v>0.41011240791522968</v>
      </c>
      <c r="O179" s="30"/>
      <c r="P179" s="129">
        <f>IF(P174="-","-",SUM(P171:P177)*'3j PAAC PAP'!$G$33)</f>
        <v>0.41011240791522968</v>
      </c>
      <c r="Q179" s="129">
        <f>IF(Q174="-","-",SUM(Q171:Q177)*'3j PAAC PAP'!$G$33)</f>
        <v>0.39773947417269262</v>
      </c>
      <c r="R179" s="129">
        <f>IF(R174="-","-",SUM(R171:R177)*'3j PAAC PAP'!$G$33)</f>
        <v>0.39915962444396097</v>
      </c>
      <c r="S179" s="129">
        <f>IF(S174="-","-",SUM(S171:S177)*'3j PAAC PAP'!$G$33)</f>
        <v>0.41030804513221236</v>
      </c>
      <c r="T179" s="129">
        <f>IF(T174="-","-",SUM(T171:T177)*'3j PAAC PAP'!$G$33)</f>
        <v>0.41025466978249014</v>
      </c>
      <c r="U179" s="129" t="str">
        <f>IF(U174="-","-",SUM(U171:U177)*'3j PAAC PAP'!$G$33)</f>
        <v>-</v>
      </c>
      <c r="V179" s="129" t="str">
        <f>IF(V174="-","-",SUM(V171:V177)*'3j PAAC PAP'!$G$33)</f>
        <v>-</v>
      </c>
      <c r="W179" s="129" t="str">
        <f>IF(W174="-","-",SUM(W171:W177)*'3j PAAC PAP'!$G$33)</f>
        <v>-</v>
      </c>
      <c r="X179" s="129" t="str">
        <f>IF(X174="-","-",SUM(X171:X177)*'3j PAAC PAP'!$G$33)</f>
        <v>-</v>
      </c>
      <c r="Y179" s="129" t="str">
        <f>IF(Y174="-","-",SUM(Y171:Y177)*'3j PAAC PAP'!$G$33)</f>
        <v>-</v>
      </c>
      <c r="Z179" s="129" t="str">
        <f>IF(Z174="-","-",SUM(Z171:Z177)*'3j PAAC PAP'!$G$33)</f>
        <v>-</v>
      </c>
      <c r="AA179" s="28"/>
    </row>
    <row r="180" spans="1:27" x14ac:dyDescent="0.2">
      <c r="A180" s="256"/>
      <c r="B180" s="132" t="s">
        <v>388</v>
      </c>
      <c r="C180" s="178" t="s">
        <v>518</v>
      </c>
      <c r="D180" s="134" t="s">
        <v>329</v>
      </c>
      <c r="E180" s="131"/>
      <c r="F180" s="30"/>
      <c r="G180" s="129">
        <f>IF(G174="-","-",SUM(G171:G179)*'3k EBIT'!$E$9)</f>
        <v>1.4925943026477329</v>
      </c>
      <c r="H180" s="129">
        <f>IF(H174="-","-",SUM(H171:H179)*'3k EBIT'!$E$9)</f>
        <v>1.4942448436189217</v>
      </c>
      <c r="I180" s="129">
        <f>IF(I174="-","-",SUM(I171:I179)*'3k EBIT'!$E$9)</f>
        <v>1.4581685719431949</v>
      </c>
      <c r="J180" s="129">
        <f>IF(J174="-","-",SUM(J171:J179)*'3k EBIT'!$E$9)</f>
        <v>1.4631201948567611</v>
      </c>
      <c r="K180" s="129">
        <f>IF(K174="-","-",SUM(K171:K179)*'3k EBIT'!$E$9)</f>
        <v>1.5534207675357481</v>
      </c>
      <c r="L180" s="129">
        <f>IF(L174="-","-",SUM(L171:L179)*'3k EBIT'!$E$9)</f>
        <v>1.5615986343529504</v>
      </c>
      <c r="M180" s="129">
        <f>IF(M174="-","-",SUM(M171:M179)*'3k EBIT'!$E$9)</f>
        <v>1.6067240909445675</v>
      </c>
      <c r="N180" s="129">
        <f>IF(N174="-","-",SUM(N171:N179)*'3k EBIT'!$E$9)</f>
        <v>1.7362860956421751</v>
      </c>
      <c r="O180" s="30"/>
      <c r="P180" s="129">
        <f>IF(P174="-","-",SUM(P171:P179)*'3k EBIT'!$E$9)</f>
        <v>1.7362860956421751</v>
      </c>
      <c r="Q180" s="129">
        <f>IF(Q174="-","-",SUM(Q171:Q179)*'3k EBIT'!$E$9)</f>
        <v>1.6867540862488322</v>
      </c>
      <c r="R180" s="129">
        <f>IF(R174="-","-",SUM(R171:R179)*'3k EBIT'!$E$9)</f>
        <v>1.6930476317821861</v>
      </c>
      <c r="S180" s="129">
        <f>IF(S174="-","-",SUM(S171:S179)*'3k EBIT'!$E$9)</f>
        <v>1.7387682472180181</v>
      </c>
      <c r="T180" s="129">
        <f>IF(T174="-","-",SUM(T171:T179)*'3k EBIT'!$E$9)</f>
        <v>1.7387458281975352</v>
      </c>
      <c r="U180" s="129" t="str">
        <f>IF(U174="-","-",SUM(U171:U179)*'3k EBIT'!$E$9)</f>
        <v>-</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2">
      <c r="A181" s="256"/>
      <c r="B181" s="132" t="s">
        <v>292</v>
      </c>
      <c r="C181" s="176" t="s">
        <v>519</v>
      </c>
      <c r="D181" s="134" t="s">
        <v>329</v>
      </c>
      <c r="E181" s="130"/>
      <c r="F181" s="30"/>
      <c r="G181" s="129">
        <f>IF(G176="-","-",SUM(G171:G174,G176:G180)*'3l HAP'!$E$10)</f>
        <v>0.74348553500525627</v>
      </c>
      <c r="H181" s="129">
        <f>IF(H176="-","-",SUM(H171:H174,H176:H180)*'3l HAP'!$E$10)</f>
        <v>0.74475740660407341</v>
      </c>
      <c r="I181" s="129">
        <f>IF(I176="-","-",SUM(I171:I174,I176:I180)*'3l HAP'!$E$10)</f>
        <v>0.7468840066339143</v>
      </c>
      <c r="J181" s="129">
        <f>IF(J176="-","-",SUM(J171:J174,J176:J180)*'3l HAP'!$E$10)</f>
        <v>0.75069962143036584</v>
      </c>
      <c r="K181" s="129">
        <f>IF(K176="-","-",SUM(K171:K174,K176:K180)*'3l HAP'!$E$10)</f>
        <v>0.76096530143037833</v>
      </c>
      <c r="L181" s="129">
        <f>IF(L176="-","-",SUM(L171:L174,L176:L180)*'3l HAP'!$E$10)</f>
        <v>0.76726699083116801</v>
      </c>
      <c r="M181" s="129">
        <f>IF(M176="-","-",SUM(M171:M174,M176:M180)*'3l HAP'!$E$10)</f>
        <v>0.80952125430809563</v>
      </c>
      <c r="N181" s="129">
        <f>IF(N176="-","-",SUM(N171:N174,N176:N180)*'3l HAP'!$E$10)</f>
        <v>0.90935896626869095</v>
      </c>
      <c r="O181" s="30"/>
      <c r="P181" s="129">
        <f>IF(P176="-","-",SUM(P171:P174,P176:P180)*'3l HAP'!$E$10)</f>
        <v>0.90935896626869095</v>
      </c>
      <c r="Q181" s="129">
        <f>IF(Q176="-","-",SUM(Q171:Q174,Q176:Q180)*'3l HAP'!$E$10)</f>
        <v>0.94279978937484576</v>
      </c>
      <c r="R181" s="129">
        <f>IF(R176="-","-",SUM(R171:R174,R176:R180)*'3l HAP'!$E$10)</f>
        <v>0.94764946106398351</v>
      </c>
      <c r="S181" s="129">
        <f>IF(S176="-","-",SUM(S171:S174,S176:S180)*'3l HAP'!$E$10)</f>
        <v>0.98074320422717032</v>
      </c>
      <c r="T181" s="129">
        <f>IF(T176="-","-",SUM(T171:T174,T176:T180)*'3l HAP'!$E$10)</f>
        <v>0.98072592860910102</v>
      </c>
      <c r="U181" s="129" t="str">
        <f>IF(U176="-","-",SUM(U171:U174,U176:U180)*'3l HAP'!$E$10)</f>
        <v>-</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2">
      <c r="A182" s="256"/>
      <c r="B182" s="132" t="s">
        <v>44</v>
      </c>
      <c r="C182" s="178" t="str">
        <f>B182&amp;"_"&amp;D182</f>
        <v>Total_Northern Scotland</v>
      </c>
      <c r="D182" s="134" t="s">
        <v>329</v>
      </c>
      <c r="E182" s="131"/>
      <c r="F182" s="30"/>
      <c r="G182" s="129">
        <f t="shared" ref="G182:N182" si="26">IF(G176="-","-",SUM(G171:G181))</f>
        <v>79.301047962794101</v>
      </c>
      <c r="H182" s="129">
        <f t="shared" si="26"/>
        <v>79.389190375941794</v>
      </c>
      <c r="I182" s="129">
        <f t="shared" si="26"/>
        <v>77.492566619427734</v>
      </c>
      <c r="J182" s="129">
        <f t="shared" si="26"/>
        <v>77.756993858870828</v>
      </c>
      <c r="K182" s="129">
        <f t="shared" si="26"/>
        <v>82.519919295718921</v>
      </c>
      <c r="L182" s="129">
        <f t="shared" si="26"/>
        <v>82.956634850346788</v>
      </c>
      <c r="M182" s="129">
        <f t="shared" si="26"/>
        <v>85.373912163951928</v>
      </c>
      <c r="N182" s="129">
        <f t="shared" si="26"/>
        <v>92.292799938107436</v>
      </c>
      <c r="O182" s="30"/>
      <c r="P182" s="129">
        <f t="shared" ref="P182:Z182" si="27">IF(P176="-","-",SUM(P171:P181))</f>
        <v>92.292799938107436</v>
      </c>
      <c r="Q182" s="129">
        <f t="shared" si="27"/>
        <v>89.719293975212281</v>
      </c>
      <c r="R182" s="129">
        <f t="shared" si="27"/>
        <v>90.055382748679833</v>
      </c>
      <c r="S182" s="129">
        <f t="shared" si="27"/>
        <v>92.494823678728238</v>
      </c>
      <c r="T182" s="129">
        <f t="shared" si="27"/>
        <v>92.493626455151087</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f t="shared" si="35"/>
        <v>11.630458109953564</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0.30363539412696466</v>
      </c>
      <c r="M191" s="38">
        <f t="shared" si="31"/>
        <v>0.31834949681950009</v>
      </c>
      <c r="N191" s="38">
        <f t="shared" si="31"/>
        <v>0.35006930305808676</v>
      </c>
      <c r="O191" s="30"/>
      <c r="P191" s="38">
        <f t="shared" ref="P191:Z191" si="37">IF(P23="-","-",AVERAGE(P23,P35,P47,P59,P71,P83,P95,P107,P119,P131,P143,P155,P167,P179))</f>
        <v>0.35006930305808676</v>
      </c>
      <c r="Q191" s="38">
        <f t="shared" si="37"/>
        <v>0.36021877252983547</v>
      </c>
      <c r="R191" s="38">
        <f t="shared" si="37"/>
        <v>0.36163892280110382</v>
      </c>
      <c r="S191" s="38">
        <f t="shared" si="37"/>
        <v>0.37555741191792663</v>
      </c>
      <c r="T191" s="38">
        <f t="shared" si="37"/>
        <v>0.37550403656820436</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1.3017754169727509</v>
      </c>
      <c r="M192" s="38">
        <f t="shared" si="31"/>
        <v>1.3625785486611228</v>
      </c>
      <c r="N192" s="38">
        <f t="shared" si="31"/>
        <v>1.4921405533587304</v>
      </c>
      <c r="O192" s="30"/>
      <c r="P192" s="38">
        <f t="shared" ref="P192:Z192" si="38">IF(P24="-","-",AVERAGE(P24,P36,P48,P60,P72,P84,P96,P108,P120,P132,P144,P156,P168,P180))</f>
        <v>1.4921405533587304</v>
      </c>
      <c r="Q192" s="38">
        <f t="shared" si="38"/>
        <v>1.5341884907279846</v>
      </c>
      <c r="R192" s="38">
        <f t="shared" si="38"/>
        <v>1.5404820362613385</v>
      </c>
      <c r="S192" s="38">
        <f t="shared" si="38"/>
        <v>1.5974662240967812</v>
      </c>
      <c r="T192" s="38">
        <f t="shared" si="38"/>
        <v>1.597443805076298</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0.76252737764375234</v>
      </c>
      <c r="M193" s="38">
        <f t="shared" si="31"/>
        <v>0.80506762832531009</v>
      </c>
      <c r="N193" s="38">
        <f t="shared" si="31"/>
        <v>0.90490534028590552</v>
      </c>
      <c r="O193" s="30"/>
      <c r="P193" s="38">
        <f t="shared" ref="P193:Z193" si="39">IF(P25="-","-",AVERAGE(P25,P37,P49,P61,P73,P85,P97,P109,P121,P133,P145,P157,P169,P181))</f>
        <v>0.90490534028590552</v>
      </c>
      <c r="Q193" s="38">
        <f t="shared" si="39"/>
        <v>0.94001673589807211</v>
      </c>
      <c r="R193" s="38">
        <f t="shared" si="39"/>
        <v>0.94486640758720952</v>
      </c>
      <c r="S193" s="38">
        <f t="shared" si="39"/>
        <v>0.9781656172857619</v>
      </c>
      <c r="T193" s="38">
        <f t="shared" si="39"/>
        <v>0.9781483416676926</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69.276994707707715</v>
      </c>
      <c r="M194" s="38">
        <f t="shared" si="31"/>
        <v>72.519698462257139</v>
      </c>
      <c r="N194" s="38">
        <f t="shared" si="31"/>
        <v>79.438586236412604</v>
      </c>
      <c r="O194" s="30"/>
      <c r="P194" s="38">
        <f t="shared" ref="P194:Z194" si="40">IF(P26="-","-",AVERAGE(P26,P38,P50,P62,P74,P86,P98,P110,P122,P134,P146,P158,P170,P182))</f>
        <v>79.438586236412604</v>
      </c>
      <c r="Q194" s="38">
        <f t="shared" si="40"/>
        <v>81.686746053143224</v>
      </c>
      <c r="R194" s="38">
        <f t="shared" si="40"/>
        <v>82.022834826610762</v>
      </c>
      <c r="S194" s="38">
        <f t="shared" si="40"/>
        <v>85.055300578308461</v>
      </c>
      <c r="T194" s="38">
        <f t="shared" si="40"/>
        <v>85.054103354731296</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483</v>
      </c>
      <c r="D6" s="75"/>
      <c r="E6" s="75"/>
      <c r="F6" s="75"/>
      <c r="G6" s="75"/>
      <c r="I6" s="76"/>
      <c r="J6" s="76"/>
      <c r="K6" s="76"/>
      <c r="L6" s="76"/>
      <c r="M6" s="76"/>
      <c r="N6" s="76"/>
      <c r="O6" s="76"/>
      <c r="P6" s="76"/>
      <c r="Q6" s="76"/>
    </row>
    <row r="7" spans="1:27" ht="14.65" customHeight="1" x14ac:dyDescent="0.2">
      <c r="B7" s="79" t="s">
        <v>470</v>
      </c>
      <c r="C7" s="81" t="s">
        <v>0</v>
      </c>
      <c r="D7" s="75"/>
      <c r="E7" s="75"/>
      <c r="F7" s="75"/>
      <c r="G7" s="75"/>
      <c r="I7" s="76"/>
      <c r="J7" s="76"/>
      <c r="K7" s="76"/>
      <c r="L7" s="76"/>
      <c r="M7" s="76"/>
      <c r="N7" s="76"/>
      <c r="O7" s="76"/>
      <c r="P7" s="76"/>
      <c r="Q7" s="76"/>
    </row>
    <row r="8" spans="1:27" ht="12.4" customHeight="1" x14ac:dyDescent="0.2">
      <c r="B8" s="80" t="s">
        <v>345</v>
      </c>
      <c r="C8" s="82" t="s">
        <v>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f>IF('3c AA'!W97="-","-",'3c AA'!W97)</f>
        <v>0</v>
      </c>
      <c r="U17" s="38" t="str">
        <f>IF('3c AA'!X97="-","-",'3c AA'!X97)</f>
        <v>-</v>
      </c>
      <c r="V17" s="38" t="str">
        <f>IF('3c AA'!Y97="-","-",'3c AA'!Y97)</f>
        <v>-</v>
      </c>
      <c r="W17" s="38" t="str">
        <f>IF('3c AA'!Z97="-","-",'3c AA'!Z97)</f>
        <v>-</v>
      </c>
      <c r="X17" s="38" t="str">
        <f>IF('3c AA'!AA97="-","-",'3c AA'!AA97)</f>
        <v>-</v>
      </c>
      <c r="Y17" s="38" t="str">
        <f>IF('3c AA'!AB97="-","-",'3c AA'!AB97)</f>
        <v>-</v>
      </c>
      <c r="Z17" s="38" t="str">
        <f>IF('3c AA'!AC97="-","-",'3c AA'!AC97)</f>
        <v>-</v>
      </c>
      <c r="AA17" s="28"/>
    </row>
    <row r="18" spans="1:27" s="29" customFormat="1" ht="11.25" customHeight="1" x14ac:dyDescent="0.15">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t="str">
        <f>'3d PC'!U61</f>
        <v>-</v>
      </c>
      <c r="V18" s="38" t="str">
        <f>'3d PC'!V61</f>
        <v>-</v>
      </c>
      <c r="W18" s="38" t="str">
        <f>'3d PC'!W61</f>
        <v>-</v>
      </c>
      <c r="X18" s="38" t="str">
        <f>'3d PC'!X61</f>
        <v>-</v>
      </c>
      <c r="Y18" s="38" t="str">
        <f>'3d PC'!Y61</f>
        <v>-</v>
      </c>
      <c r="Z18" s="38" t="str">
        <f>'3d PC'!Z61</f>
        <v>-</v>
      </c>
      <c r="AA18" s="28"/>
    </row>
    <row r="19" spans="1:27" s="29" customFormat="1" ht="11.25" customHeight="1" x14ac:dyDescent="0.15">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t="str">
        <f>'3e NC-Elec'!V42</f>
        <v>-</v>
      </c>
      <c r="V19" s="38" t="str">
        <f>'3e NC-Elec'!W42</f>
        <v>-</v>
      </c>
      <c r="W19" s="38" t="str">
        <f>'3e NC-Elec'!X42</f>
        <v>-</v>
      </c>
      <c r="X19" s="38" t="str">
        <f>'3e NC-Elec'!Y42</f>
        <v>-</v>
      </c>
      <c r="Y19" s="38" t="str">
        <f>'3e NC-Elec'!Z42</f>
        <v>-</v>
      </c>
      <c r="Z19" s="38" t="str">
        <f>'3e NC-Elec'!AA42</f>
        <v>-</v>
      </c>
      <c r="AA19" s="28"/>
    </row>
    <row r="20" spans="1:27" s="29" customFormat="1" ht="11.25" customHeight="1" x14ac:dyDescent="0.15">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t="str">
        <f>IF('3g CPIH'!Q$16="-","-",'3h OC '!$E$9*('3g CPIH'!Q$16/'3g CPIH'!$G$16))</f>
        <v>-</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f>IF('3i SMNCC'!P$38="-","-",'3i SMNCC'!P$48)</f>
        <v>11.63045810995356</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15">
      <c r="A22" s="256"/>
      <c r="B22" s="135" t="s">
        <v>349</v>
      </c>
      <c r="C22" s="135" t="s">
        <v>389</v>
      </c>
      <c r="D22" s="127" t="s">
        <v>315</v>
      </c>
      <c r="E22" s="128"/>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f>IF('3g CPIH'!P$16="-","-",'3j PAAC PAP'!$G$13*('3g CPIH'!P$16/'3g CPIH'!$G$16))</f>
        <v>14.633493542074362</v>
      </c>
      <c r="U22" s="38" t="str">
        <f>IF('3g CPIH'!Q$16="-","-",'3j PAAC PAP'!$G$13*('3g CPIH'!Q$16/'3g CPIH'!$G$16))</f>
        <v>-</v>
      </c>
      <c r="V22" s="38" t="str">
        <f>IF('3g CPIH'!R$16="-","-",'3j PAAC PAP'!$G$13*('3g CPIH'!R$16/'3g CPIH'!$G$16))</f>
        <v>-</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25" x14ac:dyDescent="0.15">
      <c r="A23" s="256"/>
      <c r="B23" s="135" t="s">
        <v>349</v>
      </c>
      <c r="C23" s="135" t="s">
        <v>406</v>
      </c>
      <c r="D23" s="127" t="s">
        <v>315</v>
      </c>
      <c r="E23" s="128"/>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3.7132730810028738</v>
      </c>
      <c r="M23" s="38">
        <f>IF(M18="-","-",SUM(M15:M21)*'3j PAAC PAP'!$G$31)</f>
        <v>3.8192836045090535</v>
      </c>
      <c r="N23" s="38">
        <f>IF(N18="-","-",SUM(N15:N21)*'3j PAAC PAP'!$G$31)</f>
        <v>4.2030495176806228</v>
      </c>
      <c r="O23" s="30"/>
      <c r="P23" s="38">
        <f>IF(P18="-","-",SUM(P15:P21)*'3j PAAC PAP'!$G$31)</f>
        <v>4.2030495176806228</v>
      </c>
      <c r="Q23" s="38">
        <f>IF(Q18="-","-",SUM(Q15:Q21)*'3j PAAC PAP'!$G$31)</f>
        <v>4.4295563699455887</v>
      </c>
      <c r="R23" s="38">
        <f>IF(R18="-","-",SUM(R15:R21)*'3j PAAC PAP'!$G$31)</f>
        <v>4.4467382298092595</v>
      </c>
      <c r="S23" s="38">
        <f>IF(S18="-","-",SUM(S15:S21)*'3j PAAC PAP'!$G$31)</f>
        <v>4.5668242742180576</v>
      </c>
      <c r="T23" s="38">
        <f>IF(T18="-","-",SUM(T15:T21)*'3j PAAC PAP'!$G$31)</f>
        <v>4.566178506092208</v>
      </c>
      <c r="U23" s="38" t="str">
        <f>IF(U18="-","-",SUM(U15:U21)*'3j PAAC PAP'!$G$31)</f>
        <v>-</v>
      </c>
      <c r="V23" s="38" t="str">
        <f>IF(V18="-","-",SUM(V15:V21)*'3j PAAC PAP'!$G$31)</f>
        <v>-</v>
      </c>
      <c r="W23" s="38" t="str">
        <f>IF(W18="-","-",SUM(W15:W21)*'3j PAAC PAP'!$G$31)</f>
        <v>-</v>
      </c>
      <c r="X23" s="38" t="str">
        <f>IF(X18="-","-",SUM(X15:X21)*'3j PAAC PAP'!$G$31)</f>
        <v>-</v>
      </c>
      <c r="Y23" s="38" t="str">
        <f>IF(Y18="-","-",SUM(Y15:Y21)*'3j PAAC PAP'!$G$31)</f>
        <v>-</v>
      </c>
      <c r="Z23" s="38" t="str">
        <f>IF(Z18="-","-",SUM(Z15:Z21)*'3j PAAC PAP'!$G$31)</f>
        <v>-</v>
      </c>
      <c r="AA23" s="28"/>
    </row>
    <row r="24" spans="1:27" s="29" customFormat="1" ht="11.25" x14ac:dyDescent="0.15">
      <c r="A24" s="256"/>
      <c r="B24" s="135" t="s">
        <v>388</v>
      </c>
      <c r="C24" s="135" t="s">
        <v>518</v>
      </c>
      <c r="D24" s="127" t="s">
        <v>315</v>
      </c>
      <c r="E24" s="128"/>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1.583566697445588</v>
      </c>
      <c r="M24" s="38">
        <f>IF(M18="-","-",SUM(M15:M23)*'3k EBIT'!$E$9)</f>
        <v>1.6249862692024941</v>
      </c>
      <c r="N24" s="38">
        <f>IF(N18="-","-",SUM(N15:N23)*'3k EBIT'!$E$9)</f>
        <v>1.7631273393790232</v>
      </c>
      <c r="O24" s="30"/>
      <c r="P24" s="38">
        <f>IF(P18="-","-",SUM(P15:P23)*'3k EBIT'!$E$9)</f>
        <v>1.7631273393790232</v>
      </c>
      <c r="Q24" s="38">
        <f>IF(Q18="-","-",SUM(Q15:Q23)*'3k EBIT'!$E$9)</f>
        <v>1.8464033649875311</v>
      </c>
      <c r="R24" s="38">
        <f>IF(R18="-","-",SUM(R15:R23)*'3k EBIT'!$E$9)</f>
        <v>1.8545671935165762</v>
      </c>
      <c r="S24" s="38">
        <f>IF(S18="-","-",SUM(S15:S23)*'3k EBIT'!$E$9)</f>
        <v>1.8986229465018574</v>
      </c>
      <c r="T24" s="38">
        <f>IF(T18="-","-",SUM(T15:T23)*'3k EBIT'!$E$9)</f>
        <v>1.8991759328447007</v>
      </c>
      <c r="U24" s="38" t="str">
        <f>IF(U18="-","-",SUM(U15:U23)*'3k EBIT'!$E$9)</f>
        <v>-</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15">
      <c r="A25" s="256"/>
      <c r="B25" s="135" t="s">
        <v>292</v>
      </c>
      <c r="C25" s="179" t="s">
        <v>519</v>
      </c>
      <c r="D25" s="127" t="s">
        <v>315</v>
      </c>
      <c r="E25" s="127"/>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0.96963069627261145</v>
      </c>
      <c r="M25" s="38">
        <f>IF(M20="-","-",SUM(M15:M18,M20:M24)*'3l HAP'!$E$10)</f>
        <v>1.0154420420940831</v>
      </c>
      <c r="N25" s="38">
        <f>IF(N20="-","-",SUM(N15:N18,N20:N24)*'3l HAP'!$E$10)</f>
        <v>1.1218905985702039</v>
      </c>
      <c r="O25" s="30"/>
      <c r="P25" s="38">
        <f>IF(P20="-","-",SUM(P15:P18,P20:P24)*'3l HAP'!$E$10)</f>
        <v>1.1218905985702039</v>
      </c>
      <c r="Q25" s="38">
        <f>IF(Q20="-","-",SUM(Q15:Q18,Q20:Q24)*'3l HAP'!$E$10)</f>
        <v>1.1625478782187468</v>
      </c>
      <c r="R25" s="38">
        <f>IF(R20="-","-",SUM(R15:R18,R20:R24)*'3l HAP'!$E$10)</f>
        <v>1.1688387500146933</v>
      </c>
      <c r="S25" s="38">
        <f>IF(S20="-","-",SUM(S15:S18,S20:S24)*'3l HAP'!$E$10)</f>
        <v>1.2043903612531295</v>
      </c>
      <c r="T25" s="38">
        <f>IF(T20="-","-",SUM(T15:T18,T20:T24)*'3l HAP'!$E$10)</f>
        <v>1.204816480711097</v>
      </c>
      <c r="U25" s="38" t="str">
        <f>IF(U20="-","-",SUM(U15:U18,U20:U24)*'3l HAP'!$E$10)</f>
        <v>-</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15">
      <c r="A26" s="256"/>
      <c r="B26" s="135" t="s">
        <v>44</v>
      </c>
      <c r="C26" s="135" t="str">
        <f>B26&amp;"_"&amp;D26</f>
        <v>Total_Eastern</v>
      </c>
      <c r="D26" s="127" t="s">
        <v>315</v>
      </c>
      <c r="E26" s="128"/>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84.315211925192187</v>
      </c>
      <c r="M26" s="38">
        <f t="shared" si="0"/>
        <v>86.540999831458393</v>
      </c>
      <c r="N26" s="38">
        <f t="shared" si="0"/>
        <v>93.918028025672442</v>
      </c>
      <c r="O26" s="30"/>
      <c r="P26" s="38">
        <f t="shared" ref="P26:Z26" si="1">IF(P20="-","-",SUM(P15:P25))</f>
        <v>93.918028025672442</v>
      </c>
      <c r="Q26" s="38">
        <f t="shared" si="1"/>
        <v>98.341632211170506</v>
      </c>
      <c r="R26" s="38">
        <f t="shared" si="1"/>
        <v>98.777598091227276</v>
      </c>
      <c r="S26" s="38">
        <f t="shared" si="1"/>
        <v>101.13187258604172</v>
      </c>
      <c r="T26" s="38">
        <f t="shared" si="1"/>
        <v>101.16140323783816</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AA'!J98="-","-",'3c AA'!J98)</f>
        <v>-</v>
      </c>
      <c r="H29" s="129" t="str">
        <f>IF('3c AA'!K98="-","-",'3c AA'!K98)</f>
        <v>-</v>
      </c>
      <c r="I29" s="129" t="str">
        <f>IF('3c AA'!L98="-","-",'3c AA'!L98)</f>
        <v>-</v>
      </c>
      <c r="J29" s="129" t="str">
        <f>IF('3c AA'!M98="-","-",'3c AA'!M98)</f>
        <v>-</v>
      </c>
      <c r="K29" s="129" t="str">
        <f>IF('3c AA'!N98="-","-",'3c AA'!N98)</f>
        <v>-</v>
      </c>
      <c r="L29" s="129" t="str">
        <f>IF('3c AA'!O98="-","-",'3c AA'!O98)</f>
        <v>-</v>
      </c>
      <c r="M29" s="129" t="str">
        <f>IF('3c AA'!P98="-","-",'3c AA'!P98)</f>
        <v>-</v>
      </c>
      <c r="N29" s="129" t="str">
        <f>IF('3c AA'!Q98="-","-",'3c AA'!Q98)</f>
        <v>-</v>
      </c>
      <c r="O29" s="30"/>
      <c r="P29" s="129" t="str">
        <f>IF('3c AA'!S98="-","-",'3c AA'!S98)</f>
        <v>-</v>
      </c>
      <c r="Q29" s="129" t="str">
        <f>IF('3c AA'!T98="-","-",'3c AA'!T98)</f>
        <v>-</v>
      </c>
      <c r="R29" s="129" t="str">
        <f>IF('3c AA'!U98="-","-",'3c AA'!U98)</f>
        <v>-</v>
      </c>
      <c r="S29" s="129" t="str">
        <f>IF('3c AA'!V98="-","-",'3c AA'!V98)</f>
        <v>-</v>
      </c>
      <c r="T29" s="129">
        <f>IF('3c AA'!W98="-","-",'3c AA'!W98)</f>
        <v>0</v>
      </c>
      <c r="U29" s="129" t="str">
        <f>IF('3c AA'!X98="-","-",'3c AA'!X98)</f>
        <v>-</v>
      </c>
      <c r="V29" s="129" t="str">
        <f>IF('3c AA'!Y98="-","-",'3c AA'!Y98)</f>
        <v>-</v>
      </c>
      <c r="W29" s="129" t="str">
        <f>IF('3c AA'!Z98="-","-",'3c AA'!Z98)</f>
        <v>-</v>
      </c>
      <c r="X29" s="129" t="str">
        <f>IF('3c AA'!AA98="-","-",'3c AA'!AA98)</f>
        <v>-</v>
      </c>
      <c r="Y29" s="129" t="str">
        <f>IF('3c AA'!AB98="-","-",'3c AA'!AB98)</f>
        <v>-</v>
      </c>
      <c r="Z29" s="129" t="str">
        <f>IF('3c AA'!AC98="-","-",'3c AA'!AC98)</f>
        <v>-</v>
      </c>
      <c r="AA29" s="28"/>
    </row>
    <row r="30" spans="1:27" s="29" customFormat="1" ht="12.4" customHeight="1" x14ac:dyDescent="0.15">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t="str">
        <f>'3d PC'!U61</f>
        <v>-</v>
      </c>
      <c r="V30" s="129" t="str">
        <f>'3d PC'!V61</f>
        <v>-</v>
      </c>
      <c r="W30" s="129" t="str">
        <f>'3d PC'!W61</f>
        <v>-</v>
      </c>
      <c r="X30" s="129" t="str">
        <f>'3d PC'!X61</f>
        <v>-</v>
      </c>
      <c r="Y30" s="129" t="str">
        <f>'3d PC'!Y61</f>
        <v>-</v>
      </c>
      <c r="Z30" s="129" t="str">
        <f>'3d PC'!Z61</f>
        <v>-</v>
      </c>
      <c r="AA30" s="28"/>
    </row>
    <row r="31" spans="1:27" s="29" customFormat="1" ht="11.25" customHeight="1" x14ac:dyDescent="0.15">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t="str">
        <f>'3e NC-Elec'!V43</f>
        <v>-</v>
      </c>
      <c r="V31" s="129" t="str">
        <f>'3e NC-Elec'!W43</f>
        <v>-</v>
      </c>
      <c r="W31" s="129" t="str">
        <f>'3e NC-Elec'!X43</f>
        <v>-</v>
      </c>
      <c r="X31" s="129" t="str">
        <f>'3e NC-Elec'!Y43</f>
        <v>-</v>
      </c>
      <c r="Y31" s="129" t="str">
        <f>'3e NC-Elec'!Z43</f>
        <v>-</v>
      </c>
      <c r="Z31" s="129" t="str">
        <f>'3e NC-Elec'!AA43</f>
        <v>-</v>
      </c>
      <c r="AA31" s="28"/>
    </row>
    <row r="32" spans="1:27" s="29" customFormat="1" ht="11.25" customHeight="1" x14ac:dyDescent="0.15">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t="str">
        <f>IF('3g CPIH'!Q$16="-","-",'3h OC '!$E$9*('3g CPIH'!Q$16/'3g CPIH'!$G$16))</f>
        <v>-</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f>IF('3i SMNCC'!P$38="-","-",'3i SMNCC'!P$48)</f>
        <v>11.63045810995356</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15">
      <c r="A34" s="256"/>
      <c r="B34" s="132" t="s">
        <v>349</v>
      </c>
      <c r="C34" s="132" t="s">
        <v>389</v>
      </c>
      <c r="D34" s="130" t="s">
        <v>317</v>
      </c>
      <c r="E34" s="131"/>
      <c r="F34" s="30"/>
      <c r="G34" s="129">
        <f>IF('3g CPIH'!C$16="-","-",'3j PAAC PAP'!$G$13*('3g CPIH'!C$16/'3g CPIH'!$G$16))</f>
        <v>13.436452250489236</v>
      </c>
      <c r="H34" s="129">
        <f>IF('3g CPIH'!D$16="-","-",'3j PAAC PAP'!$G$13*('3g CPIH'!D$16/'3g CPIH'!$G$16))</f>
        <v>13.463352054794518</v>
      </c>
      <c r="I34" s="129">
        <f>IF('3g CPIH'!E$16="-","-",'3j PAAC PAP'!$G$13*('3g CPIH'!E$16/'3g CPIH'!$G$16))</f>
        <v>13.503701761252445</v>
      </c>
      <c r="J34" s="129">
        <f>IF('3g CPIH'!F$16="-","-",'3j PAAC PAP'!$G$13*('3g CPIH'!F$16/'3g CPIH'!$G$16))</f>
        <v>13.584401174168297</v>
      </c>
      <c r="K34" s="129">
        <f>IF('3g CPIH'!G$16="-","-",'3j PAAC PAP'!$G$13*('3g CPIH'!G$16/'3g CPIH'!$G$16))</f>
        <v>13.745799999999999</v>
      </c>
      <c r="L34" s="129">
        <f>IF('3g CPIH'!H$16="-","-",'3j PAAC PAP'!$G$13*('3g CPIH'!H$16/'3g CPIH'!$G$16))</f>
        <v>13.920648727984345</v>
      </c>
      <c r="M34" s="129">
        <f>IF('3g CPIH'!I$16="-","-",'3j PAAC PAP'!$G$13*('3g CPIH'!I$16/'3g CPIH'!$G$16))</f>
        <v>14.122397260273971</v>
      </c>
      <c r="N34" s="129">
        <f>IF('3g CPIH'!J$16="-","-",'3j PAAC PAP'!$G$13*('3g CPIH'!J$16/'3g CPIH'!$G$16))</f>
        <v>14.24344637964775</v>
      </c>
      <c r="O34" s="30"/>
      <c r="P34" s="129">
        <f>IF('3g CPIH'!L$16="-","-",'3j PAAC PAP'!$G$13*('3g CPIH'!L$16/'3g CPIH'!$G$16))</f>
        <v>14.24344637964775</v>
      </c>
      <c r="Q34" s="129">
        <f>IF('3g CPIH'!M$16="-","-",'3j PAAC PAP'!$G$13*('3g CPIH'!M$16/'3g CPIH'!$G$16))</f>
        <v>14.40484520547945</v>
      </c>
      <c r="R34" s="129">
        <f>IF('3g CPIH'!N$16="-","-",'3j PAAC PAP'!$G$13*('3g CPIH'!N$16/'3g CPIH'!$G$16))</f>
        <v>14.512444422700586</v>
      </c>
      <c r="S34" s="129">
        <f>IF('3g CPIH'!O$16="-","-",'3j PAAC PAP'!$G$13*('3g CPIH'!O$16/'3g CPIH'!$G$16))</f>
        <v>14.593143835616438</v>
      </c>
      <c r="T34" s="129">
        <f>IF('3g CPIH'!P$16="-","-",'3j PAAC PAP'!$G$13*('3g CPIH'!P$16/'3g CPIH'!$G$16))</f>
        <v>14.633493542074362</v>
      </c>
      <c r="U34" s="129" t="str">
        <f>IF('3g CPIH'!Q$16="-","-",'3j PAAC PAP'!$G$13*('3g CPIH'!Q$16/'3g CPIH'!$G$16))</f>
        <v>-</v>
      </c>
      <c r="V34" s="129" t="str">
        <f>IF('3g CPIH'!R$16="-","-",'3j PAAC PAP'!$G$13*('3g CPIH'!R$16/'3g CPIH'!$G$16))</f>
        <v>-</v>
      </c>
      <c r="W34" s="129" t="str">
        <f>IF('3g CPIH'!S$16="-","-",'3j PAAC PAP'!$G$13*('3g CPIH'!S$16/'3g CPIH'!$G$16))</f>
        <v>-</v>
      </c>
      <c r="X34" s="129" t="str">
        <f>IF('3g CPIH'!T$16="-","-",'3j PAAC PAP'!$G$13*('3g CPIH'!T$16/'3g CPIH'!$G$16))</f>
        <v>-</v>
      </c>
      <c r="Y34" s="129" t="str">
        <f>IF('3g CPIH'!U$16="-","-",'3j PAAC PAP'!$G$13*('3g CPIH'!U$16/'3g CPIH'!$G$16))</f>
        <v>-</v>
      </c>
      <c r="Z34" s="129" t="str">
        <f>IF('3g CPIH'!V$16="-","-",'3j PAAC PAP'!$G$13*('3g CPIH'!V$16/'3g CPIH'!$G$16))</f>
        <v>-</v>
      </c>
      <c r="AA34" s="28"/>
    </row>
    <row r="35" spans="1:27" s="29" customFormat="1" ht="11.25" x14ac:dyDescent="0.15">
      <c r="A35" s="256"/>
      <c r="B35" s="132" t="s">
        <v>349</v>
      </c>
      <c r="C35" s="132" t="s">
        <v>406</v>
      </c>
      <c r="D35" s="130" t="s">
        <v>317</v>
      </c>
      <c r="E35" s="131"/>
      <c r="F35" s="30"/>
      <c r="G35" s="129">
        <f>IF(G30="-","-",SUM(G27:G33)*'3j PAAC PAP'!$G$31)</f>
        <v>3.1915391509397995</v>
      </c>
      <c r="H35" s="129">
        <f>IF(H30="-","-",SUM(H27:H33)*'3j PAAC PAP'!$G$31)</f>
        <v>3.19606418423295</v>
      </c>
      <c r="I35" s="129">
        <f>IF(I30="-","-",SUM(I27:I33)*'3j PAAC PAP'!$G$31)</f>
        <v>3.6017221115869966</v>
      </c>
      <c r="J35" s="129">
        <f>IF(J30="-","-",SUM(J27:J33)*'3j PAAC PAP'!$G$31)</f>
        <v>3.6152972114664492</v>
      </c>
      <c r="K35" s="129">
        <f>IF(K30="-","-",SUM(K27:K33)*'3j PAAC PAP'!$G$31)</f>
        <v>3.3596307799536107</v>
      </c>
      <c r="L35" s="129">
        <f>IF(L30="-","-",SUM(L27:L33)*'3j PAAC PAP'!$G$31)</f>
        <v>3.3814542090028743</v>
      </c>
      <c r="M35" s="129">
        <f>IF(M30="-","-",SUM(M27:M33)*'3j PAAC PAP'!$G$31)</f>
        <v>3.5825720525090539</v>
      </c>
      <c r="N35" s="129">
        <f>IF(N30="-","-",SUM(N27:N33)*'3j PAAC PAP'!$G$31)</f>
        <v>3.9663379656806219</v>
      </c>
      <c r="O35" s="30"/>
      <c r="P35" s="129">
        <f>IF(P30="-","-",SUM(P27:P33)*'3j PAAC PAP'!$G$31)</f>
        <v>3.9663379656806219</v>
      </c>
      <c r="Q35" s="129">
        <f>IF(Q30="-","-",SUM(Q27:Q33)*'3j PAAC PAP'!$G$31)</f>
        <v>4.0575810739455882</v>
      </c>
      <c r="R35" s="129">
        <f>IF(R30="-","-",SUM(R27:R33)*'3j PAAC PAP'!$G$31)</f>
        <v>4.074762933809259</v>
      </c>
      <c r="S35" s="129">
        <f>IF(S30="-","-",SUM(S27:S33)*'3j PAAC PAP'!$G$31)</f>
        <v>4.2519133702180572</v>
      </c>
      <c r="T35" s="129">
        <f>IF(T30="-","-",SUM(T27:T33)*'3j PAAC PAP'!$G$31)</f>
        <v>4.2512676020922067</v>
      </c>
      <c r="U35" s="129" t="str">
        <f>IF(U30="-","-",SUM(U27:U33)*'3j PAAC PAP'!$G$31)</f>
        <v>-</v>
      </c>
      <c r="V35" s="129" t="str">
        <f>IF(V30="-","-",SUM(V27:V33)*'3j PAAC PAP'!$G$31)</f>
        <v>-</v>
      </c>
      <c r="W35" s="129" t="str">
        <f>IF(W30="-","-",SUM(W27:W33)*'3j PAAC PAP'!$G$31)</f>
        <v>-</v>
      </c>
      <c r="X35" s="129" t="str">
        <f>IF(X30="-","-",SUM(X27:X33)*'3j PAAC PAP'!$G$31)</f>
        <v>-</v>
      </c>
      <c r="Y35" s="129" t="str">
        <f>IF(Y30="-","-",SUM(Y27:Y33)*'3j PAAC PAP'!$G$31)</f>
        <v>-</v>
      </c>
      <c r="Z35" s="129" t="str">
        <f>IF(Z30="-","-",SUM(Z27:Z33)*'3j PAAC PAP'!$G$31)</f>
        <v>-</v>
      </c>
      <c r="AA35" s="28"/>
    </row>
    <row r="36" spans="1:27" s="29" customFormat="1" ht="11.25" x14ac:dyDescent="0.15">
      <c r="A36" s="256"/>
      <c r="B36" s="132" t="s">
        <v>388</v>
      </c>
      <c r="C36" s="132" t="s">
        <v>518</v>
      </c>
      <c r="D36" s="130" t="s">
        <v>317</v>
      </c>
      <c r="E36" s="131"/>
      <c r="F36" s="30"/>
      <c r="G36" s="129">
        <f>IF(G30="-","-",SUM(G27:G35)*'3k EBIT'!$E$9)</f>
        <v>1.389571838875596</v>
      </c>
      <c r="H36" s="129">
        <f>IF(H30="-","-",SUM(H27:H35)*'3k EBIT'!$E$9)</f>
        <v>1.391694029372081</v>
      </c>
      <c r="I36" s="129">
        <f>IF(I30="-","-",SUM(I27:I35)*'3k EBIT'!$E$9)</f>
        <v>1.5360186608640036</v>
      </c>
      <c r="J36" s="129">
        <f>IF(J30="-","-",SUM(J27:J35)*'3k EBIT'!$E$9)</f>
        <v>1.5423852323534593</v>
      </c>
      <c r="K36" s="129">
        <f>IF(K30="-","-",SUM(K27:K35)*'3k EBIT'!$E$9)</f>
        <v>1.4550429568564609</v>
      </c>
      <c r="L36" s="129">
        <f>IF(L30="-","-",SUM(L27:L35)*'3k EBIT'!$E$9)</f>
        <v>1.4661517055326923</v>
      </c>
      <c r="M36" s="129">
        <f>IF(M30="-","-",SUM(M27:M35)*'3k EBIT'!$E$9)</f>
        <v>1.5412252558633581</v>
      </c>
      <c r="N36" s="129">
        <f>IF(N30="-","-",SUM(N27:N35)*'3k EBIT'!$E$9)</f>
        <v>1.679366326039887</v>
      </c>
      <c r="O36" s="30"/>
      <c r="P36" s="129">
        <f>IF(P30="-","-",SUM(P27:P35)*'3k EBIT'!$E$9)</f>
        <v>1.679366326039887</v>
      </c>
      <c r="Q36" s="129">
        <f>IF(Q30="-","-",SUM(Q27:Q35)*'3k EBIT'!$E$9)</f>
        <v>1.7147789154546029</v>
      </c>
      <c r="R36" s="129">
        <f>IF(R30="-","-",SUM(R27:R35)*'3k EBIT'!$E$9)</f>
        <v>1.722942743983648</v>
      </c>
      <c r="S36" s="129">
        <f>IF(S30="-","-",SUM(S27:S35)*'3k EBIT'!$E$9)</f>
        <v>1.7871908841131852</v>
      </c>
      <c r="T36" s="129">
        <f>IF(T30="-","-",SUM(T27:T35)*'3k EBIT'!$E$9)</f>
        <v>1.7877438704560282</v>
      </c>
      <c r="U36" s="129" t="str">
        <f>IF(U30="-","-",SUM(U27:U35)*'3k EBIT'!$E$9)</f>
        <v>-</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15">
      <c r="A37" s="256"/>
      <c r="B37" s="132" t="s">
        <v>292</v>
      </c>
      <c r="C37" s="177" t="s">
        <v>519</v>
      </c>
      <c r="D37" s="130" t="s">
        <v>317</v>
      </c>
      <c r="E37" s="130"/>
      <c r="F37" s="30"/>
      <c r="G37" s="129">
        <f>IF(G32="-","-",SUM(G27:G30,G32:G36)*'3l HAP'!$E$10)</f>
        <v>0.93129687610739309</v>
      </c>
      <c r="H37" s="129">
        <f>IF(H32="-","-",SUM(H27:H30,H32:H36)*'3l HAP'!$E$10)</f>
        <v>0.93293219075081879</v>
      </c>
      <c r="I37" s="129">
        <f>IF(I32="-","-",SUM(I27:I30,I32:I36)*'3l HAP'!$E$10)</f>
        <v>0.94421352192818109</v>
      </c>
      <c r="J37" s="129">
        <f>IF(J32="-","-",SUM(J27:J30,J32:J36)*'3l HAP'!$E$10)</f>
        <v>0.94911946585845841</v>
      </c>
      <c r="K37" s="129">
        <f>IF(K32="-","-",SUM(K27:K30,K32:K36)*'3l HAP'!$E$10)</f>
        <v>0.95449329894535062</v>
      </c>
      <c r="L37" s="129">
        <f>IF(L32="-","-",SUM(L27:L30,L32:L36)*'3l HAP'!$E$10)</f>
        <v>0.96305346327106278</v>
      </c>
      <c r="M37" s="129">
        <f>IF(M32="-","-",SUM(M27:M30,M32:M36)*'3l HAP'!$E$10)</f>
        <v>1.0107500032649526</v>
      </c>
      <c r="N37" s="129">
        <f>IF(N32="-","-",SUM(N27:N30,N32:N36)*'3l HAP'!$E$10)</f>
        <v>1.1171985597410734</v>
      </c>
      <c r="O37" s="30"/>
      <c r="P37" s="129">
        <f>IF(P32="-","-",SUM(P27:P30,P32:P36)*'3l HAP'!$E$10)</f>
        <v>1.1171985597410734</v>
      </c>
      <c r="Q37" s="129">
        <f>IF(Q32="-","-",SUM(Q27:Q30,Q32:Q36)*'3l HAP'!$E$10)</f>
        <v>1.1551746743443991</v>
      </c>
      <c r="R37" s="129">
        <f>IF(R32="-","-",SUM(R27:R30,R32:R36)*'3l HAP'!$E$10)</f>
        <v>1.1614655461403458</v>
      </c>
      <c r="S37" s="129">
        <f>IF(S32="-","-",SUM(S27:S30,S32:S36)*'3l HAP'!$E$10)</f>
        <v>1.1981482738822329</v>
      </c>
      <c r="T37" s="129">
        <f>IF(T32="-","-",SUM(T27:T30,T32:T36)*'3l HAP'!$E$10)</f>
        <v>1.1985743933402004</v>
      </c>
      <c r="U37" s="129" t="str">
        <f>IF(U32="-","-",SUM(U27:U30,U32:U36)*'3l HAP'!$E$10)</f>
        <v>-</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15">
      <c r="A38" s="256"/>
      <c r="B38" s="132" t="s">
        <v>44</v>
      </c>
      <c r="C38" s="132" t="str">
        <f>B38&amp;"_"&amp;D38</f>
        <v>Total_East Midlands</v>
      </c>
      <c r="D38" s="130" t="s">
        <v>317</v>
      </c>
      <c r="E38" s="131"/>
      <c r="F38" s="30"/>
      <c r="G38" s="129">
        <f t="shared" ref="G38:N38" si="2">IF(G32="-","-",SUM(G27:G37))</f>
        <v>74.066626608188074</v>
      </c>
      <c r="H38" s="129">
        <f t="shared" si="2"/>
        <v>74.179956113353015</v>
      </c>
      <c r="I38" s="129">
        <f t="shared" si="2"/>
        <v>81.787267543387159</v>
      </c>
      <c r="J38" s="129">
        <f t="shared" si="2"/>
        <v>82.127256058882054</v>
      </c>
      <c r="K38" s="129">
        <f t="shared" si="2"/>
        <v>77.535669922492275</v>
      </c>
      <c r="L38" s="129">
        <f t="shared" si="2"/>
        <v>78.12890082827775</v>
      </c>
      <c r="M38" s="129">
        <f t="shared" si="2"/>
        <v>82.12783522729012</v>
      </c>
      <c r="N38" s="129">
        <f t="shared" si="2"/>
        <v>89.504863421504155</v>
      </c>
      <c r="O38" s="30"/>
      <c r="P38" s="129">
        <f t="shared" ref="P38:Z38" si="3">IF(P32="-","-",SUM(P27:P37))</f>
        <v>89.504863421504155</v>
      </c>
      <c r="Q38" s="129">
        <f t="shared" si="3"/>
        <v>91.40665926176321</v>
      </c>
      <c r="R38" s="129">
        <f t="shared" si="3"/>
        <v>91.842625141819994</v>
      </c>
      <c r="S38" s="129">
        <f t="shared" si="3"/>
        <v>95.260787532282151</v>
      </c>
      <c r="T38" s="129">
        <f t="shared" si="3"/>
        <v>95.290318184078558</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f>IF('3c AA'!W99="-","-",'3c AA'!W99)</f>
        <v>0</v>
      </c>
      <c r="U41" s="38" t="str">
        <f>IF('3c AA'!X99="-","-",'3c AA'!X99)</f>
        <v>-</v>
      </c>
      <c r="V41" s="38" t="str">
        <f>IF('3c AA'!Y99="-","-",'3c AA'!Y99)</f>
        <v>-</v>
      </c>
      <c r="W41" s="38" t="str">
        <f>IF('3c AA'!Z99="-","-",'3c AA'!Z99)</f>
        <v>-</v>
      </c>
      <c r="X41" s="38" t="str">
        <f>IF('3c AA'!AA99="-","-",'3c AA'!AA99)</f>
        <v>-</v>
      </c>
      <c r="Y41" s="38" t="str">
        <f>IF('3c AA'!AB99="-","-",'3c AA'!AB99)</f>
        <v>-</v>
      </c>
      <c r="Z41" s="38" t="str">
        <f>IF('3c AA'!AC99="-","-",'3c AA'!AC99)</f>
        <v>-</v>
      </c>
      <c r="AA41" s="28"/>
    </row>
    <row r="42" spans="1:27" s="29" customFormat="1" ht="11.25" customHeight="1" x14ac:dyDescent="0.15">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t="str">
        <f>'3d PC'!U61</f>
        <v>-</v>
      </c>
      <c r="V42" s="38" t="str">
        <f>'3d PC'!V61</f>
        <v>-</v>
      </c>
      <c r="W42" s="38" t="str">
        <f>'3d PC'!W61</f>
        <v>-</v>
      </c>
      <c r="X42" s="38" t="str">
        <f>'3d PC'!X61</f>
        <v>-</v>
      </c>
      <c r="Y42" s="38" t="str">
        <f>'3d PC'!Y61</f>
        <v>-</v>
      </c>
      <c r="Z42" s="38" t="str">
        <f>'3d PC'!Z61</f>
        <v>-</v>
      </c>
      <c r="AA42" s="28"/>
    </row>
    <row r="43" spans="1:27" s="29" customFormat="1" ht="11.25" customHeight="1" x14ac:dyDescent="0.15">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t="str">
        <f>'3e NC-Elec'!V44</f>
        <v>-</v>
      </c>
      <c r="V43" s="38" t="str">
        <f>'3e NC-Elec'!W44</f>
        <v>-</v>
      </c>
      <c r="W43" s="38" t="str">
        <f>'3e NC-Elec'!X44</f>
        <v>-</v>
      </c>
      <c r="X43" s="38" t="str">
        <f>'3e NC-Elec'!Y44</f>
        <v>-</v>
      </c>
      <c r="Y43" s="38" t="str">
        <f>'3e NC-Elec'!Z44</f>
        <v>-</v>
      </c>
      <c r="Z43" s="38" t="str">
        <f>'3e NC-Elec'!AA44</f>
        <v>-</v>
      </c>
      <c r="AA43" s="28"/>
    </row>
    <row r="44" spans="1:27" s="29" customFormat="1" ht="12.4" customHeight="1" x14ac:dyDescent="0.15">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t="str">
        <f>IF('3g CPIH'!Q$16="-","-",'3h OC '!$E$9*('3g CPIH'!Q$16/'3g CPIH'!$G$16))</f>
        <v>-</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f>IF('3i SMNCC'!P$38="-","-",'3i SMNCC'!P$48)</f>
        <v>11.63045810995356</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15">
      <c r="A46" s="256"/>
      <c r="B46" s="135" t="s">
        <v>349</v>
      </c>
      <c r="C46" s="135" t="s">
        <v>389</v>
      </c>
      <c r="D46" s="127" t="s">
        <v>318</v>
      </c>
      <c r="E46" s="128"/>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f>IF('3g CPIH'!P$16="-","-",'3j PAAC PAP'!$G$13*('3g CPIH'!P$16/'3g CPIH'!$G$16))</f>
        <v>14.633493542074362</v>
      </c>
      <c r="U46" s="38" t="str">
        <f>IF('3g CPIH'!Q$16="-","-",'3j PAAC PAP'!$G$13*('3g CPIH'!Q$16/'3g CPIH'!$G$16))</f>
        <v>-</v>
      </c>
      <c r="V46" s="38" t="str">
        <f>IF('3g CPIH'!R$16="-","-",'3j PAAC PAP'!$G$13*('3g CPIH'!R$16/'3g CPIH'!$G$16))</f>
        <v>-</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25" x14ac:dyDescent="0.15">
      <c r="A47" s="256"/>
      <c r="B47" s="135" t="s">
        <v>349</v>
      </c>
      <c r="C47" s="135" t="s">
        <v>406</v>
      </c>
      <c r="D47" s="127" t="s">
        <v>318</v>
      </c>
      <c r="E47" s="128"/>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3.5822363290028743</v>
      </c>
      <c r="M47" s="38">
        <f>IF(M42="-","-",SUM(M39:M45)*'3j PAAC PAP'!$G$31)</f>
        <v>3.7770136845090532</v>
      </c>
      <c r="N47" s="38">
        <f>IF(N42="-","-",SUM(N39:N45)*'3j PAAC PAP'!$G$31)</f>
        <v>4.1607795976806221</v>
      </c>
      <c r="O47" s="30"/>
      <c r="P47" s="38">
        <f>IF(P42="-","-",SUM(P39:P45)*'3j PAAC PAP'!$G$31)</f>
        <v>4.1607795976806221</v>
      </c>
      <c r="Q47" s="38">
        <f>IF(Q42="-","-",SUM(Q39:Q45)*'3j PAAC PAP'!$G$31)</f>
        <v>4.262590185945589</v>
      </c>
      <c r="R47" s="38">
        <f>IF(R42="-","-",SUM(R39:R45)*'3j PAAC PAP'!$G$31)</f>
        <v>4.2797720458092599</v>
      </c>
      <c r="S47" s="38">
        <f>IF(S42="-","-",SUM(S39:S45)*'3j PAAC PAP'!$G$31)</f>
        <v>4.4125390662180575</v>
      </c>
      <c r="T47" s="38">
        <f>IF(T42="-","-",SUM(T39:T45)*'3j PAAC PAP'!$G$31)</f>
        <v>4.4118932980922079</v>
      </c>
      <c r="U47" s="38" t="str">
        <f>IF(U42="-","-",SUM(U39:U45)*'3j PAAC PAP'!$G$31)</f>
        <v>-</v>
      </c>
      <c r="V47" s="38" t="str">
        <f>IF(V42="-","-",SUM(V39:V45)*'3j PAAC PAP'!$G$31)</f>
        <v>-</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15">
      <c r="A48" s="256"/>
      <c r="B48" s="135" t="s">
        <v>388</v>
      </c>
      <c r="C48" s="135" t="s">
        <v>518</v>
      </c>
      <c r="D48" s="133" t="s">
        <v>318</v>
      </c>
      <c r="E48" s="128"/>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1.5371989936328523</v>
      </c>
      <c r="M48" s="38">
        <f>IF(M42="-","-",SUM(M39:M47)*'3k EBIT'!$E$9)</f>
        <v>1.6100289453919341</v>
      </c>
      <c r="N48" s="38">
        <f>IF(N42="-","-",SUM(N39:N47)*'3k EBIT'!$E$9)</f>
        <v>1.748170015568463</v>
      </c>
      <c r="O48" s="30"/>
      <c r="P48" s="38">
        <f>IF(P42="-","-",SUM(P39:P47)*'3k EBIT'!$E$9)</f>
        <v>1.748170015568463</v>
      </c>
      <c r="Q48" s="38">
        <f>IF(Q42="-","-",SUM(Q39:Q47)*'3k EBIT'!$E$9)</f>
        <v>1.787321935935819</v>
      </c>
      <c r="R48" s="38">
        <f>IF(R42="-","-",SUM(R39:R47)*'3k EBIT'!$E$9)</f>
        <v>1.7954857644648641</v>
      </c>
      <c r="S48" s="38">
        <f>IF(S42="-","-",SUM(S39:S47)*'3k EBIT'!$E$9)</f>
        <v>1.8440287145933132</v>
      </c>
      <c r="T48" s="38">
        <f>IF(T42="-","-",SUM(T39:T47)*'3k EBIT'!$E$9)</f>
        <v>1.8445817009361565</v>
      </c>
      <c r="U48" s="38" t="str">
        <f>IF(U42="-","-",SUM(U39:U47)*'3k EBIT'!$E$9)</f>
        <v>-</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15">
      <c r="A49" s="256"/>
      <c r="B49" s="135" t="s">
        <v>292</v>
      </c>
      <c r="C49" s="179" t="s">
        <v>519</v>
      </c>
      <c r="D49" s="133" t="s">
        <v>318</v>
      </c>
      <c r="E49" s="127"/>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0.96703331763505718</v>
      </c>
      <c r="M49" s="38">
        <f>IF(M44="-","-",SUM(M39:M42,M44:M48)*'3l HAP'!$E$10)</f>
        <v>1.0146041780174524</v>
      </c>
      <c r="N49" s="38">
        <f>IF(N44="-","-",SUM(N39:N42,N44:N48)*'3l HAP'!$E$10)</f>
        <v>1.1210527344935732</v>
      </c>
      <c r="O49" s="30"/>
      <c r="P49" s="38">
        <f>IF(P44="-","-",SUM(P39:P42,P44:P48)*'3l HAP'!$E$10)</f>
        <v>1.1210527344935732</v>
      </c>
      <c r="Q49" s="38">
        <f>IF(Q44="-","-",SUM(Q39:Q42,Q44:Q48)*'3l HAP'!$E$10)</f>
        <v>1.1592383151160566</v>
      </c>
      <c r="R49" s="38">
        <f>IF(R44="-","-",SUM(R39:R42,R44:R48)*'3l HAP'!$E$10)</f>
        <v>1.1655291869120035</v>
      </c>
      <c r="S49" s="38">
        <f>IF(S44="-","-",SUM(S39:S42,S44:S48)*'3l HAP'!$E$10)</f>
        <v>1.2013321573734284</v>
      </c>
      <c r="T49" s="38">
        <f>IF(T44="-","-",SUM(T39:T42,T44:T48)*'3l HAP'!$E$10)</f>
        <v>1.2017582768313961</v>
      </c>
      <c r="U49" s="38" t="str">
        <f>IF(U44="-","-",SUM(U39:U42,U44:U48)*'3l HAP'!$E$10)</f>
        <v>-</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15">
      <c r="A50" s="256"/>
      <c r="B50" s="135" t="s">
        <v>44</v>
      </c>
      <c r="C50" s="135" t="str">
        <f>B50&amp;"_"&amp;D50</f>
        <v>Total_London</v>
      </c>
      <c r="D50" s="133" t="s">
        <v>318</v>
      </c>
      <c r="E50" s="128"/>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81.872210090741902</v>
      </c>
      <c r="M50" s="38">
        <f t="shared" si="4"/>
        <v>85.752934723571201</v>
      </c>
      <c r="N50" s="38">
        <f t="shared" si="4"/>
        <v>93.129962917785235</v>
      </c>
      <c r="O50" s="30"/>
      <c r="P50" s="38">
        <f t="shared" ref="P50:Z50" si="5">IF(P44="-","-",SUM(P39:P49))</f>
        <v>93.129962917785235</v>
      </c>
      <c r="Q50" s="38">
        <f t="shared" si="5"/>
        <v>95.228775035016099</v>
      </c>
      <c r="R50" s="38">
        <f t="shared" si="5"/>
        <v>95.664740915072883</v>
      </c>
      <c r="S50" s="38">
        <f t="shared" si="5"/>
        <v>98.255434942253459</v>
      </c>
      <c r="T50" s="38">
        <f t="shared" si="5"/>
        <v>98.284965594049908</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AA'!J100="-","-",'3c AA'!J100)</f>
        <v>-</v>
      </c>
      <c r="H53" s="129" t="str">
        <f>IF('3c AA'!K100="-","-",'3c AA'!K100)</f>
        <v>-</v>
      </c>
      <c r="I53" s="129" t="str">
        <f>IF('3c AA'!L100="-","-",'3c AA'!L100)</f>
        <v>-</v>
      </c>
      <c r="J53" s="129" t="str">
        <f>IF('3c AA'!M100="-","-",'3c AA'!M100)</f>
        <v>-</v>
      </c>
      <c r="K53" s="129" t="str">
        <f>IF('3c AA'!N100="-","-",'3c AA'!N100)</f>
        <v>-</v>
      </c>
      <c r="L53" s="129" t="str">
        <f>IF('3c AA'!O100="-","-",'3c AA'!O100)</f>
        <v>-</v>
      </c>
      <c r="M53" s="129" t="str">
        <f>IF('3c AA'!P100="-","-",'3c AA'!P100)</f>
        <v>-</v>
      </c>
      <c r="N53" s="129" t="str">
        <f>IF('3c AA'!Q100="-","-",'3c AA'!Q100)</f>
        <v>-</v>
      </c>
      <c r="O53" s="30"/>
      <c r="P53" s="129" t="str">
        <f>IF('3c AA'!S100="-","-",'3c AA'!S100)</f>
        <v>-</v>
      </c>
      <c r="Q53" s="129" t="str">
        <f>IF('3c AA'!T100="-","-",'3c AA'!T100)</f>
        <v>-</v>
      </c>
      <c r="R53" s="129" t="str">
        <f>IF('3c AA'!U100="-","-",'3c AA'!U100)</f>
        <v>-</v>
      </c>
      <c r="S53" s="129" t="str">
        <f>IF('3c AA'!V100="-","-",'3c AA'!V100)</f>
        <v>-</v>
      </c>
      <c r="T53" s="129">
        <f>IF('3c AA'!W100="-","-",'3c AA'!W100)</f>
        <v>0</v>
      </c>
      <c r="U53" s="129" t="str">
        <f>IF('3c AA'!X100="-","-",'3c AA'!X100)</f>
        <v>-</v>
      </c>
      <c r="V53" s="129" t="str">
        <f>IF('3c AA'!Y100="-","-",'3c AA'!Y100)</f>
        <v>-</v>
      </c>
      <c r="W53" s="129" t="str">
        <f>IF('3c AA'!Z100="-","-",'3c AA'!Z100)</f>
        <v>-</v>
      </c>
      <c r="X53" s="129" t="str">
        <f>IF('3c AA'!AA100="-","-",'3c AA'!AA100)</f>
        <v>-</v>
      </c>
      <c r="Y53" s="129" t="str">
        <f>IF('3c AA'!AB100="-","-",'3c AA'!AB100)</f>
        <v>-</v>
      </c>
      <c r="Z53" s="129" t="str">
        <f>IF('3c AA'!AC100="-","-",'3c AA'!AC100)</f>
        <v>-</v>
      </c>
      <c r="AA53" s="28"/>
    </row>
    <row r="54" spans="1:27" s="29" customFormat="1" ht="11.25" customHeight="1" x14ac:dyDescent="0.15">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t="str">
        <f>'3d PC'!U61</f>
        <v>-</v>
      </c>
      <c r="V54" s="129" t="str">
        <f>'3d PC'!V61</f>
        <v>-</v>
      </c>
      <c r="W54" s="129" t="str">
        <f>'3d PC'!W61</f>
        <v>-</v>
      </c>
      <c r="X54" s="129" t="str">
        <f>'3d PC'!X61</f>
        <v>-</v>
      </c>
      <c r="Y54" s="129" t="str">
        <f>'3d PC'!Y61</f>
        <v>-</v>
      </c>
      <c r="Z54" s="129" t="str">
        <f>'3d PC'!Z61</f>
        <v>-</v>
      </c>
      <c r="AA54" s="28"/>
    </row>
    <row r="55" spans="1:27" s="29" customFormat="1" ht="11.25" customHeight="1" x14ac:dyDescent="0.15">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t="str">
        <f>'3e NC-Elec'!V45</f>
        <v>-</v>
      </c>
      <c r="V55" s="129" t="str">
        <f>'3e NC-Elec'!W45</f>
        <v>-</v>
      </c>
      <c r="W55" s="129" t="str">
        <f>'3e NC-Elec'!X45</f>
        <v>-</v>
      </c>
      <c r="X55" s="129" t="str">
        <f>'3e NC-Elec'!Y45</f>
        <v>-</v>
      </c>
      <c r="Y55" s="129" t="str">
        <f>'3e NC-Elec'!Z45</f>
        <v>-</v>
      </c>
      <c r="Z55" s="129" t="str">
        <f>'3e NC-Elec'!AA45</f>
        <v>-</v>
      </c>
      <c r="AA55" s="28"/>
    </row>
    <row r="56" spans="1:27" s="29" customFormat="1" ht="11.25" x14ac:dyDescent="0.15">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t="str">
        <f>IF('3g CPIH'!Q$16="-","-",'3h OC '!$E$9*('3g CPIH'!Q$16/'3g CPIH'!$G$16))</f>
        <v>-</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f>IF('3i SMNCC'!P$38="-","-",'3i SMNCC'!P$48)</f>
        <v>11.63045810995356</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15">
      <c r="A58" s="256"/>
      <c r="B58" s="132" t="s">
        <v>349</v>
      </c>
      <c r="C58" s="132" t="s">
        <v>389</v>
      </c>
      <c r="D58" s="134" t="s">
        <v>319</v>
      </c>
      <c r="E58" s="131"/>
      <c r="F58" s="30"/>
      <c r="G58" s="129">
        <f>IF('3g CPIH'!C$16="-","-",'3j PAAC PAP'!$G$13*('3g CPIH'!C$16/'3g CPIH'!$G$16))</f>
        <v>13.436452250489236</v>
      </c>
      <c r="H58" s="129">
        <f>IF('3g CPIH'!D$16="-","-",'3j PAAC PAP'!$G$13*('3g CPIH'!D$16/'3g CPIH'!$G$16))</f>
        <v>13.463352054794518</v>
      </c>
      <c r="I58" s="129">
        <f>IF('3g CPIH'!E$16="-","-",'3j PAAC PAP'!$G$13*('3g CPIH'!E$16/'3g CPIH'!$G$16))</f>
        <v>13.503701761252445</v>
      </c>
      <c r="J58" s="129">
        <f>IF('3g CPIH'!F$16="-","-",'3j PAAC PAP'!$G$13*('3g CPIH'!F$16/'3g CPIH'!$G$16))</f>
        <v>13.584401174168297</v>
      </c>
      <c r="K58" s="129">
        <f>IF('3g CPIH'!G$16="-","-",'3j PAAC PAP'!$G$13*('3g CPIH'!G$16/'3g CPIH'!$G$16))</f>
        <v>13.745799999999999</v>
      </c>
      <c r="L58" s="129">
        <f>IF('3g CPIH'!H$16="-","-",'3j PAAC PAP'!$G$13*('3g CPIH'!H$16/'3g CPIH'!$G$16))</f>
        <v>13.920648727984345</v>
      </c>
      <c r="M58" s="129">
        <f>IF('3g CPIH'!I$16="-","-",'3j PAAC PAP'!$G$13*('3g CPIH'!I$16/'3g CPIH'!$G$16))</f>
        <v>14.122397260273971</v>
      </c>
      <c r="N58" s="129">
        <f>IF('3g CPIH'!J$16="-","-",'3j PAAC PAP'!$G$13*('3g CPIH'!J$16/'3g CPIH'!$G$16))</f>
        <v>14.24344637964775</v>
      </c>
      <c r="O58" s="30"/>
      <c r="P58" s="129">
        <f>IF('3g CPIH'!L$16="-","-",'3j PAAC PAP'!$G$13*('3g CPIH'!L$16/'3g CPIH'!$G$16))</f>
        <v>14.24344637964775</v>
      </c>
      <c r="Q58" s="129">
        <f>IF('3g CPIH'!M$16="-","-",'3j PAAC PAP'!$G$13*('3g CPIH'!M$16/'3g CPIH'!$G$16))</f>
        <v>14.40484520547945</v>
      </c>
      <c r="R58" s="129">
        <f>IF('3g CPIH'!N$16="-","-",'3j PAAC PAP'!$G$13*('3g CPIH'!N$16/'3g CPIH'!$G$16))</f>
        <v>14.512444422700586</v>
      </c>
      <c r="S58" s="129">
        <f>IF('3g CPIH'!O$16="-","-",'3j PAAC PAP'!$G$13*('3g CPIH'!O$16/'3g CPIH'!$G$16))</f>
        <v>14.593143835616438</v>
      </c>
      <c r="T58" s="129">
        <f>IF('3g CPIH'!P$16="-","-",'3j PAAC PAP'!$G$13*('3g CPIH'!P$16/'3g CPIH'!$G$16))</f>
        <v>14.633493542074362</v>
      </c>
      <c r="U58" s="129" t="str">
        <f>IF('3g CPIH'!Q$16="-","-",'3j PAAC PAP'!$G$13*('3g CPIH'!Q$16/'3g CPIH'!$G$16))</f>
        <v>-</v>
      </c>
      <c r="V58" s="129" t="str">
        <f>IF('3g CPIH'!R$16="-","-",'3j PAAC PAP'!$G$13*('3g CPIH'!R$16/'3g CPIH'!$G$16))</f>
        <v>-</v>
      </c>
      <c r="W58" s="129" t="str">
        <f>IF('3g CPIH'!S$16="-","-",'3j PAAC PAP'!$G$13*('3g CPIH'!S$16/'3g CPIH'!$G$16))</f>
        <v>-</v>
      </c>
      <c r="X58" s="129" t="str">
        <f>IF('3g CPIH'!T$16="-","-",'3j PAAC PAP'!$G$13*('3g CPIH'!T$16/'3g CPIH'!$G$16))</f>
        <v>-</v>
      </c>
      <c r="Y58" s="129" t="str">
        <f>IF('3g CPIH'!U$16="-","-",'3j PAAC PAP'!$G$13*('3g CPIH'!U$16/'3g CPIH'!$G$16))</f>
        <v>-</v>
      </c>
      <c r="Z58" s="129" t="str">
        <f>IF('3g CPIH'!V$16="-","-",'3j PAAC PAP'!$G$13*('3g CPIH'!V$16/'3g CPIH'!$G$16))</f>
        <v>-</v>
      </c>
      <c r="AA58" s="28"/>
    </row>
    <row r="59" spans="1:27" s="29" customFormat="1" ht="11.25" x14ac:dyDescent="0.15">
      <c r="A59" s="256"/>
      <c r="B59" s="132" t="s">
        <v>349</v>
      </c>
      <c r="C59" s="132" t="s">
        <v>406</v>
      </c>
      <c r="D59" s="134" t="s">
        <v>319</v>
      </c>
      <c r="E59" s="131"/>
      <c r="F59" s="30"/>
      <c r="G59" s="129">
        <f>IF(G54="-","-",SUM(G51:G57)*'3j PAAC PAP'!$G$31)</f>
        <v>3.7579560789397992</v>
      </c>
      <c r="H59" s="129">
        <f>IF(H54="-","-",SUM(H51:H57)*'3j PAAC PAP'!$G$31)</f>
        <v>3.7624811122329493</v>
      </c>
      <c r="I59" s="129">
        <f>IF(I54="-","-",SUM(I51:I57)*'3j PAAC PAP'!$G$31)</f>
        <v>3.5129552795869965</v>
      </c>
      <c r="J59" s="129">
        <f>IF(J54="-","-",SUM(J51:J57)*'3j PAAC PAP'!$G$31)</f>
        <v>3.5265303794664491</v>
      </c>
      <c r="K59" s="129">
        <f>IF(K54="-","-",SUM(K51:K57)*'3j PAAC PAP'!$G$31)</f>
        <v>3.5794343639536113</v>
      </c>
      <c r="L59" s="129">
        <f>IF(L54="-","-",SUM(L51:L57)*'3j PAAC PAP'!$G$31)</f>
        <v>3.601257793002874</v>
      </c>
      <c r="M59" s="129">
        <f>IF(M54="-","-",SUM(M51:M57)*'3j PAAC PAP'!$G$31)</f>
        <v>3.6628849005090536</v>
      </c>
      <c r="N59" s="129">
        <f>IF(N54="-","-",SUM(N51:N57)*'3j PAAC PAP'!$G$31)</f>
        <v>4.0466508136806221</v>
      </c>
      <c r="O59" s="30"/>
      <c r="P59" s="129">
        <f>IF(P54="-","-",SUM(P51:P57)*'3j PAAC PAP'!$G$31)</f>
        <v>4.0466508136806221</v>
      </c>
      <c r="Q59" s="129">
        <f>IF(Q54="-","-",SUM(Q51:Q57)*'3j PAAC PAP'!$G$31)</f>
        <v>4.1780503459455884</v>
      </c>
      <c r="R59" s="129">
        <f>IF(R54="-","-",SUM(R51:R57)*'3j PAAC PAP'!$G$31)</f>
        <v>4.1952322058092593</v>
      </c>
      <c r="S59" s="129">
        <f>IF(S54="-","-",SUM(S51:S57)*'3j PAAC PAP'!$G$31)</f>
        <v>4.2011894662180573</v>
      </c>
      <c r="T59" s="129">
        <f>IF(T54="-","-",SUM(T51:T57)*'3j PAAC PAP'!$G$31)</f>
        <v>4.2005436980922077</v>
      </c>
      <c r="U59" s="129" t="str">
        <f>IF(U54="-","-",SUM(U51:U57)*'3j PAAC PAP'!$G$31)</f>
        <v>-</v>
      </c>
      <c r="V59" s="129" t="str">
        <f>IF(V54="-","-",SUM(V51:V57)*'3j PAAC PAP'!$G$31)</f>
        <v>-</v>
      </c>
      <c r="W59" s="129" t="str">
        <f>IF(W54="-","-",SUM(W51:W57)*'3j PAAC PAP'!$G$31)</f>
        <v>-</v>
      </c>
      <c r="X59" s="129" t="str">
        <f>IF(X54="-","-",SUM(X51:X57)*'3j PAAC PAP'!$G$31)</f>
        <v>-</v>
      </c>
      <c r="Y59" s="129" t="str">
        <f>IF(Y54="-","-",SUM(Y51:Y57)*'3j PAAC PAP'!$G$31)</f>
        <v>-</v>
      </c>
      <c r="Z59" s="129" t="str">
        <f>IF(Z54="-","-",SUM(Z51:Z57)*'3j PAAC PAP'!$G$31)</f>
        <v>-</v>
      </c>
      <c r="AA59" s="28"/>
    </row>
    <row r="60" spans="1:27" s="29" customFormat="1" ht="11.25" customHeight="1" x14ac:dyDescent="0.15">
      <c r="A60" s="256"/>
      <c r="B60" s="132" t="s">
        <v>388</v>
      </c>
      <c r="C60" s="132" t="s">
        <v>518</v>
      </c>
      <c r="D60" s="134" t="s">
        <v>319</v>
      </c>
      <c r="E60" s="131"/>
      <c r="F60" s="30"/>
      <c r="G60" s="129">
        <f>IF(G54="-","-",SUM(G51:G59)*'3k EBIT'!$E$9)</f>
        <v>1.5899999779370999</v>
      </c>
      <c r="H60" s="129">
        <f>IF(H54="-","-",SUM(H51:H59)*'3k EBIT'!$E$9)</f>
        <v>1.5921221684335845</v>
      </c>
      <c r="I60" s="129">
        <f>IF(I54="-","-",SUM(I51:I59)*'3k EBIT'!$E$9)</f>
        <v>1.5046082808618275</v>
      </c>
      <c r="J60" s="129">
        <f>IF(J54="-","-",SUM(J51:J59)*'3k EBIT'!$E$9)</f>
        <v>1.5109748523512831</v>
      </c>
      <c r="K60" s="129">
        <f>IF(K54="-","-",SUM(K51:K59)*'3k EBIT'!$E$9)</f>
        <v>1.5328210406713731</v>
      </c>
      <c r="L60" s="129">
        <f>IF(L54="-","-",SUM(L51:L59)*'3k EBIT'!$E$9)</f>
        <v>1.5439297893476045</v>
      </c>
      <c r="M60" s="129">
        <f>IF(M54="-","-",SUM(M51:M59)*'3k EBIT'!$E$9)</f>
        <v>1.5696441711034219</v>
      </c>
      <c r="N60" s="129">
        <f>IF(N54="-","-",SUM(N51:N59)*'3k EBIT'!$E$9)</f>
        <v>1.707785241279951</v>
      </c>
      <c r="O60" s="30"/>
      <c r="P60" s="129">
        <f>IF(P54="-","-",SUM(P51:P59)*'3k EBIT'!$E$9)</f>
        <v>1.707785241279951</v>
      </c>
      <c r="Q60" s="129">
        <f>IF(Q54="-","-",SUM(Q51:Q59)*'3k EBIT'!$E$9)</f>
        <v>1.7574072883146989</v>
      </c>
      <c r="R60" s="129">
        <f>IF(R54="-","-",SUM(R51:R59)*'3k EBIT'!$E$9)</f>
        <v>1.7655711168437442</v>
      </c>
      <c r="S60" s="129">
        <f>IF(S54="-","-",SUM(S51:S59)*'3k EBIT'!$E$9)</f>
        <v>1.769242095540513</v>
      </c>
      <c r="T60" s="129">
        <f>IF(T54="-","-",SUM(T51:T59)*'3k EBIT'!$E$9)</f>
        <v>1.7697950818833563</v>
      </c>
      <c r="U60" s="129" t="str">
        <f>IF(U54="-","-",SUM(U51:U59)*'3k EBIT'!$E$9)</f>
        <v>-</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15">
      <c r="A61" s="256"/>
      <c r="B61" s="132" t="s">
        <v>292</v>
      </c>
      <c r="C61" s="177" t="s">
        <v>519</v>
      </c>
      <c r="D61" s="134" t="s">
        <v>319</v>
      </c>
      <c r="E61" s="130"/>
      <c r="F61" s="30"/>
      <c r="G61" s="129">
        <f>IF(G56="-","-",SUM(G51:G54,G56:G60)*'3l HAP'!$E$10)</f>
        <v>0.94252425473424051</v>
      </c>
      <c r="H61" s="129">
        <f>IF(H56="-","-",SUM(H51:H54,H56:H60)*'3l HAP'!$E$10)</f>
        <v>0.94415956937766632</v>
      </c>
      <c r="I61" s="129">
        <f>IF(I56="-","-",SUM(I51:I54,I56:I60)*'3l HAP'!$E$10)</f>
        <v>0.94245400736725726</v>
      </c>
      <c r="J61" s="129">
        <f>IF(J56="-","-",SUM(J51:J54,J56:J60)*'3l HAP'!$E$10)</f>
        <v>0.9473599512975347</v>
      </c>
      <c r="K61" s="129">
        <f>IF(K56="-","-",SUM(K51:K54,K56:K60)*'3l HAP'!$E$10)</f>
        <v>0.95885019214382872</v>
      </c>
      <c r="L61" s="129">
        <f>IF(L56="-","-",SUM(L51:L54,L56:L60)*'3l HAP'!$E$10)</f>
        <v>0.96741035646954088</v>
      </c>
      <c r="M61" s="129">
        <f>IF(M56="-","-",SUM(M51:M54,M56:M60)*'3l HAP'!$E$10)</f>
        <v>1.0123419450105504</v>
      </c>
      <c r="N61" s="129">
        <f>IF(N56="-","-",SUM(N51:N54,N56:N60)*'3l HAP'!$E$10)</f>
        <v>1.1187905014866713</v>
      </c>
      <c r="O61" s="30"/>
      <c r="P61" s="129">
        <f>IF(P56="-","-",SUM(P51:P54,P56:P60)*'3l HAP'!$E$10)</f>
        <v>1.1187905014866713</v>
      </c>
      <c r="Q61" s="129">
        <f>IF(Q56="-","-",SUM(Q51:Q54,Q56:Q60)*'3l HAP'!$E$10)</f>
        <v>1.1575625869627957</v>
      </c>
      <c r="R61" s="129">
        <f>IF(R56="-","-",SUM(R51:R54,R56:R60)*'3l HAP'!$E$10)</f>
        <v>1.1638534587587426</v>
      </c>
      <c r="S61" s="129">
        <f>IF(S56="-","-",SUM(S51:S54,S56:S60)*'3l HAP'!$E$10)</f>
        <v>1.1971428369902763</v>
      </c>
      <c r="T61" s="129">
        <f>IF(T56="-","-",SUM(T51:T54,T56:T60)*'3l HAP'!$E$10)</f>
        <v>1.1975689564482439</v>
      </c>
      <c r="U61" s="129" t="str">
        <f>IF(U56="-","-",SUM(U51:U54,U56:U60)*'3l HAP'!$E$10)</f>
        <v>-</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15">
      <c r="A62" s="256"/>
      <c r="B62" s="132" t="s">
        <v>44</v>
      </c>
      <c r="C62" s="132" t="str">
        <f>B62&amp;"_"&amp;D62</f>
        <v>Total_N Wales and Mersey</v>
      </c>
      <c r="D62" s="134" t="s">
        <v>319</v>
      </c>
      <c r="E62" s="131"/>
      <c r="F62" s="30"/>
      <c r="G62" s="129">
        <f t="shared" ref="G62:N62" si="6">IF(G56="-","-",SUM(G51:G61))</f>
        <v>84.626699053876408</v>
      </c>
      <c r="H62" s="129">
        <f t="shared" si="6"/>
        <v>84.740028559041349</v>
      </c>
      <c r="I62" s="129">
        <f t="shared" si="6"/>
        <v>80.132330816824066</v>
      </c>
      <c r="J62" s="129">
        <f t="shared" si="6"/>
        <v>80.472319332318946</v>
      </c>
      <c r="K62" s="129">
        <f t="shared" si="6"/>
        <v>81.633608483505682</v>
      </c>
      <c r="L62" s="129">
        <f t="shared" si="6"/>
        <v>82.226839389291143</v>
      </c>
      <c r="M62" s="129">
        <f t="shared" si="6"/>
        <v>83.625158932275781</v>
      </c>
      <c r="N62" s="129">
        <f t="shared" si="6"/>
        <v>91.002187126489829</v>
      </c>
      <c r="O62" s="30"/>
      <c r="P62" s="129">
        <f t="shared" ref="P62:Z62" si="7">IF(P56="-","-",SUM(P51:P61))</f>
        <v>91.002187126489829</v>
      </c>
      <c r="Q62" s="129">
        <f t="shared" si="7"/>
        <v>93.652644819241715</v>
      </c>
      <c r="R62" s="129">
        <f t="shared" si="7"/>
        <v>94.088610699298485</v>
      </c>
      <c r="S62" s="129">
        <f t="shared" si="7"/>
        <v>94.315109402817512</v>
      </c>
      <c r="T62" s="129">
        <f t="shared" si="7"/>
        <v>94.344640054613947</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f>IF('3c AA'!W101="-","-",'3c AA'!W101)</f>
        <v>0</v>
      </c>
      <c r="U65" s="38" t="str">
        <f>IF('3c AA'!X101="-","-",'3c AA'!X101)</f>
        <v>-</v>
      </c>
      <c r="V65" s="38" t="str">
        <f>IF('3c AA'!Y101="-","-",'3c AA'!Y101)</f>
        <v>-</v>
      </c>
      <c r="W65" s="38" t="str">
        <f>IF('3c AA'!Z101="-","-",'3c AA'!Z101)</f>
        <v>-</v>
      </c>
      <c r="X65" s="38" t="str">
        <f>IF('3c AA'!AA101="-","-",'3c AA'!AA101)</f>
        <v>-</v>
      </c>
      <c r="Y65" s="38" t="str">
        <f>IF('3c AA'!AB101="-","-",'3c AA'!AB101)</f>
        <v>-</v>
      </c>
      <c r="Z65" s="38" t="str">
        <f>IF('3c AA'!AC101="-","-",'3c AA'!AC101)</f>
        <v>-</v>
      </c>
      <c r="AA65" s="28"/>
    </row>
    <row r="66" spans="1:27" s="29" customFormat="1" ht="11.25" customHeight="1" x14ac:dyDescent="0.15">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t="str">
        <f>'3d PC'!U61</f>
        <v>-</v>
      </c>
      <c r="V66" s="38" t="str">
        <f>'3d PC'!V61</f>
        <v>-</v>
      </c>
      <c r="W66" s="38" t="str">
        <f>'3d PC'!W61</f>
        <v>-</v>
      </c>
      <c r="X66" s="38" t="str">
        <f>'3d PC'!X61</f>
        <v>-</v>
      </c>
      <c r="Y66" s="38" t="str">
        <f>'3d PC'!Y61</f>
        <v>-</v>
      </c>
      <c r="Z66" s="38" t="str">
        <f>'3d PC'!Z61</f>
        <v>-</v>
      </c>
      <c r="AA66" s="28"/>
    </row>
    <row r="67" spans="1:27" s="29" customFormat="1" ht="11.25" x14ac:dyDescent="0.15">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t="str">
        <f>'3e NC-Elec'!V46</f>
        <v>-</v>
      </c>
      <c r="V67" s="38" t="str">
        <f>'3e NC-Elec'!W46</f>
        <v>-</v>
      </c>
      <c r="W67" s="38" t="str">
        <f>'3e NC-Elec'!X46</f>
        <v>-</v>
      </c>
      <c r="X67" s="38" t="str">
        <f>'3e NC-Elec'!Y46</f>
        <v>-</v>
      </c>
      <c r="Y67" s="38" t="str">
        <f>'3e NC-Elec'!Z46</f>
        <v>-</v>
      </c>
      <c r="Z67" s="38" t="str">
        <f>'3e NC-Elec'!AA46</f>
        <v>-</v>
      </c>
      <c r="AA67" s="28"/>
    </row>
    <row r="68" spans="1:27" s="29" customFormat="1" ht="11.25" x14ac:dyDescent="0.15">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t="str">
        <f>IF('3g CPIH'!Q$16="-","-",'3h OC '!$E$9*('3g CPIH'!Q$16/'3g CPIH'!$G$16))</f>
        <v>-</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f>IF('3i SMNCC'!P$38="-","-",'3i SMNCC'!P$48)</f>
        <v>11.63045810995356</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15">
      <c r="A70" s="256"/>
      <c r="B70" s="135" t="s">
        <v>349</v>
      </c>
      <c r="C70" s="135" t="s">
        <v>389</v>
      </c>
      <c r="D70" s="133" t="s">
        <v>320</v>
      </c>
      <c r="E70" s="128"/>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f>IF('3g CPIH'!P$16="-","-",'3j PAAC PAP'!$G$13*('3g CPIH'!P$16/'3g CPIH'!$G$16))</f>
        <v>14.633493542074362</v>
      </c>
      <c r="U70" s="38" t="str">
        <f>IF('3g CPIH'!Q$16="-","-",'3j PAAC PAP'!$G$13*('3g CPIH'!Q$16/'3g CPIH'!$G$16))</f>
        <v>-</v>
      </c>
      <c r="V70" s="38" t="str">
        <f>IF('3g CPIH'!R$16="-","-",'3j PAAC PAP'!$G$13*('3g CPIH'!R$16/'3g CPIH'!$G$16))</f>
        <v>-</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15">
      <c r="A71" s="256"/>
      <c r="B71" s="135" t="s">
        <v>349</v>
      </c>
      <c r="C71" s="135" t="s">
        <v>406</v>
      </c>
      <c r="D71" s="133" t="s">
        <v>320</v>
      </c>
      <c r="E71" s="128"/>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3.5463068970028737</v>
      </c>
      <c r="M71" s="38">
        <f>IF(M66="-","-",SUM(M63:M69)*'3j PAAC PAP'!$G$31)</f>
        <v>3.789694660509054</v>
      </c>
      <c r="N71" s="38">
        <f>IF(N66="-","-",SUM(N63:N69)*'3j PAAC PAP'!$G$31)</f>
        <v>4.1734605736806225</v>
      </c>
      <c r="O71" s="30"/>
      <c r="P71" s="38">
        <f>IF(P66="-","-",SUM(P63:P69)*'3j PAAC PAP'!$G$31)</f>
        <v>4.1734605736806225</v>
      </c>
      <c r="Q71" s="38">
        <f>IF(Q66="-","-",SUM(Q63:Q69)*'3j PAAC PAP'!$G$31)</f>
        <v>4.2921791299455885</v>
      </c>
      <c r="R71" s="38">
        <f>IF(R66="-","-",SUM(R63:R69)*'3j PAAC PAP'!$G$31)</f>
        <v>4.3093609898092593</v>
      </c>
      <c r="S71" s="38">
        <f>IF(S66="-","-",SUM(S63:S69)*'3j PAAC PAP'!$G$31)</f>
        <v>4.5372353302180572</v>
      </c>
      <c r="T71" s="38">
        <f>IF(T66="-","-",SUM(T63:T69)*'3j PAAC PAP'!$G$31)</f>
        <v>4.5365895620922077</v>
      </c>
      <c r="U71" s="38" t="str">
        <f>IF(U66="-","-",SUM(U63:U69)*'3j PAAC PAP'!$G$31)</f>
        <v>-</v>
      </c>
      <c r="V71" s="38" t="str">
        <f>IF(V66="-","-",SUM(V63:V69)*'3j PAAC PAP'!$G$31)</f>
        <v>-</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15">
      <c r="A72" s="256"/>
      <c r="B72" s="135" t="s">
        <v>388</v>
      </c>
      <c r="C72" s="135" t="s">
        <v>518</v>
      </c>
      <c r="D72" s="133" t="s">
        <v>320</v>
      </c>
      <c r="E72" s="128"/>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1.5244852683938763</v>
      </c>
      <c r="M72" s="38">
        <f>IF(M66="-","-",SUM(M63:M71)*'3k EBIT'!$E$9)</f>
        <v>1.6145161425351022</v>
      </c>
      <c r="N72" s="38">
        <f>IF(N66="-","-",SUM(N63:N71)*'3k EBIT'!$E$9)</f>
        <v>1.7526572127116313</v>
      </c>
      <c r="O72" s="30"/>
      <c r="P72" s="38">
        <f>IF(P66="-","-",SUM(P63:P71)*'3k EBIT'!$E$9)</f>
        <v>1.7526572127116313</v>
      </c>
      <c r="Q72" s="38">
        <f>IF(Q66="-","-",SUM(Q63:Q71)*'3k EBIT'!$E$9)</f>
        <v>1.7977920626032111</v>
      </c>
      <c r="R72" s="38">
        <f>IF(R66="-","-",SUM(R63:R71)*'3k EBIT'!$E$9)</f>
        <v>1.8059558911322562</v>
      </c>
      <c r="S72" s="38">
        <f>IF(S66="-","-",SUM(S63:S71)*'3k EBIT'!$E$9)</f>
        <v>1.8881528198344653</v>
      </c>
      <c r="T72" s="38">
        <f>IF(T66="-","-",SUM(T63:T71)*'3k EBIT'!$E$9)</f>
        <v>1.8887058061773083</v>
      </c>
      <c r="U72" s="38" t="str">
        <f>IF(U66="-","-",SUM(U63:U71)*'3k EBIT'!$E$9)</f>
        <v>-</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15">
      <c r="A73" s="256"/>
      <c r="B73" s="135" t="s">
        <v>292</v>
      </c>
      <c r="C73" s="179" t="s">
        <v>519</v>
      </c>
      <c r="D73" s="133" t="s">
        <v>320</v>
      </c>
      <c r="E73" s="127"/>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0.96632113316992141</v>
      </c>
      <c r="M73" s="38">
        <f>IF(M68="-","-",SUM(M63:M66,M68:M72)*'3l HAP'!$E$10)</f>
        <v>1.0148555372404418</v>
      </c>
      <c r="N73" s="38">
        <f>IF(N68="-","-",SUM(N63:N66,N68:N72)*'3l HAP'!$E$10)</f>
        <v>1.1213040937165626</v>
      </c>
      <c r="O73" s="30"/>
      <c r="P73" s="38">
        <f>IF(P68="-","-",SUM(P63:P66,P68:P72)*'3l HAP'!$E$10)</f>
        <v>1.1213040937165626</v>
      </c>
      <c r="Q73" s="38">
        <f>IF(Q68="-","-",SUM(Q63:Q66,Q68:Q72)*'3l HAP'!$E$10)</f>
        <v>1.1598248199696979</v>
      </c>
      <c r="R73" s="38">
        <f>IF(R68="-","-",SUM(R63:R66,R68:R72)*'3l HAP'!$E$10)</f>
        <v>1.1661156917656448</v>
      </c>
      <c r="S73" s="38">
        <f>IF(S68="-","-",SUM(S63:S66,S68:S72)*'3l HAP'!$E$10)</f>
        <v>1.2038038563994879</v>
      </c>
      <c r="T73" s="38">
        <f>IF(T68="-","-",SUM(T63:T66,T68:T72)*'3l HAP'!$E$10)</f>
        <v>1.2042299758574557</v>
      </c>
      <c r="U73" s="38" t="str">
        <f>IF(U68="-","-",SUM(U63:U66,U68:U72)*'3l HAP'!$E$10)</f>
        <v>-</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15">
      <c r="A74" s="256"/>
      <c r="B74" s="135" t="s">
        <v>44</v>
      </c>
      <c r="C74" s="135" t="str">
        <f>B74&amp;"_"&amp;D74</f>
        <v>Total_Midlands</v>
      </c>
      <c r="D74" s="133" t="s">
        <v>320</v>
      </c>
      <c r="E74" s="128"/>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81.202354749037795</v>
      </c>
      <c r="M74" s="38">
        <f t="shared" si="8"/>
        <v>85.989354255937371</v>
      </c>
      <c r="N74" s="38">
        <f t="shared" si="8"/>
        <v>93.366382450151406</v>
      </c>
      <c r="O74" s="30"/>
      <c r="P74" s="38">
        <f t="shared" ref="P74:Z74" si="9">IF(P68="-","-",SUM(P63:P73))</f>
        <v>93.366382450151406</v>
      </c>
      <c r="Q74" s="38">
        <f t="shared" si="9"/>
        <v>95.780420610537135</v>
      </c>
      <c r="R74" s="38">
        <f t="shared" si="9"/>
        <v>96.216386490593905</v>
      </c>
      <c r="S74" s="38">
        <f t="shared" si="9"/>
        <v>100.58022701052067</v>
      </c>
      <c r="T74" s="38">
        <f t="shared" si="9"/>
        <v>100.60975766231711</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AA'!J102="-","-",'3c AA'!J102)</f>
        <v>-</v>
      </c>
      <c r="H77" s="129" t="str">
        <f>IF('3c AA'!K102="-","-",'3c AA'!K102)</f>
        <v>-</v>
      </c>
      <c r="I77" s="129" t="str">
        <f>IF('3c AA'!L102="-","-",'3c AA'!L102)</f>
        <v>-</v>
      </c>
      <c r="J77" s="129" t="str">
        <f>IF('3c AA'!M102="-","-",'3c AA'!M102)</f>
        <v>-</v>
      </c>
      <c r="K77" s="129" t="str">
        <f>IF('3c AA'!N102="-","-",'3c AA'!N102)</f>
        <v>-</v>
      </c>
      <c r="L77" s="129" t="str">
        <f>IF('3c AA'!O102="-","-",'3c AA'!O102)</f>
        <v>-</v>
      </c>
      <c r="M77" s="129" t="str">
        <f>IF('3c AA'!P102="-","-",'3c AA'!P102)</f>
        <v>-</v>
      </c>
      <c r="N77" s="129" t="str">
        <f>IF('3c AA'!Q102="-","-",'3c AA'!Q102)</f>
        <v>-</v>
      </c>
      <c r="O77" s="30"/>
      <c r="P77" s="129" t="str">
        <f>IF('3c AA'!S102="-","-",'3c AA'!S102)</f>
        <v>-</v>
      </c>
      <c r="Q77" s="129" t="str">
        <f>IF('3c AA'!T102="-","-",'3c AA'!T102)</f>
        <v>-</v>
      </c>
      <c r="R77" s="129" t="str">
        <f>IF('3c AA'!U102="-","-",'3c AA'!U102)</f>
        <v>-</v>
      </c>
      <c r="S77" s="129" t="str">
        <f>IF('3c AA'!V102="-","-",'3c AA'!V102)</f>
        <v>-</v>
      </c>
      <c r="T77" s="129">
        <f>IF('3c AA'!W102="-","-",'3c AA'!W102)</f>
        <v>0</v>
      </c>
      <c r="U77" s="129" t="str">
        <f>IF('3c AA'!X102="-","-",'3c AA'!X102)</f>
        <v>-</v>
      </c>
      <c r="V77" s="129" t="str">
        <f>IF('3c AA'!Y102="-","-",'3c AA'!Y102)</f>
        <v>-</v>
      </c>
      <c r="W77" s="129" t="str">
        <f>IF('3c AA'!Z102="-","-",'3c AA'!Z102)</f>
        <v>-</v>
      </c>
      <c r="X77" s="129" t="str">
        <f>IF('3c AA'!AA102="-","-",'3c AA'!AA102)</f>
        <v>-</v>
      </c>
      <c r="Y77" s="129" t="str">
        <f>IF('3c AA'!AB102="-","-",'3c AA'!AB102)</f>
        <v>-</v>
      </c>
      <c r="Z77" s="129" t="str">
        <f>IF('3c AA'!AC102="-","-",'3c AA'!AC102)</f>
        <v>-</v>
      </c>
      <c r="AA77" s="28"/>
    </row>
    <row r="78" spans="1:27" s="29" customFormat="1" ht="11.25" x14ac:dyDescent="0.15">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t="str">
        <f>'3d PC'!U61</f>
        <v>-</v>
      </c>
      <c r="V78" s="129" t="str">
        <f>'3d PC'!V61</f>
        <v>-</v>
      </c>
      <c r="W78" s="129" t="str">
        <f>'3d PC'!W61</f>
        <v>-</v>
      </c>
      <c r="X78" s="129" t="str">
        <f>'3d PC'!X61</f>
        <v>-</v>
      </c>
      <c r="Y78" s="129" t="str">
        <f>'3d PC'!Y61</f>
        <v>-</v>
      </c>
      <c r="Z78" s="129" t="str">
        <f>'3d PC'!Z61</f>
        <v>-</v>
      </c>
      <c r="AA78" s="28"/>
    </row>
    <row r="79" spans="1:27" s="29" customFormat="1" ht="11.25" x14ac:dyDescent="0.15">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t="str">
        <f>'3e NC-Elec'!V47</f>
        <v>-</v>
      </c>
      <c r="V79" s="129" t="str">
        <f>'3e NC-Elec'!W47</f>
        <v>-</v>
      </c>
      <c r="W79" s="129" t="str">
        <f>'3e NC-Elec'!X47</f>
        <v>-</v>
      </c>
      <c r="X79" s="129" t="str">
        <f>'3e NC-Elec'!Y47</f>
        <v>-</v>
      </c>
      <c r="Y79" s="129" t="str">
        <f>'3e NC-Elec'!Z47</f>
        <v>-</v>
      </c>
      <c r="Z79" s="129" t="str">
        <f>'3e NC-Elec'!AA47</f>
        <v>-</v>
      </c>
      <c r="AA79" s="28"/>
    </row>
    <row r="80" spans="1:27" s="29" customFormat="1" ht="11.25" x14ac:dyDescent="0.15">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t="str">
        <f>IF('3g CPIH'!Q$16="-","-",'3h OC '!$E$9*('3g CPIH'!Q$16/'3g CPIH'!$G$16))</f>
        <v>-</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f>IF('3i SMNCC'!P$38="-","-",'3i SMNCC'!P$48)</f>
        <v>11.63045810995356</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15">
      <c r="A82" s="256"/>
      <c r="B82" s="132" t="s">
        <v>349</v>
      </c>
      <c r="C82" s="132" t="s">
        <v>389</v>
      </c>
      <c r="D82" s="134" t="s">
        <v>321</v>
      </c>
      <c r="E82" s="131"/>
      <c r="F82" s="30"/>
      <c r="G82" s="129">
        <f>IF('3g CPIH'!C$16="-","-",'3j PAAC PAP'!$G$13*('3g CPIH'!C$16/'3g CPIH'!$G$16))</f>
        <v>13.436452250489236</v>
      </c>
      <c r="H82" s="129">
        <f>IF('3g CPIH'!D$16="-","-",'3j PAAC PAP'!$G$13*('3g CPIH'!D$16/'3g CPIH'!$G$16))</f>
        <v>13.463352054794518</v>
      </c>
      <c r="I82" s="129">
        <f>IF('3g CPIH'!E$16="-","-",'3j PAAC PAP'!$G$13*('3g CPIH'!E$16/'3g CPIH'!$G$16))</f>
        <v>13.503701761252445</v>
      </c>
      <c r="J82" s="129">
        <f>IF('3g CPIH'!F$16="-","-",'3j PAAC PAP'!$G$13*('3g CPIH'!F$16/'3g CPIH'!$G$16))</f>
        <v>13.584401174168297</v>
      </c>
      <c r="K82" s="129">
        <f>IF('3g CPIH'!G$16="-","-",'3j PAAC PAP'!$G$13*('3g CPIH'!G$16/'3g CPIH'!$G$16))</f>
        <v>13.745799999999999</v>
      </c>
      <c r="L82" s="129">
        <f>IF('3g CPIH'!H$16="-","-",'3j PAAC PAP'!$G$13*('3g CPIH'!H$16/'3g CPIH'!$G$16))</f>
        <v>13.920648727984345</v>
      </c>
      <c r="M82" s="129">
        <f>IF('3g CPIH'!I$16="-","-",'3j PAAC PAP'!$G$13*('3g CPIH'!I$16/'3g CPIH'!$G$16))</f>
        <v>14.122397260273971</v>
      </c>
      <c r="N82" s="129">
        <f>IF('3g CPIH'!J$16="-","-",'3j PAAC PAP'!$G$13*('3g CPIH'!J$16/'3g CPIH'!$G$16))</f>
        <v>14.24344637964775</v>
      </c>
      <c r="O82" s="30"/>
      <c r="P82" s="129">
        <f>IF('3g CPIH'!L$16="-","-",'3j PAAC PAP'!$G$13*('3g CPIH'!L$16/'3g CPIH'!$G$16))</f>
        <v>14.24344637964775</v>
      </c>
      <c r="Q82" s="129">
        <f>IF('3g CPIH'!M$16="-","-",'3j PAAC PAP'!$G$13*('3g CPIH'!M$16/'3g CPIH'!$G$16))</f>
        <v>14.40484520547945</v>
      </c>
      <c r="R82" s="129">
        <f>IF('3g CPIH'!N$16="-","-",'3j PAAC PAP'!$G$13*('3g CPIH'!N$16/'3g CPIH'!$G$16))</f>
        <v>14.512444422700586</v>
      </c>
      <c r="S82" s="129">
        <f>IF('3g CPIH'!O$16="-","-",'3j PAAC PAP'!$G$13*('3g CPIH'!O$16/'3g CPIH'!$G$16))</f>
        <v>14.593143835616438</v>
      </c>
      <c r="T82" s="129">
        <f>IF('3g CPIH'!P$16="-","-",'3j PAAC PAP'!$G$13*('3g CPIH'!P$16/'3g CPIH'!$G$16))</f>
        <v>14.633493542074362</v>
      </c>
      <c r="U82" s="129" t="str">
        <f>IF('3g CPIH'!Q$16="-","-",'3j PAAC PAP'!$G$13*('3g CPIH'!Q$16/'3g CPIH'!$G$16))</f>
        <v>-</v>
      </c>
      <c r="V82" s="129" t="str">
        <f>IF('3g CPIH'!R$16="-","-",'3j PAAC PAP'!$G$13*('3g CPIH'!R$16/'3g CPIH'!$G$16))</f>
        <v>-</v>
      </c>
      <c r="W82" s="129" t="str">
        <f>IF('3g CPIH'!S$16="-","-",'3j PAAC PAP'!$G$13*('3g CPIH'!S$16/'3g CPIH'!$G$16))</f>
        <v>-</v>
      </c>
      <c r="X82" s="129" t="str">
        <f>IF('3g CPIH'!T$16="-","-",'3j PAAC PAP'!$G$13*('3g CPIH'!T$16/'3g CPIH'!$G$16))</f>
        <v>-</v>
      </c>
      <c r="Y82" s="129" t="str">
        <f>IF('3g CPIH'!U$16="-","-",'3j PAAC PAP'!$G$13*('3g CPIH'!U$16/'3g CPIH'!$G$16))</f>
        <v>-</v>
      </c>
      <c r="Z82" s="129" t="str">
        <f>IF('3g CPIH'!V$16="-","-",'3j PAAC PAP'!$G$13*('3g CPIH'!V$16/'3g CPIH'!$G$16))</f>
        <v>-</v>
      </c>
      <c r="AA82" s="28"/>
    </row>
    <row r="83" spans="1:27" s="29" customFormat="1" ht="11.25" customHeight="1" x14ac:dyDescent="0.15">
      <c r="A83" s="256"/>
      <c r="B83" s="132" t="s">
        <v>349</v>
      </c>
      <c r="C83" s="132" t="s">
        <v>406</v>
      </c>
      <c r="D83" s="134" t="s">
        <v>321</v>
      </c>
      <c r="E83" s="131"/>
      <c r="F83" s="30"/>
      <c r="G83" s="129">
        <f>IF(G78="-","-",SUM(G75:G81)*'3j PAAC PAP'!$G$31)</f>
        <v>4.6413974069397996</v>
      </c>
      <c r="H83" s="129">
        <f>IF(H78="-","-",SUM(H75:H81)*'3j PAAC PAP'!$G$31)</f>
        <v>4.6459224402329493</v>
      </c>
      <c r="I83" s="129">
        <f>IF(I78="-","-",SUM(I75:I81)*'3j PAAC PAP'!$G$31)</f>
        <v>3.7877097595869968</v>
      </c>
      <c r="J83" s="129">
        <f>IF(J78="-","-",SUM(J75:J81)*'3j PAAC PAP'!$G$31)</f>
        <v>3.8012848594664495</v>
      </c>
      <c r="K83" s="129">
        <f>IF(K78="-","-",SUM(K75:K81)*'3j PAAC PAP'!$G$31)</f>
        <v>3.7337195719536114</v>
      </c>
      <c r="L83" s="129">
        <f>IF(L78="-","-",SUM(L75:L81)*'3j PAAC PAP'!$G$31)</f>
        <v>3.7555430010028741</v>
      </c>
      <c r="M83" s="129">
        <f>IF(M78="-","-",SUM(M75:M81)*'3j PAAC PAP'!$G$31)</f>
        <v>4.0200657245090534</v>
      </c>
      <c r="N83" s="129">
        <f>IF(N78="-","-",SUM(N75:N81)*'3j PAAC PAP'!$G$31)</f>
        <v>4.4038316376806224</v>
      </c>
      <c r="O83" s="30"/>
      <c r="P83" s="129">
        <f>IF(P78="-","-",SUM(P75:P81)*'3j PAAC PAP'!$G$31)</f>
        <v>4.4038316376806224</v>
      </c>
      <c r="Q83" s="129">
        <f>IF(Q78="-","-",SUM(Q75:Q81)*'3j PAAC PAP'!$G$31)</f>
        <v>4.5775010899455895</v>
      </c>
      <c r="R83" s="129">
        <f>IF(R78="-","-",SUM(R75:R81)*'3j PAAC PAP'!$G$31)</f>
        <v>4.5946829498092594</v>
      </c>
      <c r="S83" s="129">
        <f>IF(S78="-","-",SUM(S75:S81)*'3j PAAC PAP'!$G$31)</f>
        <v>4.9578210342180578</v>
      </c>
      <c r="T83" s="129">
        <f>IF(T78="-","-",SUM(T75:T81)*'3j PAAC PAP'!$G$31)</f>
        <v>4.9571752660922082</v>
      </c>
      <c r="U83" s="129" t="str">
        <f>IF(U78="-","-",SUM(U75:U81)*'3j PAAC PAP'!$G$31)</f>
        <v>-</v>
      </c>
      <c r="V83" s="129" t="str">
        <f>IF(V78="-","-",SUM(V75:V81)*'3j PAAC PAP'!$G$31)</f>
        <v>-</v>
      </c>
      <c r="W83" s="129" t="str">
        <f>IF(W78="-","-",SUM(W75:W81)*'3j PAAC PAP'!$G$31)</f>
        <v>-</v>
      </c>
      <c r="X83" s="129" t="str">
        <f>IF(X78="-","-",SUM(X75:X81)*'3j PAAC PAP'!$G$31)</f>
        <v>-</v>
      </c>
      <c r="Y83" s="129" t="str">
        <f>IF(Y78="-","-",SUM(Y75:Y81)*'3j PAAC PAP'!$G$31)</f>
        <v>-</v>
      </c>
      <c r="Z83" s="129" t="str">
        <f>IF(Z78="-","-",SUM(Z75:Z81)*'3j PAAC PAP'!$G$31)</f>
        <v>-</v>
      </c>
      <c r="AA83" s="28"/>
    </row>
    <row r="84" spans="1:27" s="29" customFormat="1" ht="11.25" customHeight="1" x14ac:dyDescent="0.15">
      <c r="A84" s="256"/>
      <c r="B84" s="132" t="s">
        <v>388</v>
      </c>
      <c r="C84" s="132" t="s">
        <v>518</v>
      </c>
      <c r="D84" s="134" t="s">
        <v>321</v>
      </c>
      <c r="E84" s="131"/>
      <c r="F84" s="30"/>
      <c r="G84" s="129">
        <f>IF(G78="-","-",SUM(G75:G83)*'3k EBIT'!$E$9)</f>
        <v>1.9026080455778041</v>
      </c>
      <c r="H84" s="129">
        <f>IF(H78="-","-",SUM(H75:H83)*'3k EBIT'!$E$9)</f>
        <v>1.9047302360742886</v>
      </c>
      <c r="I84" s="129">
        <f>IF(I78="-","-",SUM(I75:I83)*'3k EBIT'!$E$9)</f>
        <v>1.6018308856304677</v>
      </c>
      <c r="J84" s="129">
        <f>IF(J78="-","-",SUM(J75:J83)*'3k EBIT'!$E$9)</f>
        <v>1.6081974571199233</v>
      </c>
      <c r="K84" s="129">
        <f>IF(K78="-","-",SUM(K75:K83)*'3k EBIT'!$E$9)</f>
        <v>1.5874152725799173</v>
      </c>
      <c r="L84" s="129">
        <f>IF(L78="-","-",SUM(L75:L83)*'3k EBIT'!$E$9)</f>
        <v>1.5985240212561482</v>
      </c>
      <c r="M84" s="129">
        <f>IF(M78="-","-",SUM(M75:M83)*'3k EBIT'!$E$9)</f>
        <v>1.6960335573026541</v>
      </c>
      <c r="N84" s="129">
        <f>IF(N78="-","-",SUM(N75:N83)*'3k EBIT'!$E$9)</f>
        <v>1.8341746274791833</v>
      </c>
      <c r="O84" s="30"/>
      <c r="P84" s="129">
        <f>IF(P78="-","-",SUM(P75:P83)*'3k EBIT'!$E$9)</f>
        <v>1.8341746274791833</v>
      </c>
      <c r="Q84" s="129">
        <f>IF(Q78="-","-",SUM(Q75:Q83)*'3k EBIT'!$E$9)</f>
        <v>1.8987539983244912</v>
      </c>
      <c r="R84" s="129">
        <f>IF(R78="-","-",SUM(R75:R83)*'3k EBIT'!$E$9)</f>
        <v>1.9069178268535361</v>
      </c>
      <c r="S84" s="129">
        <f>IF(S78="-","-",SUM(S75:S83)*'3k EBIT'!$E$9)</f>
        <v>2.0369781917495371</v>
      </c>
      <c r="T84" s="129">
        <f>IF(T78="-","-",SUM(T75:T83)*'3k EBIT'!$E$9)</f>
        <v>2.0375311780923804</v>
      </c>
      <c r="U84" s="129" t="str">
        <f>IF(U78="-","-",SUM(U75:U83)*'3k EBIT'!$E$9)</f>
        <v>-</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15">
      <c r="A85" s="256"/>
      <c r="B85" s="132" t="s">
        <v>292</v>
      </c>
      <c r="C85" s="177" t="s">
        <v>519</v>
      </c>
      <c r="D85" s="134" t="s">
        <v>321</v>
      </c>
      <c r="E85" s="130"/>
      <c r="F85" s="30"/>
      <c r="G85" s="129">
        <f>IF(G80="-","-",SUM(G75:G78,G80:G84)*'3l HAP'!$E$10)</f>
        <v>0.96003561393581627</v>
      </c>
      <c r="H85" s="129">
        <f>IF(H80="-","-",SUM(H75:H78,H80:H84)*'3l HAP'!$E$10)</f>
        <v>0.96167092857924175</v>
      </c>
      <c r="I85" s="129">
        <f>IF(I80="-","-",SUM(I75:I78,I80:I84)*'3l HAP'!$E$10)</f>
        <v>0.94790012386535472</v>
      </c>
      <c r="J85" s="129">
        <f>IF(J80="-","-",SUM(J75:J78,J80:J84)*'3l HAP'!$E$10)</f>
        <v>0.95280606779563226</v>
      </c>
      <c r="K85" s="129">
        <f>IF(K80="-","-",SUM(K75:K78,K80:K84)*'3l HAP'!$E$10)</f>
        <v>0.96190839602352973</v>
      </c>
      <c r="L85" s="129">
        <f>IF(L80="-","-",SUM(L75:L78,L80:L84)*'3l HAP'!$E$10)</f>
        <v>0.970468560349242</v>
      </c>
      <c r="M85" s="129">
        <f>IF(M80="-","-",SUM(M75:M78,M80:M84)*'3l HAP'!$E$10)</f>
        <v>1.0194218964580775</v>
      </c>
      <c r="N85" s="129">
        <f>IF(N80="-","-",SUM(N75:N78,N80:N84)*'3l HAP'!$E$10)</f>
        <v>1.1258704529341983</v>
      </c>
      <c r="O85" s="30"/>
      <c r="P85" s="129">
        <f>IF(P80="-","-",SUM(P75:P78,P80:P84)*'3l HAP'!$E$10)</f>
        <v>1.1258704529341983</v>
      </c>
      <c r="Q85" s="129">
        <f>IF(Q80="-","-",SUM(Q75:Q78,Q80:Q84)*'3l HAP'!$E$10)</f>
        <v>1.1654804024869532</v>
      </c>
      <c r="R85" s="129">
        <f>IF(R80="-","-",SUM(R75:R78,R80:R84)*'3l HAP'!$E$10)</f>
        <v>1.1717712742828996</v>
      </c>
      <c r="S85" s="129">
        <f>IF(S80="-","-",SUM(S75:S78,S80:S84)*'3l HAP'!$E$10)</f>
        <v>1.2121406039619607</v>
      </c>
      <c r="T85" s="129">
        <f>IF(T80="-","-",SUM(T75:T78,T80:T84)*'3l HAP'!$E$10)</f>
        <v>1.2125667234199282</v>
      </c>
      <c r="U85" s="129" t="str">
        <f>IF(U80="-","-",SUM(U75:U78,U80:U84)*'3l HAP'!$E$10)</f>
        <v>-</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15">
      <c r="A86" s="256"/>
      <c r="B86" s="132" t="s">
        <v>44</v>
      </c>
      <c r="C86" s="132" t="str">
        <f>B86&amp;"_"&amp;D86</f>
        <v>Total_Northern</v>
      </c>
      <c r="D86" s="134" t="s">
        <v>321</v>
      </c>
      <c r="E86" s="131"/>
      <c r="F86" s="30"/>
      <c r="G86" s="129">
        <f t="shared" ref="G86:N86" si="10">IF(G80="-","-",SUM(G75:G85))</f>
        <v>101.0972598087187</v>
      </c>
      <c r="H86" s="129">
        <f t="shared" si="10"/>
        <v>101.21058931388363</v>
      </c>
      <c r="I86" s="129">
        <f t="shared" si="10"/>
        <v>85.254754018090807</v>
      </c>
      <c r="J86" s="129">
        <f t="shared" si="10"/>
        <v>85.594742533585702</v>
      </c>
      <c r="K86" s="129">
        <f t="shared" si="10"/>
        <v>84.510046127293933</v>
      </c>
      <c r="L86" s="129">
        <f t="shared" si="10"/>
        <v>85.103277033079394</v>
      </c>
      <c r="M86" s="129">
        <f t="shared" si="10"/>
        <v>90.284309093922559</v>
      </c>
      <c r="N86" s="129">
        <f t="shared" si="10"/>
        <v>97.661337288136593</v>
      </c>
      <c r="O86" s="30"/>
      <c r="P86" s="129">
        <f t="shared" ref="P86:Z86" si="11">IF(P80="-","-",SUM(P75:P85))</f>
        <v>97.661337288136593</v>
      </c>
      <c r="Q86" s="129">
        <f t="shared" si="11"/>
        <v>101.09986008877567</v>
      </c>
      <c r="R86" s="129">
        <f t="shared" si="11"/>
        <v>101.53582596883243</v>
      </c>
      <c r="S86" s="129">
        <f t="shared" si="11"/>
        <v>108.42147483399822</v>
      </c>
      <c r="T86" s="129">
        <f t="shared" si="11"/>
        <v>108.45100548579465</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f>IF('3c AA'!W103="-","-",'3c AA'!W103)</f>
        <v>0</v>
      </c>
      <c r="U89" s="38" t="str">
        <f>IF('3c AA'!X103="-","-",'3c AA'!X103)</f>
        <v>-</v>
      </c>
      <c r="V89" s="38" t="str">
        <f>IF('3c AA'!Y103="-","-",'3c AA'!Y103)</f>
        <v>-</v>
      </c>
      <c r="W89" s="38" t="str">
        <f>IF('3c AA'!Z103="-","-",'3c AA'!Z103)</f>
        <v>-</v>
      </c>
      <c r="X89" s="38" t="str">
        <f>IF('3c AA'!AA103="-","-",'3c AA'!AA103)</f>
        <v>-</v>
      </c>
      <c r="Y89" s="38" t="str">
        <f>IF('3c AA'!AB103="-","-",'3c AA'!AB103)</f>
        <v>-</v>
      </c>
      <c r="Z89" s="38" t="str">
        <f>IF('3c AA'!AC103="-","-",'3c AA'!AC103)</f>
        <v>-</v>
      </c>
      <c r="AA89" s="28"/>
    </row>
    <row r="90" spans="1:27" s="29" customFormat="1" ht="11.25" x14ac:dyDescent="0.15">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t="str">
        <f>'3d PC'!U61</f>
        <v>-</v>
      </c>
      <c r="V90" s="38" t="str">
        <f>'3d PC'!V61</f>
        <v>-</v>
      </c>
      <c r="W90" s="38" t="str">
        <f>'3d PC'!W61</f>
        <v>-</v>
      </c>
      <c r="X90" s="38" t="str">
        <f>'3d PC'!X61</f>
        <v>-</v>
      </c>
      <c r="Y90" s="38" t="str">
        <f>'3d PC'!Y61</f>
        <v>-</v>
      </c>
      <c r="Z90" s="38" t="str">
        <f>'3d PC'!Z61</f>
        <v>-</v>
      </c>
      <c r="AA90" s="28"/>
    </row>
    <row r="91" spans="1:27" s="29" customFormat="1" ht="11.25" x14ac:dyDescent="0.15">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t="str">
        <f>'3e NC-Elec'!V48</f>
        <v>-</v>
      </c>
      <c r="V91" s="38" t="str">
        <f>'3e NC-Elec'!W48</f>
        <v>-</v>
      </c>
      <c r="W91" s="38" t="str">
        <f>'3e NC-Elec'!X48</f>
        <v>-</v>
      </c>
      <c r="X91" s="38" t="str">
        <f>'3e NC-Elec'!Y48</f>
        <v>-</v>
      </c>
      <c r="Y91" s="38" t="str">
        <f>'3e NC-Elec'!Z48</f>
        <v>-</v>
      </c>
      <c r="Z91" s="38" t="str">
        <f>'3e NC-Elec'!AA48</f>
        <v>-</v>
      </c>
      <c r="AA91" s="28"/>
    </row>
    <row r="92" spans="1:27" s="29" customFormat="1" ht="11.25" x14ac:dyDescent="0.15">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t="str">
        <f>IF('3g CPIH'!Q$16="-","-",'3h OC '!$E$9*('3g CPIH'!Q$16/'3g CPIH'!$G$16))</f>
        <v>-</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f>IF('3i SMNCC'!P$38="-","-",'3i SMNCC'!P$48)</f>
        <v>11.63045810995356</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15">
      <c r="A94" s="256"/>
      <c r="B94" s="135" t="s">
        <v>349</v>
      </c>
      <c r="C94" s="135" t="s">
        <v>389</v>
      </c>
      <c r="D94" s="133" t="s">
        <v>322</v>
      </c>
      <c r="E94" s="128"/>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f>IF('3g CPIH'!P$16="-","-",'3j PAAC PAP'!$G$13*('3g CPIH'!P$16/'3g CPIH'!$G$16))</f>
        <v>14.633493542074362</v>
      </c>
      <c r="U94" s="38" t="str">
        <f>IF('3g CPIH'!Q$16="-","-",'3j PAAC PAP'!$G$13*('3g CPIH'!Q$16/'3g CPIH'!$G$16))</f>
        <v>-</v>
      </c>
      <c r="V94" s="38" t="str">
        <f>IF('3g CPIH'!R$16="-","-",'3j PAAC PAP'!$G$13*('3g CPIH'!R$16/'3g CPIH'!$G$16))</f>
        <v>-</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15">
      <c r="A95" s="256"/>
      <c r="B95" s="135" t="s">
        <v>349</v>
      </c>
      <c r="C95" s="135" t="s">
        <v>406</v>
      </c>
      <c r="D95" s="133" t="s">
        <v>322</v>
      </c>
      <c r="E95" s="128"/>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3.3835677050028741</v>
      </c>
      <c r="M95" s="38">
        <f>IF(M90="-","-",SUM(M87:M93)*'3j PAAC PAP'!$G$31)</f>
        <v>3.5825720525090539</v>
      </c>
      <c r="N95" s="38">
        <f>IF(N90="-","-",SUM(N87:N93)*'3j PAAC PAP'!$G$31)</f>
        <v>3.9663379656806219</v>
      </c>
      <c r="O95" s="30"/>
      <c r="P95" s="38">
        <f>IF(P90="-","-",SUM(P87:P93)*'3j PAAC PAP'!$G$31)</f>
        <v>3.9663379656806219</v>
      </c>
      <c r="Q95" s="38">
        <f>IF(Q90="-","-",SUM(Q87:Q93)*'3j PAAC PAP'!$G$31)</f>
        <v>4.1632558739455892</v>
      </c>
      <c r="R95" s="38">
        <f>IF(R90="-","-",SUM(R87:R93)*'3j PAAC PAP'!$G$31)</f>
        <v>4.1804377338092591</v>
      </c>
      <c r="S95" s="38">
        <f>IF(S90="-","-",SUM(S87:S93)*'3j PAAC PAP'!$G$31)</f>
        <v>4.3723826422180574</v>
      </c>
      <c r="T95" s="38">
        <f>IF(T90="-","-",SUM(T87:T93)*'3j PAAC PAP'!$G$31)</f>
        <v>4.3717368740922069</v>
      </c>
      <c r="U95" s="38" t="str">
        <f>IF(U90="-","-",SUM(U87:U93)*'3j PAAC PAP'!$G$31)</f>
        <v>-</v>
      </c>
      <c r="V95" s="38" t="str">
        <f>IF(V90="-","-",SUM(V87:V93)*'3j PAAC PAP'!$G$31)</f>
        <v>-</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15">
      <c r="A96" s="256"/>
      <c r="B96" s="135" t="s">
        <v>388</v>
      </c>
      <c r="C96" s="135" t="s">
        <v>518</v>
      </c>
      <c r="D96" s="133" t="s">
        <v>322</v>
      </c>
      <c r="E96" s="128"/>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1.4668995717232205</v>
      </c>
      <c r="M96" s="38">
        <f>IF(M90="-","-",SUM(M87:M95)*'3k EBIT'!$E$9)</f>
        <v>1.5412252558633581</v>
      </c>
      <c r="N96" s="38">
        <f>IF(N90="-","-",SUM(N87:N95)*'3k EBIT'!$E$9)</f>
        <v>1.679366326039887</v>
      </c>
      <c r="O96" s="30"/>
      <c r="P96" s="38">
        <f>IF(P90="-","-",SUM(P87:P95)*'3k EBIT'!$E$9)</f>
        <v>1.679366326039887</v>
      </c>
      <c r="Q96" s="38">
        <f>IF(Q90="-","-",SUM(Q87:Q95)*'3k EBIT'!$E$9)</f>
        <v>1.7521722249810032</v>
      </c>
      <c r="R96" s="38">
        <f>IF(R90="-","-",SUM(R87:R95)*'3k EBIT'!$E$9)</f>
        <v>1.7603360535100481</v>
      </c>
      <c r="S96" s="38">
        <f>IF(S90="-","-",SUM(S87:S95)*'3k EBIT'!$E$9)</f>
        <v>1.8298192569732812</v>
      </c>
      <c r="T96" s="38">
        <f>IF(T90="-","-",SUM(T87:T95)*'3k EBIT'!$E$9)</f>
        <v>1.8303722433161242</v>
      </c>
      <c r="U96" s="38" t="str">
        <f>IF(U90="-","-",SUM(U87:U95)*'3k EBIT'!$E$9)</f>
        <v>-</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15">
      <c r="A97" s="256"/>
      <c r="B97" s="135" t="s">
        <v>292</v>
      </c>
      <c r="C97" s="179" t="s">
        <v>519</v>
      </c>
      <c r="D97" s="133" t="s">
        <v>322</v>
      </c>
      <c r="E97" s="127"/>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0.9630953564748943</v>
      </c>
      <c r="M97" s="38">
        <f>IF(M92="-","-",SUM(M87:M90,M92:M96)*'3l HAP'!$E$10)</f>
        <v>1.0107500032649526</v>
      </c>
      <c r="N97" s="38">
        <f>IF(N92="-","-",SUM(N87:N90,N92:N96)*'3l HAP'!$E$10)</f>
        <v>1.1171985597410734</v>
      </c>
      <c r="O97" s="30"/>
      <c r="P97" s="38">
        <f>IF(P92="-","-",SUM(P87:P90,P92:P96)*'3l HAP'!$E$10)</f>
        <v>1.1171985597410734</v>
      </c>
      <c r="Q97" s="38">
        <f>IF(Q92="-","-",SUM(Q87:Q90,Q92:Q96)*'3l HAP'!$E$10)</f>
        <v>1.1572693345359752</v>
      </c>
      <c r="R97" s="38">
        <f>IF(R92="-","-",SUM(R87:R90,R92:R96)*'3l HAP'!$E$10)</f>
        <v>1.1635602063319217</v>
      </c>
      <c r="S97" s="38">
        <f>IF(S92="-","-",SUM(S87:S90,S92:S96)*'3l HAP'!$E$10)</f>
        <v>1.2005361865006294</v>
      </c>
      <c r="T97" s="38">
        <f>IF(T92="-","-",SUM(T87:T90,T92:T96)*'3l HAP'!$E$10)</f>
        <v>1.200962305958597</v>
      </c>
      <c r="U97" s="38" t="str">
        <f>IF(U92="-","-",SUM(U87:U90,U92:U96)*'3l HAP'!$E$10)</f>
        <v>-</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15">
      <c r="A98" s="256"/>
      <c r="B98" s="135" t="s">
        <v>44</v>
      </c>
      <c r="C98" s="135" t="str">
        <f>B98&amp;"_"&amp;D98</f>
        <v>Total_North West</v>
      </c>
      <c r="D98" s="133" t="s">
        <v>322</v>
      </c>
      <c r="E98" s="128"/>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78.168304083672112</v>
      </c>
      <c r="M98" s="38">
        <f t="shared" si="12"/>
        <v>82.12783522729012</v>
      </c>
      <c r="N98" s="38">
        <f t="shared" si="12"/>
        <v>89.504863421504155</v>
      </c>
      <c r="O98" s="30"/>
      <c r="P98" s="38">
        <f t="shared" ref="P98:Z98" si="13">IF(P92="-","-",SUM(P87:P97))</f>
        <v>89.504863421504155</v>
      </c>
      <c r="Q98" s="38">
        <f t="shared" si="13"/>
        <v>93.376822031481225</v>
      </c>
      <c r="R98" s="38">
        <f t="shared" si="13"/>
        <v>93.812787911537967</v>
      </c>
      <c r="S98" s="38">
        <f t="shared" si="13"/>
        <v>97.506773089760628</v>
      </c>
      <c r="T98" s="38">
        <f t="shared" si="13"/>
        <v>97.536303741557049</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AA'!J104="-","-",'3c AA'!J104)</f>
        <v>-</v>
      </c>
      <c r="H101" s="129" t="str">
        <f>IF('3c AA'!K104="-","-",'3c AA'!K104)</f>
        <v>-</v>
      </c>
      <c r="I101" s="129" t="str">
        <f>IF('3c AA'!L104="-","-",'3c AA'!L104)</f>
        <v>-</v>
      </c>
      <c r="J101" s="129" t="str">
        <f>IF('3c AA'!M104="-","-",'3c AA'!M104)</f>
        <v>-</v>
      </c>
      <c r="K101" s="129" t="str">
        <f>IF('3c AA'!N104="-","-",'3c AA'!N104)</f>
        <v>-</v>
      </c>
      <c r="L101" s="129" t="str">
        <f>IF('3c AA'!O104="-","-",'3c AA'!O104)</f>
        <v>-</v>
      </c>
      <c r="M101" s="129" t="str">
        <f>IF('3c AA'!P104="-","-",'3c AA'!P104)</f>
        <v>-</v>
      </c>
      <c r="N101" s="129" t="str">
        <f>IF('3c AA'!Q104="-","-",'3c AA'!Q104)</f>
        <v>-</v>
      </c>
      <c r="O101" s="30"/>
      <c r="P101" s="129" t="str">
        <f>IF('3c AA'!S104="-","-",'3c AA'!S104)</f>
        <v>-</v>
      </c>
      <c r="Q101" s="129" t="str">
        <f>IF('3c AA'!T104="-","-",'3c AA'!T104)</f>
        <v>-</v>
      </c>
      <c r="R101" s="129" t="str">
        <f>IF('3c AA'!U104="-","-",'3c AA'!U104)</f>
        <v>-</v>
      </c>
      <c r="S101" s="129" t="str">
        <f>IF('3c AA'!V104="-","-",'3c AA'!V104)</f>
        <v>-</v>
      </c>
      <c r="T101" s="129">
        <f>IF('3c AA'!W104="-","-",'3c AA'!W104)</f>
        <v>0</v>
      </c>
      <c r="U101" s="129" t="str">
        <f>IF('3c AA'!X104="-","-",'3c AA'!X104)</f>
        <v>-</v>
      </c>
      <c r="V101" s="129" t="str">
        <f>IF('3c AA'!Y104="-","-",'3c AA'!Y104)</f>
        <v>-</v>
      </c>
      <c r="W101" s="129" t="str">
        <f>IF('3c AA'!Z104="-","-",'3c AA'!Z104)</f>
        <v>-</v>
      </c>
      <c r="X101" s="129" t="str">
        <f>IF('3c AA'!AA104="-","-",'3c AA'!AA104)</f>
        <v>-</v>
      </c>
      <c r="Y101" s="129" t="str">
        <f>IF('3c AA'!AB104="-","-",'3c AA'!AB104)</f>
        <v>-</v>
      </c>
      <c r="Z101" s="129" t="str">
        <f>IF('3c AA'!AC104="-","-",'3c AA'!AC104)</f>
        <v>-</v>
      </c>
      <c r="AA101" s="28"/>
    </row>
    <row r="102" spans="1:27" s="29" customFormat="1" ht="11.25" x14ac:dyDescent="0.15">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t="str">
        <f>'3d PC'!U61</f>
        <v>-</v>
      </c>
      <c r="V102" s="129" t="str">
        <f>'3d PC'!V61</f>
        <v>-</v>
      </c>
      <c r="W102" s="129" t="str">
        <f>'3d PC'!W61</f>
        <v>-</v>
      </c>
      <c r="X102" s="129" t="str">
        <f>'3d PC'!X61</f>
        <v>-</v>
      </c>
      <c r="Y102" s="129" t="str">
        <f>'3d PC'!Y61</f>
        <v>-</v>
      </c>
      <c r="Z102" s="129" t="str">
        <f>'3d PC'!Z61</f>
        <v>-</v>
      </c>
      <c r="AA102" s="28"/>
    </row>
    <row r="103" spans="1:27" s="29" customFormat="1" ht="11.25" x14ac:dyDescent="0.15">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t="str">
        <f>'3e NC-Elec'!V49</f>
        <v>-</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15">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t="str">
        <f>IF('3g CPIH'!Q$16="-","-",'3h OC '!$E$9*('3g CPIH'!Q$16/'3g CPIH'!$G$16))</f>
        <v>-</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f>IF('3i SMNCC'!P$38="-","-",'3i SMNCC'!P$48)</f>
        <v>11.63045810995356</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15">
      <c r="A106" s="256"/>
      <c r="B106" s="132" t="s">
        <v>349</v>
      </c>
      <c r="C106" s="132" t="s">
        <v>389</v>
      </c>
      <c r="D106" s="134" t="s">
        <v>323</v>
      </c>
      <c r="E106" s="131"/>
      <c r="F106" s="30"/>
      <c r="G106" s="129">
        <f>IF('3g CPIH'!C$16="-","-",'3j PAAC PAP'!$G$13*('3g CPIH'!C$16/'3g CPIH'!$G$16))</f>
        <v>13.436452250489236</v>
      </c>
      <c r="H106" s="129">
        <f>IF('3g CPIH'!D$16="-","-",'3j PAAC PAP'!$G$13*('3g CPIH'!D$16/'3g CPIH'!$G$16))</f>
        <v>13.463352054794518</v>
      </c>
      <c r="I106" s="129">
        <f>IF('3g CPIH'!E$16="-","-",'3j PAAC PAP'!$G$13*('3g CPIH'!E$16/'3g CPIH'!$G$16))</f>
        <v>13.503701761252445</v>
      </c>
      <c r="J106" s="129">
        <f>IF('3g CPIH'!F$16="-","-",'3j PAAC PAP'!$G$13*('3g CPIH'!F$16/'3g CPIH'!$G$16))</f>
        <v>13.584401174168297</v>
      </c>
      <c r="K106" s="129">
        <f>IF('3g CPIH'!G$16="-","-",'3j PAAC PAP'!$G$13*('3g CPIH'!G$16/'3g CPIH'!$G$16))</f>
        <v>13.745799999999999</v>
      </c>
      <c r="L106" s="129">
        <f>IF('3g CPIH'!H$16="-","-",'3j PAAC PAP'!$G$13*('3g CPIH'!H$16/'3g CPIH'!$G$16))</f>
        <v>13.920648727984345</v>
      </c>
      <c r="M106" s="129">
        <f>IF('3g CPIH'!I$16="-","-",'3j PAAC PAP'!$G$13*('3g CPIH'!I$16/'3g CPIH'!$G$16))</f>
        <v>14.122397260273971</v>
      </c>
      <c r="N106" s="129">
        <f>IF('3g CPIH'!J$16="-","-",'3j PAAC PAP'!$G$13*('3g CPIH'!J$16/'3g CPIH'!$G$16))</f>
        <v>14.24344637964775</v>
      </c>
      <c r="O106" s="30"/>
      <c r="P106" s="129">
        <f>IF('3g CPIH'!L$16="-","-",'3j PAAC PAP'!$G$13*('3g CPIH'!L$16/'3g CPIH'!$G$16))</f>
        <v>14.24344637964775</v>
      </c>
      <c r="Q106" s="129">
        <f>IF('3g CPIH'!M$16="-","-",'3j PAAC PAP'!$G$13*('3g CPIH'!M$16/'3g CPIH'!$G$16))</f>
        <v>14.40484520547945</v>
      </c>
      <c r="R106" s="129">
        <f>IF('3g CPIH'!N$16="-","-",'3j PAAC PAP'!$G$13*('3g CPIH'!N$16/'3g CPIH'!$G$16))</f>
        <v>14.512444422700586</v>
      </c>
      <c r="S106" s="129">
        <f>IF('3g CPIH'!O$16="-","-",'3j PAAC PAP'!$G$13*('3g CPIH'!O$16/'3g CPIH'!$G$16))</f>
        <v>14.593143835616438</v>
      </c>
      <c r="T106" s="129">
        <f>IF('3g CPIH'!P$16="-","-",'3j PAAC PAP'!$G$13*('3g CPIH'!P$16/'3g CPIH'!$G$16))</f>
        <v>14.633493542074362</v>
      </c>
      <c r="U106" s="129" t="str">
        <f>IF('3g CPIH'!Q$16="-","-",'3j PAAC PAP'!$G$13*('3g CPIH'!Q$16/'3g CPIH'!$G$16))</f>
        <v>-</v>
      </c>
      <c r="V106" s="129" t="str">
        <f>IF('3g CPIH'!R$16="-","-",'3j PAAC PAP'!$G$13*('3g CPIH'!R$16/'3g CPIH'!$G$16))</f>
        <v>-</v>
      </c>
      <c r="W106" s="129" t="str">
        <f>IF('3g CPIH'!S$16="-","-",'3j PAAC PAP'!$G$13*('3g CPIH'!S$16/'3g CPIH'!$G$16))</f>
        <v>-</v>
      </c>
      <c r="X106" s="129" t="str">
        <f>IF('3g CPIH'!T$16="-","-",'3j PAAC PAP'!$G$13*('3g CPIH'!T$16/'3g CPIH'!$G$16))</f>
        <v>-</v>
      </c>
      <c r="Y106" s="129" t="str">
        <f>IF('3g CPIH'!U$16="-","-",'3j PAAC PAP'!$G$13*('3g CPIH'!U$16/'3g CPIH'!$G$16))</f>
        <v>-</v>
      </c>
      <c r="Z106" s="129" t="str">
        <f>IF('3g CPIH'!V$16="-","-",'3j PAAC PAP'!$G$13*('3g CPIH'!V$16/'3g CPIH'!$G$16))</f>
        <v>-</v>
      </c>
      <c r="AA106" s="28"/>
    </row>
    <row r="107" spans="1:27" s="29" customFormat="1" ht="11.25" customHeight="1" x14ac:dyDescent="0.15">
      <c r="A107" s="256"/>
      <c r="B107" s="132" t="s">
        <v>349</v>
      </c>
      <c r="C107" s="132" t="s">
        <v>406</v>
      </c>
      <c r="D107" s="134" t="s">
        <v>323</v>
      </c>
      <c r="E107" s="131"/>
      <c r="F107" s="30"/>
      <c r="G107" s="129">
        <f>IF(G102="-","-",SUM(G99:G105)*'3j PAAC PAP'!$G$31)</f>
        <v>3.3204624069397997</v>
      </c>
      <c r="H107" s="129">
        <f>IF(H102="-","-",SUM(H99:H105)*'3j PAAC PAP'!$G$31)</f>
        <v>3.3249874402329502</v>
      </c>
      <c r="I107" s="129">
        <f>IF(I102="-","-",SUM(I99:I105)*'3j PAAC PAP'!$G$31)</f>
        <v>3.2699032395869971</v>
      </c>
      <c r="J107" s="129">
        <f>IF(J102="-","-",SUM(J99:J105)*'3j PAAC PAP'!$G$31)</f>
        <v>3.2834783394664488</v>
      </c>
      <c r="K107" s="129">
        <f>IF(K102="-","-",SUM(K99:K105)*'3j PAAC PAP'!$G$31)</f>
        <v>3.3427228119536108</v>
      </c>
      <c r="L107" s="129">
        <f>IF(L102="-","-",SUM(L99:L105)*'3j PAAC PAP'!$G$31)</f>
        <v>3.3645462410028739</v>
      </c>
      <c r="M107" s="129">
        <f>IF(M102="-","-",SUM(M99:M105)*'3j PAAC PAP'!$G$31)</f>
        <v>3.5085996925090539</v>
      </c>
      <c r="N107" s="129">
        <f>IF(N102="-","-",SUM(N99:N105)*'3j PAAC PAP'!$G$31)</f>
        <v>3.892365605680622</v>
      </c>
      <c r="O107" s="30"/>
      <c r="P107" s="129">
        <f>IF(P102="-","-",SUM(P99:P105)*'3j PAAC PAP'!$G$31)</f>
        <v>3.892365605680622</v>
      </c>
      <c r="Q107" s="129">
        <f>IF(Q102="-","-",SUM(Q99:Q105)*'3j PAAC PAP'!$G$31)</f>
        <v>4.0554675779455893</v>
      </c>
      <c r="R107" s="129">
        <f>IF(R102="-","-",SUM(R99:R105)*'3j PAAC PAP'!$G$31)</f>
        <v>4.0726494378092593</v>
      </c>
      <c r="S107" s="129">
        <f>IF(S102="-","-",SUM(S99:S105)*'3j PAAC PAP'!$G$31)</f>
        <v>4.285729306218057</v>
      </c>
      <c r="T107" s="129">
        <f>IF(T102="-","-",SUM(T99:T105)*'3j PAAC PAP'!$G$31)</f>
        <v>4.2850835380922074</v>
      </c>
      <c r="U107" s="129" t="str">
        <f>IF(U102="-","-",SUM(U99:U105)*'3j PAAC PAP'!$G$31)</f>
        <v>-</v>
      </c>
      <c r="V107" s="129" t="str">
        <f>IF(V102="-","-",SUM(V99:V105)*'3j PAAC PAP'!$G$31)</f>
        <v>-</v>
      </c>
      <c r="W107" s="129" t="str">
        <f>IF(W102="-","-",SUM(W99:W105)*'3j PAAC PAP'!$G$31)</f>
        <v>-</v>
      </c>
      <c r="X107" s="129" t="str">
        <f>IF(X102="-","-",SUM(X99:X105)*'3j PAAC PAP'!$G$31)</f>
        <v>-</v>
      </c>
      <c r="Y107" s="129" t="str">
        <f>IF(Y102="-","-",SUM(Y99:Y105)*'3j PAAC PAP'!$G$31)</f>
        <v>-</v>
      </c>
      <c r="Z107" s="129" t="str">
        <f>IF(Z102="-","-",SUM(Z99:Z105)*'3j PAAC PAP'!$G$31)</f>
        <v>-</v>
      </c>
      <c r="AA107" s="28"/>
    </row>
    <row r="108" spans="1:27" s="29" customFormat="1" ht="11.25" customHeight="1" x14ac:dyDescent="0.15">
      <c r="A108" s="256"/>
      <c r="B108" s="132" t="s">
        <v>388</v>
      </c>
      <c r="C108" s="132" t="s">
        <v>518</v>
      </c>
      <c r="D108" s="134" t="s">
        <v>323</v>
      </c>
      <c r="E108" s="131"/>
      <c r="F108" s="30"/>
      <c r="G108" s="129">
        <f>IF(G102="-","-",SUM(G99:G107)*'3k EBIT'!$E$9)</f>
        <v>1.4351916764978039</v>
      </c>
      <c r="H108" s="129">
        <f>IF(H102="-","-",SUM(H99:H107)*'3k EBIT'!$E$9)</f>
        <v>1.4373138669942889</v>
      </c>
      <c r="I108" s="129">
        <f>IF(I102="-","-",SUM(I99:I107)*'3k EBIT'!$E$9)</f>
        <v>1.4186036689511077</v>
      </c>
      <c r="J108" s="129">
        <f>IF(J102="-","-",SUM(J99:J107)*'3k EBIT'!$E$9)</f>
        <v>1.4249702404405631</v>
      </c>
      <c r="K108" s="129">
        <f>IF(K102="-","-",SUM(K99:K107)*'3k EBIT'!$E$9)</f>
        <v>1.4490600273322369</v>
      </c>
      <c r="L108" s="129">
        <f>IF(L102="-","-",SUM(L99:L107)*'3k EBIT'!$E$9)</f>
        <v>1.4601687760084683</v>
      </c>
      <c r="M108" s="129">
        <f>IF(M102="-","-",SUM(M99:M107)*'3k EBIT'!$E$9)</f>
        <v>1.5150499391948782</v>
      </c>
      <c r="N108" s="129">
        <f>IF(N102="-","-",SUM(N99:N107)*'3k EBIT'!$E$9)</f>
        <v>1.6531910093714068</v>
      </c>
      <c r="O108" s="30"/>
      <c r="P108" s="129">
        <f>IF(P102="-","-",SUM(P99:P107)*'3k EBIT'!$E$9)</f>
        <v>1.6531910093714068</v>
      </c>
      <c r="Q108" s="129">
        <f>IF(Q102="-","-",SUM(Q99:Q107)*'3k EBIT'!$E$9)</f>
        <v>1.7140310492640751</v>
      </c>
      <c r="R108" s="129">
        <f>IF(R102="-","-",SUM(R99:R107)*'3k EBIT'!$E$9)</f>
        <v>1.72219487779312</v>
      </c>
      <c r="S108" s="129">
        <f>IF(S102="-","-",SUM(S99:S107)*'3k EBIT'!$E$9)</f>
        <v>1.7991567431616333</v>
      </c>
      <c r="T108" s="129">
        <f>IF(T102="-","-",SUM(T99:T107)*'3k EBIT'!$E$9)</f>
        <v>1.7997097295044762</v>
      </c>
      <c r="U108" s="129" t="str">
        <f>IF(U102="-","-",SUM(U99:U107)*'3k EBIT'!$E$9)</f>
        <v>-</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15">
      <c r="A109" s="256"/>
      <c r="B109" s="132" t="s">
        <v>292</v>
      </c>
      <c r="C109" s="177" t="s">
        <v>519</v>
      </c>
      <c r="D109" s="134" t="s">
        <v>323</v>
      </c>
      <c r="E109" s="130"/>
      <c r="F109" s="30"/>
      <c r="G109" s="129">
        <f>IF(G104="-","-",SUM(G99:G102,G104:G108)*'3l HAP'!$E$10)</f>
        <v>0.93385236154111584</v>
      </c>
      <c r="H109" s="129">
        <f>IF(H104="-","-",SUM(H99:H102,H104:H108)*'3l HAP'!$E$10)</f>
        <v>0.93548767618454154</v>
      </c>
      <c r="I109" s="129">
        <f>IF(I104="-","-",SUM(I99:I102,I104:I108)*'3l HAP'!$E$10)</f>
        <v>0.93763628892663242</v>
      </c>
      <c r="J109" s="129">
        <f>IF(J104="-","-",SUM(J99:J102,J104:J108)*'3l HAP'!$E$10)</f>
        <v>0.94254223285690963</v>
      </c>
      <c r="K109" s="129">
        <f>IF(K104="-","-",SUM(K99:K102,K104:K108)*'3l HAP'!$E$10)</f>
        <v>0.95415815331469833</v>
      </c>
      <c r="L109" s="129">
        <f>IF(L104="-","-",SUM(L99:L102,L104:L108)*'3l HAP'!$E$10)</f>
        <v>0.9627183176404106</v>
      </c>
      <c r="M109" s="129">
        <f>IF(M104="-","-",SUM(M99:M102,M104:M108)*'3l HAP'!$E$10)</f>
        <v>1.0092837411308495</v>
      </c>
      <c r="N109" s="129">
        <f>IF(N104="-","-",SUM(N99:N102,N104:N108)*'3l HAP'!$E$10)</f>
        <v>1.1157322976069703</v>
      </c>
      <c r="O109" s="30"/>
      <c r="P109" s="129">
        <f>IF(P104="-","-",SUM(P99:P102,P104:P108)*'3l HAP'!$E$10)</f>
        <v>1.1157322976069703</v>
      </c>
      <c r="Q109" s="129">
        <f>IF(Q104="-","-",SUM(Q99:Q102,Q104:Q108)*'3l HAP'!$E$10)</f>
        <v>1.1551327811405676</v>
      </c>
      <c r="R109" s="129">
        <f>IF(R104="-","-",SUM(R99:R102,R104:R108)*'3l HAP'!$E$10)</f>
        <v>1.1614236529365143</v>
      </c>
      <c r="S109" s="129">
        <f>IF(S104="-","-",SUM(S99:S102,S104:S108)*'3l HAP'!$E$10)</f>
        <v>1.1988185651435372</v>
      </c>
      <c r="T109" s="129">
        <f>IF(T104="-","-",SUM(T99:T102,T104:T108)*'3l HAP'!$E$10)</f>
        <v>1.1992446846015046</v>
      </c>
      <c r="U109" s="129" t="str">
        <f>IF(U104="-","-",SUM(U99:U102,U104:U108)*'3l HAP'!$E$10)</f>
        <v>-</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15">
      <c r="A110" s="256"/>
      <c r="B110" s="132" t="s">
        <v>44</v>
      </c>
      <c r="C110" s="132" t="str">
        <f>B110&amp;"_"&amp;D110</f>
        <v>Total_Southern</v>
      </c>
      <c r="D110" s="134" t="s">
        <v>323</v>
      </c>
      <c r="E110" s="131"/>
      <c r="F110" s="30"/>
      <c r="G110" s="129">
        <f t="shared" ref="G110:N110" si="14">IF(G104="-","-",SUM(G99:G109))</f>
        <v>76.470225187243997</v>
      </c>
      <c r="H110" s="129">
        <f t="shared" si="14"/>
        <v>76.583554692408939</v>
      </c>
      <c r="I110" s="129">
        <f t="shared" si="14"/>
        <v>75.600956446472722</v>
      </c>
      <c r="J110" s="129">
        <f t="shared" si="14"/>
        <v>75.940944961967602</v>
      </c>
      <c r="K110" s="129">
        <f t="shared" si="14"/>
        <v>77.220443879337395</v>
      </c>
      <c r="L110" s="129">
        <f t="shared" si="14"/>
        <v>77.813674785122871</v>
      </c>
      <c r="M110" s="129">
        <f t="shared" si="14"/>
        <v>80.748721288487545</v>
      </c>
      <c r="N110" s="129">
        <f t="shared" si="14"/>
        <v>88.125749482701579</v>
      </c>
      <c r="O110" s="30"/>
      <c r="P110" s="129">
        <f t="shared" ref="P110:Z110" si="15">IF(P104="-","-",SUM(P99:P109))</f>
        <v>88.125749482701579</v>
      </c>
      <c r="Q110" s="129">
        <f t="shared" si="15"/>
        <v>91.367256006368876</v>
      </c>
      <c r="R110" s="129">
        <f t="shared" si="15"/>
        <v>91.803221886425632</v>
      </c>
      <c r="S110" s="129">
        <f t="shared" si="15"/>
        <v>95.891239618591896</v>
      </c>
      <c r="T110" s="129">
        <f t="shared" si="15"/>
        <v>95.920770270388317</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f>IF('3c AA'!W105="-","-",'3c AA'!W105)</f>
        <v>0</v>
      </c>
      <c r="U113" s="38" t="str">
        <f>IF('3c AA'!X105="-","-",'3c AA'!X105)</f>
        <v>-</v>
      </c>
      <c r="V113" s="38" t="str">
        <f>IF('3c AA'!Y105="-","-",'3c AA'!Y105)</f>
        <v>-</v>
      </c>
      <c r="W113" s="38" t="str">
        <f>IF('3c AA'!Z105="-","-",'3c AA'!Z105)</f>
        <v>-</v>
      </c>
      <c r="X113" s="38" t="str">
        <f>IF('3c AA'!AA105="-","-",'3c AA'!AA105)</f>
        <v>-</v>
      </c>
      <c r="Y113" s="38" t="str">
        <f>IF('3c AA'!AB105="-","-",'3c AA'!AB105)</f>
        <v>-</v>
      </c>
      <c r="Z113" s="38" t="str">
        <f>IF('3c AA'!AC105="-","-",'3c AA'!AC105)</f>
        <v>-</v>
      </c>
      <c r="AA113" s="28"/>
    </row>
    <row r="114" spans="1:27" s="29" customFormat="1" ht="12.4" customHeight="1" x14ac:dyDescent="0.15">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t="str">
        <f>'3d PC'!U61</f>
        <v>-</v>
      </c>
      <c r="V114" s="38" t="str">
        <f>'3d PC'!V61</f>
        <v>-</v>
      </c>
      <c r="W114" s="38" t="str">
        <f>'3d PC'!W61</f>
        <v>-</v>
      </c>
      <c r="X114" s="38" t="str">
        <f>'3d PC'!X61</f>
        <v>-</v>
      </c>
      <c r="Y114" s="38" t="str">
        <f>'3d PC'!Y61</f>
        <v>-</v>
      </c>
      <c r="Z114" s="38" t="str">
        <f>'3d PC'!Z61</f>
        <v>-</v>
      </c>
      <c r="AA114" s="28"/>
    </row>
    <row r="115" spans="1:27" s="29" customFormat="1" ht="11.25" customHeight="1" x14ac:dyDescent="0.15">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t="str">
        <f>'3e NC-Elec'!V50</f>
        <v>-</v>
      </c>
      <c r="V115" s="38" t="str">
        <f>'3e NC-Elec'!W50</f>
        <v>-</v>
      </c>
      <c r="W115" s="38" t="str">
        <f>'3e NC-Elec'!X50</f>
        <v>-</v>
      </c>
      <c r="X115" s="38" t="str">
        <f>'3e NC-Elec'!Y50</f>
        <v>-</v>
      </c>
      <c r="Y115" s="38" t="str">
        <f>'3e NC-Elec'!Z50</f>
        <v>-</v>
      </c>
      <c r="Z115" s="38" t="str">
        <f>'3e NC-Elec'!AA50</f>
        <v>-</v>
      </c>
      <c r="AA115" s="28"/>
    </row>
    <row r="116" spans="1:27" s="29" customFormat="1" ht="11.25" customHeight="1" x14ac:dyDescent="0.15">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t="str">
        <f>IF('3g CPIH'!Q$16="-","-",'3h OC '!$E$9*('3g CPIH'!Q$16/'3g CPIH'!$G$16))</f>
        <v>-</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f>IF('3i SMNCC'!P$38="-","-",'3i SMNCC'!P$48)</f>
        <v>11.63045810995356</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15">
      <c r="A118" s="256"/>
      <c r="B118" s="135" t="s">
        <v>349</v>
      </c>
      <c r="C118" s="135" t="s">
        <v>389</v>
      </c>
      <c r="D118" s="133" t="s">
        <v>324</v>
      </c>
      <c r="E118" s="128"/>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f>IF('3g CPIH'!P$16="-","-",'3j PAAC PAP'!$G$13*('3g CPIH'!P$16/'3g CPIH'!$G$16))</f>
        <v>14.633493542074362</v>
      </c>
      <c r="U118" s="38" t="str">
        <f>IF('3g CPIH'!Q$16="-","-",'3j PAAC PAP'!$G$13*('3g CPIH'!Q$16/'3g CPIH'!$G$16))</f>
        <v>-</v>
      </c>
      <c r="V118" s="38" t="str">
        <f>IF('3g CPIH'!R$16="-","-",'3j PAAC PAP'!$G$13*('3g CPIH'!R$16/'3g CPIH'!$G$16))</f>
        <v>-</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15">
      <c r="A119" s="256"/>
      <c r="B119" s="135" t="s">
        <v>349</v>
      </c>
      <c r="C119" s="135" t="s">
        <v>406</v>
      </c>
      <c r="D119" s="133" t="s">
        <v>324</v>
      </c>
      <c r="E119" s="128"/>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3.6752301530028739</v>
      </c>
      <c r="M119" s="38">
        <f>IF(M114="-","-",SUM(M111:M117)*'3j PAAC PAP'!$G$31)</f>
        <v>3.8192836045090535</v>
      </c>
      <c r="N119" s="38">
        <f>IF(N114="-","-",SUM(N111:N117)*'3j PAAC PAP'!$G$31)</f>
        <v>4.2030495176806228</v>
      </c>
      <c r="O119" s="30"/>
      <c r="P119" s="38">
        <f>IF(P114="-","-",SUM(P111:P117)*'3j PAAC PAP'!$G$31)</f>
        <v>4.2030495176806228</v>
      </c>
      <c r="Q119" s="38">
        <f>IF(Q114="-","-",SUM(Q111:Q117)*'3j PAAC PAP'!$G$31)</f>
        <v>4.3830594579455893</v>
      </c>
      <c r="R119" s="38">
        <f>IF(R114="-","-",SUM(R111:R117)*'3j PAAC PAP'!$G$31)</f>
        <v>4.4002413178092592</v>
      </c>
      <c r="S119" s="38">
        <f>IF(S114="-","-",SUM(S111:S117)*'3j PAAC PAP'!$G$31)</f>
        <v>4.5668242742180576</v>
      </c>
      <c r="T119" s="38">
        <f>IF(T114="-","-",SUM(T111:T117)*'3j PAAC PAP'!$G$31)</f>
        <v>4.566178506092208</v>
      </c>
      <c r="U119" s="38" t="str">
        <f>IF(U114="-","-",SUM(U111:U117)*'3j PAAC PAP'!$G$31)</f>
        <v>-</v>
      </c>
      <c r="V119" s="38" t="str">
        <f>IF(V114="-","-",SUM(V111:V117)*'3j PAAC PAP'!$G$31)</f>
        <v>-</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15">
      <c r="A120" s="256"/>
      <c r="B120" s="135" t="s">
        <v>388</v>
      </c>
      <c r="C120" s="135" t="s">
        <v>518</v>
      </c>
      <c r="D120" s="133" t="s">
        <v>324</v>
      </c>
      <c r="E120" s="128"/>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1.5701051060160842</v>
      </c>
      <c r="M120" s="38">
        <f>IF(M114="-","-",SUM(M111:M119)*'3k EBIT'!$E$9)</f>
        <v>1.6249862692024941</v>
      </c>
      <c r="N120" s="38">
        <f>IF(N114="-","-",SUM(N111:N119)*'3k EBIT'!$E$9)</f>
        <v>1.7631273393790232</v>
      </c>
      <c r="O120" s="30"/>
      <c r="P120" s="38">
        <f>IF(P114="-","-",SUM(P111:P119)*'3k EBIT'!$E$9)</f>
        <v>1.7631273393790232</v>
      </c>
      <c r="Q120" s="38">
        <f>IF(Q114="-","-",SUM(Q111:Q119)*'3k EBIT'!$E$9)</f>
        <v>1.8299503087959152</v>
      </c>
      <c r="R120" s="38">
        <f>IF(R114="-","-",SUM(R111:R119)*'3k EBIT'!$E$9)</f>
        <v>1.8381141373249603</v>
      </c>
      <c r="S120" s="38">
        <f>IF(S114="-","-",SUM(S111:S119)*'3k EBIT'!$E$9)</f>
        <v>1.8986229465018574</v>
      </c>
      <c r="T120" s="38">
        <f>IF(T114="-","-",SUM(T111:T119)*'3k EBIT'!$E$9)</f>
        <v>1.8991759328447007</v>
      </c>
      <c r="U120" s="38" t="str">
        <f>IF(U114="-","-",SUM(U111:U119)*'3k EBIT'!$E$9)</f>
        <v>-</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15">
      <c r="A121" s="256"/>
      <c r="B121" s="135" t="s">
        <v>292</v>
      </c>
      <c r="C121" s="179" t="s">
        <v>519</v>
      </c>
      <c r="D121" s="133" t="s">
        <v>324</v>
      </c>
      <c r="E121" s="127"/>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0.96887661860364416</v>
      </c>
      <c r="M121" s="38">
        <f>IF(M116="-","-",SUM(M111:M114,M116:M120)*'3l HAP'!$E$10)</f>
        <v>1.0154420420940831</v>
      </c>
      <c r="N121" s="38">
        <f>IF(N116="-","-",SUM(N111:N114,N116:N120)*'3l HAP'!$E$10)</f>
        <v>1.1218905985702039</v>
      </c>
      <c r="O121" s="30"/>
      <c r="P121" s="38">
        <f>IF(P116="-","-",SUM(P111:P114,P116:P120)*'3l HAP'!$E$10)</f>
        <v>1.1218905985702039</v>
      </c>
      <c r="Q121" s="38">
        <f>IF(Q116="-","-",SUM(Q111:Q114,Q116:Q120)*'3l HAP'!$E$10)</f>
        <v>1.1616262277344533</v>
      </c>
      <c r="R121" s="38">
        <f>IF(R116="-","-",SUM(R111:R114,R116:R120)*'3l HAP'!$E$10)</f>
        <v>1.1679170995304</v>
      </c>
      <c r="S121" s="38">
        <f>IF(S116="-","-",SUM(S111:S114,S116:S120)*'3l HAP'!$E$10)</f>
        <v>1.2043903612531295</v>
      </c>
      <c r="T121" s="38">
        <f>IF(T116="-","-",SUM(T111:T114,T116:T120)*'3l HAP'!$E$10)</f>
        <v>1.204816480711097</v>
      </c>
      <c r="U121" s="38" t="str">
        <f>IF(U116="-","-",SUM(U111:U114,U116:U120)*'3l HAP'!$E$10)</f>
        <v>-</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15">
      <c r="A122" s="256"/>
      <c r="B122" s="135" t="s">
        <v>44</v>
      </c>
      <c r="C122" s="135" t="str">
        <f>B122&amp;"_"&amp;D122</f>
        <v>Total_South East</v>
      </c>
      <c r="D122" s="133" t="s">
        <v>324</v>
      </c>
      <c r="E122" s="128"/>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83.605953328093719</v>
      </c>
      <c r="M122" s="38">
        <f t="shared" si="16"/>
        <v>86.540999831458393</v>
      </c>
      <c r="N122" s="38">
        <f t="shared" si="16"/>
        <v>93.918028025672442</v>
      </c>
      <c r="O122" s="30"/>
      <c r="P122" s="38">
        <f t="shared" ref="P122:Z122" si="17">IF(P116="-","-",SUM(P111:P121))</f>
        <v>93.918028025672442</v>
      </c>
      <c r="Q122" s="38">
        <f t="shared" si="17"/>
        <v>97.474760592494604</v>
      </c>
      <c r="R122" s="38">
        <f t="shared" si="17"/>
        <v>97.910726472551374</v>
      </c>
      <c r="S122" s="38">
        <f t="shared" si="17"/>
        <v>101.13187258604172</v>
      </c>
      <c r="T122" s="38">
        <f t="shared" si="17"/>
        <v>101.16140323783816</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AA'!J106="-","-",'3c AA'!J106)</f>
        <v>-</v>
      </c>
      <c r="H125" s="129" t="str">
        <f>IF('3c AA'!K106="-","-",'3c AA'!K106)</f>
        <v>-</v>
      </c>
      <c r="I125" s="129" t="str">
        <f>IF('3c AA'!L106="-","-",'3c AA'!L106)</f>
        <v>-</v>
      </c>
      <c r="J125" s="129" t="str">
        <f>IF('3c AA'!M106="-","-",'3c AA'!M106)</f>
        <v>-</v>
      </c>
      <c r="K125" s="129" t="str">
        <f>IF('3c AA'!N106="-","-",'3c AA'!N106)</f>
        <v>-</v>
      </c>
      <c r="L125" s="129" t="str">
        <f>IF('3c AA'!O106="-","-",'3c AA'!O106)</f>
        <v>-</v>
      </c>
      <c r="M125" s="129" t="str">
        <f>IF('3c AA'!P106="-","-",'3c AA'!P106)</f>
        <v>-</v>
      </c>
      <c r="N125" s="129" t="str">
        <f>IF('3c AA'!Q106="-","-",'3c AA'!Q106)</f>
        <v>-</v>
      </c>
      <c r="O125" s="30"/>
      <c r="P125" s="129" t="str">
        <f>IF('3c AA'!S106="-","-",'3c AA'!S106)</f>
        <v>-</v>
      </c>
      <c r="Q125" s="129" t="str">
        <f>IF('3c AA'!T106="-","-",'3c AA'!T106)</f>
        <v>-</v>
      </c>
      <c r="R125" s="129" t="str">
        <f>IF('3c AA'!U106="-","-",'3c AA'!U106)</f>
        <v>-</v>
      </c>
      <c r="S125" s="129" t="str">
        <f>IF('3c AA'!V106="-","-",'3c AA'!V106)</f>
        <v>-</v>
      </c>
      <c r="T125" s="129">
        <f>IF('3c AA'!W106="-","-",'3c AA'!W106)</f>
        <v>0</v>
      </c>
      <c r="U125" s="129" t="str">
        <f>IF('3c AA'!X106="-","-",'3c AA'!X106)</f>
        <v>-</v>
      </c>
      <c r="V125" s="129" t="str">
        <f>IF('3c AA'!Y106="-","-",'3c AA'!Y106)</f>
        <v>-</v>
      </c>
      <c r="W125" s="129" t="str">
        <f>IF('3c AA'!Z106="-","-",'3c AA'!Z106)</f>
        <v>-</v>
      </c>
      <c r="X125" s="129" t="str">
        <f>IF('3c AA'!AA106="-","-",'3c AA'!AA106)</f>
        <v>-</v>
      </c>
      <c r="Y125" s="129" t="str">
        <f>IF('3c AA'!AB106="-","-",'3c AA'!AB106)</f>
        <v>-</v>
      </c>
      <c r="Z125" s="129" t="str">
        <f>IF('3c AA'!AC106="-","-",'3c AA'!AC106)</f>
        <v>-</v>
      </c>
      <c r="AA125" s="28"/>
    </row>
    <row r="126" spans="1:27" s="29" customFormat="1" ht="11.25" customHeight="1" x14ac:dyDescent="0.15">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t="str">
        <f>'3d PC'!U61</f>
        <v>-</v>
      </c>
      <c r="V126" s="129" t="str">
        <f>'3d PC'!V61</f>
        <v>-</v>
      </c>
      <c r="W126" s="129" t="str">
        <f>'3d PC'!W61</f>
        <v>-</v>
      </c>
      <c r="X126" s="129" t="str">
        <f>'3d PC'!X61</f>
        <v>-</v>
      </c>
      <c r="Y126" s="129" t="str">
        <f>'3d PC'!Y61</f>
        <v>-</v>
      </c>
      <c r="Z126" s="129" t="str">
        <f>'3d PC'!Z61</f>
        <v>-</v>
      </c>
      <c r="AA126" s="28"/>
    </row>
    <row r="127" spans="1:27" s="29" customFormat="1" ht="11.25" customHeight="1" x14ac:dyDescent="0.15">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t="str">
        <f>'3e NC-Elec'!V51</f>
        <v>-</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15">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t="str">
        <f>IF('3g CPIH'!Q$16="-","-",'3h OC '!$E$9*('3g CPIH'!Q$16/'3g CPIH'!$G$16))</f>
        <v>-</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f>IF('3i SMNCC'!P$38="-","-",'3i SMNCC'!P$48)</f>
        <v>11.63045810995356</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15">
      <c r="A130" s="256"/>
      <c r="B130" s="132" t="s">
        <v>349</v>
      </c>
      <c r="C130" s="132" t="s">
        <v>389</v>
      </c>
      <c r="D130" s="134" t="s">
        <v>325</v>
      </c>
      <c r="E130" s="131"/>
      <c r="F130" s="30"/>
      <c r="G130" s="129">
        <f>IF('3g CPIH'!C$16="-","-",'3j PAAC PAP'!$G$13*('3g CPIH'!C$16/'3g CPIH'!$G$16))</f>
        <v>13.436452250489236</v>
      </c>
      <c r="H130" s="129">
        <f>IF('3g CPIH'!D$16="-","-",'3j PAAC PAP'!$G$13*('3g CPIH'!D$16/'3g CPIH'!$G$16))</f>
        <v>13.463352054794518</v>
      </c>
      <c r="I130" s="129">
        <f>IF('3g CPIH'!E$16="-","-",'3j PAAC PAP'!$G$13*('3g CPIH'!E$16/'3g CPIH'!$G$16))</f>
        <v>13.503701761252445</v>
      </c>
      <c r="J130" s="129">
        <f>IF('3g CPIH'!F$16="-","-",'3j PAAC PAP'!$G$13*('3g CPIH'!F$16/'3g CPIH'!$G$16))</f>
        <v>13.584401174168297</v>
      </c>
      <c r="K130" s="129">
        <f>IF('3g CPIH'!G$16="-","-",'3j PAAC PAP'!$G$13*('3g CPIH'!G$16/'3g CPIH'!$G$16))</f>
        <v>13.745799999999999</v>
      </c>
      <c r="L130" s="129">
        <f>IF('3g CPIH'!H$16="-","-",'3j PAAC PAP'!$G$13*('3g CPIH'!H$16/'3g CPIH'!$G$16))</f>
        <v>13.920648727984345</v>
      </c>
      <c r="M130" s="129">
        <f>IF('3g CPIH'!I$16="-","-",'3j PAAC PAP'!$G$13*('3g CPIH'!I$16/'3g CPIH'!$G$16))</f>
        <v>14.122397260273971</v>
      </c>
      <c r="N130" s="129">
        <f>IF('3g CPIH'!J$16="-","-",'3j PAAC PAP'!$G$13*('3g CPIH'!J$16/'3g CPIH'!$G$16))</f>
        <v>14.24344637964775</v>
      </c>
      <c r="O130" s="30"/>
      <c r="P130" s="129">
        <f>IF('3g CPIH'!L$16="-","-",'3j PAAC PAP'!$G$13*('3g CPIH'!L$16/'3g CPIH'!$G$16))</f>
        <v>14.24344637964775</v>
      </c>
      <c r="Q130" s="129">
        <f>IF('3g CPIH'!M$16="-","-",'3j PAAC PAP'!$G$13*('3g CPIH'!M$16/'3g CPIH'!$G$16))</f>
        <v>14.40484520547945</v>
      </c>
      <c r="R130" s="129">
        <f>IF('3g CPIH'!N$16="-","-",'3j PAAC PAP'!$G$13*('3g CPIH'!N$16/'3g CPIH'!$G$16))</f>
        <v>14.512444422700586</v>
      </c>
      <c r="S130" s="129">
        <f>IF('3g CPIH'!O$16="-","-",'3j PAAC PAP'!$G$13*('3g CPIH'!O$16/'3g CPIH'!$G$16))</f>
        <v>14.593143835616438</v>
      </c>
      <c r="T130" s="129">
        <f>IF('3g CPIH'!P$16="-","-",'3j PAAC PAP'!$G$13*('3g CPIH'!P$16/'3g CPIH'!$G$16))</f>
        <v>14.633493542074362</v>
      </c>
      <c r="U130" s="129" t="str">
        <f>IF('3g CPIH'!Q$16="-","-",'3j PAAC PAP'!$G$13*('3g CPIH'!Q$16/'3g CPIH'!$G$16))</f>
        <v>-</v>
      </c>
      <c r="V130" s="129" t="str">
        <f>IF('3g CPIH'!R$16="-","-",'3j PAAC PAP'!$G$13*('3g CPIH'!R$16/'3g CPIH'!$G$16))</f>
        <v>-</v>
      </c>
      <c r="W130" s="129" t="str">
        <f>IF('3g CPIH'!S$16="-","-",'3j PAAC PAP'!$G$13*('3g CPIH'!S$16/'3g CPIH'!$G$16))</f>
        <v>-</v>
      </c>
      <c r="X130" s="129" t="str">
        <f>IF('3g CPIH'!T$16="-","-",'3j PAAC PAP'!$G$13*('3g CPIH'!T$16/'3g CPIH'!$G$16))</f>
        <v>-</v>
      </c>
      <c r="Y130" s="129" t="str">
        <f>IF('3g CPIH'!U$16="-","-",'3j PAAC PAP'!$G$13*('3g CPIH'!U$16/'3g CPIH'!$G$16))</f>
        <v>-</v>
      </c>
      <c r="Z130" s="129" t="str">
        <f>IF('3g CPIH'!V$16="-","-",'3j PAAC PAP'!$G$13*('3g CPIH'!V$16/'3g CPIH'!$G$16))</f>
        <v>-</v>
      </c>
      <c r="AA130" s="28"/>
    </row>
    <row r="131" spans="1:27" s="29" customFormat="1" ht="11.25" customHeight="1" x14ac:dyDescent="0.15">
      <c r="A131" s="256"/>
      <c r="B131" s="132" t="s">
        <v>349</v>
      </c>
      <c r="C131" s="132" t="s">
        <v>406</v>
      </c>
      <c r="D131" s="134" t="s">
        <v>325</v>
      </c>
      <c r="E131" s="131"/>
      <c r="F131" s="30"/>
      <c r="G131" s="129">
        <f>IF(G126="-","-",SUM(G123:G129)*'3j PAAC PAP'!$G$31)</f>
        <v>3.4789746069397993</v>
      </c>
      <c r="H131" s="129">
        <f>IF(H126="-","-",SUM(H123:H129)*'3j PAAC PAP'!$G$31)</f>
        <v>3.4834996402329503</v>
      </c>
      <c r="I131" s="129">
        <f>IF(I126="-","-",SUM(I123:I129)*'3j PAAC PAP'!$G$31)</f>
        <v>3.8299796795869971</v>
      </c>
      <c r="J131" s="129">
        <f>IF(J126="-","-",SUM(J123:J129)*'3j PAAC PAP'!$G$31)</f>
        <v>3.8435547794664489</v>
      </c>
      <c r="K131" s="129">
        <f>IF(K126="-","-",SUM(K123:K129)*'3j PAAC PAP'!$G$31)</f>
        <v>3.6386122519536115</v>
      </c>
      <c r="L131" s="129">
        <f>IF(L126="-","-",SUM(L123:L129)*'3j PAAC PAP'!$G$31)</f>
        <v>3.6604356810028742</v>
      </c>
      <c r="M131" s="129">
        <f>IF(M126="-","-",SUM(M123:M129)*'3j PAAC PAP'!$G$31)</f>
        <v>3.8509860445090536</v>
      </c>
      <c r="N131" s="129">
        <f>IF(N126="-","-",SUM(N123:N129)*'3j PAAC PAP'!$G$31)</f>
        <v>4.2347519576806221</v>
      </c>
      <c r="O131" s="30"/>
      <c r="P131" s="129">
        <f>IF(P126="-","-",SUM(P123:P129)*'3j PAAC PAP'!$G$31)</f>
        <v>4.2347519576806221</v>
      </c>
      <c r="Q131" s="129">
        <f>IF(Q126="-","-",SUM(Q123:Q129)*'3j PAAC PAP'!$G$31)</f>
        <v>4.3238815699455895</v>
      </c>
      <c r="R131" s="129">
        <f>IF(R126="-","-",SUM(R123:R129)*'3j PAAC PAP'!$G$31)</f>
        <v>4.3410634298092594</v>
      </c>
      <c r="S131" s="129">
        <f>IF(S126="-","-",SUM(S123:S129)*'3j PAAC PAP'!$G$31)</f>
        <v>4.4717169542180573</v>
      </c>
      <c r="T131" s="129">
        <f>IF(T126="-","-",SUM(T123:T129)*'3j PAAC PAP'!$G$31)</f>
        <v>4.4710711860922077</v>
      </c>
      <c r="U131" s="129" t="str">
        <f>IF(U126="-","-",SUM(U123:U129)*'3j PAAC PAP'!$G$31)</f>
        <v>-</v>
      </c>
      <c r="V131" s="129" t="str">
        <f>IF(V126="-","-",SUM(V123:V129)*'3j PAAC PAP'!$G$31)</f>
        <v>-</v>
      </c>
      <c r="W131" s="129" t="str">
        <f>IF(W126="-","-",SUM(W123:W129)*'3j PAAC PAP'!$G$31)</f>
        <v>-</v>
      </c>
      <c r="X131" s="129" t="str">
        <f>IF(X126="-","-",SUM(X123:X129)*'3j PAAC PAP'!$G$31)</f>
        <v>-</v>
      </c>
      <c r="Y131" s="129" t="str">
        <f>IF(Y126="-","-",SUM(Y123:Y129)*'3j PAAC PAP'!$G$31)</f>
        <v>-</v>
      </c>
      <c r="Z131" s="129" t="str">
        <f>IF(Z126="-","-",SUM(Z123:Z129)*'3j PAAC PAP'!$G$31)</f>
        <v>-</v>
      </c>
      <c r="AA131" s="28"/>
    </row>
    <row r="132" spans="1:27" s="29" customFormat="1" ht="11.25" x14ac:dyDescent="0.15">
      <c r="A132" s="256"/>
      <c r="B132" s="132" t="s">
        <v>388</v>
      </c>
      <c r="C132" s="132" t="s">
        <v>518</v>
      </c>
      <c r="D132" s="134" t="s">
        <v>325</v>
      </c>
      <c r="E132" s="131"/>
      <c r="F132" s="30"/>
      <c r="G132" s="129">
        <f>IF(G126="-","-",SUM(G123:G131)*'3k EBIT'!$E$9)</f>
        <v>1.4912816407874039</v>
      </c>
      <c r="H132" s="129">
        <f>IF(H126="-","-",SUM(H123:H131)*'3k EBIT'!$E$9)</f>
        <v>1.4934038312838889</v>
      </c>
      <c r="I132" s="129">
        <f>IF(I126="-","-",SUM(I123:I131)*'3k EBIT'!$E$9)</f>
        <v>1.6167882094410277</v>
      </c>
      <c r="J132" s="129">
        <f>IF(J126="-","-",SUM(J123:J131)*'3k EBIT'!$E$9)</f>
        <v>1.6231547809304829</v>
      </c>
      <c r="K132" s="129">
        <f>IF(K126="-","-",SUM(K123:K131)*'3k EBIT'!$E$9)</f>
        <v>1.5537612940061574</v>
      </c>
      <c r="L132" s="129">
        <f>IF(L126="-","-",SUM(L123:L131)*'3k EBIT'!$E$9)</f>
        <v>1.5648700426823885</v>
      </c>
      <c r="M132" s="129">
        <f>IF(M126="-","-",SUM(M123:M131)*'3k EBIT'!$E$9)</f>
        <v>1.6362042620604142</v>
      </c>
      <c r="N132" s="129">
        <f>IF(N126="-","-",SUM(N123:N131)*'3k EBIT'!$E$9)</f>
        <v>1.7743453322369431</v>
      </c>
      <c r="O132" s="30"/>
      <c r="P132" s="129">
        <f>IF(P126="-","-",SUM(P123:P131)*'3k EBIT'!$E$9)</f>
        <v>1.7743453322369431</v>
      </c>
      <c r="Q132" s="129">
        <f>IF(Q126="-","-",SUM(Q123:Q131)*'3k EBIT'!$E$9)</f>
        <v>1.8090100554611312</v>
      </c>
      <c r="R132" s="129">
        <f>IF(R126="-","-",SUM(R123:R131)*'3k EBIT'!$E$9)</f>
        <v>1.8171738839901761</v>
      </c>
      <c r="S132" s="129">
        <f>IF(S126="-","-",SUM(S123:S131)*'3k EBIT'!$E$9)</f>
        <v>1.864968967928097</v>
      </c>
      <c r="T132" s="129">
        <f>IF(T126="-","-",SUM(T123:T131)*'3k EBIT'!$E$9)</f>
        <v>1.8655219542709403</v>
      </c>
      <c r="U132" s="129" t="str">
        <f>IF(U126="-","-",SUM(U123:U131)*'3k EBIT'!$E$9)</f>
        <v>-</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15">
      <c r="A133" s="256"/>
      <c r="B133" s="132" t="s">
        <v>292</v>
      </c>
      <c r="C133" s="177" t="s">
        <v>519</v>
      </c>
      <c r="D133" s="134" t="s">
        <v>325</v>
      </c>
      <c r="E133" s="130"/>
      <c r="F133" s="30"/>
      <c r="G133" s="129">
        <f>IF(G128="-","-",SUM(G123:G126,G128:G132)*'3l HAP'!$E$10)</f>
        <v>0.9369943518284799</v>
      </c>
      <c r="H133" s="129">
        <f>IF(H128="-","-",SUM(H123:H126,H128:H132)*'3l HAP'!$E$10)</f>
        <v>0.93862966647190549</v>
      </c>
      <c r="I133" s="129">
        <f>IF(I128="-","-",SUM(I123:I126,I128:I132)*'3l HAP'!$E$10)</f>
        <v>0.94873798794198538</v>
      </c>
      <c r="J133" s="129">
        <f>IF(J128="-","-",SUM(J123:J126,J128:J132)*'3l HAP'!$E$10)</f>
        <v>0.9536439318722626</v>
      </c>
      <c r="K133" s="129">
        <f>IF(K128="-","-",SUM(K123:K126,K128:K132)*'3l HAP'!$E$10)</f>
        <v>0.96002320185111123</v>
      </c>
      <c r="L133" s="129">
        <f>IF(L128="-","-",SUM(L123:L126,L128:L132)*'3l HAP'!$E$10)</f>
        <v>0.96858336617682361</v>
      </c>
      <c r="M133" s="129">
        <f>IF(M128="-","-",SUM(M123:M126,M128:M132)*'3l HAP'!$E$10)</f>
        <v>1.0160704401515557</v>
      </c>
      <c r="N133" s="129">
        <f>IF(N128="-","-",SUM(N123:N126,N128:N132)*'3l HAP'!$E$10)</f>
        <v>1.1225189966276765</v>
      </c>
      <c r="O133" s="30"/>
      <c r="P133" s="129">
        <f>IF(P128="-","-",SUM(P123:P126,P128:P132)*'3l HAP'!$E$10)</f>
        <v>1.1225189966276765</v>
      </c>
      <c r="Q133" s="129">
        <f>IF(Q128="-","-",SUM(Q123:Q126,Q128:Q132)*'3l HAP'!$E$10)</f>
        <v>1.1604532180271705</v>
      </c>
      <c r="R133" s="129">
        <f>IF(R128="-","-",SUM(R123:R126,R128:R132)*'3l HAP'!$E$10)</f>
        <v>1.1667440898231174</v>
      </c>
      <c r="S133" s="129">
        <f>IF(S128="-","-",SUM(S123:S126,S128:S132)*'3l HAP'!$E$10)</f>
        <v>1.202505167080711</v>
      </c>
      <c r="T133" s="129">
        <f>IF(T128="-","-",SUM(T123:T126,T128:T132)*'3l HAP'!$E$10)</f>
        <v>1.2029312865386785</v>
      </c>
      <c r="U133" s="129" t="str">
        <f>IF(U128="-","-",SUM(U123:U126,U128:U132)*'3l HAP'!$E$10)</f>
        <v>-</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15">
      <c r="A134" s="256"/>
      <c r="B134" s="132" t="s">
        <v>44</v>
      </c>
      <c r="C134" s="132" t="str">
        <f>B134&amp;"_"&amp;D134</f>
        <v>Total_South Wales</v>
      </c>
      <c r="D134" s="134" t="s">
        <v>325</v>
      </c>
      <c r="E134" s="131"/>
      <c r="F134" s="30"/>
      <c r="G134" s="129">
        <f t="shared" ref="G134:N134" si="18">IF(G128="-","-",SUM(G123:G133))</f>
        <v>79.425469341820957</v>
      </c>
      <c r="H134" s="129">
        <f t="shared" si="18"/>
        <v>79.538798846985912</v>
      </c>
      <c r="I134" s="129">
        <f t="shared" si="18"/>
        <v>86.042819125977999</v>
      </c>
      <c r="J134" s="129">
        <f t="shared" si="18"/>
        <v>86.382807641472866</v>
      </c>
      <c r="K134" s="129">
        <f t="shared" si="18"/>
        <v>82.736899634547754</v>
      </c>
      <c r="L134" s="129">
        <f t="shared" si="18"/>
        <v>83.330130540333215</v>
      </c>
      <c r="M134" s="129">
        <f t="shared" si="18"/>
        <v>87.132048662373791</v>
      </c>
      <c r="N134" s="129">
        <f t="shared" si="18"/>
        <v>94.509076856587839</v>
      </c>
      <c r="O134" s="30"/>
      <c r="P134" s="129">
        <f t="shared" ref="P134:Z134" si="19">IF(P128="-","-",SUM(P123:P133))</f>
        <v>94.509076856587839</v>
      </c>
      <c r="Q134" s="129">
        <f t="shared" si="19"/>
        <v>96.371469441452533</v>
      </c>
      <c r="R134" s="129">
        <f t="shared" si="19"/>
        <v>96.807435321509288</v>
      </c>
      <c r="S134" s="129">
        <f t="shared" si="19"/>
        <v>99.358726093295516</v>
      </c>
      <c r="T134" s="129">
        <f t="shared" si="19"/>
        <v>99.388256745091951</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f>IF('3c AA'!W107="-","-",'3c AA'!W107)</f>
        <v>0</v>
      </c>
      <c r="U137" s="38" t="str">
        <f>IF('3c AA'!X107="-","-",'3c AA'!X107)</f>
        <v>-</v>
      </c>
      <c r="V137" s="38" t="str">
        <f>IF('3c AA'!Y107="-","-",'3c AA'!Y107)</f>
        <v>-</v>
      </c>
      <c r="W137" s="38" t="str">
        <f>IF('3c AA'!Z107="-","-",'3c AA'!Z107)</f>
        <v>-</v>
      </c>
      <c r="X137" s="38" t="str">
        <f>IF('3c AA'!AA107="-","-",'3c AA'!AA107)</f>
        <v>-</v>
      </c>
      <c r="Y137" s="38" t="str">
        <f>IF('3c AA'!AB107="-","-",'3c AA'!AB107)</f>
        <v>-</v>
      </c>
      <c r="Z137" s="38" t="str">
        <f>IF('3c AA'!AC107="-","-",'3c AA'!AC107)</f>
        <v>-</v>
      </c>
      <c r="AA137" s="28"/>
    </row>
    <row r="138" spans="1:27" s="29" customFormat="1" ht="11.25" customHeight="1" x14ac:dyDescent="0.15">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t="str">
        <f>'3d PC'!U61</f>
        <v>-</v>
      </c>
      <c r="V138" s="38" t="str">
        <f>'3d PC'!V61</f>
        <v>-</v>
      </c>
      <c r="W138" s="38" t="str">
        <f>'3d PC'!W61</f>
        <v>-</v>
      </c>
      <c r="X138" s="38" t="str">
        <f>'3d PC'!X61</f>
        <v>-</v>
      </c>
      <c r="Y138" s="38" t="str">
        <f>'3d PC'!Y61</f>
        <v>-</v>
      </c>
      <c r="Z138" s="38" t="str">
        <f>'3d PC'!Z61</f>
        <v>-</v>
      </c>
      <c r="AA138" s="28"/>
    </row>
    <row r="139" spans="1:27" s="29" customFormat="1" ht="11.25" customHeight="1" x14ac:dyDescent="0.15">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t="str">
        <f>'3e NC-Elec'!V52</f>
        <v>-</v>
      </c>
      <c r="V139" s="38" t="str">
        <f>'3e NC-Elec'!W52</f>
        <v>-</v>
      </c>
      <c r="W139" s="38" t="str">
        <f>'3e NC-Elec'!X52</f>
        <v>-</v>
      </c>
      <c r="X139" s="38" t="str">
        <f>'3e NC-Elec'!Y52</f>
        <v>-</v>
      </c>
      <c r="Y139" s="38" t="str">
        <f>'3e NC-Elec'!Z52</f>
        <v>-</v>
      </c>
      <c r="Z139" s="38" t="str">
        <f>'3e NC-Elec'!AA52</f>
        <v>-</v>
      </c>
      <c r="AA139" s="28"/>
    </row>
    <row r="140" spans="1:27" s="29" customFormat="1" ht="11.25" customHeight="1" x14ac:dyDescent="0.15">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t="str">
        <f>IF('3g CPIH'!Q$16="-","-",'3h OC '!$E$9*('3g CPIH'!Q$16/'3g CPIH'!$G$16))</f>
        <v>-</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f>IF('3i SMNCC'!P$38="-","-",'3i SMNCC'!P$48)</f>
        <v>11.63045810995356</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15">
      <c r="A142" s="256"/>
      <c r="B142" s="135" t="s">
        <v>349</v>
      </c>
      <c r="C142" s="135" t="s">
        <v>389</v>
      </c>
      <c r="D142" s="133" t="s">
        <v>326</v>
      </c>
      <c r="E142" s="128"/>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f>IF('3g CPIH'!P$16="-","-",'3j PAAC PAP'!$G$13*('3g CPIH'!P$16/'3g CPIH'!$G$16))</f>
        <v>14.633493542074362</v>
      </c>
      <c r="U142" s="38" t="str">
        <f>IF('3g CPIH'!Q$16="-","-",'3j PAAC PAP'!$G$13*('3g CPIH'!Q$16/'3g CPIH'!$G$16))</f>
        <v>-</v>
      </c>
      <c r="V142" s="38" t="str">
        <f>IF('3g CPIH'!R$16="-","-",'3j PAAC PAP'!$G$13*('3g CPIH'!R$16/'3g CPIH'!$G$16))</f>
        <v>-</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15">
      <c r="A143" s="256"/>
      <c r="B143" s="135" t="s">
        <v>349</v>
      </c>
      <c r="C143" s="135" t="s">
        <v>406</v>
      </c>
      <c r="D143" s="133" t="s">
        <v>326</v>
      </c>
      <c r="E143" s="128"/>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3.706932593002874</v>
      </c>
      <c r="M143" s="38">
        <f>IF(M138="-","-",SUM(M135:M141)*'3j PAAC PAP'!$G$31)</f>
        <v>3.9925902765090533</v>
      </c>
      <c r="N143" s="38">
        <f>IF(N138="-","-",SUM(N135:N141)*'3j PAAC PAP'!$G$31)</f>
        <v>4.3763561896806218</v>
      </c>
      <c r="O143" s="30"/>
      <c r="P143" s="38">
        <f>IF(P138="-","-",SUM(P135:P141)*'3j PAAC PAP'!$G$31)</f>
        <v>4.3763561896806218</v>
      </c>
      <c r="Q143" s="38">
        <f>IF(Q138="-","-",SUM(Q135:Q141)*'3j PAAC PAP'!$G$31)</f>
        <v>4.4781667779455896</v>
      </c>
      <c r="R143" s="38">
        <f>IF(R138="-","-",SUM(R135:R141)*'3j PAAC PAP'!$G$31)</f>
        <v>4.4953486378092595</v>
      </c>
      <c r="S143" s="38">
        <f>IF(S138="-","-",SUM(S135:S141)*'3j PAAC PAP'!$G$31)</f>
        <v>4.5837322422180575</v>
      </c>
      <c r="T143" s="38">
        <f>IF(T138="-","-",SUM(T135:T141)*'3j PAAC PAP'!$G$31)</f>
        <v>4.583086474092207</v>
      </c>
      <c r="U143" s="38" t="str">
        <f>IF(U138="-","-",SUM(U135:U141)*'3j PAAC PAP'!$G$31)</f>
        <v>-</v>
      </c>
      <c r="V143" s="38" t="str">
        <f>IF(V138="-","-",SUM(V135:V141)*'3j PAAC PAP'!$G$31)</f>
        <v>-</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25" x14ac:dyDescent="0.15">
      <c r="A144" s="256"/>
      <c r="B144" s="135" t="s">
        <v>388</v>
      </c>
      <c r="C144" s="135" t="s">
        <v>518</v>
      </c>
      <c r="D144" s="133" t="s">
        <v>326</v>
      </c>
      <c r="E144" s="128"/>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1.5813230988740041</v>
      </c>
      <c r="M144" s="38">
        <f>IF(M138="-","-",SUM(M135:M143)*'3k EBIT'!$E$9)</f>
        <v>1.6863112968257898</v>
      </c>
      <c r="N144" s="38">
        <f>IF(N138="-","-",SUM(N135:N143)*'3k EBIT'!$E$9)</f>
        <v>1.8244523670023189</v>
      </c>
      <c r="O144" s="30"/>
      <c r="P144" s="38">
        <f>IF(P138="-","-",SUM(P135:P143)*'3k EBIT'!$E$9)</f>
        <v>1.8244523670023189</v>
      </c>
      <c r="Q144" s="38">
        <f>IF(Q138="-","-",SUM(Q135:Q143)*'3k EBIT'!$E$9)</f>
        <v>1.8636042873696754</v>
      </c>
      <c r="R144" s="38">
        <f>IF(R138="-","-",SUM(R135:R143)*'3k EBIT'!$E$9)</f>
        <v>1.8717681158987203</v>
      </c>
      <c r="S144" s="38">
        <f>IF(S138="-","-",SUM(S135:S143)*'3k EBIT'!$E$9)</f>
        <v>1.9046058760260813</v>
      </c>
      <c r="T144" s="38">
        <f>IF(T138="-","-",SUM(T135:T143)*'3k EBIT'!$E$9)</f>
        <v>1.9051588623689244</v>
      </c>
      <c r="U144" s="38" t="str">
        <f>IF(U138="-","-",SUM(U135:U143)*'3k EBIT'!$E$9)</f>
        <v>-</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15">
      <c r="A145" s="256"/>
      <c r="B145" s="135" t="s">
        <v>292</v>
      </c>
      <c r="C145" s="179" t="s">
        <v>519</v>
      </c>
      <c r="D145" s="133" t="s">
        <v>326</v>
      </c>
      <c r="E145" s="127"/>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0.96950501666111699</v>
      </c>
      <c r="M145" s="38">
        <f>IF(M140="-","-",SUM(M135:M138,M140:M144)*'3l HAP'!$E$10)</f>
        <v>1.0188772848082677</v>
      </c>
      <c r="N145" s="38">
        <f>IF(N140="-","-",SUM(N135:N138,N140:N144)*'3l HAP'!$E$10)</f>
        <v>1.1253258412843885</v>
      </c>
      <c r="O145" s="30"/>
      <c r="P145" s="38">
        <f>IF(P140="-","-",SUM(P135:P138,P140:P144)*'3l HAP'!$E$10)</f>
        <v>1.1253258412843885</v>
      </c>
      <c r="Q145" s="38">
        <f>IF(Q140="-","-",SUM(Q135:Q138,Q140:Q144)*'3l HAP'!$E$10)</f>
        <v>1.1635114219068718</v>
      </c>
      <c r="R145" s="38">
        <f>IF(R140="-","-",SUM(R135:R138,R140:R144)*'3l HAP'!$E$10)</f>
        <v>1.1698022937028183</v>
      </c>
      <c r="S145" s="38">
        <f>IF(S140="-","-",SUM(S135:S138,S140:S144)*'3l HAP'!$E$10)</f>
        <v>1.2047255068837817</v>
      </c>
      <c r="T145" s="38">
        <f>IF(T140="-","-",SUM(T135:T138,T140:T144)*'3l HAP'!$E$10)</f>
        <v>1.2051516263417492</v>
      </c>
      <c r="U145" s="38" t="str">
        <f>IF(U140="-","-",SUM(U135:U138,U140:U144)*'3l HAP'!$E$10)</f>
        <v>-</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15">
      <c r="A146" s="256"/>
      <c r="B146" s="135" t="s">
        <v>44</v>
      </c>
      <c r="C146" s="135" t="str">
        <f>B146&amp;"_"&amp;D146</f>
        <v>Total_Southern Western</v>
      </c>
      <c r="D146" s="133" t="s">
        <v>326</v>
      </c>
      <c r="E146" s="128"/>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84.197002159009116</v>
      </c>
      <c r="M146" s="38">
        <f t="shared" si="20"/>
        <v>89.772066773795871</v>
      </c>
      <c r="N146" s="38">
        <f t="shared" si="20"/>
        <v>97.149094968009919</v>
      </c>
      <c r="O146" s="30"/>
      <c r="P146" s="38">
        <f t="shared" ref="P146:Z146" si="21">IF(P140="-","-",SUM(P135:P145))</f>
        <v>97.149094968009919</v>
      </c>
      <c r="Q146" s="38">
        <f t="shared" si="21"/>
        <v>99.247907085240797</v>
      </c>
      <c r="R146" s="38">
        <f t="shared" si="21"/>
        <v>99.683872965297539</v>
      </c>
      <c r="S146" s="38">
        <f t="shared" si="21"/>
        <v>101.44709862919659</v>
      </c>
      <c r="T146" s="38">
        <f t="shared" si="21"/>
        <v>101.47662928099301</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AA'!J108="-","-",'3c AA'!J108)</f>
        <v>-</v>
      </c>
      <c r="H149" s="129" t="str">
        <f>IF('3c AA'!K108="-","-",'3c AA'!K108)</f>
        <v>-</v>
      </c>
      <c r="I149" s="129" t="str">
        <f>IF('3c AA'!L108="-","-",'3c AA'!L108)</f>
        <v>-</v>
      </c>
      <c r="J149" s="129" t="str">
        <f>IF('3c AA'!M108="-","-",'3c AA'!M108)</f>
        <v>-</v>
      </c>
      <c r="K149" s="129" t="str">
        <f>IF('3c AA'!N108="-","-",'3c AA'!N108)</f>
        <v>-</v>
      </c>
      <c r="L149" s="129" t="str">
        <f>IF('3c AA'!O108="-","-",'3c AA'!O108)</f>
        <v>-</v>
      </c>
      <c r="M149" s="129" t="str">
        <f>IF('3c AA'!P108="-","-",'3c AA'!P108)</f>
        <v>-</v>
      </c>
      <c r="N149" s="129" t="str">
        <f>IF('3c AA'!Q108="-","-",'3c AA'!Q108)</f>
        <v>-</v>
      </c>
      <c r="O149" s="30"/>
      <c r="P149" s="129" t="str">
        <f>IF('3c AA'!S108="-","-",'3c AA'!S108)</f>
        <v>-</v>
      </c>
      <c r="Q149" s="129" t="str">
        <f>IF('3c AA'!T108="-","-",'3c AA'!T108)</f>
        <v>-</v>
      </c>
      <c r="R149" s="129" t="str">
        <f>IF('3c AA'!U108="-","-",'3c AA'!U108)</f>
        <v>-</v>
      </c>
      <c r="S149" s="129" t="str">
        <f>IF('3c AA'!V108="-","-",'3c AA'!V108)</f>
        <v>-</v>
      </c>
      <c r="T149" s="129">
        <f>IF('3c AA'!W108="-","-",'3c AA'!W108)</f>
        <v>0</v>
      </c>
      <c r="U149" s="129" t="str">
        <f>IF('3c AA'!X108="-","-",'3c AA'!X108)</f>
        <v>-</v>
      </c>
      <c r="V149" s="129" t="str">
        <f>IF('3c AA'!Y108="-","-",'3c AA'!Y108)</f>
        <v>-</v>
      </c>
      <c r="W149" s="129" t="str">
        <f>IF('3c AA'!Z108="-","-",'3c AA'!Z108)</f>
        <v>-</v>
      </c>
      <c r="X149" s="129" t="str">
        <f>IF('3c AA'!AA108="-","-",'3c AA'!AA108)</f>
        <v>-</v>
      </c>
      <c r="Y149" s="129" t="str">
        <f>IF('3c AA'!AB108="-","-",'3c AA'!AB108)</f>
        <v>-</v>
      </c>
      <c r="Z149" s="129" t="str">
        <f>IF('3c AA'!AC108="-","-",'3c AA'!AC108)</f>
        <v>-</v>
      </c>
      <c r="AA149" s="28"/>
    </row>
    <row r="150" spans="1:27" s="29" customFormat="1" ht="11.25" customHeight="1" x14ac:dyDescent="0.15">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t="str">
        <f>'3d PC'!U61</f>
        <v>-</v>
      </c>
      <c r="V150" s="129" t="str">
        <f>'3d PC'!V61</f>
        <v>-</v>
      </c>
      <c r="W150" s="129" t="str">
        <f>'3d PC'!W61</f>
        <v>-</v>
      </c>
      <c r="X150" s="129" t="str">
        <f>'3d PC'!X61</f>
        <v>-</v>
      </c>
      <c r="Y150" s="129" t="str">
        <f>'3d PC'!Y61</f>
        <v>-</v>
      </c>
      <c r="Z150" s="129" t="str">
        <f>'3d PC'!Z61</f>
        <v>-</v>
      </c>
      <c r="AA150" s="28"/>
    </row>
    <row r="151" spans="1:27" s="29" customFormat="1" ht="11.25" customHeight="1" x14ac:dyDescent="0.15">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t="str">
        <f>'3e NC-Elec'!V53</f>
        <v>-</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15">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t="str">
        <f>IF('3g CPIH'!Q$16="-","-",'3h OC '!$E$9*('3g CPIH'!Q$16/'3g CPIH'!$G$16))</f>
        <v>-</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f>IF('3i SMNCC'!P$38="-","-",'3i SMNCC'!P$48)</f>
        <v>11.63045810995356</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15">
      <c r="A154" s="256"/>
      <c r="B154" s="132" t="s">
        <v>349</v>
      </c>
      <c r="C154" s="132" t="s">
        <v>389</v>
      </c>
      <c r="D154" s="134" t="s">
        <v>327</v>
      </c>
      <c r="E154" s="131"/>
      <c r="F154" s="30"/>
      <c r="G154" s="129">
        <f>IF('3g CPIH'!C$16="-","-",'3j PAAC PAP'!$G$13*('3g CPIH'!C$16/'3g CPIH'!$G$16))</f>
        <v>13.436452250489236</v>
      </c>
      <c r="H154" s="129">
        <f>IF('3g CPIH'!D$16="-","-",'3j PAAC PAP'!$G$13*('3g CPIH'!D$16/'3g CPIH'!$G$16))</f>
        <v>13.463352054794518</v>
      </c>
      <c r="I154" s="129">
        <f>IF('3g CPIH'!E$16="-","-",'3j PAAC PAP'!$G$13*('3g CPIH'!E$16/'3g CPIH'!$G$16))</f>
        <v>13.503701761252445</v>
      </c>
      <c r="J154" s="129">
        <f>IF('3g CPIH'!F$16="-","-",'3j PAAC PAP'!$G$13*('3g CPIH'!F$16/'3g CPIH'!$G$16))</f>
        <v>13.584401174168297</v>
      </c>
      <c r="K154" s="129">
        <f>IF('3g CPIH'!G$16="-","-",'3j PAAC PAP'!$G$13*('3g CPIH'!G$16/'3g CPIH'!$G$16))</f>
        <v>13.745799999999999</v>
      </c>
      <c r="L154" s="129">
        <f>IF('3g CPIH'!H$16="-","-",'3j PAAC PAP'!$G$13*('3g CPIH'!H$16/'3g CPIH'!$G$16))</f>
        <v>13.920648727984345</v>
      </c>
      <c r="M154" s="129">
        <f>IF('3g CPIH'!I$16="-","-",'3j PAAC PAP'!$G$13*('3g CPIH'!I$16/'3g CPIH'!$G$16))</f>
        <v>14.122397260273971</v>
      </c>
      <c r="N154" s="129">
        <f>IF('3g CPIH'!J$16="-","-",'3j PAAC PAP'!$G$13*('3g CPIH'!J$16/'3g CPIH'!$G$16))</f>
        <v>14.24344637964775</v>
      </c>
      <c r="O154" s="30"/>
      <c r="P154" s="129">
        <f>IF('3g CPIH'!L$16="-","-",'3j PAAC PAP'!$G$13*('3g CPIH'!L$16/'3g CPIH'!$G$16))</f>
        <v>14.24344637964775</v>
      </c>
      <c r="Q154" s="129">
        <f>IF('3g CPIH'!M$16="-","-",'3j PAAC PAP'!$G$13*('3g CPIH'!M$16/'3g CPIH'!$G$16))</f>
        <v>14.40484520547945</v>
      </c>
      <c r="R154" s="129">
        <f>IF('3g CPIH'!N$16="-","-",'3j PAAC PAP'!$G$13*('3g CPIH'!N$16/'3g CPIH'!$G$16))</f>
        <v>14.512444422700586</v>
      </c>
      <c r="S154" s="129">
        <f>IF('3g CPIH'!O$16="-","-",'3j PAAC PAP'!$G$13*('3g CPIH'!O$16/'3g CPIH'!$G$16))</f>
        <v>14.593143835616438</v>
      </c>
      <c r="T154" s="129">
        <f>IF('3g CPIH'!P$16="-","-",'3j PAAC PAP'!$G$13*('3g CPIH'!P$16/'3g CPIH'!$G$16))</f>
        <v>14.633493542074362</v>
      </c>
      <c r="U154" s="129" t="str">
        <f>IF('3g CPIH'!Q$16="-","-",'3j PAAC PAP'!$G$13*('3g CPIH'!Q$16/'3g CPIH'!$G$16))</f>
        <v>-</v>
      </c>
      <c r="V154" s="129" t="str">
        <f>IF('3g CPIH'!R$16="-","-",'3j PAAC PAP'!$G$13*('3g CPIH'!R$16/'3g CPIH'!$G$16))</f>
        <v>-</v>
      </c>
      <c r="W154" s="129" t="str">
        <f>IF('3g CPIH'!S$16="-","-",'3j PAAC PAP'!$G$13*('3g CPIH'!S$16/'3g CPIH'!$G$16))</f>
        <v>-</v>
      </c>
      <c r="X154" s="129" t="str">
        <f>IF('3g CPIH'!T$16="-","-",'3j PAAC PAP'!$G$13*('3g CPIH'!T$16/'3g CPIH'!$G$16))</f>
        <v>-</v>
      </c>
      <c r="Y154" s="129" t="str">
        <f>IF('3g CPIH'!U$16="-","-",'3j PAAC PAP'!$G$13*('3g CPIH'!U$16/'3g CPIH'!$G$16))</f>
        <v>-</v>
      </c>
      <c r="Z154" s="129" t="str">
        <f>IF('3g CPIH'!V$16="-","-",'3j PAAC PAP'!$G$13*('3g CPIH'!V$16/'3g CPIH'!$G$16))</f>
        <v>-</v>
      </c>
      <c r="AA154" s="28"/>
    </row>
    <row r="155" spans="1:27" s="29" customFormat="1" ht="11.25" x14ac:dyDescent="0.15">
      <c r="A155" s="256"/>
      <c r="B155" s="132" t="s">
        <v>349</v>
      </c>
      <c r="C155" s="132" t="s">
        <v>406</v>
      </c>
      <c r="D155" s="134" t="s">
        <v>327</v>
      </c>
      <c r="E155" s="131"/>
      <c r="F155" s="30"/>
      <c r="G155" s="129">
        <f>IF(G150="-","-",SUM(G147:G153)*'3j PAAC PAP'!$G$31)</f>
        <v>4.263081622939799</v>
      </c>
      <c r="H155" s="129">
        <f>IF(H150="-","-",SUM(H147:H153)*'3j PAAC PAP'!$G$31)</f>
        <v>4.2676066562329495</v>
      </c>
      <c r="I155" s="129">
        <f>IF(I150="-","-",SUM(I147:I153)*'3j PAAC PAP'!$G$31)</f>
        <v>3.7771422795869967</v>
      </c>
      <c r="J155" s="129">
        <f>IF(J150="-","-",SUM(J147:J153)*'3j PAAC PAP'!$G$31)</f>
        <v>3.7907173794664493</v>
      </c>
      <c r="K155" s="129">
        <f>IF(K150="-","-",SUM(K147:K153)*'3j PAAC PAP'!$G$31)</f>
        <v>3.7802164839536112</v>
      </c>
      <c r="L155" s="129">
        <f>IF(L150="-","-",SUM(L147:L153)*'3j PAAC PAP'!$G$31)</f>
        <v>3.8020399130028748</v>
      </c>
      <c r="M155" s="129">
        <f>IF(M150="-","-",SUM(M147:M153)*'3j PAAC PAP'!$G$31)</f>
        <v>3.9777958045090536</v>
      </c>
      <c r="N155" s="129">
        <f>IF(N150="-","-",SUM(N147:N153)*'3j PAAC PAP'!$G$31)</f>
        <v>4.3615617176806225</v>
      </c>
      <c r="O155" s="30"/>
      <c r="P155" s="129">
        <f>IF(P150="-","-",SUM(P147:P153)*'3j PAAC PAP'!$G$31)</f>
        <v>4.3615617176806225</v>
      </c>
      <c r="Q155" s="129">
        <f>IF(Q150="-","-",SUM(Q147:Q153)*'3j PAAC PAP'!$G$31)</f>
        <v>4.62188450594559</v>
      </c>
      <c r="R155" s="129">
        <f>IF(R150="-","-",SUM(R147:R153)*'3j PAAC PAP'!$G$31)</f>
        <v>4.639066365809259</v>
      </c>
      <c r="S155" s="129">
        <f>IF(S150="-","-",SUM(S147:S153)*'3j PAAC PAP'!$G$31)</f>
        <v>4.9831829862180577</v>
      </c>
      <c r="T155" s="129">
        <f>IF(T150="-","-",SUM(T147:T153)*'3j PAAC PAP'!$G$31)</f>
        <v>4.9825372180922072</v>
      </c>
      <c r="U155" s="129" t="str">
        <f>IF(U150="-","-",SUM(U147:U153)*'3j PAAC PAP'!$G$31)</f>
        <v>-</v>
      </c>
      <c r="V155" s="129" t="str">
        <f>IF(V150="-","-",SUM(V147:V153)*'3j PAAC PAP'!$G$31)</f>
        <v>-</v>
      </c>
      <c r="W155" s="129" t="str">
        <f>IF(W150="-","-",SUM(W147:W153)*'3j PAAC PAP'!$G$31)</f>
        <v>-</v>
      </c>
      <c r="X155" s="129" t="str">
        <f>IF(X150="-","-",SUM(X147:X153)*'3j PAAC PAP'!$G$31)</f>
        <v>-</v>
      </c>
      <c r="Y155" s="129" t="str">
        <f>IF(Y150="-","-",SUM(Y147:Y153)*'3j PAAC PAP'!$G$31)</f>
        <v>-</v>
      </c>
      <c r="Z155" s="129" t="str">
        <f>IF(Z150="-","-",SUM(Z147:Z153)*'3j PAAC PAP'!$G$31)</f>
        <v>-</v>
      </c>
      <c r="AA155" s="28"/>
    </row>
    <row r="156" spans="1:27" s="29" customFormat="1" ht="11.25" x14ac:dyDescent="0.15">
      <c r="A156" s="256"/>
      <c r="B156" s="132" t="s">
        <v>388</v>
      </c>
      <c r="C156" s="132" t="s">
        <v>518</v>
      </c>
      <c r="D156" s="134" t="s">
        <v>327</v>
      </c>
      <c r="E156" s="182"/>
      <c r="F156" s="30"/>
      <c r="G156" s="129">
        <f>IF(G150="-","-",SUM(G147:G155)*'3k EBIT'!$E$9)</f>
        <v>1.7687399974732918</v>
      </c>
      <c r="H156" s="129">
        <f>IF(H150="-","-",SUM(H147:H155)*'3k EBIT'!$E$9)</f>
        <v>1.7708621879697763</v>
      </c>
      <c r="I156" s="129">
        <f>IF(I150="-","-",SUM(I147:I155)*'3k EBIT'!$E$9)</f>
        <v>1.5980915546778276</v>
      </c>
      <c r="J156" s="129">
        <f>IF(J150="-","-",SUM(J147:J155)*'3k EBIT'!$E$9)</f>
        <v>1.604458126167283</v>
      </c>
      <c r="K156" s="129">
        <f>IF(K150="-","-",SUM(K147:K155)*'3k EBIT'!$E$9)</f>
        <v>1.6038683287715332</v>
      </c>
      <c r="L156" s="129">
        <f>IF(L150="-","-",SUM(L147:L155)*'3k EBIT'!$E$9)</f>
        <v>1.6149770774477643</v>
      </c>
      <c r="M156" s="129">
        <f>IF(M150="-","-",SUM(M147:M155)*'3k EBIT'!$E$9)</f>
        <v>1.6810762334920941</v>
      </c>
      <c r="N156" s="129">
        <f>IF(N150="-","-",SUM(N147:N155)*'3k EBIT'!$E$9)</f>
        <v>1.819217303668623</v>
      </c>
      <c r="O156" s="30"/>
      <c r="P156" s="129">
        <f>IF(P150="-","-",SUM(P147:P155)*'3k EBIT'!$E$9)</f>
        <v>1.819217303668623</v>
      </c>
      <c r="Q156" s="129">
        <f>IF(Q150="-","-",SUM(Q147:Q155)*'3k EBIT'!$E$9)</f>
        <v>1.9144591883255793</v>
      </c>
      <c r="R156" s="129">
        <f>IF(R150="-","-",SUM(R147:R155)*'3k EBIT'!$E$9)</f>
        <v>1.9226230168546241</v>
      </c>
      <c r="S156" s="129">
        <f>IF(S150="-","-",SUM(S147:S155)*'3k EBIT'!$E$9)</f>
        <v>2.0459525860358729</v>
      </c>
      <c r="T156" s="129">
        <f>IF(T150="-","-",SUM(T147:T155)*'3k EBIT'!$E$9)</f>
        <v>2.0465055723787162</v>
      </c>
      <c r="U156" s="129" t="str">
        <f>IF(U150="-","-",SUM(U147:U155)*'3k EBIT'!$E$9)</f>
        <v>-</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15">
      <c r="A157" s="256"/>
      <c r="B157" s="132" t="s">
        <v>292</v>
      </c>
      <c r="C157" s="177" t="s">
        <v>519</v>
      </c>
      <c r="D157" s="134" t="s">
        <v>327</v>
      </c>
      <c r="E157" s="134"/>
      <c r="F157" s="30"/>
      <c r="G157" s="129">
        <f>IF(G152="-","-",SUM(G147:G150,G152:G156)*'3l HAP'!$E$10)</f>
        <v>0.95253673044997411</v>
      </c>
      <c r="H157" s="129">
        <f>IF(H152="-","-",SUM(H147:H150,H152:H156)*'3l HAP'!$E$10)</f>
        <v>0.95417204509339959</v>
      </c>
      <c r="I157" s="129">
        <f>IF(I152="-","-",SUM(I147:I150,I152:I156)*'3l HAP'!$E$10)</f>
        <v>0.94769065784619722</v>
      </c>
      <c r="J157" s="129">
        <f>IF(J152="-","-",SUM(J147:J150,J152:J156)*'3l HAP'!$E$10)</f>
        <v>0.95259660177647476</v>
      </c>
      <c r="K157" s="129">
        <f>IF(K152="-","-",SUM(K147:K150,K152:K156)*'3l HAP'!$E$10)</f>
        <v>0.96283004650782311</v>
      </c>
      <c r="L157" s="129">
        <f>IF(L152="-","-",SUM(L147:L150,L152:L156)*'3l HAP'!$E$10)</f>
        <v>0.97139021083353527</v>
      </c>
      <c r="M157" s="129">
        <f>IF(M152="-","-",SUM(M147:M150,M152:M156)*'3l HAP'!$E$10)</f>
        <v>1.018584032381447</v>
      </c>
      <c r="N157" s="129">
        <f>IF(N152="-","-",SUM(N147:N150,N152:N156)*'3l HAP'!$E$10)</f>
        <v>1.1250325888575679</v>
      </c>
      <c r="O157" s="30"/>
      <c r="P157" s="129">
        <f>IF(P152="-","-",SUM(P147:P150,P152:P156)*'3l HAP'!$E$10)</f>
        <v>1.1250325888575679</v>
      </c>
      <c r="Q157" s="129">
        <f>IF(Q152="-","-",SUM(Q147:Q150,Q152:Q156)*'3l HAP'!$E$10)</f>
        <v>1.1663601597674151</v>
      </c>
      <c r="R157" s="129">
        <f>IF(R152="-","-",SUM(R147:R150,R152:R156)*'3l HAP'!$E$10)</f>
        <v>1.1726510315633618</v>
      </c>
      <c r="S157" s="129">
        <f>IF(S152="-","-",SUM(S147:S150,S152:S156)*'3l HAP'!$E$10)</f>
        <v>1.2126433224079387</v>
      </c>
      <c r="T157" s="129">
        <f>IF(T152="-","-",SUM(T147:T150,T152:T156)*'3l HAP'!$E$10)</f>
        <v>1.2130694418659065</v>
      </c>
      <c r="U157" s="129" t="str">
        <f>IF(U152="-","-",SUM(U147:U150,U152:U156)*'3l HAP'!$E$10)</f>
        <v>-</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IF(G152="-","-",SUM(G147:G157))</f>
        <v>94.044077093128337</v>
      </c>
      <c r="H158" s="129">
        <f t="shared" si="22"/>
        <v>94.157406598293278</v>
      </c>
      <c r="I158" s="129">
        <f t="shared" si="22"/>
        <v>85.057737741118999</v>
      </c>
      <c r="J158" s="129">
        <f t="shared" si="22"/>
        <v>85.397726256613893</v>
      </c>
      <c r="K158" s="129">
        <f t="shared" si="22"/>
        <v>85.376917745969834</v>
      </c>
      <c r="L158" s="129">
        <f t="shared" si="22"/>
        <v>85.970148651755295</v>
      </c>
      <c r="M158" s="129">
        <f t="shared" si="22"/>
        <v>89.496243986035353</v>
      </c>
      <c r="N158" s="129">
        <f t="shared" si="22"/>
        <v>96.873272180249387</v>
      </c>
      <c r="O158" s="30"/>
      <c r="P158" s="129">
        <f t="shared" ref="P158:Z158" si="23">IF(P152="-","-",SUM(P147:P157))</f>
        <v>96.873272180249387</v>
      </c>
      <c r="Q158" s="129">
        <f t="shared" si="23"/>
        <v>101.92732845205724</v>
      </c>
      <c r="R158" s="129">
        <f t="shared" si="23"/>
        <v>102.36329433211399</v>
      </c>
      <c r="S158" s="129">
        <f t="shared" si="23"/>
        <v>108.89431389873052</v>
      </c>
      <c r="T158" s="129">
        <f t="shared" si="23"/>
        <v>108.92384455052697</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f>IF('3c AA'!W109="-","-",'3c AA'!W109)</f>
        <v>0</v>
      </c>
      <c r="U161" s="38" t="str">
        <f>IF('3c AA'!X109="-","-",'3c AA'!X109)</f>
        <v>-</v>
      </c>
      <c r="V161" s="38" t="str">
        <f>IF('3c AA'!Y109="-","-",'3c AA'!Y109)</f>
        <v>-</v>
      </c>
      <c r="W161" s="38" t="str">
        <f>IF('3c AA'!Z109="-","-",'3c AA'!Z109)</f>
        <v>-</v>
      </c>
      <c r="X161" s="38" t="str">
        <f>IF('3c AA'!AA109="-","-",'3c AA'!AA109)</f>
        <v>-</v>
      </c>
      <c r="Y161" s="38" t="str">
        <f>IF('3c AA'!AB109="-","-",'3c AA'!AB109)</f>
        <v>-</v>
      </c>
      <c r="Z161" s="38" t="str">
        <f>IF('3c AA'!AC109="-","-",'3c AA'!AC109)</f>
        <v>-</v>
      </c>
      <c r="AA161" s="28"/>
    </row>
    <row r="162" spans="1:27" s="29" customFormat="1" ht="11.25" customHeight="1" x14ac:dyDescent="0.15">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t="str">
        <f>'3d PC'!U61</f>
        <v>-</v>
      </c>
      <c r="V162" s="38" t="str">
        <f>'3d PC'!V61</f>
        <v>-</v>
      </c>
      <c r="W162" s="38" t="str">
        <f>'3d PC'!W61</f>
        <v>-</v>
      </c>
      <c r="X162" s="38" t="str">
        <f>'3d PC'!X61</f>
        <v>-</v>
      </c>
      <c r="Y162" s="38" t="str">
        <f>'3d PC'!Y61</f>
        <v>-</v>
      </c>
      <c r="Z162" s="38" t="str">
        <f>'3d PC'!Z61</f>
        <v>-</v>
      </c>
      <c r="AA162" s="28"/>
    </row>
    <row r="163" spans="1:27" s="29" customFormat="1" ht="11.25" customHeight="1" x14ac:dyDescent="0.15">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t="str">
        <f>'3e NC-Elec'!V54</f>
        <v>-</v>
      </c>
      <c r="V163" s="38" t="str">
        <f>'3e NC-Elec'!W54</f>
        <v>-</v>
      </c>
      <c r="W163" s="38" t="str">
        <f>'3e NC-Elec'!X54</f>
        <v>-</v>
      </c>
      <c r="X163" s="38" t="str">
        <f>'3e NC-Elec'!Y54</f>
        <v>-</v>
      </c>
      <c r="Y163" s="38" t="str">
        <f>'3e NC-Elec'!Z54</f>
        <v>-</v>
      </c>
      <c r="Z163" s="38" t="str">
        <f>'3e NC-Elec'!AA54</f>
        <v>-</v>
      </c>
      <c r="AA163" s="28"/>
    </row>
    <row r="164" spans="1:27" s="29" customFormat="1" ht="11.25" customHeight="1" x14ac:dyDescent="0.15">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t="str">
        <f>IF('3g CPIH'!Q$16="-","-",'3h OC '!$E$9*('3g CPIH'!Q$16/'3g CPIH'!$G$16))</f>
        <v>-</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f>IF('3i SMNCC'!P$38="-","-",'3i SMNCC'!P$48)</f>
        <v>11.63045810995356</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15">
      <c r="A166" s="256"/>
      <c r="B166" s="135" t="s">
        <v>349</v>
      </c>
      <c r="C166" s="135" t="s">
        <v>389</v>
      </c>
      <c r="D166" s="133" t="s">
        <v>328</v>
      </c>
      <c r="E166" s="181"/>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f>IF('3g CPIH'!P$16="-","-",'3j PAAC PAP'!$G$13*('3g CPIH'!P$16/'3g CPIH'!$G$16))</f>
        <v>14.633493542074362</v>
      </c>
      <c r="U166" s="38" t="str">
        <f>IF('3g CPIH'!Q$16="-","-",'3j PAAC PAP'!$G$13*('3g CPIH'!Q$16/'3g CPIH'!$G$16))</f>
        <v>-</v>
      </c>
      <c r="V166" s="38" t="str">
        <f>IF('3g CPIH'!R$16="-","-",'3j PAAC PAP'!$G$13*('3g CPIH'!R$16/'3g CPIH'!$G$16))</f>
        <v>-</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25" x14ac:dyDescent="0.15">
      <c r="A167" s="256"/>
      <c r="B167" s="135" t="s">
        <v>349</v>
      </c>
      <c r="C167" s="135" t="s">
        <v>406</v>
      </c>
      <c r="D167" s="133" t="s">
        <v>328</v>
      </c>
      <c r="E167" s="181"/>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3.8104938970028739</v>
      </c>
      <c r="M167" s="38">
        <f>IF(M162="-","-",SUM(M159:M165)*'3j PAAC PAP'!$G$31)</f>
        <v>3.9608878365090532</v>
      </c>
      <c r="N167" s="38">
        <f>IF(N162="-","-",SUM(N159:N165)*'3j PAAC PAP'!$G$31)</f>
        <v>4.3446537496806226</v>
      </c>
      <c r="O167" s="30"/>
      <c r="P167" s="38">
        <f>IF(P162="-","-",SUM(P159:P165)*'3j PAAC PAP'!$G$31)</f>
        <v>4.3446537496806226</v>
      </c>
      <c r="Q167" s="38">
        <f>IF(Q162="-","-",SUM(Q159:Q165)*'3j PAAC PAP'!$G$31)</f>
        <v>4.3788324659455888</v>
      </c>
      <c r="R167" s="38">
        <f>IF(R162="-","-",SUM(R159:R165)*'3j PAAC PAP'!$G$31)</f>
        <v>4.3960143258092588</v>
      </c>
      <c r="S167" s="38">
        <f>IF(S162="-","-",SUM(S159:S165)*'3j PAAC PAP'!$G$31)</f>
        <v>4.4569224822180571</v>
      </c>
      <c r="T167" s="38">
        <f>IF(T162="-","-",SUM(T159:T165)*'3j PAAC PAP'!$G$31)</f>
        <v>4.4562767140922075</v>
      </c>
      <c r="U167" s="38" t="str">
        <f>IF(U162="-","-",SUM(U159:U165)*'3j PAAC PAP'!$G$31)</f>
        <v>-</v>
      </c>
      <c r="V167" s="38" t="str">
        <f>IF(V162="-","-",SUM(V159:V165)*'3j PAAC PAP'!$G$31)</f>
        <v>-</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25" x14ac:dyDescent="0.15">
      <c r="A168" s="256"/>
      <c r="B168" s="135" t="s">
        <v>388</v>
      </c>
      <c r="C168" s="135" t="s">
        <v>518</v>
      </c>
      <c r="D168" s="133" t="s">
        <v>328</v>
      </c>
      <c r="E168" s="181"/>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1.6179685422098762</v>
      </c>
      <c r="M168" s="38">
        <f>IF(M162="-","-",SUM(M159:M167)*'3k EBIT'!$E$9)</f>
        <v>1.6750933039678702</v>
      </c>
      <c r="N168" s="38">
        <f>IF(N162="-","-",SUM(N159:N167)*'3k EBIT'!$E$9)</f>
        <v>1.8132343741443988</v>
      </c>
      <c r="O168" s="30"/>
      <c r="P168" s="38">
        <f>IF(P162="-","-",SUM(P159:P167)*'3k EBIT'!$E$9)</f>
        <v>1.8132343741443988</v>
      </c>
      <c r="Q168" s="38">
        <f>IF(Q162="-","-",SUM(Q159:Q167)*'3k EBIT'!$E$9)</f>
        <v>1.828454576414859</v>
      </c>
      <c r="R168" s="38">
        <f>IF(R162="-","-",SUM(R159:R167)*'3k EBIT'!$E$9)</f>
        <v>1.8366184049439043</v>
      </c>
      <c r="S168" s="38">
        <f>IF(S162="-","-",SUM(S159:S167)*'3k EBIT'!$E$9)</f>
        <v>1.8597339045944015</v>
      </c>
      <c r="T168" s="38">
        <f>IF(T162="-","-",SUM(T159:T167)*'3k EBIT'!$E$9)</f>
        <v>1.8602868909372445</v>
      </c>
      <c r="U168" s="38" t="str">
        <f>IF(U162="-","-",SUM(U159:U167)*'3k EBIT'!$E$9)</f>
        <v>-</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15">
      <c r="A169" s="256"/>
      <c r="B169" s="135" t="s">
        <v>292</v>
      </c>
      <c r="C169" s="136" t="s">
        <v>519</v>
      </c>
      <c r="D169" s="133" t="s">
        <v>328</v>
      </c>
      <c r="E169" s="127"/>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0.97155778364886147</v>
      </c>
      <c r="M169" s="38">
        <f>IF(M164="-","-",SUM(M159:M162,M164:M168)*'3l HAP'!$E$10)</f>
        <v>1.0182488867507948</v>
      </c>
      <c r="N169" s="38">
        <f>IF(N164="-","-",SUM(N159:N162,N164:N168)*'3l HAP'!$E$10)</f>
        <v>1.1246974432269157</v>
      </c>
      <c r="O169" s="30"/>
      <c r="P169" s="38">
        <f>IF(P164="-","-",SUM(P159:P162,P164:P168)*'3l HAP'!$E$10)</f>
        <v>1.1246974432269157</v>
      </c>
      <c r="Q169" s="38">
        <f>IF(Q164="-","-",SUM(Q159:Q162,Q164:Q168)*'3l HAP'!$E$10)</f>
        <v>1.1615424413267903</v>
      </c>
      <c r="R169" s="38">
        <f>IF(R164="-","-",SUM(R159:R162,R164:R168)*'3l HAP'!$E$10)</f>
        <v>1.167833313122737</v>
      </c>
      <c r="S169" s="38">
        <f>IF(S164="-","-",SUM(S159:S162,S164:S168)*'3l HAP'!$E$10)</f>
        <v>1.2022119146538905</v>
      </c>
      <c r="T169" s="38">
        <f>IF(T164="-","-",SUM(T159:T162,T164:T168)*'3l HAP'!$E$10)</f>
        <v>1.2026380341118579</v>
      </c>
      <c r="U169" s="38" t="str">
        <f>IF(U164="-","-",SUM(U159:U162,U164:U168)*'3l HAP'!$E$10)</f>
        <v>-</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86.127761673332728</v>
      </c>
      <c r="M170" s="38">
        <f t="shared" si="24"/>
        <v>89.181017942880487</v>
      </c>
      <c r="N170" s="38">
        <f t="shared" si="24"/>
        <v>96.558046137094522</v>
      </c>
      <c r="O170" s="30"/>
      <c r="P170" s="38">
        <f t="shared" ref="P170:Z170" si="25">IF(P164="-","-",SUM(P159:P169))</f>
        <v>96.558046137094522</v>
      </c>
      <c r="Q170" s="38">
        <f t="shared" si="25"/>
        <v>97.395954081705867</v>
      </c>
      <c r="R170" s="38">
        <f t="shared" si="25"/>
        <v>97.831919961762651</v>
      </c>
      <c r="S170" s="38">
        <f t="shared" si="25"/>
        <v>99.082903305535027</v>
      </c>
      <c r="T170" s="38">
        <f t="shared" si="25"/>
        <v>99.112433957331447</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AA'!J110="-","-",'3c AA'!J110)</f>
        <v>-</v>
      </c>
      <c r="H173" s="129" t="str">
        <f>IF('3c AA'!K110="-","-",'3c AA'!K110)</f>
        <v>-</v>
      </c>
      <c r="I173" s="129" t="str">
        <f>IF('3c AA'!L110="-","-",'3c AA'!L110)</f>
        <v>-</v>
      </c>
      <c r="J173" s="129" t="str">
        <f>IF('3c AA'!M110="-","-",'3c AA'!M110)</f>
        <v>-</v>
      </c>
      <c r="K173" s="129" t="str">
        <f>IF('3c AA'!N110="-","-",'3c AA'!N110)</f>
        <v>-</v>
      </c>
      <c r="L173" s="129" t="str">
        <f>IF('3c AA'!O110="-","-",'3c AA'!O110)</f>
        <v>-</v>
      </c>
      <c r="M173" s="129" t="str">
        <f>IF('3c AA'!P110="-","-",'3c AA'!P110)</f>
        <v>-</v>
      </c>
      <c r="N173" s="129" t="str">
        <f>IF('3c AA'!Q110="-","-",'3c AA'!Q110)</f>
        <v>-</v>
      </c>
      <c r="O173" s="30"/>
      <c r="P173" s="129" t="str">
        <f>IF('3c AA'!S110="-","-",'3c AA'!S110)</f>
        <v>-</v>
      </c>
      <c r="Q173" s="129" t="str">
        <f>IF('3c AA'!T110="-","-",'3c AA'!T110)</f>
        <v>-</v>
      </c>
      <c r="R173" s="129" t="str">
        <f>IF('3c AA'!U110="-","-",'3c AA'!U110)</f>
        <v>-</v>
      </c>
      <c r="S173" s="129" t="str">
        <f>IF('3c AA'!V110="-","-",'3c AA'!V110)</f>
        <v>-</v>
      </c>
      <c r="T173" s="129">
        <f>IF('3c AA'!W110="-","-",'3c AA'!W110)</f>
        <v>0</v>
      </c>
      <c r="U173" s="129" t="str">
        <f>IF('3c AA'!X110="-","-",'3c AA'!X110)</f>
        <v>-</v>
      </c>
      <c r="V173" s="129" t="str">
        <f>IF('3c AA'!Y110="-","-",'3c AA'!Y110)</f>
        <v>-</v>
      </c>
      <c r="W173" s="129" t="str">
        <f>IF('3c AA'!Z110="-","-",'3c AA'!Z110)</f>
        <v>-</v>
      </c>
      <c r="X173" s="129" t="str">
        <f>IF('3c AA'!AA110="-","-",'3c AA'!AA110)</f>
        <v>-</v>
      </c>
      <c r="Y173" s="129" t="str">
        <f>IF('3c AA'!AB110="-","-",'3c AA'!AB110)</f>
        <v>-</v>
      </c>
      <c r="Z173" s="129" t="str">
        <f>IF('3c AA'!AC110="-","-",'3c AA'!AC110)</f>
        <v>-</v>
      </c>
      <c r="AA173" s="28"/>
    </row>
    <row r="174" spans="1:27" s="29" customFormat="1" ht="11.25" customHeight="1" x14ac:dyDescent="0.15">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t="str">
        <f>'3d PC'!U61</f>
        <v>-</v>
      </c>
      <c r="V174" s="129" t="str">
        <f>'3d PC'!V61</f>
        <v>-</v>
      </c>
      <c r="W174" s="129" t="str">
        <f>'3d PC'!W61</f>
        <v>-</v>
      </c>
      <c r="X174" s="129" t="str">
        <f>'3d PC'!X61</f>
        <v>-</v>
      </c>
      <c r="Y174" s="129" t="str">
        <f>'3d PC'!Y61</f>
        <v>-</v>
      </c>
      <c r="Z174" s="129" t="str">
        <f>'3d PC'!Z61</f>
        <v>-</v>
      </c>
      <c r="AA174" s="28"/>
    </row>
    <row r="175" spans="1:27" s="29" customFormat="1" ht="11.25" customHeight="1" x14ac:dyDescent="0.15">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t="str">
        <f>'3e NC-Elec'!V55</f>
        <v>-</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15">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t="str">
        <f>IF('3g CPIH'!Q$16="-","-",'3h OC '!$E$9*('3g CPIH'!Q$16/'3g CPIH'!$G$16))</f>
        <v>-</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f>IF('3i SMNCC'!P$38="-","-",'3i SMNCC'!P$48)</f>
        <v>11.63045810995356</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15">
      <c r="A178" s="256"/>
      <c r="B178" s="132" t="s">
        <v>349</v>
      </c>
      <c r="C178" s="178" t="s">
        <v>389</v>
      </c>
      <c r="D178" s="134" t="s">
        <v>329</v>
      </c>
      <c r="E178" s="131"/>
      <c r="F178" s="30"/>
      <c r="G178" s="129">
        <f>IF('3g CPIH'!C$16="-","-",'3j PAAC PAP'!$G$13*('3g CPIH'!C$16/'3g CPIH'!$G$16))</f>
        <v>13.436452250489236</v>
      </c>
      <c r="H178" s="129">
        <f>IF('3g CPIH'!D$16="-","-",'3j PAAC PAP'!$G$13*('3g CPIH'!D$16/'3g CPIH'!$G$16))</f>
        <v>13.463352054794518</v>
      </c>
      <c r="I178" s="129">
        <f>IF('3g CPIH'!E$16="-","-",'3j PAAC PAP'!$G$13*('3g CPIH'!E$16/'3g CPIH'!$G$16))</f>
        <v>13.503701761252445</v>
      </c>
      <c r="J178" s="129">
        <f>IF('3g CPIH'!F$16="-","-",'3j PAAC PAP'!$G$13*('3g CPIH'!F$16/'3g CPIH'!$G$16))</f>
        <v>13.584401174168297</v>
      </c>
      <c r="K178" s="129">
        <f>IF('3g CPIH'!G$16="-","-",'3j PAAC PAP'!$G$13*('3g CPIH'!G$16/'3g CPIH'!$G$16))</f>
        <v>13.745799999999999</v>
      </c>
      <c r="L178" s="129">
        <f>IF('3g CPIH'!H$16="-","-",'3j PAAC PAP'!$G$13*('3g CPIH'!H$16/'3g CPIH'!$G$16))</f>
        <v>13.920648727984345</v>
      </c>
      <c r="M178" s="129">
        <f>IF('3g CPIH'!I$16="-","-",'3j PAAC PAP'!$G$13*('3g CPIH'!I$16/'3g CPIH'!$G$16))</f>
        <v>14.122397260273971</v>
      </c>
      <c r="N178" s="129">
        <f>IF('3g CPIH'!J$16="-","-",'3j PAAC PAP'!$G$13*('3g CPIH'!J$16/'3g CPIH'!$G$16))</f>
        <v>14.24344637964775</v>
      </c>
      <c r="O178" s="30"/>
      <c r="P178" s="129">
        <f>IF('3g CPIH'!L$16="-","-",'3j PAAC PAP'!$G$13*('3g CPIH'!L$16/'3g CPIH'!$G$16))</f>
        <v>14.24344637964775</v>
      </c>
      <c r="Q178" s="129">
        <f>IF('3g CPIH'!M$16="-","-",'3j PAAC PAP'!$G$13*('3g CPIH'!M$16/'3g CPIH'!$G$16))</f>
        <v>14.40484520547945</v>
      </c>
      <c r="R178" s="129">
        <f>IF('3g CPIH'!N$16="-","-",'3j PAAC PAP'!$G$13*('3g CPIH'!N$16/'3g CPIH'!$G$16))</f>
        <v>14.512444422700586</v>
      </c>
      <c r="S178" s="129">
        <f>IF('3g CPIH'!O$16="-","-",'3j PAAC PAP'!$G$13*('3g CPIH'!O$16/'3g CPIH'!$G$16))</f>
        <v>14.593143835616438</v>
      </c>
      <c r="T178" s="129">
        <f>IF('3g CPIH'!P$16="-","-",'3j PAAC PAP'!$G$13*('3g CPIH'!P$16/'3g CPIH'!$G$16))</f>
        <v>14.633493542074362</v>
      </c>
      <c r="U178" s="129" t="str">
        <f>IF('3g CPIH'!Q$16="-","-",'3j PAAC PAP'!$G$13*('3g CPIH'!Q$16/'3g CPIH'!$G$16))</f>
        <v>-</v>
      </c>
      <c r="V178" s="129" t="str">
        <f>IF('3g CPIH'!R$16="-","-",'3j PAAC PAP'!$G$13*('3g CPIH'!R$16/'3g CPIH'!$G$16))</f>
        <v>-</v>
      </c>
      <c r="W178" s="129" t="str">
        <f>IF('3g CPIH'!S$16="-","-",'3j PAAC PAP'!$G$13*('3g CPIH'!S$16/'3g CPIH'!$G$16))</f>
        <v>-</v>
      </c>
      <c r="X178" s="129" t="str">
        <f>IF('3g CPIH'!T$16="-","-",'3j PAAC PAP'!$G$13*('3g CPIH'!T$16/'3g CPIH'!$G$16))</f>
        <v>-</v>
      </c>
      <c r="Y178" s="129" t="str">
        <f>IF('3g CPIH'!U$16="-","-",'3j PAAC PAP'!$G$13*('3g CPIH'!U$16/'3g CPIH'!$G$16))</f>
        <v>-</v>
      </c>
      <c r="Z178" s="129" t="str">
        <f>IF('3g CPIH'!V$16="-","-",'3j PAAC PAP'!$G$13*('3g CPIH'!V$16/'3g CPIH'!$G$16))</f>
        <v>-</v>
      </c>
      <c r="AA178" s="28"/>
    </row>
    <row r="179" spans="1:27" s="29" customFormat="1" ht="11.25" customHeight="1" x14ac:dyDescent="0.15">
      <c r="A179" s="256"/>
      <c r="B179" s="132" t="s">
        <v>349</v>
      </c>
      <c r="C179" s="132" t="s">
        <v>406</v>
      </c>
      <c r="D179" s="134" t="s">
        <v>329</v>
      </c>
      <c r="E179" s="131"/>
      <c r="F179" s="30"/>
      <c r="G179" s="129">
        <f>IF(G174="-","-",SUM(G171:G177)*'3j PAAC PAP'!$G$31)</f>
        <v>4.2482871509397997</v>
      </c>
      <c r="H179" s="129">
        <f>IF(H174="-","-",SUM(H171:H177)*'3j PAAC PAP'!$G$31)</f>
        <v>4.2528121842329503</v>
      </c>
      <c r="I179" s="129">
        <f>IF(I174="-","-",SUM(I171:I177)*'3j PAAC PAP'!$G$31)</f>
        <v>4.1448905835869976</v>
      </c>
      <c r="J179" s="129">
        <f>IF(J174="-","-",SUM(J171:J177)*'3j PAAC PAP'!$G$31)</f>
        <v>4.1584656834664493</v>
      </c>
      <c r="K179" s="129">
        <f>IF(K174="-","-",SUM(K171:K177)*'3j PAAC PAP'!$G$31)</f>
        <v>4.4248327639536109</v>
      </c>
      <c r="L179" s="129">
        <f>IF(L174="-","-",SUM(L171:L177)*'3j PAAC PAP'!$G$31)</f>
        <v>4.4466561930028741</v>
      </c>
      <c r="M179" s="129">
        <f>IF(M174="-","-",SUM(M171:M177)*'3j PAAC PAP'!$G$31)</f>
        <v>4.5780286685090532</v>
      </c>
      <c r="N179" s="129">
        <f>IF(N174="-","-",SUM(N171:N177)*'3j PAAC PAP'!$G$31)</f>
        <v>4.9617945816806222</v>
      </c>
      <c r="O179" s="30"/>
      <c r="P179" s="129">
        <f>IF(P174="-","-",SUM(P171:P177)*'3j PAAC PAP'!$G$31)</f>
        <v>4.9617945816806222</v>
      </c>
      <c r="Q179" s="129">
        <f>IF(Q174="-","-",SUM(Q171:Q177)*'3j PAAC PAP'!$G$31)</f>
        <v>4.8120991459455897</v>
      </c>
      <c r="R179" s="129">
        <f>IF(R174="-","-",SUM(R171:R177)*'3j PAAC PAP'!$G$31)</f>
        <v>4.8292810058092597</v>
      </c>
      <c r="S179" s="129">
        <f>IF(S174="-","-",SUM(S171:S177)*'3j PAAC PAP'!$G$31)</f>
        <v>4.9641615222180571</v>
      </c>
      <c r="T179" s="129">
        <f>IF(T174="-","-",SUM(T171:T177)*'3j PAAC PAP'!$G$31)</f>
        <v>4.9635157540922075</v>
      </c>
      <c r="U179" s="129" t="str">
        <f>IF(U174="-","-",SUM(U171:U177)*'3j PAAC PAP'!$G$31)</f>
        <v>-</v>
      </c>
      <c r="V179" s="129" t="str">
        <f>IF(V174="-","-",SUM(V171:V177)*'3j PAAC PAP'!$G$31)</f>
        <v>-</v>
      </c>
      <c r="W179" s="129" t="str">
        <f>IF(W174="-","-",SUM(W171:W177)*'3j PAAC PAP'!$G$31)</f>
        <v>-</v>
      </c>
      <c r="X179" s="129" t="str">
        <f>IF(X174="-","-",SUM(X171:X177)*'3j PAAC PAP'!$G$31)</f>
        <v>-</v>
      </c>
      <c r="Y179" s="129" t="str">
        <f>IF(Y174="-","-",SUM(Y171:Y177)*'3j PAAC PAP'!$G$31)</f>
        <v>-</v>
      </c>
      <c r="Z179" s="129" t="str">
        <f>IF(Z174="-","-",SUM(Z171:Z177)*'3j PAAC PAP'!$G$31)</f>
        <v>-</v>
      </c>
      <c r="AA179" s="28"/>
    </row>
    <row r="180" spans="1:27" x14ac:dyDescent="0.2">
      <c r="A180" s="256"/>
      <c r="B180" s="132" t="s">
        <v>388</v>
      </c>
      <c r="C180" s="178" t="s">
        <v>518</v>
      </c>
      <c r="D180" s="134" t="s">
        <v>329</v>
      </c>
      <c r="E180" s="131"/>
      <c r="F180" s="30"/>
      <c r="G180" s="129">
        <f>IF(G174="-","-",SUM(G171:G179)*'3k EBIT'!$E$9)</f>
        <v>1.7635049341395959</v>
      </c>
      <c r="H180" s="129">
        <f>IF(H174="-","-",SUM(H171:H179)*'3k EBIT'!$E$9)</f>
        <v>1.7656271246360808</v>
      </c>
      <c r="I180" s="129">
        <f>IF(I174="-","-",SUM(I171:I179)*'3k EBIT'!$E$9)</f>
        <v>1.7282202718296999</v>
      </c>
      <c r="J180" s="129">
        <f>IF(J174="-","-",SUM(J171:J179)*'3k EBIT'!$E$9)</f>
        <v>1.7345868433191551</v>
      </c>
      <c r="K180" s="129">
        <f>IF(K174="-","-",SUM(K171:K179)*'3k EBIT'!$E$9)</f>
        <v>1.8319675168825731</v>
      </c>
      <c r="L180" s="129">
        <f>IF(L174="-","-",SUM(L171:L179)*'3k EBIT'!$E$9)</f>
        <v>1.8430762655588044</v>
      </c>
      <c r="M180" s="129">
        <f>IF(M174="-","-",SUM(M171:M179)*'3k EBIT'!$E$9)</f>
        <v>1.893470231602046</v>
      </c>
      <c r="N180" s="129">
        <f>IF(N174="-","-",SUM(N171:N179)*'3k EBIT'!$E$9)</f>
        <v>2.0316113017785749</v>
      </c>
      <c r="O180" s="30"/>
      <c r="P180" s="129">
        <f>IF(P174="-","-",SUM(P171:P179)*'3k EBIT'!$E$9)</f>
        <v>2.0316113017785749</v>
      </c>
      <c r="Q180" s="129">
        <f>IF(Q174="-","-",SUM(Q171:Q179)*'3k EBIT'!$E$9)</f>
        <v>1.9817671454730994</v>
      </c>
      <c r="R180" s="129">
        <f>IF(R174="-","-",SUM(R171:R179)*'3k EBIT'!$E$9)</f>
        <v>1.9899309740021442</v>
      </c>
      <c r="S180" s="129">
        <f>IF(S174="-","-",SUM(S171:S179)*'3k EBIT'!$E$9)</f>
        <v>2.0392217903211214</v>
      </c>
      <c r="T180" s="129">
        <f>IF(T174="-","-",SUM(T171:T179)*'3k EBIT'!$E$9)</f>
        <v>2.0397747766639647</v>
      </c>
      <c r="U180" s="129" t="str">
        <f>IF(U174="-","-",SUM(U171:U179)*'3k EBIT'!$E$9)</f>
        <v>-</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2">
      <c r="A181" s="256"/>
      <c r="B181" s="132" t="s">
        <v>292</v>
      </c>
      <c r="C181" s="176" t="s">
        <v>519</v>
      </c>
      <c r="D181" s="134" t="s">
        <v>329</v>
      </c>
      <c r="E181" s="130"/>
      <c r="F181" s="30"/>
      <c r="G181" s="129">
        <f>IF(G176="-","-",SUM(G171:G174,G176:G180)*'3l HAP'!$E$10)</f>
        <v>0.95224347802315334</v>
      </c>
      <c r="H181" s="129">
        <f>IF(H176="-","-",SUM(H171:H174,H176:H180)*'3l HAP'!$E$10)</f>
        <v>0.95387879266657905</v>
      </c>
      <c r="I181" s="129">
        <f>IF(I176="-","-",SUM(I171:I174,I176:I180)*'3l HAP'!$E$10)</f>
        <v>0.95498007531288187</v>
      </c>
      <c r="J181" s="129">
        <f>IF(J176="-","-",SUM(J171:J174,J176:J180)*'3l HAP'!$E$10)</f>
        <v>0.95988601924315919</v>
      </c>
      <c r="K181" s="129">
        <f>IF(K176="-","-",SUM(K171:K174,K176:K180)*'3l HAP'!$E$10)</f>
        <v>0.97560747367643685</v>
      </c>
      <c r="L181" s="129">
        <f>IF(L176="-","-",SUM(L171:L174,L176:L180)*'3l HAP'!$E$10)</f>
        <v>0.98416763800214924</v>
      </c>
      <c r="M181" s="129">
        <f>IF(M176="-","-",SUM(M171:M174,M176:M180)*'3l HAP'!$E$10)</f>
        <v>1.0304817022695989</v>
      </c>
      <c r="N181" s="129">
        <f>IF(N176="-","-",SUM(N171:N174,N176:N180)*'3l HAP'!$E$10)</f>
        <v>1.1369302587457195</v>
      </c>
      <c r="O181" s="30"/>
      <c r="P181" s="129">
        <f>IF(P176="-","-",SUM(P171:P174,P176:P180)*'3l HAP'!$E$10)</f>
        <v>1.1369302587457195</v>
      </c>
      <c r="Q181" s="129">
        <f>IF(Q176="-","-",SUM(Q171:Q174,Q176:Q180)*'3l HAP'!$E$10)</f>
        <v>1.1701305481122519</v>
      </c>
      <c r="R181" s="129">
        <f>IF(R176="-","-",SUM(R171:R174,R176:R180)*'3l HAP'!$E$10)</f>
        <v>1.1764214199081988</v>
      </c>
      <c r="S181" s="129">
        <f>IF(S176="-","-",SUM(S171:S174,S176:S180)*'3l HAP'!$E$10)</f>
        <v>1.2122662835734554</v>
      </c>
      <c r="T181" s="129">
        <f>IF(T176="-","-",SUM(T171:T174,T176:T180)*'3l HAP'!$E$10)</f>
        <v>1.2126924030314228</v>
      </c>
      <c r="U181" s="129" t="str">
        <f>IF(U176="-","-",SUM(U171:U174,U176:U180)*'3l HAP'!$E$10)</f>
        <v>-</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2">
      <c r="A182" s="256"/>
      <c r="B182" s="132" t="s">
        <v>44</v>
      </c>
      <c r="C182" s="178" t="str">
        <f>B182&amp;"_"&amp;D182</f>
        <v>Total_Northern Scotland</v>
      </c>
      <c r="D182" s="134" t="s">
        <v>329</v>
      </c>
      <c r="E182" s="131"/>
      <c r="F182" s="30"/>
      <c r="G182" s="129">
        <f t="shared" ref="G182:N182" si="26">IF(G176="-","-",SUM(G171:G181))</f>
        <v>93.768254305367819</v>
      </c>
      <c r="H182" s="129">
        <f t="shared" si="26"/>
        <v>93.881583810532788</v>
      </c>
      <c r="I182" s="129">
        <f t="shared" si="26"/>
        <v>91.913904179737571</v>
      </c>
      <c r="J182" s="129">
        <f t="shared" si="26"/>
        <v>92.253892695232437</v>
      </c>
      <c r="K182" s="129">
        <f t="shared" si="26"/>
        <v>97.394910641249481</v>
      </c>
      <c r="L182" s="129">
        <f t="shared" si="26"/>
        <v>97.988141547034957</v>
      </c>
      <c r="M182" s="129">
        <f t="shared" si="26"/>
        <v>100.68676851803346</v>
      </c>
      <c r="N182" s="129">
        <f t="shared" si="26"/>
        <v>108.06379671224749</v>
      </c>
      <c r="O182" s="30"/>
      <c r="P182" s="129">
        <f t="shared" ref="P182:Z182" si="27">IF(P176="-","-",SUM(P171:P181))</f>
        <v>108.06379671224749</v>
      </c>
      <c r="Q182" s="129">
        <f t="shared" si="27"/>
        <v>105.4736214375496</v>
      </c>
      <c r="R182" s="129">
        <f t="shared" si="27"/>
        <v>105.90958731760635</v>
      </c>
      <c r="S182" s="129">
        <f t="shared" si="27"/>
        <v>108.5396846001813</v>
      </c>
      <c r="T182" s="129">
        <f t="shared" si="27"/>
        <v>108.56921525197774</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f t="shared" si="35"/>
        <v>11.630458109953564</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3.6735695490028739</v>
      </c>
      <c r="M191" s="38">
        <f t="shared" si="31"/>
        <v>3.8515899005090546</v>
      </c>
      <c r="N191" s="38">
        <f t="shared" si="31"/>
        <v>4.2353558136806226</v>
      </c>
      <c r="O191" s="30"/>
      <c r="P191" s="38">
        <f t="shared" ref="P191:Z191" si="37">IF(P23="-","-",AVERAGE(P23,P35,P47,P59,P71,P83,P95,P107,P119,P131,P143,P155,P167,P179))</f>
        <v>4.2353558136806226</v>
      </c>
      <c r="Q191" s="38">
        <f t="shared" si="37"/>
        <v>4.3581503979455896</v>
      </c>
      <c r="R191" s="38">
        <f t="shared" si="37"/>
        <v>4.3753322578092595</v>
      </c>
      <c r="S191" s="38">
        <f t="shared" si="37"/>
        <v>4.5437267822180569</v>
      </c>
      <c r="T191" s="38">
        <f t="shared" si="37"/>
        <v>4.5430810140922073</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1.5695174968663836</v>
      </c>
      <c r="M192" s="38">
        <f t="shared" si="31"/>
        <v>1.6364179381148507</v>
      </c>
      <c r="N192" s="38">
        <f t="shared" si="31"/>
        <v>1.7745590082913798</v>
      </c>
      <c r="O192" s="30"/>
      <c r="P192" s="38">
        <f t="shared" ref="P192:Z192" si="38">IF(P24="-","-",AVERAGE(P24,P36,P48,P60,P72,P84,P96,P108,P120,P132,P144,P156,P168,P180))</f>
        <v>1.7745590082913798</v>
      </c>
      <c r="Q192" s="38">
        <f t="shared" si="38"/>
        <v>1.8211361715504066</v>
      </c>
      <c r="R192" s="38">
        <f t="shared" si="38"/>
        <v>1.8293000000794521</v>
      </c>
      <c r="S192" s="38">
        <f t="shared" si="38"/>
        <v>1.8904498374196581</v>
      </c>
      <c r="T192" s="38">
        <f t="shared" si="38"/>
        <v>1.8910028237625016</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0.96884370251491936</v>
      </c>
      <c r="M193" s="38">
        <f t="shared" si="31"/>
        <v>1.0160824096383647</v>
      </c>
      <c r="N193" s="38">
        <f t="shared" si="31"/>
        <v>1.1225309661144856</v>
      </c>
      <c r="O193" s="30"/>
      <c r="P193" s="38">
        <f t="shared" ref="P193:Z193" si="39">IF(P25="-","-",AVERAGE(P25,P37,P49,P61,P73,P85,P97,P109,P121,P133,P145,P157,P169,P181))</f>
        <v>1.1225309661144856</v>
      </c>
      <c r="Q193" s="38">
        <f t="shared" si="39"/>
        <v>1.1611324864035819</v>
      </c>
      <c r="R193" s="38">
        <f t="shared" si="39"/>
        <v>1.1674233581995286</v>
      </c>
      <c r="S193" s="38">
        <f t="shared" si="39"/>
        <v>1.2039325283826847</v>
      </c>
      <c r="T193" s="38">
        <f t="shared" si="39"/>
        <v>1.2043586478406527</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83.574993627426721</v>
      </c>
      <c r="M194" s="38">
        <f t="shared" si="31"/>
        <v>87.1433067353436</v>
      </c>
      <c r="N194" s="38">
        <f t="shared" si="31"/>
        <v>94.520334929557649</v>
      </c>
      <c r="O194" s="30"/>
      <c r="P194" s="38">
        <f t="shared" ref="P194:Z194" si="40">IF(P26="-","-",AVERAGE(P26,P38,P50,P62,P74,P86,P98,P110,P122,P134,P146,P158,P170,P182))</f>
        <v>94.520334929557649</v>
      </c>
      <c r="Q194" s="38">
        <f t="shared" si="40"/>
        <v>97.010365082489656</v>
      </c>
      <c r="R194" s="38">
        <f t="shared" si="40"/>
        <v>97.446330962546412</v>
      </c>
      <c r="S194" s="38">
        <f t="shared" si="40"/>
        <v>100.70125129494622</v>
      </c>
      <c r="T194" s="38">
        <f t="shared" si="40"/>
        <v>100.73078194674262</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482</v>
      </c>
      <c r="D6" s="75"/>
      <c r="E6" s="75"/>
      <c r="F6" s="75"/>
      <c r="G6" s="75"/>
      <c r="I6" s="76"/>
      <c r="J6" s="76"/>
      <c r="K6" s="76"/>
      <c r="L6" s="76"/>
      <c r="M6" s="76"/>
      <c r="N6" s="76"/>
      <c r="O6" s="76"/>
      <c r="P6" s="76"/>
      <c r="Q6" s="76"/>
    </row>
    <row r="7" spans="1:27" ht="14.65" customHeight="1" x14ac:dyDescent="0.2">
      <c r="B7" s="79" t="s">
        <v>470</v>
      </c>
      <c r="C7" s="81" t="s">
        <v>515</v>
      </c>
      <c r="D7" s="75"/>
      <c r="E7" s="75"/>
      <c r="F7" s="75"/>
      <c r="G7" s="75"/>
      <c r="I7" s="76"/>
      <c r="J7" s="76"/>
      <c r="K7" s="76"/>
      <c r="L7" s="76"/>
      <c r="M7" s="76"/>
      <c r="N7" s="76"/>
      <c r="O7" s="76"/>
      <c r="P7" s="76"/>
      <c r="Q7" s="76"/>
    </row>
    <row r="8" spans="1:27" ht="12.4" customHeight="1" x14ac:dyDescent="0.2">
      <c r="B8" s="80" t="s">
        <v>345</v>
      </c>
      <c r="C8" s="82" t="s">
        <v>585</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t="str">
        <f>'3a DF'!V13</f>
        <v>-</v>
      </c>
      <c r="V15" s="38" t="str">
        <f>'3a DF'!W13</f>
        <v>-</v>
      </c>
      <c r="W15" s="38" t="str">
        <f>'3a DF'!X13</f>
        <v>-</v>
      </c>
      <c r="X15" s="38" t="str">
        <f>'3a DF'!Y13</f>
        <v>-</v>
      </c>
      <c r="Y15" s="38" t="str">
        <f>'3a DF'!Z13</f>
        <v>-</v>
      </c>
      <c r="Z15" s="38" t="str">
        <f>'3a DF'!AA13</f>
        <v>-</v>
      </c>
      <c r="AA15" s="28"/>
    </row>
    <row r="16" spans="1:27" s="29" customFormat="1" ht="11.25" customHeight="1" x14ac:dyDescent="0.15">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t="str">
        <f>'3b CM'!U13</f>
        <v>-</v>
      </c>
      <c r="V16" s="38" t="str">
        <f>'3b CM'!V13</f>
        <v>-</v>
      </c>
      <c r="W16" s="38" t="str">
        <f>'3b CM'!W13</f>
        <v>-</v>
      </c>
      <c r="X16" s="38" t="str">
        <f>'3b CM'!X13</f>
        <v>-</v>
      </c>
      <c r="Y16" s="38" t="str">
        <f>'3b CM'!Y13</f>
        <v>-</v>
      </c>
      <c r="Z16" s="38" t="str">
        <f>'3b CM'!Z13</f>
        <v>-</v>
      </c>
      <c r="AA16" s="28"/>
    </row>
    <row r="17" spans="1:27" s="29" customFormat="1" ht="11.25" customHeight="1" x14ac:dyDescent="0.15">
      <c r="A17" s="256"/>
      <c r="B17" s="135" t="s">
        <v>600</v>
      </c>
      <c r="C17" s="135" t="s">
        <v>601</v>
      </c>
      <c r="D17" s="127" t="s">
        <v>315</v>
      </c>
      <c r="E17" s="128"/>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f>IF('3c AA'!W83="-","-",'3c AA'!W83)</f>
        <v>0</v>
      </c>
      <c r="U17" s="38" t="str">
        <f>IF('3c AA'!X83="-","-",'3c AA'!X83)</f>
        <v>-</v>
      </c>
      <c r="V17" s="38" t="str">
        <f>IF('3c AA'!Y83="-","-",'3c AA'!Y83)</f>
        <v>-</v>
      </c>
      <c r="W17" s="38" t="str">
        <f>IF('3c AA'!Z83="-","-",'3c AA'!Z83)</f>
        <v>-</v>
      </c>
      <c r="X17" s="38" t="str">
        <f>IF('3c AA'!AA83="-","-",'3c AA'!AA83)</f>
        <v>-</v>
      </c>
      <c r="Y17" s="38" t="str">
        <f>IF('3c AA'!AB83="-","-",'3c AA'!AB83)</f>
        <v>-</v>
      </c>
      <c r="Z17" s="38" t="str">
        <f>IF('3c AA'!AC83="-","-",'3c AA'!AC83)</f>
        <v>-</v>
      </c>
      <c r="AA17" s="28"/>
    </row>
    <row r="18" spans="1:27" s="29" customFormat="1" ht="11.25" customHeight="1" x14ac:dyDescent="0.15">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t="str">
        <f>'3d PC'!U14</f>
        <v>-</v>
      </c>
      <c r="V18" s="38" t="str">
        <f>'3d PC'!V14</f>
        <v>-</v>
      </c>
      <c r="W18" s="38" t="str">
        <f>'3d PC'!W14</f>
        <v>-</v>
      </c>
      <c r="X18" s="38" t="str">
        <f>'3d PC'!X14</f>
        <v>-</v>
      </c>
      <c r="Y18" s="38" t="str">
        <f>'3d PC'!Y14</f>
        <v>-</v>
      </c>
      <c r="Z18" s="38" t="str">
        <f>'3d PC'!Z14</f>
        <v>-</v>
      </c>
      <c r="AA18" s="28"/>
    </row>
    <row r="19" spans="1:27" s="29" customFormat="1" ht="11.25" customHeight="1" x14ac:dyDescent="0.15">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t="str">
        <f>'3e NC-Elec'!V28</f>
        <v>-</v>
      </c>
      <c r="V19" s="38" t="str">
        <f>'3e NC-Elec'!W28</f>
        <v>-</v>
      </c>
      <c r="W19" s="38" t="str">
        <f>'3e NC-Elec'!X28</f>
        <v>-</v>
      </c>
      <c r="X19" s="38" t="str">
        <f>'3e NC-Elec'!Y28</f>
        <v>-</v>
      </c>
      <c r="Y19" s="38" t="str">
        <f>'3e NC-Elec'!Z28</f>
        <v>-</v>
      </c>
      <c r="Z19" s="38" t="str">
        <f>'3e NC-Elec'!AA28</f>
        <v>-</v>
      </c>
      <c r="AA19" s="28"/>
    </row>
    <row r="20" spans="1:27" s="29" customFormat="1" ht="11.25" customHeight="1" x14ac:dyDescent="0.15">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t="str">
        <f>IF('3g CPIH'!Q$16="-","-",'3h OC '!$E$8*('3g CPIH'!Q$16/'3g CPIH'!$G$16))</f>
        <v>-</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SMNCC'!G$40="-","-",'3i SMNCC'!G$40)</f>
        <v>0</v>
      </c>
      <c r="L21" s="38">
        <f>IF('3i SMNCC'!H$40="-","-",'3i SMNCC'!H$40)</f>
        <v>-0.18995176814939541</v>
      </c>
      <c r="M21" s="38">
        <f>IF('3i SMNCC'!I$40="-","-",'3i SMNCC'!I$40)</f>
        <v>2.3898674656215144</v>
      </c>
      <c r="N21" s="38">
        <f>IF('3i SMNCC'!J$40="-","-",'3i SMNCC'!J$40)</f>
        <v>2.4654635585146529</v>
      </c>
      <c r="O21" s="30"/>
      <c r="P21" s="38">
        <f>IF('3i SMNCC'!L$40="-","-",'3i SMNCC'!L$40)</f>
        <v>2.4654635585146529</v>
      </c>
      <c r="Q21" s="38">
        <f>IF('3i SMNCC'!M$40="-","-",'3i SMNCC'!M$40)</f>
        <v>4.8850955964817686</v>
      </c>
      <c r="R21" s="38">
        <f>IF('3i SMNCC'!N$40="-","-",'3i SMNCC'!N$40)</f>
        <v>4.7480163427765101</v>
      </c>
      <c r="S21" s="38">
        <f>IF('3i SMNCC'!O$40="-","-",'3i SMNCC'!O$40)</f>
        <v>7.093641997338695</v>
      </c>
      <c r="T21" s="38">
        <f>IF('3i SMNCC'!P$40="-","-",'3i SMNCC'!P$40)</f>
        <v>6.2155900817178944</v>
      </c>
      <c r="U21" s="38" t="str">
        <f>IF('3i SMNCC'!Q$40="-","-",'3i SMNCC'!Q$40)</f>
        <v>-</v>
      </c>
      <c r="V21" s="38" t="str">
        <f>IF('3i SMNCC'!R$40="-","-",'3i SMNCC'!R$40)</f>
        <v>-</v>
      </c>
      <c r="W21" s="38" t="str">
        <f>IF('3i SMNCC'!S$40="-","-",'3i SMNCC'!S$40)</f>
        <v>-</v>
      </c>
      <c r="X21" s="38" t="str">
        <f>IF('3i SMNCC'!T$40="-","-",'3i SMNCC'!T$40)</f>
        <v>-</v>
      </c>
      <c r="Y21" s="38" t="str">
        <f>IF('3i SMNCC'!U$40="-","-",'3i SMNCC'!U$40)</f>
        <v>-</v>
      </c>
      <c r="Z21" s="38" t="str">
        <f>IF('3i SMNCC'!V$40="-","-",'3i SMNCC'!V$40)</f>
        <v>-</v>
      </c>
      <c r="AA21" s="28"/>
    </row>
    <row r="22" spans="1:27" s="29" customFormat="1" ht="11.25" customHeight="1" x14ac:dyDescent="0.15">
      <c r="A22" s="256"/>
      <c r="B22" s="135" t="s">
        <v>349</v>
      </c>
      <c r="C22" s="135" t="s">
        <v>389</v>
      </c>
      <c r="D22" s="127" t="s">
        <v>315</v>
      </c>
      <c r="E22" s="128"/>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f>IF('3g CPIH'!P$16="-","-",'3j PAAC PAP'!$G$12*('3g CPIH'!P$16/'3g CPIH'!$G$16))</f>
        <v>25.983398825831699</v>
      </c>
      <c r="U22" s="38" t="str">
        <f>IF('3g CPIH'!Q$16="-","-",'3j PAAC PAP'!$G$12*('3g CPIH'!Q$16/'3g CPIH'!$G$16))</f>
        <v>-</v>
      </c>
      <c r="V22" s="38" t="str">
        <f>IF('3g CPIH'!R$16="-","-",'3j PAAC PAP'!$G$12*('3g CPIH'!R$16/'3g CPIH'!$G$16))</f>
        <v>-</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25" x14ac:dyDescent="0.15">
      <c r="A23" s="256"/>
      <c r="B23" s="135" t="s">
        <v>349</v>
      </c>
      <c r="C23" s="135" t="s">
        <v>406</v>
      </c>
      <c r="D23" s="127" t="s">
        <v>315</v>
      </c>
      <c r="E23" s="128"/>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f>IF(T15="-","-",SUM(T15:T21)*'3j PAAC PAP'!$G$30)</f>
        <v>0</v>
      </c>
      <c r="U23" s="38" t="str">
        <f>IF(U15="-","-",SUM(U15:U21)*'3j PAAC PAP'!$G$30)</f>
        <v>-</v>
      </c>
      <c r="V23" s="38" t="str">
        <f>IF(V15="-","-",SUM(V15:V21)*'3j PAAC PAP'!$G$30)</f>
        <v>-</v>
      </c>
      <c r="W23" s="38" t="str">
        <f>IF(W15="-","-",SUM(W15:W21)*'3j PAAC PAP'!$G$30)</f>
        <v>-</v>
      </c>
      <c r="X23" s="38" t="str">
        <f>IF(X15="-","-",SUM(X15:X21)*'3j PAAC PAP'!$G$30)</f>
        <v>-</v>
      </c>
      <c r="Y23" s="38" t="str">
        <f>IF(Y15="-","-",SUM(Y15:Y21)*'3j PAAC PAP'!$G$30)</f>
        <v>-</v>
      </c>
      <c r="Z23" s="38" t="str">
        <f>IF(Z15="-","-",SUM(Z15:Z21)*'3j PAAC PAP'!$G$30)</f>
        <v>-</v>
      </c>
      <c r="AA23" s="28"/>
    </row>
    <row r="24" spans="1:27" s="29" customFormat="1" ht="11.25" x14ac:dyDescent="0.15">
      <c r="A24" s="256"/>
      <c r="B24" s="135" t="s">
        <v>388</v>
      </c>
      <c r="C24" s="135" t="s">
        <v>518</v>
      </c>
      <c r="D24" s="127" t="s">
        <v>315</v>
      </c>
      <c r="E24" s="128"/>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9.6951817079772518</v>
      </c>
      <c r="M24" s="38">
        <f>IF(M15="-","-",SUM(M15:M23)*'3k EBIT'!$E$8)</f>
        <v>10.482213713138794</v>
      </c>
      <c r="N24" s="38">
        <f>IF(N15="-","-",SUM(N15:N23)*'3k EBIT'!$E$8)</f>
        <v>10.821844300798588</v>
      </c>
      <c r="O24" s="30"/>
      <c r="P24" s="38">
        <f>IF(P15="-","-",SUM(P15:P23)*'3k EBIT'!$E$8)</f>
        <v>10.821844300798588</v>
      </c>
      <c r="Q24" s="38">
        <f>IF(Q15="-","-",SUM(Q15:Q23)*'3k EBIT'!$E$8)</f>
        <v>12.054164486105726</v>
      </c>
      <c r="R24" s="38">
        <f>IF(R15="-","-",SUM(R15:R23)*'3k EBIT'!$E$8)</f>
        <v>11.665774515479752</v>
      </c>
      <c r="S24" s="38">
        <f>IF(S15="-","-",SUM(S15:S23)*'3k EBIT'!$E$8)</f>
        <v>11.666754782519559</v>
      </c>
      <c r="T24" s="38">
        <f>IF(T15="-","-",SUM(T15:T23)*'3k EBIT'!$E$8)</f>
        <v>11.208546198548001</v>
      </c>
      <c r="U24" s="38" t="str">
        <f>IF(U15="-","-",SUM(U15:U23)*'3k EBIT'!$E$8)</f>
        <v>-</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15">
      <c r="A25" s="256"/>
      <c r="B25" s="135" t="s">
        <v>292</v>
      </c>
      <c r="C25" s="179" t="s">
        <v>519</v>
      </c>
      <c r="D25" s="127" t="s">
        <v>315</v>
      </c>
      <c r="E25" s="127"/>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5.5579366590398473</v>
      </c>
      <c r="M25" s="38">
        <f>IF(M15="-","-",SUM(M15:M18,M20:M24)*'3l HAP'!$E$9)</f>
        <v>6.1921155010168567</v>
      </c>
      <c r="N25" s="38">
        <f>IF(N15="-","-",SUM(N15:N18,N20:N24)*'3l HAP'!$E$9)</f>
        <v>6.4596366174825723</v>
      </c>
      <c r="O25" s="30"/>
      <c r="P25" s="38">
        <f>IF(P15="-","-",SUM(P15:P18,P20:P24)*'3l HAP'!$E$9)</f>
        <v>6.4596366174825723</v>
      </c>
      <c r="Q25" s="38">
        <f>IF(Q15="-","-",SUM(Q15:Q18,Q20:Q24)*'3l HAP'!$E$9)</f>
        <v>7.2768916464905828</v>
      </c>
      <c r="R25" s="38">
        <f>IF(R15="-","-",SUM(R15:R18,R20:R24)*'3l HAP'!$E$9)</f>
        <v>6.951215925805422</v>
      </c>
      <c r="S25" s="38">
        <f>IF(S15="-","-",SUM(S15:S18,S20:S24)*'3l HAP'!$E$9)</f>
        <v>6.9614491040119786</v>
      </c>
      <c r="T25" s="38">
        <f>IF(T15="-","-",SUM(T15:T18,T20:T24)*'3l HAP'!$E$9)</f>
        <v>6.5557391902780466</v>
      </c>
      <c r="U25" s="38" t="str">
        <f>IF(U15="-","-",SUM(U15:U18,U20:U24)*'3l HAP'!$E$9)</f>
        <v>-</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15">
      <c r="A26" s="256"/>
      <c r="B26" s="135" t="s">
        <v>44</v>
      </c>
      <c r="C26" s="135" t="str">
        <f>B26&amp;"_"&amp;D26</f>
        <v>Total_Eastern</v>
      </c>
      <c r="D26" s="127" t="s">
        <v>315</v>
      </c>
      <c r="E26" s="128"/>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515.83044736212514</v>
      </c>
      <c r="M26" s="38">
        <f t="shared" si="0"/>
        <v>557.88734620810408</v>
      </c>
      <c r="N26" s="38">
        <f t="shared" si="0"/>
        <v>576.03015402849337</v>
      </c>
      <c r="O26" s="30"/>
      <c r="P26" s="38">
        <f t="shared" ref="P26:Z26" si="1">IF(P15="-","-",SUM(P15:P25))</f>
        <v>576.03015402849337</v>
      </c>
      <c r="Q26" s="38">
        <f t="shared" si="1"/>
        <v>641.70633938877791</v>
      </c>
      <c r="R26" s="38">
        <f t="shared" si="1"/>
        <v>620.93909471016946</v>
      </c>
      <c r="S26" s="38">
        <f t="shared" si="1"/>
        <v>621.00092086916061</v>
      </c>
      <c r="T26" s="38">
        <f t="shared" si="1"/>
        <v>596.47897965503842</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t="str">
        <f>'3a DF'!V14</f>
        <v>-</v>
      </c>
      <c r="V27" s="129" t="str">
        <f>'3a DF'!W14</f>
        <v>-</v>
      </c>
      <c r="W27" s="129" t="str">
        <f>'3a DF'!X14</f>
        <v>-</v>
      </c>
      <c r="X27" s="129" t="str">
        <f>'3a DF'!Y14</f>
        <v>-</v>
      </c>
      <c r="Y27" s="129" t="str">
        <f>'3a DF'!Z14</f>
        <v>-</v>
      </c>
      <c r="Z27" s="129" t="str">
        <f>'3a DF'!AA14</f>
        <v>-</v>
      </c>
      <c r="AA27" s="28"/>
    </row>
    <row r="28" spans="1:27" s="29" customFormat="1" ht="11.25" customHeight="1" x14ac:dyDescent="0.15">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t="str">
        <f>'3b CM'!U14</f>
        <v>-</v>
      </c>
      <c r="V28" s="129" t="str">
        <f>'3b CM'!V14</f>
        <v>-</v>
      </c>
      <c r="W28" s="129" t="str">
        <f>'3b CM'!W14</f>
        <v>-</v>
      </c>
      <c r="X28" s="129" t="str">
        <f>'3b CM'!X14</f>
        <v>-</v>
      </c>
      <c r="Y28" s="129" t="str">
        <f>'3b CM'!Y14</f>
        <v>-</v>
      </c>
      <c r="Z28" s="129" t="str">
        <f>'3b CM'!Z14</f>
        <v>-</v>
      </c>
      <c r="AA28" s="28"/>
    </row>
    <row r="29" spans="1:27" s="29" customFormat="1" ht="12.4" customHeight="1" x14ac:dyDescent="0.15">
      <c r="A29" s="256"/>
      <c r="B29" s="132" t="s">
        <v>600</v>
      </c>
      <c r="C29" s="132" t="s">
        <v>601</v>
      </c>
      <c r="D29" s="130" t="s">
        <v>317</v>
      </c>
      <c r="E29" s="131"/>
      <c r="F29" s="30"/>
      <c r="G29" s="129" t="str">
        <f>IF('3c AA'!J84="-","-",'3c AA'!J84)</f>
        <v>-</v>
      </c>
      <c r="H29" s="129" t="str">
        <f>IF('3c AA'!K84="-","-",'3c AA'!K84)</f>
        <v>-</v>
      </c>
      <c r="I29" s="129" t="str">
        <f>IF('3c AA'!L84="-","-",'3c AA'!L84)</f>
        <v>-</v>
      </c>
      <c r="J29" s="129" t="str">
        <f>IF('3c AA'!M84="-","-",'3c AA'!M84)</f>
        <v>-</v>
      </c>
      <c r="K29" s="129" t="str">
        <f>IF('3c AA'!N84="-","-",'3c AA'!N84)</f>
        <v>-</v>
      </c>
      <c r="L29" s="129" t="str">
        <f>IF('3c AA'!O84="-","-",'3c AA'!O84)</f>
        <v>-</v>
      </c>
      <c r="M29" s="129" t="str">
        <f>IF('3c AA'!P84="-","-",'3c AA'!P84)</f>
        <v>-</v>
      </c>
      <c r="N29" s="129" t="str">
        <f>IF('3c AA'!Q84="-","-",'3c AA'!Q84)</f>
        <v>-</v>
      </c>
      <c r="O29" s="30"/>
      <c r="P29" s="129" t="str">
        <f>IF('3c AA'!S84="-","-",'3c AA'!S84)</f>
        <v>-</v>
      </c>
      <c r="Q29" s="129" t="str">
        <f>IF('3c AA'!T84="-","-",'3c AA'!T84)</f>
        <v>-</v>
      </c>
      <c r="R29" s="129" t="str">
        <f>IF('3c AA'!U84="-","-",'3c AA'!U84)</f>
        <v>-</v>
      </c>
      <c r="S29" s="129" t="str">
        <f>IF('3c AA'!V84="-","-",'3c AA'!V84)</f>
        <v>-</v>
      </c>
      <c r="T29" s="129">
        <f>IF('3c AA'!W84="-","-",'3c AA'!W84)</f>
        <v>0</v>
      </c>
      <c r="U29" s="129" t="str">
        <f>IF('3c AA'!X84="-","-",'3c AA'!X84)</f>
        <v>-</v>
      </c>
      <c r="V29" s="129" t="str">
        <f>IF('3c AA'!Y84="-","-",'3c AA'!Y84)</f>
        <v>-</v>
      </c>
      <c r="W29" s="129" t="str">
        <f>IF('3c AA'!Z84="-","-",'3c AA'!Z84)</f>
        <v>-</v>
      </c>
      <c r="X29" s="129" t="str">
        <f>IF('3c AA'!AA84="-","-",'3c AA'!AA84)</f>
        <v>-</v>
      </c>
      <c r="Y29" s="129" t="str">
        <f>IF('3c AA'!AB84="-","-",'3c AA'!AB84)</f>
        <v>-</v>
      </c>
      <c r="Z29" s="129" t="str">
        <f>IF('3c AA'!AC84="-","-",'3c AA'!AC84)</f>
        <v>-</v>
      </c>
      <c r="AA29" s="28"/>
    </row>
    <row r="30" spans="1:27" s="29" customFormat="1" ht="12.4" customHeight="1" x14ac:dyDescent="0.15">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t="str">
        <f>'3d PC'!U15</f>
        <v>-</v>
      </c>
      <c r="V30" s="129" t="str">
        <f>'3d PC'!V15</f>
        <v>-</v>
      </c>
      <c r="W30" s="129" t="str">
        <f>'3d PC'!W15</f>
        <v>-</v>
      </c>
      <c r="X30" s="129" t="str">
        <f>'3d PC'!X15</f>
        <v>-</v>
      </c>
      <c r="Y30" s="129" t="str">
        <f>'3d PC'!Y15</f>
        <v>-</v>
      </c>
      <c r="Z30" s="129" t="str">
        <f>'3d PC'!Z15</f>
        <v>-</v>
      </c>
      <c r="AA30" s="28"/>
    </row>
    <row r="31" spans="1:27" s="29" customFormat="1" ht="11.25" customHeight="1" x14ac:dyDescent="0.15">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t="str">
        <f>'3e NC-Elec'!V29</f>
        <v>-</v>
      </c>
      <c r="V31" s="129" t="str">
        <f>'3e NC-Elec'!W29</f>
        <v>-</v>
      </c>
      <c r="W31" s="129" t="str">
        <f>'3e NC-Elec'!X29</f>
        <v>-</v>
      </c>
      <c r="X31" s="129" t="str">
        <f>'3e NC-Elec'!Y29</f>
        <v>-</v>
      </c>
      <c r="Y31" s="129" t="str">
        <f>'3e NC-Elec'!Z29</f>
        <v>-</v>
      </c>
      <c r="Z31" s="129" t="str">
        <f>'3e NC-Elec'!AA29</f>
        <v>-</v>
      </c>
      <c r="AA31" s="28"/>
    </row>
    <row r="32" spans="1:27" s="29" customFormat="1" ht="11.25" customHeight="1" x14ac:dyDescent="0.15">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t="str">
        <f>IF('3g CPIH'!Q$16="-","-",'3h OC '!$E$8*('3g CPIH'!Q$16/'3g CPIH'!$G$16))</f>
        <v>-</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SMNCC'!G$40="-","-",'3i SMNCC'!G$40)</f>
        <v>0</v>
      </c>
      <c r="L33" s="129">
        <f>IF('3i SMNCC'!H$40="-","-",'3i SMNCC'!H$40)</f>
        <v>-0.18995176814939541</v>
      </c>
      <c r="M33" s="129">
        <f>IF('3i SMNCC'!I$40="-","-",'3i SMNCC'!I$40)</f>
        <v>2.3898674656215144</v>
      </c>
      <c r="N33" s="129">
        <f>IF('3i SMNCC'!J$40="-","-",'3i SMNCC'!J$40)</f>
        <v>2.4654635585146529</v>
      </c>
      <c r="O33" s="30"/>
      <c r="P33" s="129">
        <f>IF('3i SMNCC'!L$40="-","-",'3i SMNCC'!L$40)</f>
        <v>2.4654635585146529</v>
      </c>
      <c r="Q33" s="129">
        <f>IF('3i SMNCC'!M$40="-","-",'3i SMNCC'!M$40)</f>
        <v>4.8850955964817686</v>
      </c>
      <c r="R33" s="129">
        <f>IF('3i SMNCC'!N$40="-","-",'3i SMNCC'!N$40)</f>
        <v>4.7480163427765101</v>
      </c>
      <c r="S33" s="129">
        <f>IF('3i SMNCC'!O$40="-","-",'3i SMNCC'!O$40)</f>
        <v>7.093641997338695</v>
      </c>
      <c r="T33" s="129">
        <f>IF('3i SMNCC'!P$40="-","-",'3i SMNCC'!P$40)</f>
        <v>6.2155900817178944</v>
      </c>
      <c r="U33" s="129" t="str">
        <f>IF('3i SMNCC'!Q$40="-","-",'3i SMNCC'!Q$40)</f>
        <v>-</v>
      </c>
      <c r="V33" s="129" t="str">
        <f>IF('3i SMNCC'!R$40="-","-",'3i SMNCC'!R$40)</f>
        <v>-</v>
      </c>
      <c r="W33" s="129" t="str">
        <f>IF('3i SMNCC'!S$40="-","-",'3i SMNCC'!S$40)</f>
        <v>-</v>
      </c>
      <c r="X33" s="129" t="str">
        <f>IF('3i SMNCC'!T$40="-","-",'3i SMNCC'!T$40)</f>
        <v>-</v>
      </c>
      <c r="Y33" s="129" t="str">
        <f>IF('3i SMNCC'!U$40="-","-",'3i SMNCC'!U$40)</f>
        <v>-</v>
      </c>
      <c r="Z33" s="129" t="str">
        <f>IF('3i SMNCC'!V$40="-","-",'3i SMNCC'!V$40)</f>
        <v>-</v>
      </c>
      <c r="AA33" s="28"/>
    </row>
    <row r="34" spans="1:27" s="29" customFormat="1" ht="11.25" x14ac:dyDescent="0.15">
      <c r="A34" s="256"/>
      <c r="B34" s="132" t="s">
        <v>349</v>
      </c>
      <c r="C34" s="132" t="s">
        <v>389</v>
      </c>
      <c r="D34" s="130" t="s">
        <v>317</v>
      </c>
      <c r="E34" s="131"/>
      <c r="F34" s="30"/>
      <c r="G34" s="129">
        <f>IF('3g CPIH'!C$16="-","-",'3j PAAC PAP'!$G$12*('3g CPIH'!C$16/'3g CPIH'!$G$16))</f>
        <v>23.857918590998043</v>
      </c>
      <c r="H34" s="129">
        <f>IF('3g CPIH'!D$16="-","-",'3j PAAC PAP'!$G$12*('3g CPIH'!D$16/'3g CPIH'!$G$16))</f>
        <v>23.905682191780819</v>
      </c>
      <c r="I34" s="129">
        <f>IF('3g CPIH'!E$16="-","-",'3j PAAC PAP'!$G$12*('3g CPIH'!E$16/'3g CPIH'!$G$16))</f>
        <v>23.977327592954992</v>
      </c>
      <c r="J34" s="129">
        <f>IF('3g CPIH'!F$16="-","-",'3j PAAC PAP'!$G$12*('3g CPIH'!F$16/'3g CPIH'!$G$16))</f>
        <v>24.120618395303325</v>
      </c>
      <c r="K34" s="129">
        <f>IF('3g CPIH'!G$16="-","-",'3j PAAC PAP'!$G$12*('3g CPIH'!G$16/'3g CPIH'!$G$16))</f>
        <v>24.4072</v>
      </c>
      <c r="L34" s="129">
        <f>IF('3g CPIH'!H$16="-","-",'3j PAAC PAP'!$G$12*('3g CPIH'!H$16/'3g CPIH'!$G$16))</f>
        <v>24.717663405088064</v>
      </c>
      <c r="M34" s="129">
        <f>IF('3g CPIH'!I$16="-","-",'3j PAAC PAP'!$G$12*('3g CPIH'!I$16/'3g CPIH'!$G$16))</f>
        <v>25.075890410958902</v>
      </c>
      <c r="N34" s="129">
        <f>IF('3g CPIH'!J$16="-","-",'3j PAAC PAP'!$G$12*('3g CPIH'!J$16/'3g CPIH'!$G$16))</f>
        <v>25.290826614481411</v>
      </c>
      <c r="O34" s="30"/>
      <c r="P34" s="129">
        <f>IF('3g CPIH'!L$16="-","-",'3j PAAC PAP'!$G$12*('3g CPIH'!L$16/'3g CPIH'!$G$16))</f>
        <v>25.290826614481411</v>
      </c>
      <c r="Q34" s="129">
        <f>IF('3g CPIH'!M$16="-","-",'3j PAAC PAP'!$G$12*('3g CPIH'!M$16/'3g CPIH'!$G$16))</f>
        <v>25.577408219178082</v>
      </c>
      <c r="R34" s="129">
        <f>IF('3g CPIH'!N$16="-","-",'3j PAAC PAP'!$G$12*('3g CPIH'!N$16/'3g CPIH'!$G$16))</f>
        <v>25.768462622309197</v>
      </c>
      <c r="S34" s="129">
        <f>IF('3g CPIH'!O$16="-","-",'3j PAAC PAP'!$G$12*('3g CPIH'!O$16/'3g CPIH'!$G$16))</f>
        <v>25.911753424657533</v>
      </c>
      <c r="T34" s="129">
        <f>IF('3g CPIH'!P$16="-","-",'3j PAAC PAP'!$G$12*('3g CPIH'!P$16/'3g CPIH'!$G$16))</f>
        <v>25.983398825831699</v>
      </c>
      <c r="U34" s="129" t="str">
        <f>IF('3g CPIH'!Q$16="-","-",'3j PAAC PAP'!$G$12*('3g CPIH'!Q$16/'3g CPIH'!$G$16))</f>
        <v>-</v>
      </c>
      <c r="V34" s="129" t="str">
        <f>IF('3g CPIH'!R$16="-","-",'3j PAAC PAP'!$G$12*('3g CPIH'!R$16/'3g CPIH'!$G$16))</f>
        <v>-</v>
      </c>
      <c r="W34" s="129" t="str">
        <f>IF('3g CPIH'!S$16="-","-",'3j PAAC PAP'!$G$12*('3g CPIH'!S$16/'3g CPIH'!$G$16))</f>
        <v>-</v>
      </c>
      <c r="X34" s="129" t="str">
        <f>IF('3g CPIH'!T$16="-","-",'3j PAAC PAP'!$G$12*('3g CPIH'!T$16/'3g CPIH'!$G$16))</f>
        <v>-</v>
      </c>
      <c r="Y34" s="129" t="str">
        <f>IF('3g CPIH'!U$16="-","-",'3j PAAC PAP'!$G$12*('3g CPIH'!U$16/'3g CPIH'!$G$16))</f>
        <v>-</v>
      </c>
      <c r="Z34" s="129" t="str">
        <f>IF('3g CPIH'!V$16="-","-",'3j PAAC PAP'!$G$12*('3g CPIH'!V$16/'3g CPIH'!$G$16))</f>
        <v>-</v>
      </c>
      <c r="AA34" s="28"/>
    </row>
    <row r="35" spans="1:27" s="29" customFormat="1" ht="11.25" x14ac:dyDescent="0.15">
      <c r="A35" s="256"/>
      <c r="B35" s="132" t="s">
        <v>349</v>
      </c>
      <c r="C35" s="132" t="s">
        <v>406</v>
      </c>
      <c r="D35" s="130" t="s">
        <v>317</v>
      </c>
      <c r="E35" s="131"/>
      <c r="F35" s="30"/>
      <c r="G35" s="129">
        <f>IF(G27="-","-",SUM(G27:G33)*'3j PAAC PAP'!$G$30)</f>
        <v>0</v>
      </c>
      <c r="H35" s="129">
        <f>IF(H27="-","-",SUM(H27:H33)*'3j PAAC PAP'!$G$30)</f>
        <v>0</v>
      </c>
      <c r="I35" s="129">
        <f>IF(I27="-","-",SUM(I27:I33)*'3j PAAC PAP'!$G$30)</f>
        <v>0</v>
      </c>
      <c r="J35" s="129">
        <f>IF(J27="-","-",SUM(J27:J33)*'3j PAAC PAP'!$G$30)</f>
        <v>0</v>
      </c>
      <c r="K35" s="129">
        <f>IF(K27="-","-",SUM(K27:K33)*'3j PAAC PAP'!$G$30)</f>
        <v>0</v>
      </c>
      <c r="L35" s="129">
        <f>IF(L27="-","-",SUM(L27:L33)*'3j PAAC PAP'!$G$30)</f>
        <v>0</v>
      </c>
      <c r="M35" s="129">
        <f>IF(M27="-","-",SUM(M27:M33)*'3j PAAC PAP'!$G$30)</f>
        <v>0</v>
      </c>
      <c r="N35" s="129">
        <f>IF(N27="-","-",SUM(N27:N33)*'3j PAAC PAP'!$G$30)</f>
        <v>0</v>
      </c>
      <c r="O35" s="30"/>
      <c r="P35" s="129">
        <f>IF(P27="-","-",SUM(P27:P33)*'3j PAAC PAP'!$G$30)</f>
        <v>0</v>
      </c>
      <c r="Q35" s="129">
        <f>IF(Q27="-","-",SUM(Q27:Q33)*'3j PAAC PAP'!$G$30)</f>
        <v>0</v>
      </c>
      <c r="R35" s="129">
        <f>IF(R27="-","-",SUM(R27:R33)*'3j PAAC PAP'!$G$30)</f>
        <v>0</v>
      </c>
      <c r="S35" s="129">
        <f>IF(S27="-","-",SUM(S27:S33)*'3j PAAC PAP'!$G$30)</f>
        <v>0</v>
      </c>
      <c r="T35" s="129">
        <f>IF(T27="-","-",SUM(T27:T33)*'3j PAAC PAP'!$G$30)</f>
        <v>0</v>
      </c>
      <c r="U35" s="129" t="str">
        <f>IF(U27="-","-",SUM(U27:U33)*'3j PAAC PAP'!$G$30)</f>
        <v>-</v>
      </c>
      <c r="V35" s="129" t="str">
        <f>IF(V27="-","-",SUM(V27:V33)*'3j PAAC PAP'!$G$30)</f>
        <v>-</v>
      </c>
      <c r="W35" s="129" t="str">
        <f>IF(W27="-","-",SUM(W27:W33)*'3j PAAC PAP'!$G$30)</f>
        <v>-</v>
      </c>
      <c r="X35" s="129" t="str">
        <f>IF(X27="-","-",SUM(X27:X33)*'3j PAAC PAP'!$G$30)</f>
        <v>-</v>
      </c>
      <c r="Y35" s="129" t="str">
        <f>IF(Y27="-","-",SUM(Y27:Y33)*'3j PAAC PAP'!$G$30)</f>
        <v>-</v>
      </c>
      <c r="Z35" s="129" t="str">
        <f>IF(Z27="-","-",SUM(Z27:Z33)*'3j PAAC PAP'!$G$30)</f>
        <v>-</v>
      </c>
      <c r="AA35" s="28"/>
    </row>
    <row r="36" spans="1:27" s="29" customFormat="1" ht="11.25" x14ac:dyDescent="0.15">
      <c r="A36" s="256"/>
      <c r="B36" s="132" t="s">
        <v>388</v>
      </c>
      <c r="C36" s="132" t="s">
        <v>518</v>
      </c>
      <c r="D36" s="130" t="s">
        <v>317</v>
      </c>
      <c r="E36" s="131"/>
      <c r="F36" s="30"/>
      <c r="G36" s="129">
        <f>IF(G27="-","-",SUM(G27:G35)*'3k EBIT'!$E$8)</f>
        <v>9.0929178197429827</v>
      </c>
      <c r="H36" s="129">
        <f>IF(H27="-","-",SUM(H27:H35)*'3k EBIT'!$E$8)</f>
        <v>8.7323391264952583</v>
      </c>
      <c r="I36" s="129">
        <f>IF(I27="-","-",SUM(I27:I35)*'3k EBIT'!$E$8)</f>
        <v>9.0386934978136999</v>
      </c>
      <c r="J36" s="129">
        <f>IF(J27="-","-",SUM(J27:J35)*'3k EBIT'!$E$8)</f>
        <v>8.8747728602101699</v>
      </c>
      <c r="K36" s="129">
        <f>IF(K27="-","-",SUM(K27:K35)*'3k EBIT'!$E$8)</f>
        <v>9.5338298164799848</v>
      </c>
      <c r="L36" s="129">
        <f>IF(L27="-","-",SUM(L27:L35)*'3k EBIT'!$E$8)</f>
        <v>9.4286355597016289</v>
      </c>
      <c r="M36" s="129">
        <f>IF(M27="-","-",SUM(M27:M35)*'3k EBIT'!$E$8)</f>
        <v>10.224107172633811</v>
      </c>
      <c r="N36" s="129">
        <f>IF(N27="-","-",SUM(N27:N35)*'3k EBIT'!$E$8)</f>
        <v>10.559900646882742</v>
      </c>
      <c r="O36" s="30"/>
      <c r="P36" s="129">
        <f>IF(P27="-","-",SUM(P27:P35)*'3k EBIT'!$E$8)</f>
        <v>10.559900646882742</v>
      </c>
      <c r="Q36" s="129">
        <f>IF(Q27="-","-",SUM(Q27:Q35)*'3k EBIT'!$E$8)</f>
        <v>11.679462423775298</v>
      </c>
      <c r="R36" s="129">
        <f>IF(R27="-","-",SUM(R27:R35)*'3k EBIT'!$E$8)</f>
        <v>11.298488995452315</v>
      </c>
      <c r="S36" s="129">
        <f>IF(S27="-","-",SUM(S27:S35)*'3k EBIT'!$E$8)</f>
        <v>11.314172117127745</v>
      </c>
      <c r="T36" s="129">
        <f>IF(T27="-","-",SUM(T27:T35)*'3k EBIT'!$E$8)</f>
        <v>10.861388410761984</v>
      </c>
      <c r="U36" s="129" t="str">
        <f>IF(U27="-","-",SUM(U27:U35)*'3k EBIT'!$E$8)</f>
        <v>-</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15">
      <c r="A37" s="256"/>
      <c r="B37" s="132" t="s">
        <v>292</v>
      </c>
      <c r="C37" s="177" t="s">
        <v>519</v>
      </c>
      <c r="D37" s="130" t="s">
        <v>317</v>
      </c>
      <c r="E37" s="130"/>
      <c r="F37" s="30"/>
      <c r="G37" s="129">
        <f>IF(G27="-","-",SUM(G27:G30,G32:G36)*'3l HAP'!$E$9)</f>
        <v>5.3574743521019661</v>
      </c>
      <c r="H37" s="129">
        <f>IF(H27="-","-",SUM(H27:H30,H32:H36)*'3l HAP'!$E$9)</f>
        <v>5.0688434591196012</v>
      </c>
      <c r="I37" s="129">
        <f>IF(I27="-","-",SUM(I27:I30,I32:I36)*'3l HAP'!$E$9)</f>
        <v>5.0983633720938935</v>
      </c>
      <c r="J37" s="129">
        <f>IF(J27="-","-",SUM(J27:J30,J32:J36)*'3l HAP'!$E$9)</f>
        <v>4.9801551316704158</v>
      </c>
      <c r="K37" s="129">
        <f>IF(K27="-","-",SUM(K27:K30,K32:K36)*'3l HAP'!$E$9)</f>
        <v>5.5900068146208053</v>
      </c>
      <c r="L37" s="129">
        <f>IF(L27="-","-",SUM(L27:L30,L32:L36)*'3l HAP'!$E$9)</f>
        <v>5.4960271591189978</v>
      </c>
      <c r="M37" s="129">
        <f>IF(M27="-","-",SUM(M27:M30,M32:M36)*'3l HAP'!$E$9)</f>
        <v>6.1490788938860801</v>
      </c>
      <c r="N37" s="129">
        <f>IF(N27="-","-",SUM(N27:N30,N32:N36)*'3l HAP'!$E$9)</f>
        <v>6.4135707180224024</v>
      </c>
      <c r="O37" s="30"/>
      <c r="P37" s="129">
        <f>IF(P27="-","-",SUM(P27:P30,P32:P36)*'3l HAP'!$E$9)</f>
        <v>6.4135707180224024</v>
      </c>
      <c r="Q37" s="129">
        <f>IF(Q27="-","-",SUM(Q27:Q30,Q32:Q36)*'3l HAP'!$E$9)</f>
        <v>7.1930773806799104</v>
      </c>
      <c r="R37" s="129">
        <f>IF(R27="-","-",SUM(R27:R30,R32:R36)*'3l HAP'!$E$9)</f>
        <v>6.8742874327214745</v>
      </c>
      <c r="S37" s="129">
        <f>IF(S27="-","-",SUM(S27:S30,S32:S36)*'3l HAP'!$E$9)</f>
        <v>6.8963473688757473</v>
      </c>
      <c r="T37" s="129">
        <f>IF(T27="-","-",SUM(T27:T30,T32:T36)*'3l HAP'!$E$9)</f>
        <v>6.4967540889245496</v>
      </c>
      <c r="U37" s="129" t="str">
        <f>IF(U27="-","-",SUM(U27:U30,U32:U36)*'3l HAP'!$E$9)</f>
        <v>-</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15">
      <c r="A38" s="256"/>
      <c r="B38" s="132" t="s">
        <v>44</v>
      </c>
      <c r="C38" s="132" t="str">
        <f>B38&amp;"_"&amp;D38</f>
        <v>Total_East Midlands</v>
      </c>
      <c r="D38" s="130" t="s">
        <v>317</v>
      </c>
      <c r="E38" s="131"/>
      <c r="F38" s="30"/>
      <c r="G38" s="129">
        <f t="shared" ref="G38:N38" si="2">IF(G27="-","-",SUM(G27:G37))</f>
        <v>483.93189876741411</v>
      </c>
      <c r="H38" s="129">
        <f t="shared" si="2"/>
        <v>464.66544975286286</v>
      </c>
      <c r="I38" s="129">
        <f t="shared" si="2"/>
        <v>480.8188772857327</v>
      </c>
      <c r="J38" s="129">
        <f t="shared" si="2"/>
        <v>472.07327062974565</v>
      </c>
      <c r="K38" s="129">
        <f t="shared" si="2"/>
        <v>507.37031620978644</v>
      </c>
      <c r="L38" s="129">
        <f t="shared" si="2"/>
        <v>501.7397990107263</v>
      </c>
      <c r="M38" s="129">
        <f t="shared" si="2"/>
        <v>544.25976044868696</v>
      </c>
      <c r="N38" s="129">
        <f t="shared" si="2"/>
        <v>562.19758572275009</v>
      </c>
      <c r="O38" s="30"/>
      <c r="P38" s="129">
        <f t="shared" ref="P38:Z38" si="3">IF(P27="-","-",SUM(P27:P37))</f>
        <v>562.19758572275009</v>
      </c>
      <c r="Q38" s="129">
        <f t="shared" si="3"/>
        <v>621.90137209355566</v>
      </c>
      <c r="R38" s="129">
        <f t="shared" si="3"/>
        <v>601.53135735817773</v>
      </c>
      <c r="S38" s="129">
        <f t="shared" si="3"/>
        <v>602.37884440998869</v>
      </c>
      <c r="T38" s="129">
        <f t="shared" si="3"/>
        <v>578.14853958570393</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t="str">
        <f>'3a DF'!V15</f>
        <v>-</v>
      </c>
      <c r="V39" s="38" t="str">
        <f>'3a DF'!W15</f>
        <v>-</v>
      </c>
      <c r="W39" s="38" t="str">
        <f>'3a DF'!X15</f>
        <v>-</v>
      </c>
      <c r="X39" s="38" t="str">
        <f>'3a DF'!Y15</f>
        <v>-</v>
      </c>
      <c r="Y39" s="38" t="str">
        <f>'3a DF'!Z15</f>
        <v>-</v>
      </c>
      <c r="Z39" s="38" t="str">
        <f>'3a DF'!AA15</f>
        <v>-</v>
      </c>
      <c r="AA39" s="28"/>
    </row>
    <row r="40" spans="1:27" s="29" customFormat="1" ht="11.25" customHeight="1" x14ac:dyDescent="0.15">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t="str">
        <f>'3b CM'!U15</f>
        <v>-</v>
      </c>
      <c r="V40" s="38" t="str">
        <f>'3b CM'!V15</f>
        <v>-</v>
      </c>
      <c r="W40" s="38" t="str">
        <f>'3b CM'!W15</f>
        <v>-</v>
      </c>
      <c r="X40" s="38" t="str">
        <f>'3b CM'!X15</f>
        <v>-</v>
      </c>
      <c r="Y40" s="38" t="str">
        <f>'3b CM'!Y15</f>
        <v>-</v>
      </c>
      <c r="Z40" s="38" t="str">
        <f>'3b CM'!Z15</f>
        <v>-</v>
      </c>
      <c r="AA40" s="28"/>
    </row>
    <row r="41" spans="1:27" s="29" customFormat="1" ht="11.25" customHeight="1" x14ac:dyDescent="0.15">
      <c r="A41" s="256"/>
      <c r="B41" s="135" t="s">
        <v>600</v>
      </c>
      <c r="C41" s="135" t="s">
        <v>601</v>
      </c>
      <c r="D41" s="127" t="s">
        <v>318</v>
      </c>
      <c r="E41" s="128"/>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f>IF('3c AA'!W85="-","-",'3c AA'!W85)</f>
        <v>0</v>
      </c>
      <c r="U41" s="38" t="str">
        <f>IF('3c AA'!X85="-","-",'3c AA'!X85)</f>
        <v>-</v>
      </c>
      <c r="V41" s="38" t="str">
        <f>IF('3c AA'!Y85="-","-",'3c AA'!Y85)</f>
        <v>-</v>
      </c>
      <c r="W41" s="38" t="str">
        <f>IF('3c AA'!Z85="-","-",'3c AA'!Z85)</f>
        <v>-</v>
      </c>
      <c r="X41" s="38" t="str">
        <f>IF('3c AA'!AA85="-","-",'3c AA'!AA85)</f>
        <v>-</v>
      </c>
      <c r="Y41" s="38" t="str">
        <f>IF('3c AA'!AB85="-","-",'3c AA'!AB85)</f>
        <v>-</v>
      </c>
      <c r="Z41" s="38" t="str">
        <f>IF('3c AA'!AC85="-","-",'3c AA'!AC85)</f>
        <v>-</v>
      </c>
      <c r="AA41" s="28"/>
    </row>
    <row r="42" spans="1:27" s="29" customFormat="1" ht="11.25" customHeight="1" x14ac:dyDescent="0.15">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t="str">
        <f>'3d PC'!U16</f>
        <v>-</v>
      </c>
      <c r="V42" s="38" t="str">
        <f>'3d PC'!V16</f>
        <v>-</v>
      </c>
      <c r="W42" s="38" t="str">
        <f>'3d PC'!W16</f>
        <v>-</v>
      </c>
      <c r="X42" s="38" t="str">
        <f>'3d PC'!X16</f>
        <v>-</v>
      </c>
      <c r="Y42" s="38" t="str">
        <f>'3d PC'!Y16</f>
        <v>-</v>
      </c>
      <c r="Z42" s="38" t="str">
        <f>'3d PC'!Z16</f>
        <v>-</v>
      </c>
      <c r="AA42" s="28"/>
    </row>
    <row r="43" spans="1:27" s="29" customFormat="1" ht="11.25" customHeight="1" x14ac:dyDescent="0.15">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t="str">
        <f>'3e NC-Elec'!V30</f>
        <v>-</v>
      </c>
      <c r="V43" s="38" t="str">
        <f>'3e NC-Elec'!W30</f>
        <v>-</v>
      </c>
      <c r="W43" s="38" t="str">
        <f>'3e NC-Elec'!X30</f>
        <v>-</v>
      </c>
      <c r="X43" s="38" t="str">
        <f>'3e NC-Elec'!Y30</f>
        <v>-</v>
      </c>
      <c r="Y43" s="38" t="str">
        <f>'3e NC-Elec'!Z30</f>
        <v>-</v>
      </c>
      <c r="Z43" s="38" t="str">
        <f>'3e NC-Elec'!AA30</f>
        <v>-</v>
      </c>
      <c r="AA43" s="28"/>
    </row>
    <row r="44" spans="1:27" s="29" customFormat="1" ht="12.4" customHeight="1" x14ac:dyDescent="0.15">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t="str">
        <f>IF('3g CPIH'!Q$16="-","-",'3h OC '!$E$8*('3g CPIH'!Q$16/'3g CPIH'!$G$16))</f>
        <v>-</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SMNCC'!G$40="-","-",'3i SMNCC'!G$40)</f>
        <v>0</v>
      </c>
      <c r="L45" s="38">
        <f>IF('3i SMNCC'!H$40="-","-",'3i SMNCC'!H$40)</f>
        <v>-0.18995176814939541</v>
      </c>
      <c r="M45" s="38">
        <f>IF('3i SMNCC'!I$40="-","-",'3i SMNCC'!I$40)</f>
        <v>2.3898674656215144</v>
      </c>
      <c r="N45" s="38">
        <f>IF('3i SMNCC'!J$40="-","-",'3i SMNCC'!J$40)</f>
        <v>2.4654635585146529</v>
      </c>
      <c r="O45" s="30"/>
      <c r="P45" s="38">
        <f>IF('3i SMNCC'!L$40="-","-",'3i SMNCC'!L$40)</f>
        <v>2.4654635585146529</v>
      </c>
      <c r="Q45" s="38">
        <f>IF('3i SMNCC'!M$40="-","-",'3i SMNCC'!M$40)</f>
        <v>4.8850955964817686</v>
      </c>
      <c r="R45" s="38">
        <f>IF('3i SMNCC'!N$40="-","-",'3i SMNCC'!N$40)</f>
        <v>4.7480163427765101</v>
      </c>
      <c r="S45" s="38">
        <f>IF('3i SMNCC'!O$40="-","-",'3i SMNCC'!O$40)</f>
        <v>7.093641997338695</v>
      </c>
      <c r="T45" s="38">
        <f>IF('3i SMNCC'!P$40="-","-",'3i SMNCC'!P$40)</f>
        <v>6.2155900817178944</v>
      </c>
      <c r="U45" s="38" t="str">
        <f>IF('3i SMNCC'!Q$40="-","-",'3i SMNCC'!Q$40)</f>
        <v>-</v>
      </c>
      <c r="V45" s="38" t="str">
        <f>IF('3i SMNCC'!R$40="-","-",'3i SMNCC'!R$40)</f>
        <v>-</v>
      </c>
      <c r="W45" s="38" t="str">
        <f>IF('3i SMNCC'!S$40="-","-",'3i SMNCC'!S$40)</f>
        <v>-</v>
      </c>
      <c r="X45" s="38" t="str">
        <f>IF('3i SMNCC'!T$40="-","-",'3i SMNCC'!T$40)</f>
        <v>-</v>
      </c>
      <c r="Y45" s="38" t="str">
        <f>IF('3i SMNCC'!U$40="-","-",'3i SMNCC'!U$40)</f>
        <v>-</v>
      </c>
      <c r="Z45" s="38" t="str">
        <f>IF('3i SMNCC'!V$40="-","-",'3i SMNCC'!V$40)</f>
        <v>-</v>
      </c>
      <c r="AA45" s="28"/>
    </row>
    <row r="46" spans="1:27" s="29" customFormat="1" ht="11.25" x14ac:dyDescent="0.15">
      <c r="A46" s="256"/>
      <c r="B46" s="135" t="s">
        <v>349</v>
      </c>
      <c r="C46" s="135" t="s">
        <v>389</v>
      </c>
      <c r="D46" s="127" t="s">
        <v>318</v>
      </c>
      <c r="E46" s="128"/>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f>IF('3g CPIH'!P$16="-","-",'3j PAAC PAP'!$G$12*('3g CPIH'!P$16/'3g CPIH'!$G$16))</f>
        <v>25.983398825831699</v>
      </c>
      <c r="U46" s="38" t="str">
        <f>IF('3g CPIH'!Q$16="-","-",'3j PAAC PAP'!$G$12*('3g CPIH'!Q$16/'3g CPIH'!$G$16))</f>
        <v>-</v>
      </c>
      <c r="V46" s="38" t="str">
        <f>IF('3g CPIH'!R$16="-","-",'3j PAAC PAP'!$G$12*('3g CPIH'!R$16/'3g CPIH'!$G$16))</f>
        <v>-</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25" x14ac:dyDescent="0.15">
      <c r="A47" s="256"/>
      <c r="B47" s="135" t="s">
        <v>349</v>
      </c>
      <c r="C47" s="135" t="s">
        <v>406</v>
      </c>
      <c r="D47" s="127" t="s">
        <v>318</v>
      </c>
      <c r="E47" s="128"/>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f>IF(T39="-","-",SUM(T39:T45)*'3j PAAC PAP'!$G$30)</f>
        <v>0</v>
      </c>
      <c r="U47" s="38" t="str">
        <f>IF(U39="-","-",SUM(U39:U45)*'3j PAAC PAP'!$G$30)</f>
        <v>-</v>
      </c>
      <c r="V47" s="38" t="str">
        <f>IF(V39="-","-",SUM(V39:V45)*'3j PAAC PAP'!$G$30)</f>
        <v>-</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15">
      <c r="A48" s="256"/>
      <c r="B48" s="135" t="s">
        <v>388</v>
      </c>
      <c r="C48" s="135" t="s">
        <v>518</v>
      </c>
      <c r="D48" s="133" t="s">
        <v>318</v>
      </c>
      <c r="E48" s="128"/>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9.2212321763868186</v>
      </c>
      <c r="M48" s="38">
        <f>IF(M39="-","-",SUM(M39:M47)*'3k EBIT'!$E$8)</f>
        <v>10.176423895813191</v>
      </c>
      <c r="N48" s="38">
        <f>IF(N39="-","-",SUM(N39:N47)*'3k EBIT'!$E$8)</f>
        <v>10.518809300924101</v>
      </c>
      <c r="O48" s="30"/>
      <c r="P48" s="38">
        <f>IF(P39="-","-",SUM(P39:P47)*'3k EBIT'!$E$8)</f>
        <v>10.518809300924101</v>
      </c>
      <c r="Q48" s="38">
        <f>IF(Q39="-","-",SUM(Q39:Q47)*'3k EBIT'!$E$8)</f>
        <v>11.774847652592401</v>
      </c>
      <c r="R48" s="38">
        <f>IF(R39="-","-",SUM(R39:R47)*'3k EBIT'!$E$8)</f>
        <v>11.382781853231089</v>
      </c>
      <c r="S48" s="38">
        <f>IF(S39="-","-",SUM(S39:S47)*'3k EBIT'!$E$8)</f>
        <v>11.504942031746069</v>
      </c>
      <c r="T48" s="38">
        <f>IF(T39="-","-",SUM(T39:T47)*'3k EBIT'!$E$8)</f>
        <v>11.040643821820989</v>
      </c>
      <c r="U48" s="38" t="str">
        <f>IF(U39="-","-",SUM(U39:U47)*'3k EBIT'!$E$8)</f>
        <v>-</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15">
      <c r="A49" s="256"/>
      <c r="B49" s="135" t="s">
        <v>292</v>
      </c>
      <c r="C49" s="179" t="s">
        <v>519</v>
      </c>
      <c r="D49" s="133" t="s">
        <v>318</v>
      </c>
      <c r="E49" s="127"/>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5.5193046985077947</v>
      </c>
      <c r="M49" s="38">
        <f>IF(M39="-","-",SUM(M39:M42,M44:M48)*'3l HAP'!$E$9)</f>
        <v>6.2127377910151607</v>
      </c>
      <c r="N49" s="38">
        <f>IF(N39="-","-",SUM(N39:N42,N44:N48)*'3l HAP'!$E$9)</f>
        <v>6.4824315785293152</v>
      </c>
      <c r="O49" s="30"/>
      <c r="P49" s="38">
        <f>IF(P39="-","-",SUM(P39:P42,P44:P48)*'3l HAP'!$E$9)</f>
        <v>6.4824315785293152</v>
      </c>
      <c r="Q49" s="38">
        <f>IF(Q39="-","-",SUM(Q39:Q42,Q44:Q48)*'3l HAP'!$E$9)</f>
        <v>7.2915367985138433</v>
      </c>
      <c r="R49" s="38">
        <f>IF(R39="-","-",SUM(R39:R42,R44:R48)*'3l HAP'!$E$9)</f>
        <v>6.9640102186727146</v>
      </c>
      <c r="S49" s="38">
        <f>IF(S39="-","-",SUM(S39:S42,S44:S48)*'3l HAP'!$E$9)</f>
        <v>6.9866402829121892</v>
      </c>
      <c r="T49" s="38">
        <f>IF(T39="-","-",SUM(T39:T42,T44:T48)*'3l HAP'!$E$9)</f>
        <v>6.5776139429592817</v>
      </c>
      <c r="U49" s="38" t="str">
        <f>IF(U39="-","-",SUM(U39:U42,U44:U48)*'3l HAP'!$E$9)</f>
        <v>-</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15">
      <c r="A50" s="256"/>
      <c r="B50" s="135" t="s">
        <v>44</v>
      </c>
      <c r="C50" s="135" t="str">
        <f>B50&amp;"_"&amp;D50</f>
        <v>Total_London</v>
      </c>
      <c r="D50" s="133" t="s">
        <v>318</v>
      </c>
      <c r="E50" s="128"/>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490.84711351609752</v>
      </c>
      <c r="M50" s="38">
        <f t="shared" si="4"/>
        <v>541.81377423397771</v>
      </c>
      <c r="N50" s="38">
        <f t="shared" si="4"/>
        <v>560.10374505769073</v>
      </c>
      <c r="O50" s="30"/>
      <c r="P50" s="38">
        <f t="shared" ref="P50:Z50" si="5">IF(P39="-","-",SUM(P39:P49))</f>
        <v>560.10374505769073</v>
      </c>
      <c r="Q50" s="38">
        <f t="shared" si="5"/>
        <v>627.0201046386527</v>
      </c>
      <c r="R50" s="38">
        <f t="shared" si="5"/>
        <v>606.05754451051848</v>
      </c>
      <c r="S50" s="38">
        <f t="shared" si="5"/>
        <v>612.50965499877987</v>
      </c>
      <c r="T50" s="38">
        <f t="shared" si="5"/>
        <v>587.66389086169204</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t="str">
        <f>'3a DF'!V16</f>
        <v>-</v>
      </c>
      <c r="V51" s="129" t="str">
        <f>'3a DF'!W16</f>
        <v>-</v>
      </c>
      <c r="W51" s="129" t="str">
        <f>'3a DF'!X16</f>
        <v>-</v>
      </c>
      <c r="X51" s="129" t="str">
        <f>'3a DF'!Y16</f>
        <v>-</v>
      </c>
      <c r="Y51" s="129" t="str">
        <f>'3a DF'!Z16</f>
        <v>-</v>
      </c>
      <c r="Z51" s="129" t="str">
        <f>'3a DF'!AA16</f>
        <v>-</v>
      </c>
      <c r="AA51" s="28"/>
    </row>
    <row r="52" spans="1:27" s="29" customFormat="1" ht="11.25" customHeight="1" x14ac:dyDescent="0.15">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t="str">
        <f>'3b CM'!U16</f>
        <v>-</v>
      </c>
      <c r="V52" s="129" t="str">
        <f>'3b CM'!V16</f>
        <v>-</v>
      </c>
      <c r="W52" s="129" t="str">
        <f>'3b CM'!W16</f>
        <v>-</v>
      </c>
      <c r="X52" s="129" t="str">
        <f>'3b CM'!X16</f>
        <v>-</v>
      </c>
      <c r="Y52" s="129" t="str">
        <f>'3b CM'!Y16</f>
        <v>-</v>
      </c>
      <c r="Z52" s="129" t="str">
        <f>'3b CM'!Z16</f>
        <v>-</v>
      </c>
      <c r="AA52" s="28"/>
    </row>
    <row r="53" spans="1:27" s="29" customFormat="1" ht="11.25" customHeight="1" x14ac:dyDescent="0.15">
      <c r="A53" s="256"/>
      <c r="B53" s="132" t="s">
        <v>600</v>
      </c>
      <c r="C53" s="132" t="s">
        <v>601</v>
      </c>
      <c r="D53" s="134" t="s">
        <v>319</v>
      </c>
      <c r="E53" s="131"/>
      <c r="F53" s="30"/>
      <c r="G53" s="129" t="str">
        <f>IF('3c AA'!J86="-","-",'3c AA'!J86)</f>
        <v>-</v>
      </c>
      <c r="H53" s="129" t="str">
        <f>IF('3c AA'!K86="-","-",'3c AA'!K86)</f>
        <v>-</v>
      </c>
      <c r="I53" s="129" t="str">
        <f>IF('3c AA'!L86="-","-",'3c AA'!L86)</f>
        <v>-</v>
      </c>
      <c r="J53" s="129" t="str">
        <f>IF('3c AA'!M86="-","-",'3c AA'!M86)</f>
        <v>-</v>
      </c>
      <c r="K53" s="129" t="str">
        <f>IF('3c AA'!N86="-","-",'3c AA'!N86)</f>
        <v>-</v>
      </c>
      <c r="L53" s="129" t="str">
        <f>IF('3c AA'!O86="-","-",'3c AA'!O86)</f>
        <v>-</v>
      </c>
      <c r="M53" s="129" t="str">
        <f>IF('3c AA'!P86="-","-",'3c AA'!P86)</f>
        <v>-</v>
      </c>
      <c r="N53" s="129" t="str">
        <f>IF('3c AA'!Q86="-","-",'3c AA'!Q86)</f>
        <v>-</v>
      </c>
      <c r="O53" s="30"/>
      <c r="P53" s="129" t="str">
        <f>IF('3c AA'!S86="-","-",'3c AA'!S86)</f>
        <v>-</v>
      </c>
      <c r="Q53" s="129" t="str">
        <f>IF('3c AA'!T86="-","-",'3c AA'!T86)</f>
        <v>-</v>
      </c>
      <c r="R53" s="129" t="str">
        <f>IF('3c AA'!U86="-","-",'3c AA'!U86)</f>
        <v>-</v>
      </c>
      <c r="S53" s="129" t="str">
        <f>IF('3c AA'!V86="-","-",'3c AA'!V86)</f>
        <v>-</v>
      </c>
      <c r="T53" s="129">
        <f>IF('3c AA'!W86="-","-",'3c AA'!W86)</f>
        <v>0</v>
      </c>
      <c r="U53" s="129" t="str">
        <f>IF('3c AA'!X86="-","-",'3c AA'!X86)</f>
        <v>-</v>
      </c>
      <c r="V53" s="129" t="str">
        <f>IF('3c AA'!Y86="-","-",'3c AA'!Y86)</f>
        <v>-</v>
      </c>
      <c r="W53" s="129" t="str">
        <f>IF('3c AA'!Z86="-","-",'3c AA'!Z86)</f>
        <v>-</v>
      </c>
      <c r="X53" s="129" t="str">
        <f>IF('3c AA'!AA86="-","-",'3c AA'!AA86)</f>
        <v>-</v>
      </c>
      <c r="Y53" s="129" t="str">
        <f>IF('3c AA'!AB86="-","-",'3c AA'!AB86)</f>
        <v>-</v>
      </c>
      <c r="Z53" s="129" t="str">
        <f>IF('3c AA'!AC86="-","-",'3c AA'!AC86)</f>
        <v>-</v>
      </c>
      <c r="AA53" s="28"/>
    </row>
    <row r="54" spans="1:27" s="29" customFormat="1" ht="11.25" customHeight="1" x14ac:dyDescent="0.15">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t="str">
        <f>'3d PC'!U17</f>
        <v>-</v>
      </c>
      <c r="V54" s="129" t="str">
        <f>'3d PC'!V17</f>
        <v>-</v>
      </c>
      <c r="W54" s="129" t="str">
        <f>'3d PC'!W17</f>
        <v>-</v>
      </c>
      <c r="X54" s="129" t="str">
        <f>'3d PC'!X17</f>
        <v>-</v>
      </c>
      <c r="Y54" s="129" t="str">
        <f>'3d PC'!Y17</f>
        <v>-</v>
      </c>
      <c r="Z54" s="129" t="str">
        <f>'3d PC'!Z17</f>
        <v>-</v>
      </c>
      <c r="AA54" s="28"/>
    </row>
    <row r="55" spans="1:27" s="29" customFormat="1" ht="11.25" customHeight="1" x14ac:dyDescent="0.15">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t="str">
        <f>'3e NC-Elec'!V31</f>
        <v>-</v>
      </c>
      <c r="V55" s="129" t="str">
        <f>'3e NC-Elec'!W31</f>
        <v>-</v>
      </c>
      <c r="W55" s="129" t="str">
        <f>'3e NC-Elec'!X31</f>
        <v>-</v>
      </c>
      <c r="X55" s="129" t="str">
        <f>'3e NC-Elec'!Y31</f>
        <v>-</v>
      </c>
      <c r="Y55" s="129" t="str">
        <f>'3e NC-Elec'!Z31</f>
        <v>-</v>
      </c>
      <c r="Z55" s="129" t="str">
        <f>'3e NC-Elec'!AA31</f>
        <v>-</v>
      </c>
      <c r="AA55" s="28"/>
    </row>
    <row r="56" spans="1:27" s="29" customFormat="1" ht="11.25" x14ac:dyDescent="0.15">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t="str">
        <f>IF('3g CPIH'!Q$16="-","-",'3h OC '!$E$8*('3g CPIH'!Q$16/'3g CPIH'!$G$16))</f>
        <v>-</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SMNCC'!G$40="-","-",'3i SMNCC'!G$40)</f>
        <v>0</v>
      </c>
      <c r="L57" s="129">
        <f>IF('3i SMNCC'!H$40="-","-",'3i SMNCC'!H$40)</f>
        <v>-0.18995176814939541</v>
      </c>
      <c r="M57" s="129">
        <f>IF('3i SMNCC'!I$40="-","-",'3i SMNCC'!I$40)</f>
        <v>2.3898674656215144</v>
      </c>
      <c r="N57" s="129">
        <f>IF('3i SMNCC'!J$40="-","-",'3i SMNCC'!J$40)</f>
        <v>2.4654635585146529</v>
      </c>
      <c r="O57" s="30"/>
      <c r="P57" s="129">
        <f>IF('3i SMNCC'!L$40="-","-",'3i SMNCC'!L$40)</f>
        <v>2.4654635585146529</v>
      </c>
      <c r="Q57" s="129">
        <f>IF('3i SMNCC'!M$40="-","-",'3i SMNCC'!M$40)</f>
        <v>4.8850955964817686</v>
      </c>
      <c r="R57" s="129">
        <f>IF('3i SMNCC'!N$40="-","-",'3i SMNCC'!N$40)</f>
        <v>4.7480163427765101</v>
      </c>
      <c r="S57" s="129">
        <f>IF('3i SMNCC'!O$40="-","-",'3i SMNCC'!O$40)</f>
        <v>7.093641997338695</v>
      </c>
      <c r="T57" s="129">
        <f>IF('3i SMNCC'!P$40="-","-",'3i SMNCC'!P$40)</f>
        <v>6.2155900817178944</v>
      </c>
      <c r="U57" s="129" t="str">
        <f>IF('3i SMNCC'!Q$40="-","-",'3i SMNCC'!Q$40)</f>
        <v>-</v>
      </c>
      <c r="V57" s="129" t="str">
        <f>IF('3i SMNCC'!R$40="-","-",'3i SMNCC'!R$40)</f>
        <v>-</v>
      </c>
      <c r="W57" s="129" t="str">
        <f>IF('3i SMNCC'!S$40="-","-",'3i SMNCC'!S$40)</f>
        <v>-</v>
      </c>
      <c r="X57" s="129" t="str">
        <f>IF('3i SMNCC'!T$40="-","-",'3i SMNCC'!T$40)</f>
        <v>-</v>
      </c>
      <c r="Y57" s="129" t="str">
        <f>IF('3i SMNCC'!U$40="-","-",'3i SMNCC'!U$40)</f>
        <v>-</v>
      </c>
      <c r="Z57" s="129" t="str">
        <f>IF('3i SMNCC'!V$40="-","-",'3i SMNCC'!V$40)</f>
        <v>-</v>
      </c>
      <c r="AA57" s="28"/>
    </row>
    <row r="58" spans="1:27" s="29" customFormat="1" ht="12.4" customHeight="1" x14ac:dyDescent="0.15">
      <c r="A58" s="256"/>
      <c r="B58" s="132" t="s">
        <v>349</v>
      </c>
      <c r="C58" s="132" t="s">
        <v>389</v>
      </c>
      <c r="D58" s="134" t="s">
        <v>319</v>
      </c>
      <c r="E58" s="131"/>
      <c r="F58" s="30"/>
      <c r="G58" s="129">
        <f>IF('3g CPIH'!C$16="-","-",'3j PAAC PAP'!$G$12*('3g CPIH'!C$16/'3g CPIH'!$G$16))</f>
        <v>23.857918590998043</v>
      </c>
      <c r="H58" s="129">
        <f>IF('3g CPIH'!D$16="-","-",'3j PAAC PAP'!$G$12*('3g CPIH'!D$16/'3g CPIH'!$G$16))</f>
        <v>23.905682191780819</v>
      </c>
      <c r="I58" s="129">
        <f>IF('3g CPIH'!E$16="-","-",'3j PAAC PAP'!$G$12*('3g CPIH'!E$16/'3g CPIH'!$G$16))</f>
        <v>23.977327592954992</v>
      </c>
      <c r="J58" s="129">
        <f>IF('3g CPIH'!F$16="-","-",'3j PAAC PAP'!$G$12*('3g CPIH'!F$16/'3g CPIH'!$G$16))</f>
        <v>24.120618395303325</v>
      </c>
      <c r="K58" s="129">
        <f>IF('3g CPIH'!G$16="-","-",'3j PAAC PAP'!$G$12*('3g CPIH'!G$16/'3g CPIH'!$G$16))</f>
        <v>24.4072</v>
      </c>
      <c r="L58" s="129">
        <f>IF('3g CPIH'!H$16="-","-",'3j PAAC PAP'!$G$12*('3g CPIH'!H$16/'3g CPIH'!$G$16))</f>
        <v>24.717663405088064</v>
      </c>
      <c r="M58" s="129">
        <f>IF('3g CPIH'!I$16="-","-",'3j PAAC PAP'!$G$12*('3g CPIH'!I$16/'3g CPIH'!$G$16))</f>
        <v>25.075890410958902</v>
      </c>
      <c r="N58" s="129">
        <f>IF('3g CPIH'!J$16="-","-",'3j PAAC PAP'!$G$12*('3g CPIH'!J$16/'3g CPIH'!$G$16))</f>
        <v>25.290826614481411</v>
      </c>
      <c r="O58" s="30"/>
      <c r="P58" s="129">
        <f>IF('3g CPIH'!L$16="-","-",'3j PAAC PAP'!$G$12*('3g CPIH'!L$16/'3g CPIH'!$G$16))</f>
        <v>25.290826614481411</v>
      </c>
      <c r="Q58" s="129">
        <f>IF('3g CPIH'!M$16="-","-",'3j PAAC PAP'!$G$12*('3g CPIH'!M$16/'3g CPIH'!$G$16))</f>
        <v>25.577408219178082</v>
      </c>
      <c r="R58" s="129">
        <f>IF('3g CPIH'!N$16="-","-",'3j PAAC PAP'!$G$12*('3g CPIH'!N$16/'3g CPIH'!$G$16))</f>
        <v>25.768462622309197</v>
      </c>
      <c r="S58" s="129">
        <f>IF('3g CPIH'!O$16="-","-",'3j PAAC PAP'!$G$12*('3g CPIH'!O$16/'3g CPIH'!$G$16))</f>
        <v>25.911753424657533</v>
      </c>
      <c r="T58" s="129">
        <f>IF('3g CPIH'!P$16="-","-",'3j PAAC PAP'!$G$12*('3g CPIH'!P$16/'3g CPIH'!$G$16))</f>
        <v>25.983398825831699</v>
      </c>
      <c r="U58" s="129" t="str">
        <f>IF('3g CPIH'!Q$16="-","-",'3j PAAC PAP'!$G$12*('3g CPIH'!Q$16/'3g CPIH'!$G$16))</f>
        <v>-</v>
      </c>
      <c r="V58" s="129" t="str">
        <f>IF('3g CPIH'!R$16="-","-",'3j PAAC PAP'!$G$12*('3g CPIH'!R$16/'3g CPIH'!$G$16))</f>
        <v>-</v>
      </c>
      <c r="W58" s="129" t="str">
        <f>IF('3g CPIH'!S$16="-","-",'3j PAAC PAP'!$G$12*('3g CPIH'!S$16/'3g CPIH'!$G$16))</f>
        <v>-</v>
      </c>
      <c r="X58" s="129" t="str">
        <f>IF('3g CPIH'!T$16="-","-",'3j PAAC PAP'!$G$12*('3g CPIH'!T$16/'3g CPIH'!$G$16))</f>
        <v>-</v>
      </c>
      <c r="Y58" s="129" t="str">
        <f>IF('3g CPIH'!U$16="-","-",'3j PAAC PAP'!$G$12*('3g CPIH'!U$16/'3g CPIH'!$G$16))</f>
        <v>-</v>
      </c>
      <c r="Z58" s="129" t="str">
        <f>IF('3g CPIH'!V$16="-","-",'3j PAAC PAP'!$G$12*('3g CPIH'!V$16/'3g CPIH'!$G$16))</f>
        <v>-</v>
      </c>
      <c r="AA58" s="28"/>
    </row>
    <row r="59" spans="1:27" s="29" customFormat="1" ht="11.25" x14ac:dyDescent="0.15">
      <c r="A59" s="256"/>
      <c r="B59" s="132" t="s">
        <v>349</v>
      </c>
      <c r="C59" s="132" t="s">
        <v>406</v>
      </c>
      <c r="D59" s="134" t="s">
        <v>319</v>
      </c>
      <c r="E59" s="131"/>
      <c r="F59" s="30"/>
      <c r="G59" s="129">
        <f>IF(G51="-","-",SUM(G51:G57)*'3j PAAC PAP'!$G$30)</f>
        <v>0</v>
      </c>
      <c r="H59" s="129">
        <f>IF(H51="-","-",SUM(H51:H57)*'3j PAAC PAP'!$G$30)</f>
        <v>0</v>
      </c>
      <c r="I59" s="129">
        <f>IF(I51="-","-",SUM(I51:I57)*'3j PAAC PAP'!$G$30)</f>
        <v>0</v>
      </c>
      <c r="J59" s="129">
        <f>IF(J51="-","-",SUM(J51:J57)*'3j PAAC PAP'!$G$30)</f>
        <v>0</v>
      </c>
      <c r="K59" s="129">
        <f>IF(K51="-","-",SUM(K51:K57)*'3j PAAC PAP'!$G$30)</f>
        <v>0</v>
      </c>
      <c r="L59" s="129">
        <f>IF(L51="-","-",SUM(L51:L57)*'3j PAAC PAP'!$G$30)</f>
        <v>0</v>
      </c>
      <c r="M59" s="129">
        <f>IF(M51="-","-",SUM(M51:M57)*'3j PAAC PAP'!$G$30)</f>
        <v>0</v>
      </c>
      <c r="N59" s="129">
        <f>IF(N51="-","-",SUM(N51:N57)*'3j PAAC PAP'!$G$30)</f>
        <v>0</v>
      </c>
      <c r="O59" s="30"/>
      <c r="P59" s="129">
        <f>IF(P51="-","-",SUM(P51:P57)*'3j PAAC PAP'!$G$30)</f>
        <v>0</v>
      </c>
      <c r="Q59" s="129">
        <f>IF(Q51="-","-",SUM(Q51:Q57)*'3j PAAC PAP'!$G$30)</f>
        <v>0</v>
      </c>
      <c r="R59" s="129">
        <f>IF(R51="-","-",SUM(R51:R57)*'3j PAAC PAP'!$G$30)</f>
        <v>0</v>
      </c>
      <c r="S59" s="129">
        <f>IF(S51="-","-",SUM(S51:S57)*'3j PAAC PAP'!$G$30)</f>
        <v>0</v>
      </c>
      <c r="T59" s="129">
        <f>IF(T51="-","-",SUM(T51:T57)*'3j PAAC PAP'!$G$30)</f>
        <v>0</v>
      </c>
      <c r="U59" s="129" t="str">
        <f>IF(U51="-","-",SUM(U51:U57)*'3j PAAC PAP'!$G$30)</f>
        <v>-</v>
      </c>
      <c r="V59" s="129" t="str">
        <f>IF(V51="-","-",SUM(V51:V57)*'3j PAAC PAP'!$G$30)</f>
        <v>-</v>
      </c>
      <c r="W59" s="129" t="str">
        <f>IF(W51="-","-",SUM(W51:W57)*'3j PAAC PAP'!$G$30)</f>
        <v>-</v>
      </c>
      <c r="X59" s="129" t="str">
        <f>IF(X51="-","-",SUM(X51:X57)*'3j PAAC PAP'!$G$30)</f>
        <v>-</v>
      </c>
      <c r="Y59" s="129" t="str">
        <f>IF(Y51="-","-",SUM(Y51:Y57)*'3j PAAC PAP'!$G$30)</f>
        <v>-</v>
      </c>
      <c r="Z59" s="129" t="str">
        <f>IF(Z51="-","-",SUM(Z51:Z57)*'3j PAAC PAP'!$G$30)</f>
        <v>-</v>
      </c>
      <c r="AA59" s="28"/>
    </row>
    <row r="60" spans="1:27" s="29" customFormat="1" ht="11.25" customHeight="1" x14ac:dyDescent="0.15">
      <c r="A60" s="256"/>
      <c r="B60" s="132" t="s">
        <v>388</v>
      </c>
      <c r="C60" s="132" t="s">
        <v>518</v>
      </c>
      <c r="D60" s="134" t="s">
        <v>319</v>
      </c>
      <c r="E60" s="131"/>
      <c r="F60" s="30"/>
      <c r="G60" s="129">
        <f>IF(G51="-","-",SUM(G51:G59)*'3k EBIT'!$E$8)</f>
        <v>10.122923064051514</v>
      </c>
      <c r="H60" s="129">
        <f>IF(H51="-","-",SUM(H51:H59)*'3k EBIT'!$E$8)</f>
        <v>9.7541379175260037</v>
      </c>
      <c r="I60" s="129">
        <f>IF(I51="-","-",SUM(I51:I59)*'3k EBIT'!$E$8)</f>
        <v>9.6363790624869967</v>
      </c>
      <c r="J60" s="129">
        <f>IF(J51="-","-",SUM(J51:J59)*'3k EBIT'!$E$8)</f>
        <v>9.4685477922696535</v>
      </c>
      <c r="K60" s="129">
        <f>IF(K51="-","-",SUM(K51:K59)*'3k EBIT'!$E$8)</f>
        <v>10.229300547637894</v>
      </c>
      <c r="L60" s="129">
        <f>IF(L51="-","-",SUM(L51:L59)*'3k EBIT'!$E$8)</f>
        <v>10.121068604241254</v>
      </c>
      <c r="M60" s="129">
        <f>IF(M51="-","-",SUM(M51:M59)*'3k EBIT'!$E$8)</f>
        <v>10.880686658712303</v>
      </c>
      <c r="N60" s="129">
        <f>IF(N51="-","-",SUM(N51:N59)*'3k EBIT'!$E$8)</f>
        <v>11.225351665299023</v>
      </c>
      <c r="O60" s="30"/>
      <c r="P60" s="129">
        <f>IF(P51="-","-",SUM(P51:P59)*'3k EBIT'!$E$8)</f>
        <v>11.225351665299023</v>
      </c>
      <c r="Q60" s="129">
        <f>IF(Q51="-","-",SUM(Q51:Q59)*'3k EBIT'!$E$8)</f>
        <v>12.642382457617945</v>
      </c>
      <c r="R60" s="129">
        <f>IF(R51="-","-",SUM(R51:R59)*'3k EBIT'!$E$8)</f>
        <v>12.247341017889255</v>
      </c>
      <c r="S60" s="129">
        <f>IF(S51="-","-",SUM(S51:S59)*'3k EBIT'!$E$8)</f>
        <v>12.316207289613416</v>
      </c>
      <c r="T60" s="129">
        <f>IF(T51="-","-",SUM(T51:T59)*'3k EBIT'!$E$8)</f>
        <v>11.848391092958169</v>
      </c>
      <c r="U60" s="129" t="str">
        <f>IF(U51="-","-",SUM(U51:U59)*'3k EBIT'!$E$8)</f>
        <v>-</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15">
      <c r="A61" s="256"/>
      <c r="B61" s="132" t="s">
        <v>292</v>
      </c>
      <c r="C61" s="177" t="s">
        <v>519</v>
      </c>
      <c r="D61" s="134" t="s">
        <v>319</v>
      </c>
      <c r="E61" s="130"/>
      <c r="F61" s="30"/>
      <c r="G61" s="129">
        <f>IF(G51="-","-",SUM(G51:G54,G56:G60)*'3l HAP'!$E$9)</f>
        <v>5.4348562304115706</v>
      </c>
      <c r="H61" s="129">
        <f>IF(H51="-","-",SUM(H51:H54,H56:H60)*'3l HAP'!$E$9)</f>
        <v>5.1396585912026644</v>
      </c>
      <c r="I61" s="129">
        <f>IF(I51="-","-",SUM(I51:I54,I56:I60)*'3l HAP'!$E$9)</f>
        <v>5.1585095012954358</v>
      </c>
      <c r="J61" s="129">
        <f>IF(J51="-","-",SUM(J51:J54,J56:J60)*'3l HAP'!$E$9)</f>
        <v>5.0374706013122434</v>
      </c>
      <c r="K61" s="129">
        <f>IF(K51="-","-",SUM(K51:K54,K56:K60)*'3l HAP'!$E$9)</f>
        <v>5.6609721271852331</v>
      </c>
      <c r="L61" s="129">
        <f>IF(L51="-","-",SUM(L51:L54,L56:L60)*'3l HAP'!$E$9)</f>
        <v>5.5643603490507427</v>
      </c>
      <c r="M61" s="129">
        <f>IF(M51="-","-",SUM(M51:M54,M56:M60)*'3l HAP'!$E$9)</f>
        <v>6.2458230823161358</v>
      </c>
      <c r="N61" s="129">
        <f>IF(N51="-","-",SUM(N51:N54,N56:N60)*'3l HAP'!$E$9)</f>
        <v>6.517316005138647</v>
      </c>
      <c r="O61" s="30"/>
      <c r="P61" s="129">
        <f>IF(P51="-","-",SUM(P51:P54,P56:P60)*'3l HAP'!$E$9)</f>
        <v>6.517316005138647</v>
      </c>
      <c r="Q61" s="129">
        <f>IF(Q51="-","-",SUM(Q51:Q54,Q56:Q60)*'3l HAP'!$E$9)</f>
        <v>7.3341232950498538</v>
      </c>
      <c r="R61" s="129">
        <f>IF(R51="-","-",SUM(R51:R54,R56:R60)*'3l HAP'!$E$9)</f>
        <v>7.0040748063307854</v>
      </c>
      <c r="S61" s="129">
        <f>IF(S51="-","-",SUM(S51:S54,S56:S60)*'3l HAP'!$E$9)</f>
        <v>7.0331197729198864</v>
      </c>
      <c r="T61" s="129">
        <f>IF(T51="-","-",SUM(T51:T54,T56:T60)*'3l HAP'!$E$9)</f>
        <v>6.6207264368044951</v>
      </c>
      <c r="U61" s="129" t="str">
        <f>IF(U51="-","-",SUM(U51:U54,U56:U60)*'3l HAP'!$E$9)</f>
        <v>-</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15">
      <c r="A62" s="256"/>
      <c r="B62" s="132" t="s">
        <v>44</v>
      </c>
      <c r="C62" s="132" t="str">
        <f>B62&amp;"_"&amp;D62</f>
        <v>Total_N Wales and Mersey</v>
      </c>
      <c r="D62" s="134" t="s">
        <v>319</v>
      </c>
      <c r="E62" s="131"/>
      <c r="F62" s="30"/>
      <c r="G62" s="129">
        <f t="shared" ref="G62:N62" si="6">IF(G51="-","-",SUM(G51:G61))</f>
        <v>538.22006058584657</v>
      </c>
      <c r="H62" s="129">
        <f t="shared" si="6"/>
        <v>518.51512640990597</v>
      </c>
      <c r="I62" s="129">
        <f t="shared" si="6"/>
        <v>512.33614540429232</v>
      </c>
      <c r="J62" s="129">
        <f t="shared" si="6"/>
        <v>503.38188540461317</v>
      </c>
      <c r="K62" s="129">
        <f t="shared" si="6"/>
        <v>544.04498909561482</v>
      </c>
      <c r="L62" s="129">
        <f t="shared" si="6"/>
        <v>538.25196159689244</v>
      </c>
      <c r="M62" s="129">
        <f t="shared" si="6"/>
        <v>578.91330542010235</v>
      </c>
      <c r="N62" s="129">
        <f t="shared" si="6"/>
        <v>597.32505435460871</v>
      </c>
      <c r="O62" s="30"/>
      <c r="P62" s="129">
        <f t="shared" ref="P62:Z62" si="7">IF(P51="-","-",SUM(P51:P61))</f>
        <v>597.32505435460871</v>
      </c>
      <c r="Q62" s="129">
        <f t="shared" si="7"/>
        <v>672.72239885561828</v>
      </c>
      <c r="R62" s="129">
        <f t="shared" si="7"/>
        <v>651.60070423238074</v>
      </c>
      <c r="S62" s="129">
        <f t="shared" si="7"/>
        <v>655.25428831890554</v>
      </c>
      <c r="T62" s="129">
        <f t="shared" si="7"/>
        <v>630.22000006581027</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t="str">
        <f>'3a DF'!V17</f>
        <v>-</v>
      </c>
      <c r="V63" s="38" t="str">
        <f>'3a DF'!W17</f>
        <v>-</v>
      </c>
      <c r="W63" s="38" t="str">
        <f>'3a DF'!X17</f>
        <v>-</v>
      </c>
      <c r="X63" s="38" t="str">
        <f>'3a DF'!Y17</f>
        <v>-</v>
      </c>
      <c r="Y63" s="38" t="str">
        <f>'3a DF'!Z17</f>
        <v>-</v>
      </c>
      <c r="Z63" s="38" t="str">
        <f>'3a DF'!AA17</f>
        <v>-</v>
      </c>
      <c r="AA63" s="28"/>
    </row>
    <row r="64" spans="1:27" s="29" customFormat="1" ht="11.25" customHeight="1" x14ac:dyDescent="0.15">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t="str">
        <f>'3b CM'!U17</f>
        <v>-</v>
      </c>
      <c r="V64" s="38" t="str">
        <f>'3b CM'!V17</f>
        <v>-</v>
      </c>
      <c r="W64" s="38" t="str">
        <f>'3b CM'!W17</f>
        <v>-</v>
      </c>
      <c r="X64" s="38" t="str">
        <f>'3b CM'!X17</f>
        <v>-</v>
      </c>
      <c r="Y64" s="38" t="str">
        <f>'3b CM'!Y17</f>
        <v>-</v>
      </c>
      <c r="Z64" s="38" t="str">
        <f>'3b CM'!Z17</f>
        <v>-</v>
      </c>
      <c r="AA64" s="28"/>
    </row>
    <row r="65" spans="1:27" s="29" customFormat="1" ht="11.25" customHeight="1" x14ac:dyDescent="0.15">
      <c r="A65" s="256"/>
      <c r="B65" s="135" t="s">
        <v>600</v>
      </c>
      <c r="C65" s="135" t="s">
        <v>601</v>
      </c>
      <c r="D65" s="133" t="s">
        <v>320</v>
      </c>
      <c r="E65" s="128"/>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f>IF('3c AA'!W87="-","-",'3c AA'!W87)</f>
        <v>0</v>
      </c>
      <c r="U65" s="38" t="str">
        <f>IF('3c AA'!X87="-","-",'3c AA'!X87)</f>
        <v>-</v>
      </c>
      <c r="V65" s="38" t="str">
        <f>IF('3c AA'!Y87="-","-",'3c AA'!Y87)</f>
        <v>-</v>
      </c>
      <c r="W65" s="38" t="str">
        <f>IF('3c AA'!Z87="-","-",'3c AA'!Z87)</f>
        <v>-</v>
      </c>
      <c r="X65" s="38" t="str">
        <f>IF('3c AA'!AA87="-","-",'3c AA'!AA87)</f>
        <v>-</v>
      </c>
      <c r="Y65" s="38" t="str">
        <f>IF('3c AA'!AB87="-","-",'3c AA'!AB87)</f>
        <v>-</v>
      </c>
      <c r="Z65" s="38" t="str">
        <f>IF('3c AA'!AC87="-","-",'3c AA'!AC87)</f>
        <v>-</v>
      </c>
      <c r="AA65" s="28"/>
    </row>
    <row r="66" spans="1:27" s="29" customFormat="1" ht="11.25" customHeight="1" x14ac:dyDescent="0.15">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t="str">
        <f>'3d PC'!U18</f>
        <v>-</v>
      </c>
      <c r="V66" s="38" t="str">
        <f>'3d PC'!V18</f>
        <v>-</v>
      </c>
      <c r="W66" s="38" t="str">
        <f>'3d PC'!W18</f>
        <v>-</v>
      </c>
      <c r="X66" s="38" t="str">
        <f>'3d PC'!X18</f>
        <v>-</v>
      </c>
      <c r="Y66" s="38" t="str">
        <f>'3d PC'!Y18</f>
        <v>-</v>
      </c>
      <c r="Z66" s="38" t="str">
        <f>'3d PC'!Z18</f>
        <v>-</v>
      </c>
      <c r="AA66" s="28"/>
    </row>
    <row r="67" spans="1:27" s="29" customFormat="1" ht="11.25" x14ac:dyDescent="0.15">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t="str">
        <f>'3e NC-Elec'!V32</f>
        <v>-</v>
      </c>
      <c r="V67" s="38" t="str">
        <f>'3e NC-Elec'!W32</f>
        <v>-</v>
      </c>
      <c r="W67" s="38" t="str">
        <f>'3e NC-Elec'!X32</f>
        <v>-</v>
      </c>
      <c r="X67" s="38" t="str">
        <f>'3e NC-Elec'!Y32</f>
        <v>-</v>
      </c>
      <c r="Y67" s="38" t="str">
        <f>'3e NC-Elec'!Z32</f>
        <v>-</v>
      </c>
      <c r="Z67" s="38" t="str">
        <f>'3e NC-Elec'!AA32</f>
        <v>-</v>
      </c>
      <c r="AA67" s="28"/>
    </row>
    <row r="68" spans="1:27" s="29" customFormat="1" ht="11.25" x14ac:dyDescent="0.15">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t="str">
        <f>IF('3g CPIH'!Q$16="-","-",'3h OC '!$E$8*('3g CPIH'!Q$16/'3g CPIH'!$G$16))</f>
        <v>-</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SMNCC'!G$40="-","-",'3i SMNCC'!G$40)</f>
        <v>0</v>
      </c>
      <c r="L69" s="38">
        <f>IF('3i SMNCC'!H$40="-","-",'3i SMNCC'!H$40)</f>
        <v>-0.18995176814939541</v>
      </c>
      <c r="M69" s="38">
        <f>IF('3i SMNCC'!I$40="-","-",'3i SMNCC'!I$40)</f>
        <v>2.3898674656215144</v>
      </c>
      <c r="N69" s="38">
        <f>IF('3i SMNCC'!J$40="-","-",'3i SMNCC'!J$40)</f>
        <v>2.4654635585146529</v>
      </c>
      <c r="O69" s="30"/>
      <c r="P69" s="38">
        <f>IF('3i SMNCC'!L$40="-","-",'3i SMNCC'!L$40)</f>
        <v>2.4654635585146529</v>
      </c>
      <c r="Q69" s="38">
        <f>IF('3i SMNCC'!M$40="-","-",'3i SMNCC'!M$40)</f>
        <v>4.8850955964817686</v>
      </c>
      <c r="R69" s="38">
        <f>IF('3i SMNCC'!N$40="-","-",'3i SMNCC'!N$40)</f>
        <v>4.7480163427765101</v>
      </c>
      <c r="S69" s="38">
        <f>IF('3i SMNCC'!O$40="-","-",'3i SMNCC'!O$40)</f>
        <v>7.093641997338695</v>
      </c>
      <c r="T69" s="38">
        <f>IF('3i SMNCC'!P$40="-","-",'3i SMNCC'!P$40)</f>
        <v>6.2155900817178944</v>
      </c>
      <c r="U69" s="38" t="str">
        <f>IF('3i SMNCC'!Q$40="-","-",'3i SMNCC'!Q$40)</f>
        <v>-</v>
      </c>
      <c r="V69" s="38" t="str">
        <f>IF('3i SMNCC'!R$40="-","-",'3i SMNCC'!R$40)</f>
        <v>-</v>
      </c>
      <c r="W69" s="38" t="str">
        <f>IF('3i SMNCC'!S$40="-","-",'3i SMNCC'!S$40)</f>
        <v>-</v>
      </c>
      <c r="X69" s="38" t="str">
        <f>IF('3i SMNCC'!T$40="-","-",'3i SMNCC'!T$40)</f>
        <v>-</v>
      </c>
      <c r="Y69" s="38" t="str">
        <f>IF('3i SMNCC'!U$40="-","-",'3i SMNCC'!U$40)</f>
        <v>-</v>
      </c>
      <c r="Z69" s="38" t="str">
        <f>IF('3i SMNCC'!V$40="-","-",'3i SMNCC'!V$40)</f>
        <v>-</v>
      </c>
      <c r="AA69" s="28"/>
    </row>
    <row r="70" spans="1:27" s="29" customFormat="1" ht="11.25" x14ac:dyDescent="0.15">
      <c r="A70" s="256"/>
      <c r="B70" s="135" t="s">
        <v>349</v>
      </c>
      <c r="C70" s="135" t="s">
        <v>389</v>
      </c>
      <c r="D70" s="133" t="s">
        <v>320</v>
      </c>
      <c r="E70" s="128"/>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f>IF('3g CPIH'!P$16="-","-",'3j PAAC PAP'!$G$12*('3g CPIH'!P$16/'3g CPIH'!$G$16))</f>
        <v>25.983398825831699</v>
      </c>
      <c r="U70" s="38" t="str">
        <f>IF('3g CPIH'!Q$16="-","-",'3j PAAC PAP'!$G$12*('3g CPIH'!Q$16/'3g CPIH'!$G$16))</f>
        <v>-</v>
      </c>
      <c r="V70" s="38" t="str">
        <f>IF('3g CPIH'!R$16="-","-",'3j PAAC PAP'!$G$12*('3g CPIH'!R$16/'3g CPIH'!$G$16))</f>
        <v>-</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15">
      <c r="A71" s="256"/>
      <c r="B71" s="135" t="s">
        <v>349</v>
      </c>
      <c r="C71" s="135" t="s">
        <v>406</v>
      </c>
      <c r="D71" s="133" t="s">
        <v>320</v>
      </c>
      <c r="E71" s="128"/>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f>IF(T63="-","-",SUM(T63:T69)*'3j PAAC PAP'!$G$30)</f>
        <v>0</v>
      </c>
      <c r="U71" s="38" t="str">
        <f>IF(U63="-","-",SUM(U63:U69)*'3j PAAC PAP'!$G$30)</f>
        <v>-</v>
      </c>
      <c r="V71" s="38" t="str">
        <f>IF(V63="-","-",SUM(V63:V69)*'3j PAAC PAP'!$G$30)</f>
        <v>-</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15">
      <c r="A72" s="256"/>
      <c r="B72" s="135" t="s">
        <v>388</v>
      </c>
      <c r="C72" s="135" t="s">
        <v>518</v>
      </c>
      <c r="D72" s="133" t="s">
        <v>320</v>
      </c>
      <c r="E72" s="128"/>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9.6089114098822659</v>
      </c>
      <c r="M72" s="38">
        <f>IF(M63="-","-",SUM(M63:M71)*'3k EBIT'!$E$8)</f>
        <v>10.481666149015577</v>
      </c>
      <c r="N72" s="38">
        <f>IF(N63="-","-",SUM(N63:N71)*'3k EBIT'!$E$8)</f>
        <v>10.819717148619688</v>
      </c>
      <c r="O72" s="30"/>
      <c r="P72" s="38">
        <f>IF(P63="-","-",SUM(P63:P71)*'3k EBIT'!$E$8)</f>
        <v>10.819717148619688</v>
      </c>
      <c r="Q72" s="38">
        <f>IF(Q63="-","-",SUM(Q63:Q71)*'3k EBIT'!$E$8)</f>
        <v>11.927658837534731</v>
      </c>
      <c r="R72" s="38">
        <f>IF(R63="-","-",SUM(R63:R71)*'3k EBIT'!$E$8)</f>
        <v>11.542206471857256</v>
      </c>
      <c r="S72" s="38">
        <f>IF(S63="-","-",SUM(S63:S71)*'3k EBIT'!$E$8)</f>
        <v>11.485377266952474</v>
      </c>
      <c r="T72" s="38">
        <f>IF(T63="-","-",SUM(T63:T71)*'3k EBIT'!$E$8)</f>
        <v>11.026124707226311</v>
      </c>
      <c r="U72" s="38" t="str">
        <f>IF(U63="-","-",SUM(U63:U71)*'3k EBIT'!$E$8)</f>
        <v>-</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15">
      <c r="A73" s="256"/>
      <c r="B73" s="135" t="s">
        <v>292</v>
      </c>
      <c r="C73" s="179" t="s">
        <v>519</v>
      </c>
      <c r="D73" s="133" t="s">
        <v>320</v>
      </c>
      <c r="E73" s="127"/>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5.5042272842186115</v>
      </c>
      <c r="M73" s="38">
        <f>IF(M63="-","-",SUM(M63:M66,M68:M72)*'3l HAP'!$E$9)</f>
        <v>6.1747486793212181</v>
      </c>
      <c r="N73" s="38">
        <f>IF(N63="-","-",SUM(N63:N66,N68:N72)*'3l HAP'!$E$9)</f>
        <v>6.4410219557395312</v>
      </c>
      <c r="O73" s="30"/>
      <c r="P73" s="38">
        <f>IF(P63="-","-",SUM(P63:P66,P68:P72)*'3l HAP'!$E$9)</f>
        <v>6.4410219557395312</v>
      </c>
      <c r="Q73" s="38">
        <f>IF(Q63="-","-",SUM(Q63:Q66,Q68:Q72)*'3l HAP'!$E$9)</f>
        <v>7.2393654375305427</v>
      </c>
      <c r="R73" s="38">
        <f>IF(R63="-","-",SUM(R63:R66,R68:R72)*'3l HAP'!$E$9)</f>
        <v>6.9166831502971391</v>
      </c>
      <c r="S73" s="38">
        <f>IF(S63="-","-",SUM(S63:S66,S68:S72)*'3l HAP'!$E$9)</f>
        <v>6.9539797810819044</v>
      </c>
      <c r="T73" s="38">
        <f>IF(T63="-","-",SUM(T63:T66,T68:T72)*'3l HAP'!$E$9)</f>
        <v>6.5483032539034784</v>
      </c>
      <c r="U73" s="38" t="str">
        <f>IF(U63="-","-",SUM(U63:U66,U68:U72)*'3l HAP'!$E$9)</f>
        <v>-</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15">
      <c r="A74" s="256"/>
      <c r="B74" s="135" t="s">
        <v>44</v>
      </c>
      <c r="C74" s="135" t="str">
        <f>B74&amp;"_"&amp;D74</f>
        <v>Total_Midlands</v>
      </c>
      <c r="D74" s="133" t="s">
        <v>320</v>
      </c>
      <c r="E74" s="128"/>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511.23619785778664</v>
      </c>
      <c r="M74" s="38">
        <f t="shared" si="8"/>
        <v>557.84116023393244</v>
      </c>
      <c r="N74" s="38">
        <f t="shared" si="8"/>
        <v>575.89958403515686</v>
      </c>
      <c r="O74" s="30"/>
      <c r="P74" s="38">
        <f t="shared" ref="P74:Z74" si="9">IF(P63="-","-",SUM(P63:P73))</f>
        <v>575.89958403515686</v>
      </c>
      <c r="Q74" s="38">
        <f t="shared" si="9"/>
        <v>635.01062389994809</v>
      </c>
      <c r="R74" s="38">
        <f t="shared" si="9"/>
        <v>614.40098337769223</v>
      </c>
      <c r="S74" s="38">
        <f t="shared" si="9"/>
        <v>611.44727045945911</v>
      </c>
      <c r="T74" s="38">
        <f t="shared" si="9"/>
        <v>586.87041656224039</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t="str">
        <f>'3a DF'!V18</f>
        <v>-</v>
      </c>
      <c r="V75" s="129" t="str">
        <f>'3a DF'!W18</f>
        <v>-</v>
      </c>
      <c r="W75" s="129" t="str">
        <f>'3a DF'!X18</f>
        <v>-</v>
      </c>
      <c r="X75" s="129" t="str">
        <f>'3a DF'!Y18</f>
        <v>-</v>
      </c>
      <c r="Y75" s="129" t="str">
        <f>'3a DF'!Z18</f>
        <v>-</v>
      </c>
      <c r="Z75" s="129" t="str">
        <f>'3a DF'!AA18</f>
        <v>-</v>
      </c>
      <c r="AA75" s="28"/>
    </row>
    <row r="76" spans="1:27" s="29" customFormat="1" ht="11.25" customHeight="1" x14ac:dyDescent="0.15">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t="str">
        <f>'3b CM'!U18</f>
        <v>-</v>
      </c>
      <c r="V76" s="129" t="str">
        <f>'3b CM'!V18</f>
        <v>-</v>
      </c>
      <c r="W76" s="129" t="str">
        <f>'3b CM'!W18</f>
        <v>-</v>
      </c>
      <c r="X76" s="129" t="str">
        <f>'3b CM'!X18</f>
        <v>-</v>
      </c>
      <c r="Y76" s="129" t="str">
        <f>'3b CM'!Y18</f>
        <v>-</v>
      </c>
      <c r="Z76" s="129" t="str">
        <f>'3b CM'!Z18</f>
        <v>-</v>
      </c>
      <c r="AA76" s="28"/>
    </row>
    <row r="77" spans="1:27" s="29" customFormat="1" ht="11.25" x14ac:dyDescent="0.15">
      <c r="A77" s="256"/>
      <c r="B77" s="132" t="s">
        <v>600</v>
      </c>
      <c r="C77" s="132" t="s">
        <v>601</v>
      </c>
      <c r="D77" s="134" t="s">
        <v>321</v>
      </c>
      <c r="E77" s="131"/>
      <c r="F77" s="30"/>
      <c r="G77" s="129" t="str">
        <f>IF('3c AA'!J88="-","-",'3c AA'!J88)</f>
        <v>-</v>
      </c>
      <c r="H77" s="129" t="str">
        <f>IF('3c AA'!K88="-","-",'3c AA'!K88)</f>
        <v>-</v>
      </c>
      <c r="I77" s="129" t="str">
        <f>IF('3c AA'!L88="-","-",'3c AA'!L88)</f>
        <v>-</v>
      </c>
      <c r="J77" s="129" t="str">
        <f>IF('3c AA'!M88="-","-",'3c AA'!M88)</f>
        <v>-</v>
      </c>
      <c r="K77" s="129" t="str">
        <f>IF('3c AA'!N88="-","-",'3c AA'!N88)</f>
        <v>-</v>
      </c>
      <c r="L77" s="129" t="str">
        <f>IF('3c AA'!O88="-","-",'3c AA'!O88)</f>
        <v>-</v>
      </c>
      <c r="M77" s="129" t="str">
        <f>IF('3c AA'!P88="-","-",'3c AA'!P88)</f>
        <v>-</v>
      </c>
      <c r="N77" s="129" t="str">
        <f>IF('3c AA'!Q88="-","-",'3c AA'!Q88)</f>
        <v>-</v>
      </c>
      <c r="O77" s="30"/>
      <c r="P77" s="129" t="str">
        <f>IF('3c AA'!S88="-","-",'3c AA'!S88)</f>
        <v>-</v>
      </c>
      <c r="Q77" s="129" t="str">
        <f>IF('3c AA'!T88="-","-",'3c AA'!T88)</f>
        <v>-</v>
      </c>
      <c r="R77" s="129" t="str">
        <f>IF('3c AA'!U88="-","-",'3c AA'!U88)</f>
        <v>-</v>
      </c>
      <c r="S77" s="129" t="str">
        <f>IF('3c AA'!V88="-","-",'3c AA'!V88)</f>
        <v>-</v>
      </c>
      <c r="T77" s="129">
        <f>IF('3c AA'!W88="-","-",'3c AA'!W88)</f>
        <v>0</v>
      </c>
      <c r="U77" s="129" t="str">
        <f>IF('3c AA'!X88="-","-",'3c AA'!X88)</f>
        <v>-</v>
      </c>
      <c r="V77" s="129" t="str">
        <f>IF('3c AA'!Y88="-","-",'3c AA'!Y88)</f>
        <v>-</v>
      </c>
      <c r="W77" s="129" t="str">
        <f>IF('3c AA'!Z88="-","-",'3c AA'!Z88)</f>
        <v>-</v>
      </c>
      <c r="X77" s="129" t="str">
        <f>IF('3c AA'!AA88="-","-",'3c AA'!AA88)</f>
        <v>-</v>
      </c>
      <c r="Y77" s="129" t="str">
        <f>IF('3c AA'!AB88="-","-",'3c AA'!AB88)</f>
        <v>-</v>
      </c>
      <c r="Z77" s="129" t="str">
        <f>IF('3c AA'!AC88="-","-",'3c AA'!AC88)</f>
        <v>-</v>
      </c>
      <c r="AA77" s="28"/>
    </row>
    <row r="78" spans="1:27" s="29" customFormat="1" ht="11.25" x14ac:dyDescent="0.15">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t="str">
        <f>'3d PC'!U19</f>
        <v>-</v>
      </c>
      <c r="V78" s="129" t="str">
        <f>'3d PC'!V19</f>
        <v>-</v>
      </c>
      <c r="W78" s="129" t="str">
        <f>'3d PC'!W19</f>
        <v>-</v>
      </c>
      <c r="X78" s="129" t="str">
        <f>'3d PC'!X19</f>
        <v>-</v>
      </c>
      <c r="Y78" s="129" t="str">
        <f>'3d PC'!Y19</f>
        <v>-</v>
      </c>
      <c r="Z78" s="129" t="str">
        <f>'3d PC'!Z19</f>
        <v>-</v>
      </c>
      <c r="AA78" s="28"/>
    </row>
    <row r="79" spans="1:27" s="29" customFormat="1" ht="11.25" x14ac:dyDescent="0.15">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t="str">
        <f>'3e NC-Elec'!V33</f>
        <v>-</v>
      </c>
      <c r="V79" s="129" t="str">
        <f>'3e NC-Elec'!W33</f>
        <v>-</v>
      </c>
      <c r="W79" s="129" t="str">
        <f>'3e NC-Elec'!X33</f>
        <v>-</v>
      </c>
      <c r="X79" s="129" t="str">
        <f>'3e NC-Elec'!Y33</f>
        <v>-</v>
      </c>
      <c r="Y79" s="129" t="str">
        <f>'3e NC-Elec'!Z33</f>
        <v>-</v>
      </c>
      <c r="Z79" s="129" t="str">
        <f>'3e NC-Elec'!AA33</f>
        <v>-</v>
      </c>
      <c r="AA79" s="28"/>
    </row>
    <row r="80" spans="1:27" s="29" customFormat="1" ht="11.25" x14ac:dyDescent="0.15">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t="str">
        <f>IF('3g CPIH'!Q$16="-","-",'3h OC '!$E$8*('3g CPIH'!Q$16/'3g CPIH'!$G$16))</f>
        <v>-</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SMNCC'!G$40="-","-",'3i SMNCC'!G$40)</f>
        <v>0</v>
      </c>
      <c r="L81" s="129">
        <f>IF('3i SMNCC'!H$40="-","-",'3i SMNCC'!H$40)</f>
        <v>-0.18995176814939541</v>
      </c>
      <c r="M81" s="129">
        <f>IF('3i SMNCC'!I$40="-","-",'3i SMNCC'!I$40)</f>
        <v>2.3898674656215144</v>
      </c>
      <c r="N81" s="129">
        <f>IF('3i SMNCC'!J$40="-","-",'3i SMNCC'!J$40)</f>
        <v>2.4654635585146529</v>
      </c>
      <c r="O81" s="30"/>
      <c r="P81" s="129">
        <f>IF('3i SMNCC'!L$40="-","-",'3i SMNCC'!L$40)</f>
        <v>2.4654635585146529</v>
      </c>
      <c r="Q81" s="129">
        <f>IF('3i SMNCC'!M$40="-","-",'3i SMNCC'!M$40)</f>
        <v>4.8850955964817686</v>
      </c>
      <c r="R81" s="129">
        <f>IF('3i SMNCC'!N$40="-","-",'3i SMNCC'!N$40)</f>
        <v>4.7480163427765101</v>
      </c>
      <c r="S81" s="129">
        <f>IF('3i SMNCC'!O$40="-","-",'3i SMNCC'!O$40)</f>
        <v>7.093641997338695</v>
      </c>
      <c r="T81" s="129">
        <f>IF('3i SMNCC'!P$40="-","-",'3i SMNCC'!P$40)</f>
        <v>6.2155900817178944</v>
      </c>
      <c r="U81" s="129" t="str">
        <f>IF('3i SMNCC'!Q$40="-","-",'3i SMNCC'!Q$40)</f>
        <v>-</v>
      </c>
      <c r="V81" s="129" t="str">
        <f>IF('3i SMNCC'!R$40="-","-",'3i SMNCC'!R$40)</f>
        <v>-</v>
      </c>
      <c r="W81" s="129" t="str">
        <f>IF('3i SMNCC'!S$40="-","-",'3i SMNCC'!S$40)</f>
        <v>-</v>
      </c>
      <c r="X81" s="129" t="str">
        <f>IF('3i SMNCC'!T$40="-","-",'3i SMNCC'!T$40)</f>
        <v>-</v>
      </c>
      <c r="Y81" s="129" t="str">
        <f>IF('3i SMNCC'!U$40="-","-",'3i SMNCC'!U$40)</f>
        <v>-</v>
      </c>
      <c r="Z81" s="129" t="str">
        <f>IF('3i SMNCC'!V$40="-","-",'3i SMNCC'!V$40)</f>
        <v>-</v>
      </c>
      <c r="AA81" s="28"/>
    </row>
    <row r="82" spans="1:27" s="29" customFormat="1" ht="11.25" customHeight="1" x14ac:dyDescent="0.15">
      <c r="A82" s="256"/>
      <c r="B82" s="132" t="s">
        <v>349</v>
      </c>
      <c r="C82" s="132" t="s">
        <v>389</v>
      </c>
      <c r="D82" s="134" t="s">
        <v>321</v>
      </c>
      <c r="E82" s="131"/>
      <c r="F82" s="30"/>
      <c r="G82" s="129">
        <f>IF('3g CPIH'!C$16="-","-",'3j PAAC PAP'!$G$12*('3g CPIH'!C$16/'3g CPIH'!$G$16))</f>
        <v>23.857918590998043</v>
      </c>
      <c r="H82" s="129">
        <f>IF('3g CPIH'!D$16="-","-",'3j PAAC PAP'!$G$12*('3g CPIH'!D$16/'3g CPIH'!$G$16))</f>
        <v>23.905682191780819</v>
      </c>
      <c r="I82" s="129">
        <f>IF('3g CPIH'!E$16="-","-",'3j PAAC PAP'!$G$12*('3g CPIH'!E$16/'3g CPIH'!$G$16))</f>
        <v>23.977327592954992</v>
      </c>
      <c r="J82" s="129">
        <f>IF('3g CPIH'!F$16="-","-",'3j PAAC PAP'!$G$12*('3g CPIH'!F$16/'3g CPIH'!$G$16))</f>
        <v>24.120618395303325</v>
      </c>
      <c r="K82" s="129">
        <f>IF('3g CPIH'!G$16="-","-",'3j PAAC PAP'!$G$12*('3g CPIH'!G$16/'3g CPIH'!$G$16))</f>
        <v>24.4072</v>
      </c>
      <c r="L82" s="129">
        <f>IF('3g CPIH'!H$16="-","-",'3j PAAC PAP'!$G$12*('3g CPIH'!H$16/'3g CPIH'!$G$16))</f>
        <v>24.717663405088064</v>
      </c>
      <c r="M82" s="129">
        <f>IF('3g CPIH'!I$16="-","-",'3j PAAC PAP'!$G$12*('3g CPIH'!I$16/'3g CPIH'!$G$16))</f>
        <v>25.075890410958902</v>
      </c>
      <c r="N82" s="129">
        <f>IF('3g CPIH'!J$16="-","-",'3j PAAC PAP'!$G$12*('3g CPIH'!J$16/'3g CPIH'!$G$16))</f>
        <v>25.290826614481411</v>
      </c>
      <c r="O82" s="30"/>
      <c r="P82" s="129">
        <f>IF('3g CPIH'!L$16="-","-",'3j PAAC PAP'!$G$12*('3g CPIH'!L$16/'3g CPIH'!$G$16))</f>
        <v>25.290826614481411</v>
      </c>
      <c r="Q82" s="129">
        <f>IF('3g CPIH'!M$16="-","-",'3j PAAC PAP'!$G$12*('3g CPIH'!M$16/'3g CPIH'!$G$16))</f>
        <v>25.577408219178082</v>
      </c>
      <c r="R82" s="129">
        <f>IF('3g CPIH'!N$16="-","-",'3j PAAC PAP'!$G$12*('3g CPIH'!N$16/'3g CPIH'!$G$16))</f>
        <v>25.768462622309197</v>
      </c>
      <c r="S82" s="129">
        <f>IF('3g CPIH'!O$16="-","-",'3j PAAC PAP'!$G$12*('3g CPIH'!O$16/'3g CPIH'!$G$16))</f>
        <v>25.911753424657533</v>
      </c>
      <c r="T82" s="129">
        <f>IF('3g CPIH'!P$16="-","-",'3j PAAC PAP'!$G$12*('3g CPIH'!P$16/'3g CPIH'!$G$16))</f>
        <v>25.983398825831699</v>
      </c>
      <c r="U82" s="129" t="str">
        <f>IF('3g CPIH'!Q$16="-","-",'3j PAAC PAP'!$G$12*('3g CPIH'!Q$16/'3g CPIH'!$G$16))</f>
        <v>-</v>
      </c>
      <c r="V82" s="129" t="str">
        <f>IF('3g CPIH'!R$16="-","-",'3j PAAC PAP'!$G$12*('3g CPIH'!R$16/'3g CPIH'!$G$16))</f>
        <v>-</v>
      </c>
      <c r="W82" s="129" t="str">
        <f>IF('3g CPIH'!S$16="-","-",'3j PAAC PAP'!$G$12*('3g CPIH'!S$16/'3g CPIH'!$G$16))</f>
        <v>-</v>
      </c>
      <c r="X82" s="129" t="str">
        <f>IF('3g CPIH'!T$16="-","-",'3j PAAC PAP'!$G$12*('3g CPIH'!T$16/'3g CPIH'!$G$16))</f>
        <v>-</v>
      </c>
      <c r="Y82" s="129" t="str">
        <f>IF('3g CPIH'!U$16="-","-",'3j PAAC PAP'!$G$12*('3g CPIH'!U$16/'3g CPIH'!$G$16))</f>
        <v>-</v>
      </c>
      <c r="Z82" s="129" t="str">
        <f>IF('3g CPIH'!V$16="-","-",'3j PAAC PAP'!$G$12*('3g CPIH'!V$16/'3g CPIH'!$G$16))</f>
        <v>-</v>
      </c>
      <c r="AA82" s="28"/>
    </row>
    <row r="83" spans="1:27" s="29" customFormat="1" ht="11.25" customHeight="1" x14ac:dyDescent="0.15">
      <c r="A83" s="256"/>
      <c r="B83" s="132" t="s">
        <v>349</v>
      </c>
      <c r="C83" s="132" t="s">
        <v>406</v>
      </c>
      <c r="D83" s="134" t="s">
        <v>321</v>
      </c>
      <c r="E83" s="131"/>
      <c r="F83" s="30"/>
      <c r="G83" s="129">
        <f>IF(G75="-","-",SUM(G75:G81)*'3j PAAC PAP'!$G$30)</f>
        <v>0</v>
      </c>
      <c r="H83" s="129">
        <f>IF(H75="-","-",SUM(H75:H81)*'3j PAAC PAP'!$G$30)</f>
        <v>0</v>
      </c>
      <c r="I83" s="129">
        <f>IF(I75="-","-",SUM(I75:I81)*'3j PAAC PAP'!$G$30)</f>
        <v>0</v>
      </c>
      <c r="J83" s="129">
        <f>IF(J75="-","-",SUM(J75:J81)*'3j PAAC PAP'!$G$30)</f>
        <v>0</v>
      </c>
      <c r="K83" s="129">
        <f>IF(K75="-","-",SUM(K75:K81)*'3j PAAC PAP'!$G$30)</f>
        <v>0</v>
      </c>
      <c r="L83" s="129">
        <f>IF(L75="-","-",SUM(L75:L81)*'3j PAAC PAP'!$G$30)</f>
        <v>0</v>
      </c>
      <c r="M83" s="129">
        <f>IF(M75="-","-",SUM(M75:M81)*'3j PAAC PAP'!$G$30)</f>
        <v>0</v>
      </c>
      <c r="N83" s="129">
        <f>IF(N75="-","-",SUM(N75:N81)*'3j PAAC PAP'!$G$30)</f>
        <v>0</v>
      </c>
      <c r="O83" s="30"/>
      <c r="P83" s="129">
        <f>IF(P75="-","-",SUM(P75:P81)*'3j PAAC PAP'!$G$30)</f>
        <v>0</v>
      </c>
      <c r="Q83" s="129">
        <f>IF(Q75="-","-",SUM(Q75:Q81)*'3j PAAC PAP'!$G$30)</f>
        <v>0</v>
      </c>
      <c r="R83" s="129">
        <f>IF(R75="-","-",SUM(R75:R81)*'3j PAAC PAP'!$G$30)</f>
        <v>0</v>
      </c>
      <c r="S83" s="129">
        <f>IF(S75="-","-",SUM(S75:S81)*'3j PAAC PAP'!$G$30)</f>
        <v>0</v>
      </c>
      <c r="T83" s="129">
        <f>IF(T75="-","-",SUM(T75:T81)*'3j PAAC PAP'!$G$30)</f>
        <v>0</v>
      </c>
      <c r="U83" s="129" t="str">
        <f>IF(U75="-","-",SUM(U75:U81)*'3j PAAC PAP'!$G$30)</f>
        <v>-</v>
      </c>
      <c r="V83" s="129" t="str">
        <f>IF(V75="-","-",SUM(V75:V81)*'3j PAAC PAP'!$G$30)</f>
        <v>-</v>
      </c>
      <c r="W83" s="129" t="str">
        <f>IF(W75="-","-",SUM(W75:W81)*'3j PAAC PAP'!$G$30)</f>
        <v>-</v>
      </c>
      <c r="X83" s="129" t="str">
        <f>IF(X75="-","-",SUM(X75:X81)*'3j PAAC PAP'!$G$30)</f>
        <v>-</v>
      </c>
      <c r="Y83" s="129" t="str">
        <f>IF(Y75="-","-",SUM(Y75:Y81)*'3j PAAC PAP'!$G$30)</f>
        <v>-</v>
      </c>
      <c r="Z83" s="129" t="str">
        <f>IF(Z75="-","-",SUM(Z75:Z81)*'3j PAAC PAP'!$G$30)</f>
        <v>-</v>
      </c>
      <c r="AA83" s="28"/>
    </row>
    <row r="84" spans="1:27" s="29" customFormat="1" ht="11.25" customHeight="1" x14ac:dyDescent="0.15">
      <c r="A84" s="256"/>
      <c r="B84" s="132" t="s">
        <v>388</v>
      </c>
      <c r="C84" s="132" t="s">
        <v>518</v>
      </c>
      <c r="D84" s="134" t="s">
        <v>321</v>
      </c>
      <c r="E84" s="131"/>
      <c r="F84" s="30"/>
      <c r="G84" s="129">
        <f>IF(G75="-","-",SUM(G75:G83)*'3k EBIT'!$E$8)</f>
        <v>9.4515994571045443</v>
      </c>
      <c r="H84" s="129">
        <f>IF(H75="-","-",SUM(H75:H83)*'3k EBIT'!$E$8)</f>
        <v>9.0873089626755696</v>
      </c>
      <c r="I84" s="129">
        <f>IF(I75="-","-",SUM(I75:I83)*'3k EBIT'!$E$8)</f>
        <v>9.4013334203829242</v>
      </c>
      <c r="J84" s="129">
        <f>IF(J75="-","-",SUM(J75:J83)*'3k EBIT'!$E$8)</f>
        <v>9.2356441264946714</v>
      </c>
      <c r="K84" s="129">
        <f>IF(K75="-","-",SUM(K75:K83)*'3k EBIT'!$E$8)</f>
        <v>9.8379650517672204</v>
      </c>
      <c r="L84" s="129">
        <f>IF(L75="-","-",SUM(L75:L83)*'3k EBIT'!$E$8)</f>
        <v>9.731398556569097</v>
      </c>
      <c r="M84" s="129">
        <f>IF(M75="-","-",SUM(M75:M83)*'3k EBIT'!$E$8)</f>
        <v>10.34959451028814</v>
      </c>
      <c r="N84" s="129">
        <f>IF(N75="-","-",SUM(N75:N83)*'3k EBIT'!$E$8)</f>
        <v>10.683827785230628</v>
      </c>
      <c r="O84" s="30"/>
      <c r="P84" s="129">
        <f>IF(P75="-","-",SUM(P75:P83)*'3k EBIT'!$E$8)</f>
        <v>10.683827785230628</v>
      </c>
      <c r="Q84" s="129">
        <f>IF(Q75="-","-",SUM(Q75:Q83)*'3k EBIT'!$E$8)</f>
        <v>11.820402404297401</v>
      </c>
      <c r="R84" s="129">
        <f>IF(R75="-","-",SUM(R75:R83)*'3k EBIT'!$E$8)</f>
        <v>11.441052233027158</v>
      </c>
      <c r="S84" s="129">
        <f>IF(S75="-","-",SUM(S75:S83)*'3k EBIT'!$E$8)</f>
        <v>11.526291576506109</v>
      </c>
      <c r="T84" s="129">
        <f>IF(T75="-","-",SUM(T75:T83)*'3k EBIT'!$E$8)</f>
        <v>11.075986688740324</v>
      </c>
      <c r="U84" s="129" t="str">
        <f>IF(U75="-","-",SUM(U75:U83)*'3k EBIT'!$E$8)</f>
        <v>-</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15">
      <c r="A85" s="256"/>
      <c r="B85" s="132" t="s">
        <v>292</v>
      </c>
      <c r="C85" s="177" t="s">
        <v>519</v>
      </c>
      <c r="D85" s="134" t="s">
        <v>321</v>
      </c>
      <c r="E85" s="130"/>
      <c r="F85" s="30"/>
      <c r="G85" s="129">
        <f>IF(G75="-","-",SUM(G75:G78,G80:G84)*'3l HAP'!$E$9)</f>
        <v>5.3909011307572321</v>
      </c>
      <c r="H85" s="129">
        <f>IF(H75="-","-",SUM(H75:H78,H80:H84)*'3l HAP'!$E$9)</f>
        <v>5.0993000930743326</v>
      </c>
      <c r="I85" s="129">
        <f>IF(I75="-","-",SUM(I75:I78,I80:I84)*'3l HAP'!$E$9)</f>
        <v>5.1269134022306764</v>
      </c>
      <c r="J85" s="129">
        <f>IF(J75="-","-",SUM(J75:J78,J80:J84)*'3l HAP'!$E$9)</f>
        <v>5.007424940237887</v>
      </c>
      <c r="K85" s="129">
        <f>IF(K75="-","-",SUM(K75:K78,K80:K84)*'3l HAP'!$E$9)</f>
        <v>5.6219093914601288</v>
      </c>
      <c r="L85" s="129">
        <f>IF(L75="-","-",SUM(L75:L78,L80:L84)*'3l HAP'!$E$9)</f>
        <v>5.5267405566592451</v>
      </c>
      <c r="M85" s="129">
        <f>IF(M75="-","-",SUM(M75:M78,M80:M84)*'3l HAP'!$E$9)</f>
        <v>6.1373284700453103</v>
      </c>
      <c r="N85" s="129">
        <f>IF(N75="-","-",SUM(N75:N78,N80:N84)*'3l HAP'!$E$9)</f>
        <v>6.4005901913254153</v>
      </c>
      <c r="O85" s="30"/>
      <c r="P85" s="129">
        <f>IF(P75="-","-",SUM(P75:P78,P80:P84)*'3l HAP'!$E$9)</f>
        <v>6.4005901913254153</v>
      </c>
      <c r="Q85" s="129">
        <f>IF(Q75="-","-",SUM(Q75:Q78,Q80:Q84)*'3l HAP'!$E$9)</f>
        <v>7.1665671843231866</v>
      </c>
      <c r="R85" s="129">
        <f>IF(R75="-","-",SUM(R75:R78,R80:R84)*'3l HAP'!$E$9)</f>
        <v>6.8504581592336651</v>
      </c>
      <c r="S85" s="129">
        <f>IF(S75="-","-",SUM(S75:S78,S80:S84)*'3l HAP'!$E$9)</f>
        <v>6.8598253741900228</v>
      </c>
      <c r="T85" s="129">
        <f>IF(T75="-","-",SUM(T75:T78,T80:T84)*'3l HAP'!$E$9)</f>
        <v>6.4647407117128965</v>
      </c>
      <c r="U85" s="129" t="str">
        <f>IF(U75="-","-",SUM(U75:U78,U80:U84)*'3l HAP'!$E$9)</f>
        <v>-</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15">
      <c r="A86" s="256"/>
      <c r="B86" s="132" t="s">
        <v>44</v>
      </c>
      <c r="C86" s="132" t="str">
        <f>B86&amp;"_"&amp;D86</f>
        <v>Total_Northern</v>
      </c>
      <c r="D86" s="134" t="s">
        <v>321</v>
      </c>
      <c r="E86" s="131"/>
      <c r="F86" s="30"/>
      <c r="G86" s="129">
        <f t="shared" ref="G86:N86" si="10">IF(G75="-","-",SUM(G75:G85))</f>
        <v>502.84329866223931</v>
      </c>
      <c r="H86" s="129">
        <f t="shared" si="10"/>
        <v>483.37852162677268</v>
      </c>
      <c r="I86" s="129">
        <f t="shared" si="10"/>
        <v>499.93373114639121</v>
      </c>
      <c r="J86" s="129">
        <f t="shared" si="10"/>
        <v>491.0937571344046</v>
      </c>
      <c r="K86" s="129">
        <f t="shared" si="10"/>
        <v>523.40932982154311</v>
      </c>
      <c r="L86" s="129">
        <f t="shared" si="10"/>
        <v>517.70540039829109</v>
      </c>
      <c r="M86" s="129">
        <f t="shared" si="10"/>
        <v>550.8526040154502</v>
      </c>
      <c r="N86" s="129">
        <f t="shared" si="10"/>
        <v>568.70708346760455</v>
      </c>
      <c r="O86" s="30"/>
      <c r="P86" s="129">
        <f t="shared" ref="P86:Z86" si="11">IF(P75="-","-",SUM(P75:P85))</f>
        <v>568.70708346760455</v>
      </c>
      <c r="Q86" s="129">
        <f t="shared" si="11"/>
        <v>629.29275254490938</v>
      </c>
      <c r="R86" s="129">
        <f t="shared" si="11"/>
        <v>609.01085327883436</v>
      </c>
      <c r="S86" s="129">
        <f t="shared" si="11"/>
        <v>613.50649987645556</v>
      </c>
      <c r="T86" s="129">
        <f t="shared" si="11"/>
        <v>589.41116775259718</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t="str">
        <f>'3a DF'!V19</f>
        <v>-</v>
      </c>
      <c r="V87" s="38" t="str">
        <f>'3a DF'!W19</f>
        <v>-</v>
      </c>
      <c r="W87" s="38" t="str">
        <f>'3a DF'!X19</f>
        <v>-</v>
      </c>
      <c r="X87" s="38" t="str">
        <f>'3a DF'!Y19</f>
        <v>-</v>
      </c>
      <c r="Y87" s="38" t="str">
        <f>'3a DF'!Z19</f>
        <v>-</v>
      </c>
      <c r="Z87" s="38" t="str">
        <f>'3a DF'!AA19</f>
        <v>-</v>
      </c>
      <c r="AA87" s="28"/>
    </row>
    <row r="88" spans="1:27" s="29" customFormat="1" ht="11.25" x14ac:dyDescent="0.15">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t="str">
        <f>'3b CM'!U19</f>
        <v>-</v>
      </c>
      <c r="V88" s="38" t="str">
        <f>'3b CM'!V19</f>
        <v>-</v>
      </c>
      <c r="W88" s="38" t="str">
        <f>'3b CM'!W19</f>
        <v>-</v>
      </c>
      <c r="X88" s="38" t="str">
        <f>'3b CM'!X19</f>
        <v>-</v>
      </c>
      <c r="Y88" s="38" t="str">
        <f>'3b CM'!Y19</f>
        <v>-</v>
      </c>
      <c r="Z88" s="38" t="str">
        <f>'3b CM'!Z19</f>
        <v>-</v>
      </c>
      <c r="AA88" s="28"/>
    </row>
    <row r="89" spans="1:27" s="29" customFormat="1" ht="11.25" x14ac:dyDescent="0.15">
      <c r="A89" s="256"/>
      <c r="B89" s="135" t="s">
        <v>600</v>
      </c>
      <c r="C89" s="135" t="s">
        <v>601</v>
      </c>
      <c r="D89" s="133" t="s">
        <v>322</v>
      </c>
      <c r="E89" s="128"/>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f>IF('3c AA'!W89="-","-",'3c AA'!W89)</f>
        <v>0</v>
      </c>
      <c r="U89" s="38" t="str">
        <f>IF('3c AA'!X89="-","-",'3c AA'!X89)</f>
        <v>-</v>
      </c>
      <c r="V89" s="38" t="str">
        <f>IF('3c AA'!Y89="-","-",'3c AA'!Y89)</f>
        <v>-</v>
      </c>
      <c r="W89" s="38" t="str">
        <f>IF('3c AA'!Z89="-","-",'3c AA'!Z89)</f>
        <v>-</v>
      </c>
      <c r="X89" s="38" t="str">
        <f>IF('3c AA'!AA89="-","-",'3c AA'!AA89)</f>
        <v>-</v>
      </c>
      <c r="Y89" s="38" t="str">
        <f>IF('3c AA'!AB89="-","-",'3c AA'!AB89)</f>
        <v>-</v>
      </c>
      <c r="Z89" s="38" t="str">
        <f>IF('3c AA'!AC89="-","-",'3c AA'!AC89)</f>
        <v>-</v>
      </c>
      <c r="AA89" s="28"/>
    </row>
    <row r="90" spans="1:27" s="29" customFormat="1" ht="11.25" x14ac:dyDescent="0.15">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t="str">
        <f>'3d PC'!U20</f>
        <v>-</v>
      </c>
      <c r="V90" s="38" t="str">
        <f>'3d PC'!V20</f>
        <v>-</v>
      </c>
      <c r="W90" s="38" t="str">
        <f>'3d PC'!W20</f>
        <v>-</v>
      </c>
      <c r="X90" s="38" t="str">
        <f>'3d PC'!X20</f>
        <v>-</v>
      </c>
      <c r="Y90" s="38" t="str">
        <f>'3d PC'!Y20</f>
        <v>-</v>
      </c>
      <c r="Z90" s="38" t="str">
        <f>'3d PC'!Z20</f>
        <v>-</v>
      </c>
      <c r="AA90" s="28"/>
    </row>
    <row r="91" spans="1:27" s="29" customFormat="1" ht="11.25" x14ac:dyDescent="0.15">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t="str">
        <f>'3e NC-Elec'!V34</f>
        <v>-</v>
      </c>
      <c r="V91" s="38" t="str">
        <f>'3e NC-Elec'!W34</f>
        <v>-</v>
      </c>
      <c r="W91" s="38" t="str">
        <f>'3e NC-Elec'!X34</f>
        <v>-</v>
      </c>
      <c r="X91" s="38" t="str">
        <f>'3e NC-Elec'!Y34</f>
        <v>-</v>
      </c>
      <c r="Y91" s="38" t="str">
        <f>'3e NC-Elec'!Z34</f>
        <v>-</v>
      </c>
      <c r="Z91" s="38" t="str">
        <f>'3e NC-Elec'!AA34</f>
        <v>-</v>
      </c>
      <c r="AA91" s="28"/>
    </row>
    <row r="92" spans="1:27" s="29" customFormat="1" ht="11.25" x14ac:dyDescent="0.15">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t="str">
        <f>IF('3g CPIH'!Q$16="-","-",'3h OC '!$E$8*('3g CPIH'!Q$16/'3g CPIH'!$G$16))</f>
        <v>-</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SMNCC'!G$40="-","-",'3i SMNCC'!G$40)</f>
        <v>0</v>
      </c>
      <c r="L93" s="38">
        <f>IF('3i SMNCC'!H$40="-","-",'3i SMNCC'!H$40)</f>
        <v>-0.18995176814939541</v>
      </c>
      <c r="M93" s="38">
        <f>IF('3i SMNCC'!I$40="-","-",'3i SMNCC'!I$40)</f>
        <v>2.3898674656215144</v>
      </c>
      <c r="N93" s="38">
        <f>IF('3i SMNCC'!J$40="-","-",'3i SMNCC'!J$40)</f>
        <v>2.4654635585146529</v>
      </c>
      <c r="O93" s="30"/>
      <c r="P93" s="38">
        <f>IF('3i SMNCC'!L$40="-","-",'3i SMNCC'!L$40)</f>
        <v>2.4654635585146529</v>
      </c>
      <c r="Q93" s="38">
        <f>IF('3i SMNCC'!M$40="-","-",'3i SMNCC'!M$40)</f>
        <v>4.8850955964817686</v>
      </c>
      <c r="R93" s="38">
        <f>IF('3i SMNCC'!N$40="-","-",'3i SMNCC'!N$40)</f>
        <v>4.7480163427765101</v>
      </c>
      <c r="S93" s="38">
        <f>IF('3i SMNCC'!O$40="-","-",'3i SMNCC'!O$40)</f>
        <v>7.093641997338695</v>
      </c>
      <c r="T93" s="38">
        <f>IF('3i SMNCC'!P$40="-","-",'3i SMNCC'!P$40)</f>
        <v>6.2155900817178944</v>
      </c>
      <c r="U93" s="38" t="str">
        <f>IF('3i SMNCC'!Q$40="-","-",'3i SMNCC'!Q$40)</f>
        <v>-</v>
      </c>
      <c r="V93" s="38" t="str">
        <f>IF('3i SMNCC'!R$40="-","-",'3i SMNCC'!R$40)</f>
        <v>-</v>
      </c>
      <c r="W93" s="38" t="str">
        <f>IF('3i SMNCC'!S$40="-","-",'3i SMNCC'!S$40)</f>
        <v>-</v>
      </c>
      <c r="X93" s="38" t="str">
        <f>IF('3i SMNCC'!T$40="-","-",'3i SMNCC'!T$40)</f>
        <v>-</v>
      </c>
      <c r="Y93" s="38" t="str">
        <f>IF('3i SMNCC'!U$40="-","-",'3i SMNCC'!U$40)</f>
        <v>-</v>
      </c>
      <c r="Z93" s="38" t="str">
        <f>IF('3i SMNCC'!V$40="-","-",'3i SMNCC'!V$40)</f>
        <v>-</v>
      </c>
      <c r="AA93" s="28"/>
    </row>
    <row r="94" spans="1:27" s="29" customFormat="1" ht="11.25" customHeight="1" x14ac:dyDescent="0.15">
      <c r="A94" s="256"/>
      <c r="B94" s="135" t="s">
        <v>349</v>
      </c>
      <c r="C94" s="135" t="s">
        <v>389</v>
      </c>
      <c r="D94" s="133" t="s">
        <v>322</v>
      </c>
      <c r="E94" s="128"/>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f>IF('3g CPIH'!P$16="-","-",'3j PAAC PAP'!$G$12*('3g CPIH'!P$16/'3g CPIH'!$G$16))</f>
        <v>25.983398825831699</v>
      </c>
      <c r="U94" s="38" t="str">
        <f>IF('3g CPIH'!Q$16="-","-",'3j PAAC PAP'!$G$12*('3g CPIH'!Q$16/'3g CPIH'!$G$16))</f>
        <v>-</v>
      </c>
      <c r="V94" s="38" t="str">
        <f>IF('3g CPIH'!R$16="-","-",'3j PAAC PAP'!$G$12*('3g CPIH'!R$16/'3g CPIH'!$G$16))</f>
        <v>-</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15">
      <c r="A95" s="256"/>
      <c r="B95" s="135" t="s">
        <v>349</v>
      </c>
      <c r="C95" s="135" t="s">
        <v>406</v>
      </c>
      <c r="D95" s="133" t="s">
        <v>322</v>
      </c>
      <c r="E95" s="128"/>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f>IF(T87="-","-",SUM(T87:T93)*'3j PAAC PAP'!$G$30)</f>
        <v>0</v>
      </c>
      <c r="U95" s="38" t="str">
        <f>IF(U87="-","-",SUM(U87:U93)*'3j PAAC PAP'!$G$30)</f>
        <v>-</v>
      </c>
      <c r="V95" s="38" t="str">
        <f>IF(V87="-","-",SUM(V87:V93)*'3j PAAC PAP'!$G$30)</f>
        <v>-</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15">
      <c r="A96" s="256"/>
      <c r="B96" s="135" t="s">
        <v>388</v>
      </c>
      <c r="C96" s="135" t="s">
        <v>518</v>
      </c>
      <c r="D96" s="133" t="s">
        <v>322</v>
      </c>
      <c r="E96" s="128"/>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9.5185185855927799</v>
      </c>
      <c r="M96" s="38">
        <f>IF(M87="-","-",SUM(M87:M95)*'3k EBIT'!$E$8)</f>
        <v>10.384432991984804</v>
      </c>
      <c r="N96" s="38">
        <f>IF(N87="-","-",SUM(N87:N95)*'3k EBIT'!$E$8)</f>
        <v>10.723970032102502</v>
      </c>
      <c r="O96" s="30"/>
      <c r="P96" s="38">
        <f>IF(P87="-","-",SUM(P87:P95)*'3k EBIT'!$E$8)</f>
        <v>10.723970032102502</v>
      </c>
      <c r="Q96" s="38">
        <f>IF(Q87="-","-",SUM(Q87:Q95)*'3k EBIT'!$E$8)</f>
        <v>11.946278571834643</v>
      </c>
      <c r="R96" s="38">
        <f>IF(R87="-","-",SUM(R87:R95)*'3k EBIT'!$E$8)</f>
        <v>11.558652851805295</v>
      </c>
      <c r="S96" s="38">
        <f>IF(S87="-","-",SUM(S87:S95)*'3k EBIT'!$E$8)</f>
        <v>11.413388758108415</v>
      </c>
      <c r="T96" s="38">
        <f>IF(T87="-","-",SUM(T87:T95)*'3k EBIT'!$E$8)</f>
        <v>10.956291566753627</v>
      </c>
      <c r="U96" s="38" t="str">
        <f>IF(U87="-","-",SUM(U87:U95)*'3k EBIT'!$E$8)</f>
        <v>-</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15">
      <c r="A97" s="256"/>
      <c r="B97" s="135" t="s">
        <v>292</v>
      </c>
      <c r="C97" s="179" t="s">
        <v>519</v>
      </c>
      <c r="D97" s="133" t="s">
        <v>322</v>
      </c>
      <c r="E97" s="127"/>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5.5355071738943398</v>
      </c>
      <c r="M97" s="38">
        <f>IF(M87="-","-",SUM(M87:M90,M92:M96)*'3l HAP'!$E$9)</f>
        <v>6.1875512852394232</v>
      </c>
      <c r="N97" s="38">
        <f>IF(N87="-","-",SUM(N87:N90,N92:N96)*'3l HAP'!$E$9)</f>
        <v>6.4549968367388466</v>
      </c>
      <c r="O97" s="30"/>
      <c r="P97" s="38">
        <f>IF(P87="-","-",SUM(P87:P90,P92:P96)*'3l HAP'!$E$9)</f>
        <v>6.4549968367388466</v>
      </c>
      <c r="Q97" s="38">
        <f>IF(Q87="-","-",SUM(Q87:Q90,Q92:Q96)*'3l HAP'!$E$9)</f>
        <v>7.2534414887793925</v>
      </c>
      <c r="R97" s="38">
        <f>IF(R87="-","-",SUM(R87:R90,R92:R96)*'3l HAP'!$E$9)</f>
        <v>6.9295644042601472</v>
      </c>
      <c r="S97" s="38">
        <f>IF(S87="-","-",SUM(S87:S90,S92:S96)*'3l HAP'!$E$9)</f>
        <v>6.9284205283547191</v>
      </c>
      <c r="T97" s="38">
        <f>IF(T87="-","-",SUM(T87:T90,T92:T96)*'3l HAP'!$E$9)</f>
        <v>6.525716675022375</v>
      </c>
      <c r="U97" s="38" t="str">
        <f>IF(U87="-","-",SUM(U87:U90,U92:U96)*'3l HAP'!$E$9)</f>
        <v>-</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15">
      <c r="A98" s="256"/>
      <c r="B98" s="135" t="s">
        <v>44</v>
      </c>
      <c r="C98" s="135" t="str">
        <f>B98&amp;"_"&amp;D98</f>
        <v>Total_North West</v>
      </c>
      <c r="D98" s="133" t="s">
        <v>322</v>
      </c>
      <c r="E98" s="128"/>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506.50996264469882</v>
      </c>
      <c r="M98" s="38">
        <f t="shared" si="12"/>
        <v>552.73643037309398</v>
      </c>
      <c r="N98" s="38">
        <f t="shared" si="12"/>
        <v>570.87423907570326</v>
      </c>
      <c r="O98" s="30"/>
      <c r="P98" s="38">
        <f t="shared" ref="P98:Z98" si="13">IF(P87="-","-",SUM(P87:P97))</f>
        <v>570.87423907570326</v>
      </c>
      <c r="Q98" s="38">
        <f t="shared" si="13"/>
        <v>636.00468556219619</v>
      </c>
      <c r="R98" s="38">
        <f t="shared" si="13"/>
        <v>615.27946321875106</v>
      </c>
      <c r="S98" s="38">
        <f t="shared" si="13"/>
        <v>607.63284388520412</v>
      </c>
      <c r="T98" s="38">
        <f t="shared" si="13"/>
        <v>583.17240305557345</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t="str">
        <f>'3a DF'!V20</f>
        <v>-</v>
      </c>
      <c r="V99" s="129" t="str">
        <f>'3a DF'!W20</f>
        <v>-</v>
      </c>
      <c r="W99" s="129" t="str">
        <f>'3a DF'!X20</f>
        <v>-</v>
      </c>
      <c r="X99" s="129" t="str">
        <f>'3a DF'!Y20</f>
        <v>-</v>
      </c>
      <c r="Y99" s="129" t="str">
        <f>'3a DF'!Z20</f>
        <v>-</v>
      </c>
      <c r="Z99" s="129" t="str">
        <f>'3a DF'!AA20</f>
        <v>-</v>
      </c>
      <c r="AA99" s="28"/>
    </row>
    <row r="100" spans="1:27" s="29" customFormat="1" ht="11.25" x14ac:dyDescent="0.15">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t="str">
        <f>'3b CM'!U20</f>
        <v>-</v>
      </c>
      <c r="V100" s="129" t="str">
        <f>'3b CM'!V20</f>
        <v>-</v>
      </c>
      <c r="W100" s="129" t="str">
        <f>'3b CM'!W20</f>
        <v>-</v>
      </c>
      <c r="X100" s="129" t="str">
        <f>'3b CM'!X20</f>
        <v>-</v>
      </c>
      <c r="Y100" s="129" t="str">
        <f>'3b CM'!Y20</f>
        <v>-</v>
      </c>
      <c r="Z100" s="129" t="str">
        <f>'3b CM'!Z20</f>
        <v>-</v>
      </c>
      <c r="AA100" s="28"/>
    </row>
    <row r="101" spans="1:27" s="29" customFormat="1" ht="11.25" x14ac:dyDescent="0.15">
      <c r="A101" s="256"/>
      <c r="B101" s="132" t="s">
        <v>600</v>
      </c>
      <c r="C101" s="132" t="s">
        <v>601</v>
      </c>
      <c r="D101" s="134" t="s">
        <v>323</v>
      </c>
      <c r="E101" s="131"/>
      <c r="F101" s="30"/>
      <c r="G101" s="129" t="str">
        <f>IF('3c AA'!J90="-","-",'3c AA'!J90)</f>
        <v>-</v>
      </c>
      <c r="H101" s="129" t="str">
        <f>IF('3c AA'!K90="-","-",'3c AA'!K90)</f>
        <v>-</v>
      </c>
      <c r="I101" s="129" t="str">
        <f>IF('3c AA'!L90="-","-",'3c AA'!L90)</f>
        <v>-</v>
      </c>
      <c r="J101" s="129" t="str">
        <f>IF('3c AA'!M90="-","-",'3c AA'!M90)</f>
        <v>-</v>
      </c>
      <c r="K101" s="129" t="str">
        <f>IF('3c AA'!N90="-","-",'3c AA'!N90)</f>
        <v>-</v>
      </c>
      <c r="L101" s="129" t="str">
        <f>IF('3c AA'!O90="-","-",'3c AA'!O90)</f>
        <v>-</v>
      </c>
      <c r="M101" s="129" t="str">
        <f>IF('3c AA'!P90="-","-",'3c AA'!P90)</f>
        <v>-</v>
      </c>
      <c r="N101" s="129" t="str">
        <f>IF('3c AA'!Q90="-","-",'3c AA'!Q90)</f>
        <v>-</v>
      </c>
      <c r="O101" s="30"/>
      <c r="P101" s="129" t="str">
        <f>IF('3c AA'!S90="-","-",'3c AA'!S90)</f>
        <v>-</v>
      </c>
      <c r="Q101" s="129" t="str">
        <f>IF('3c AA'!T90="-","-",'3c AA'!T90)</f>
        <v>-</v>
      </c>
      <c r="R101" s="129" t="str">
        <f>IF('3c AA'!U90="-","-",'3c AA'!U90)</f>
        <v>-</v>
      </c>
      <c r="S101" s="129" t="str">
        <f>IF('3c AA'!V90="-","-",'3c AA'!V90)</f>
        <v>-</v>
      </c>
      <c r="T101" s="129">
        <f>IF('3c AA'!W90="-","-",'3c AA'!W90)</f>
        <v>0</v>
      </c>
      <c r="U101" s="129" t="str">
        <f>IF('3c AA'!X90="-","-",'3c AA'!X90)</f>
        <v>-</v>
      </c>
      <c r="V101" s="129" t="str">
        <f>IF('3c AA'!Y90="-","-",'3c AA'!Y90)</f>
        <v>-</v>
      </c>
      <c r="W101" s="129" t="str">
        <f>IF('3c AA'!Z90="-","-",'3c AA'!Z90)</f>
        <v>-</v>
      </c>
      <c r="X101" s="129" t="str">
        <f>IF('3c AA'!AA90="-","-",'3c AA'!AA90)</f>
        <v>-</v>
      </c>
      <c r="Y101" s="129" t="str">
        <f>IF('3c AA'!AB90="-","-",'3c AA'!AB90)</f>
        <v>-</v>
      </c>
      <c r="Z101" s="129" t="str">
        <f>IF('3c AA'!AC90="-","-",'3c AA'!AC90)</f>
        <v>-</v>
      </c>
      <c r="AA101" s="28"/>
    </row>
    <row r="102" spans="1:27" s="29" customFormat="1" ht="11.25" x14ac:dyDescent="0.15">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t="str">
        <f>'3d PC'!U21</f>
        <v>-</v>
      </c>
      <c r="V102" s="129" t="str">
        <f>'3d PC'!V21</f>
        <v>-</v>
      </c>
      <c r="W102" s="129" t="str">
        <f>'3d PC'!W21</f>
        <v>-</v>
      </c>
      <c r="X102" s="129" t="str">
        <f>'3d PC'!X21</f>
        <v>-</v>
      </c>
      <c r="Y102" s="129" t="str">
        <f>'3d PC'!Y21</f>
        <v>-</v>
      </c>
      <c r="Z102" s="129" t="str">
        <f>'3d PC'!Z21</f>
        <v>-</v>
      </c>
      <c r="AA102" s="28"/>
    </row>
    <row r="103" spans="1:27" s="29" customFormat="1" ht="11.25" x14ac:dyDescent="0.15">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t="str">
        <f>'3e NC-Elec'!V35</f>
        <v>-</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15">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t="str">
        <f>IF('3g CPIH'!Q$16="-","-",'3h OC '!$E$8*('3g CPIH'!Q$16/'3g CPIH'!$G$16))</f>
        <v>-</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SMNCC'!G$40="-","-",'3i SMNCC'!G$40)</f>
        <v>0</v>
      </c>
      <c r="L105" s="129">
        <f>IF('3i SMNCC'!H$40="-","-",'3i SMNCC'!H$40)</f>
        <v>-0.18995176814939541</v>
      </c>
      <c r="M105" s="129">
        <f>IF('3i SMNCC'!I$40="-","-",'3i SMNCC'!I$40)</f>
        <v>2.3898674656215144</v>
      </c>
      <c r="N105" s="129">
        <f>IF('3i SMNCC'!J$40="-","-",'3i SMNCC'!J$40)</f>
        <v>2.4654635585146529</v>
      </c>
      <c r="O105" s="30"/>
      <c r="P105" s="129">
        <f>IF('3i SMNCC'!L$40="-","-",'3i SMNCC'!L$40)</f>
        <v>2.4654635585146529</v>
      </c>
      <c r="Q105" s="129">
        <f>IF('3i SMNCC'!M$40="-","-",'3i SMNCC'!M$40)</f>
        <v>4.8850955964817686</v>
      </c>
      <c r="R105" s="129">
        <f>IF('3i SMNCC'!N$40="-","-",'3i SMNCC'!N$40)</f>
        <v>4.7480163427765101</v>
      </c>
      <c r="S105" s="129">
        <f>IF('3i SMNCC'!O$40="-","-",'3i SMNCC'!O$40)</f>
        <v>7.093641997338695</v>
      </c>
      <c r="T105" s="129">
        <f>IF('3i SMNCC'!P$40="-","-",'3i SMNCC'!P$40)</f>
        <v>6.2155900817178944</v>
      </c>
      <c r="U105" s="129" t="str">
        <f>IF('3i SMNCC'!Q$40="-","-",'3i SMNCC'!Q$40)</f>
        <v>-</v>
      </c>
      <c r="V105" s="129" t="str">
        <f>IF('3i SMNCC'!R$40="-","-",'3i SMNCC'!R$40)</f>
        <v>-</v>
      </c>
      <c r="W105" s="129" t="str">
        <f>IF('3i SMNCC'!S$40="-","-",'3i SMNCC'!S$40)</f>
        <v>-</v>
      </c>
      <c r="X105" s="129" t="str">
        <f>IF('3i SMNCC'!T$40="-","-",'3i SMNCC'!T$40)</f>
        <v>-</v>
      </c>
      <c r="Y105" s="129" t="str">
        <f>IF('3i SMNCC'!U$40="-","-",'3i SMNCC'!U$40)</f>
        <v>-</v>
      </c>
      <c r="Z105" s="129" t="str">
        <f>IF('3i SMNCC'!V$40="-","-",'3i SMNCC'!V$40)</f>
        <v>-</v>
      </c>
      <c r="AA105" s="28"/>
    </row>
    <row r="106" spans="1:27" s="29" customFormat="1" ht="11.25" customHeight="1" x14ac:dyDescent="0.15">
      <c r="A106" s="256"/>
      <c r="B106" s="132" t="s">
        <v>349</v>
      </c>
      <c r="C106" s="132" t="s">
        <v>389</v>
      </c>
      <c r="D106" s="134" t="s">
        <v>323</v>
      </c>
      <c r="E106" s="131"/>
      <c r="F106" s="30"/>
      <c r="G106" s="129">
        <f>IF('3g CPIH'!C$16="-","-",'3j PAAC PAP'!$G$12*('3g CPIH'!C$16/'3g CPIH'!$G$16))</f>
        <v>23.857918590998043</v>
      </c>
      <c r="H106" s="129">
        <f>IF('3g CPIH'!D$16="-","-",'3j PAAC PAP'!$G$12*('3g CPIH'!D$16/'3g CPIH'!$G$16))</f>
        <v>23.905682191780819</v>
      </c>
      <c r="I106" s="129">
        <f>IF('3g CPIH'!E$16="-","-",'3j PAAC PAP'!$G$12*('3g CPIH'!E$16/'3g CPIH'!$G$16))</f>
        <v>23.977327592954992</v>
      </c>
      <c r="J106" s="129">
        <f>IF('3g CPIH'!F$16="-","-",'3j PAAC PAP'!$G$12*('3g CPIH'!F$16/'3g CPIH'!$G$16))</f>
        <v>24.120618395303325</v>
      </c>
      <c r="K106" s="129">
        <f>IF('3g CPIH'!G$16="-","-",'3j PAAC PAP'!$G$12*('3g CPIH'!G$16/'3g CPIH'!$G$16))</f>
        <v>24.4072</v>
      </c>
      <c r="L106" s="129">
        <f>IF('3g CPIH'!H$16="-","-",'3j PAAC PAP'!$G$12*('3g CPIH'!H$16/'3g CPIH'!$G$16))</f>
        <v>24.717663405088064</v>
      </c>
      <c r="M106" s="129">
        <f>IF('3g CPIH'!I$16="-","-",'3j PAAC PAP'!$G$12*('3g CPIH'!I$16/'3g CPIH'!$G$16))</f>
        <v>25.075890410958902</v>
      </c>
      <c r="N106" s="129">
        <f>IF('3g CPIH'!J$16="-","-",'3j PAAC PAP'!$G$12*('3g CPIH'!J$16/'3g CPIH'!$G$16))</f>
        <v>25.290826614481411</v>
      </c>
      <c r="O106" s="30"/>
      <c r="P106" s="129">
        <f>IF('3g CPIH'!L$16="-","-",'3j PAAC PAP'!$G$12*('3g CPIH'!L$16/'3g CPIH'!$G$16))</f>
        <v>25.290826614481411</v>
      </c>
      <c r="Q106" s="129">
        <f>IF('3g CPIH'!M$16="-","-",'3j PAAC PAP'!$G$12*('3g CPIH'!M$16/'3g CPIH'!$G$16))</f>
        <v>25.577408219178082</v>
      </c>
      <c r="R106" s="129">
        <f>IF('3g CPIH'!N$16="-","-",'3j PAAC PAP'!$G$12*('3g CPIH'!N$16/'3g CPIH'!$G$16))</f>
        <v>25.768462622309197</v>
      </c>
      <c r="S106" s="129">
        <f>IF('3g CPIH'!O$16="-","-",'3j PAAC PAP'!$G$12*('3g CPIH'!O$16/'3g CPIH'!$G$16))</f>
        <v>25.911753424657533</v>
      </c>
      <c r="T106" s="129">
        <f>IF('3g CPIH'!P$16="-","-",'3j PAAC PAP'!$G$12*('3g CPIH'!P$16/'3g CPIH'!$G$16))</f>
        <v>25.983398825831699</v>
      </c>
      <c r="U106" s="129" t="str">
        <f>IF('3g CPIH'!Q$16="-","-",'3j PAAC PAP'!$G$12*('3g CPIH'!Q$16/'3g CPIH'!$G$16))</f>
        <v>-</v>
      </c>
      <c r="V106" s="129" t="str">
        <f>IF('3g CPIH'!R$16="-","-",'3j PAAC PAP'!$G$12*('3g CPIH'!R$16/'3g CPIH'!$G$16))</f>
        <v>-</v>
      </c>
      <c r="W106" s="129" t="str">
        <f>IF('3g CPIH'!S$16="-","-",'3j PAAC PAP'!$G$12*('3g CPIH'!S$16/'3g CPIH'!$G$16))</f>
        <v>-</v>
      </c>
      <c r="X106" s="129" t="str">
        <f>IF('3g CPIH'!T$16="-","-",'3j PAAC PAP'!$G$12*('3g CPIH'!T$16/'3g CPIH'!$G$16))</f>
        <v>-</v>
      </c>
      <c r="Y106" s="129" t="str">
        <f>IF('3g CPIH'!U$16="-","-",'3j PAAC PAP'!$G$12*('3g CPIH'!U$16/'3g CPIH'!$G$16))</f>
        <v>-</v>
      </c>
      <c r="Z106" s="129" t="str">
        <f>IF('3g CPIH'!V$16="-","-",'3j PAAC PAP'!$G$12*('3g CPIH'!V$16/'3g CPIH'!$G$16))</f>
        <v>-</v>
      </c>
      <c r="AA106" s="28"/>
    </row>
    <row r="107" spans="1:27" s="29" customFormat="1" ht="11.25" customHeight="1" x14ac:dyDescent="0.15">
      <c r="A107" s="256"/>
      <c r="B107" s="132" t="s">
        <v>349</v>
      </c>
      <c r="C107" s="132" t="s">
        <v>406</v>
      </c>
      <c r="D107" s="134" t="s">
        <v>323</v>
      </c>
      <c r="E107" s="131"/>
      <c r="F107" s="30"/>
      <c r="G107" s="129">
        <f>IF(G99="-","-",SUM(G99:G105)*'3j PAAC PAP'!$G$30)</f>
        <v>0</v>
      </c>
      <c r="H107" s="129">
        <f>IF(H99="-","-",SUM(H99:H105)*'3j PAAC PAP'!$G$30)</f>
        <v>0</v>
      </c>
      <c r="I107" s="129">
        <f>IF(I99="-","-",SUM(I99:I105)*'3j PAAC PAP'!$G$30)</f>
        <v>0</v>
      </c>
      <c r="J107" s="129">
        <f>IF(J99="-","-",SUM(J99:J105)*'3j PAAC PAP'!$G$30)</f>
        <v>0</v>
      </c>
      <c r="K107" s="129">
        <f>IF(K99="-","-",SUM(K99:K105)*'3j PAAC PAP'!$G$30)</f>
        <v>0</v>
      </c>
      <c r="L107" s="129">
        <f>IF(L99="-","-",SUM(L99:L105)*'3j PAAC PAP'!$G$30)</f>
        <v>0</v>
      </c>
      <c r="M107" s="129">
        <f>IF(M99="-","-",SUM(M99:M105)*'3j PAAC PAP'!$G$30)</f>
        <v>0</v>
      </c>
      <c r="N107" s="129">
        <f>IF(N99="-","-",SUM(N99:N105)*'3j PAAC PAP'!$G$30)</f>
        <v>0</v>
      </c>
      <c r="O107" s="30"/>
      <c r="P107" s="129">
        <f>IF(P99="-","-",SUM(P99:P105)*'3j PAAC PAP'!$G$30)</f>
        <v>0</v>
      </c>
      <c r="Q107" s="129">
        <f>IF(Q99="-","-",SUM(Q99:Q105)*'3j PAAC PAP'!$G$30)</f>
        <v>0</v>
      </c>
      <c r="R107" s="129">
        <f>IF(R99="-","-",SUM(R99:R105)*'3j PAAC PAP'!$G$30)</f>
        <v>0</v>
      </c>
      <c r="S107" s="129">
        <f>IF(S99="-","-",SUM(S99:S105)*'3j PAAC PAP'!$G$30)</f>
        <v>0</v>
      </c>
      <c r="T107" s="129">
        <f>IF(T99="-","-",SUM(T99:T105)*'3j PAAC PAP'!$G$30)</f>
        <v>0</v>
      </c>
      <c r="U107" s="129" t="str">
        <f>IF(U99="-","-",SUM(U99:U105)*'3j PAAC PAP'!$G$30)</f>
        <v>-</v>
      </c>
      <c r="V107" s="129" t="str">
        <f>IF(V99="-","-",SUM(V99:V105)*'3j PAAC PAP'!$G$30)</f>
        <v>-</v>
      </c>
      <c r="W107" s="129" t="str">
        <f>IF(W99="-","-",SUM(W99:W105)*'3j PAAC PAP'!$G$30)</f>
        <v>-</v>
      </c>
      <c r="X107" s="129" t="str">
        <f>IF(X99="-","-",SUM(X99:X105)*'3j PAAC PAP'!$G$30)</f>
        <v>-</v>
      </c>
      <c r="Y107" s="129" t="str">
        <f>IF(Y99="-","-",SUM(Y99:Y105)*'3j PAAC PAP'!$G$30)</f>
        <v>-</v>
      </c>
      <c r="Z107" s="129" t="str">
        <f>IF(Z99="-","-",SUM(Z99:Z105)*'3j PAAC PAP'!$G$30)</f>
        <v>-</v>
      </c>
      <c r="AA107" s="28"/>
    </row>
    <row r="108" spans="1:27" s="29" customFormat="1" ht="11.25" customHeight="1" x14ac:dyDescent="0.15">
      <c r="A108" s="256"/>
      <c r="B108" s="132" t="s">
        <v>388</v>
      </c>
      <c r="C108" s="132" t="s">
        <v>518</v>
      </c>
      <c r="D108" s="134" t="s">
        <v>323</v>
      </c>
      <c r="E108" s="131"/>
      <c r="F108" s="30"/>
      <c r="G108" s="129">
        <f>IF(G99="-","-",SUM(G99:G107)*'3k EBIT'!$E$8)</f>
        <v>9.2661635355513727</v>
      </c>
      <c r="H108" s="129">
        <f>IF(H99="-","-",SUM(H99:H107)*'3k EBIT'!$E$8)</f>
        <v>8.9065289642186762</v>
      </c>
      <c r="I108" s="129">
        <f>IF(I99="-","-",SUM(I99:I107)*'3k EBIT'!$E$8)</f>
        <v>9.1111501125407095</v>
      </c>
      <c r="J108" s="129">
        <f>IF(J99="-","-",SUM(J99:J107)*'3k EBIT'!$E$8)</f>
        <v>8.9476787607479391</v>
      </c>
      <c r="K108" s="129">
        <f>IF(K99="-","-",SUM(K99:K107)*'3k EBIT'!$E$8)</f>
        <v>9.7171270665742782</v>
      </c>
      <c r="L108" s="129">
        <f>IF(L99="-","-",SUM(L99:L107)*'3k EBIT'!$E$8)</f>
        <v>9.6122743596805353</v>
      </c>
      <c r="M108" s="129">
        <f>IF(M99="-","-",SUM(M99:M107)*'3k EBIT'!$E$8)</f>
        <v>10.413748212731004</v>
      </c>
      <c r="N108" s="129">
        <f>IF(N99="-","-",SUM(N99:N107)*'3k EBIT'!$E$8)</f>
        <v>10.750835285085586</v>
      </c>
      <c r="O108" s="30"/>
      <c r="P108" s="129">
        <f>IF(P99="-","-",SUM(P99:P107)*'3k EBIT'!$E$8)</f>
        <v>10.750835285085586</v>
      </c>
      <c r="Q108" s="129">
        <f>IF(Q99="-","-",SUM(Q99:Q107)*'3k EBIT'!$E$8)</f>
        <v>11.844731669977461</v>
      </c>
      <c r="R108" s="129">
        <f>IF(R99="-","-",SUM(R99:R107)*'3k EBIT'!$E$8)</f>
        <v>11.4879807345758</v>
      </c>
      <c r="S108" s="129">
        <f>IF(S99="-","-",SUM(S99:S107)*'3k EBIT'!$E$8)</f>
        <v>11.41094214917438</v>
      </c>
      <c r="T108" s="129">
        <f>IF(T99="-","-",SUM(T99:T107)*'3k EBIT'!$E$8)</f>
        <v>10.971974971187695</v>
      </c>
      <c r="U108" s="129" t="str">
        <f>IF(U99="-","-",SUM(U99:U107)*'3k EBIT'!$E$8)</f>
        <v>-</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15">
      <c r="A109" s="256"/>
      <c r="B109" s="132" t="s">
        <v>292</v>
      </c>
      <c r="C109" s="177" t="s">
        <v>519</v>
      </c>
      <c r="D109" s="134" t="s">
        <v>323</v>
      </c>
      <c r="E109" s="130"/>
      <c r="F109" s="30"/>
      <c r="G109" s="129">
        <f>IF(G99="-","-",SUM(G99:G102,G104:G108)*'3l HAP'!$E$9)</f>
        <v>5.3528610483129091</v>
      </c>
      <c r="H109" s="129">
        <f>IF(H99="-","-",SUM(H99:H102,H104:H108)*'3l HAP'!$E$9)</f>
        <v>5.0649855772344052</v>
      </c>
      <c r="I109" s="129">
        <f>IF(I99="-","-",SUM(I99:I102,I104:I108)*'3l HAP'!$E$9)</f>
        <v>5.0935375227650415</v>
      </c>
      <c r="J109" s="129">
        <f>IF(J99="-","-",SUM(J99:J102,J104:J108)*'3l HAP'!$E$9)</f>
        <v>4.9756545065204287</v>
      </c>
      <c r="K109" s="129">
        <f>IF(K99="-","-",SUM(K99:K102,K104:K108)*'3l HAP'!$E$9)</f>
        <v>5.5858941677380409</v>
      </c>
      <c r="L109" s="129">
        <f>IF(L99="-","-",SUM(L99:L102,L104:L108)*'3l HAP'!$E$9)</f>
        <v>5.4922111522687018</v>
      </c>
      <c r="M109" s="129">
        <f>IF(M99="-","-",SUM(M99:M102,M104:M108)*'3l HAP'!$E$9)</f>
        <v>6.1650238677478857</v>
      </c>
      <c r="N109" s="129">
        <f>IF(N99="-","-",SUM(N99:N102,N104:N108)*'3l HAP'!$E$9)</f>
        <v>6.4305369741399572</v>
      </c>
      <c r="O109" s="30"/>
      <c r="P109" s="129">
        <f>IF(P99="-","-",SUM(P99:P102,P104:P108)*'3l HAP'!$E$9)</f>
        <v>6.4305369741399572</v>
      </c>
      <c r="Q109" s="129">
        <f>IF(Q99="-","-",SUM(Q99:Q102,Q104:Q108)*'3l HAP'!$E$9)</f>
        <v>7.2319663343639489</v>
      </c>
      <c r="R109" s="129">
        <f>IF(R99="-","-",SUM(R99:R102,R104:R108)*'3l HAP'!$E$9)</f>
        <v>6.9267137688122649</v>
      </c>
      <c r="S109" s="129">
        <f>IF(S99="-","-",SUM(S99:S102,S104:S108)*'3l HAP'!$E$9)</f>
        <v>6.9506083098763556</v>
      </c>
      <c r="T109" s="129">
        <f>IF(T99="-","-",SUM(T99:T102,T104:T108)*'3l HAP'!$E$9)</f>
        <v>6.5565446979760935</v>
      </c>
      <c r="U109" s="129" t="str">
        <f>IF(U99="-","-",SUM(U99:U102,U104:U108)*'3l HAP'!$E$9)</f>
        <v>-</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15">
      <c r="A110" s="256"/>
      <c r="B110" s="132" t="s">
        <v>44</v>
      </c>
      <c r="C110" s="132" t="str">
        <f>B110&amp;"_"&amp;D110</f>
        <v>Total_Southern</v>
      </c>
      <c r="D110" s="134" t="s">
        <v>323</v>
      </c>
      <c r="E110" s="131"/>
      <c r="F110" s="30"/>
      <c r="G110" s="129">
        <f t="shared" ref="G110:N110" si="14">IF(G99="-","-",SUM(G99:G109))</f>
        <v>493.0454772661945</v>
      </c>
      <c r="H110" s="129">
        <f t="shared" si="14"/>
        <v>473.82947428012903</v>
      </c>
      <c r="I110" s="129">
        <f t="shared" si="14"/>
        <v>484.62755589948938</v>
      </c>
      <c r="J110" s="129">
        <f t="shared" si="14"/>
        <v>475.90592107953285</v>
      </c>
      <c r="K110" s="129">
        <f t="shared" si="14"/>
        <v>517.01342326726763</v>
      </c>
      <c r="L110" s="129">
        <f t="shared" si="14"/>
        <v>511.40117901053117</v>
      </c>
      <c r="M110" s="129">
        <f t="shared" si="14"/>
        <v>554.25680867336428</v>
      </c>
      <c r="N110" s="129">
        <f t="shared" si="14"/>
        <v>572.2637393123847</v>
      </c>
      <c r="O110" s="30"/>
      <c r="P110" s="129">
        <f t="shared" ref="P110:Z110" si="15">IF(P99="-","-",SUM(P99:P109))</f>
        <v>572.2637393123847</v>
      </c>
      <c r="Q110" s="129">
        <f t="shared" si="15"/>
        <v>630.63863883341321</v>
      </c>
      <c r="R110" s="129">
        <f t="shared" si="15"/>
        <v>611.55702900234508</v>
      </c>
      <c r="S110" s="129">
        <f t="shared" si="15"/>
        <v>607.52626282864901</v>
      </c>
      <c r="T110" s="129">
        <f t="shared" si="15"/>
        <v>584.02867307621125</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t="str">
        <f>'3a DF'!V21</f>
        <v>-</v>
      </c>
      <c r="V111" s="38" t="str">
        <f>'3a DF'!W21</f>
        <v>-</v>
      </c>
      <c r="W111" s="38" t="str">
        <f>'3a DF'!X21</f>
        <v>-</v>
      </c>
      <c r="X111" s="38" t="str">
        <f>'3a DF'!Y21</f>
        <v>-</v>
      </c>
      <c r="Y111" s="38" t="str">
        <f>'3a DF'!Z21</f>
        <v>-</v>
      </c>
      <c r="Z111" s="38" t="str">
        <f>'3a DF'!AA21</f>
        <v>-</v>
      </c>
      <c r="AA111" s="28"/>
    </row>
    <row r="112" spans="1:27" s="29" customFormat="1" ht="11.25" x14ac:dyDescent="0.15">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t="str">
        <f>'3b CM'!U21</f>
        <v>-</v>
      </c>
      <c r="V112" s="38" t="str">
        <f>'3b CM'!V21</f>
        <v>-</v>
      </c>
      <c r="W112" s="38" t="str">
        <f>'3b CM'!W21</f>
        <v>-</v>
      </c>
      <c r="X112" s="38" t="str">
        <f>'3b CM'!X21</f>
        <v>-</v>
      </c>
      <c r="Y112" s="38" t="str">
        <f>'3b CM'!Y21</f>
        <v>-</v>
      </c>
      <c r="Z112" s="38" t="str">
        <f>'3b CM'!Z21</f>
        <v>-</v>
      </c>
      <c r="AA112" s="28"/>
    </row>
    <row r="113" spans="1:27" s="29" customFormat="1" ht="12.4" customHeight="1" x14ac:dyDescent="0.15">
      <c r="A113" s="256"/>
      <c r="B113" s="135" t="s">
        <v>600</v>
      </c>
      <c r="C113" s="135" t="s">
        <v>601</v>
      </c>
      <c r="D113" s="133" t="s">
        <v>324</v>
      </c>
      <c r="E113" s="128"/>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f>IF('3c AA'!W91="-","-",'3c AA'!W91)</f>
        <v>0</v>
      </c>
      <c r="U113" s="38" t="str">
        <f>IF('3c AA'!X91="-","-",'3c AA'!X91)</f>
        <v>-</v>
      </c>
      <c r="V113" s="38" t="str">
        <f>IF('3c AA'!Y91="-","-",'3c AA'!Y91)</f>
        <v>-</v>
      </c>
      <c r="W113" s="38" t="str">
        <f>IF('3c AA'!Z91="-","-",'3c AA'!Z91)</f>
        <v>-</v>
      </c>
      <c r="X113" s="38" t="str">
        <f>IF('3c AA'!AA91="-","-",'3c AA'!AA91)</f>
        <v>-</v>
      </c>
      <c r="Y113" s="38" t="str">
        <f>IF('3c AA'!AB91="-","-",'3c AA'!AB91)</f>
        <v>-</v>
      </c>
      <c r="Z113" s="38" t="str">
        <f>IF('3c AA'!AC91="-","-",'3c AA'!AC91)</f>
        <v>-</v>
      </c>
      <c r="AA113" s="28"/>
    </row>
    <row r="114" spans="1:27" s="29" customFormat="1" ht="12.4" customHeight="1" x14ac:dyDescent="0.15">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t="str">
        <f>'3d PC'!U22</f>
        <v>-</v>
      </c>
      <c r="V114" s="38" t="str">
        <f>'3d PC'!V22</f>
        <v>-</v>
      </c>
      <c r="W114" s="38" t="str">
        <f>'3d PC'!W22</f>
        <v>-</v>
      </c>
      <c r="X114" s="38" t="str">
        <f>'3d PC'!X22</f>
        <v>-</v>
      </c>
      <c r="Y114" s="38" t="str">
        <f>'3d PC'!Y22</f>
        <v>-</v>
      </c>
      <c r="Z114" s="38" t="str">
        <f>'3d PC'!Z22</f>
        <v>-</v>
      </c>
      <c r="AA114" s="28"/>
    </row>
    <row r="115" spans="1:27" s="29" customFormat="1" ht="11.25" customHeight="1" x14ac:dyDescent="0.15">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t="str">
        <f>'3e NC-Elec'!V36</f>
        <v>-</v>
      </c>
      <c r="V115" s="38" t="str">
        <f>'3e NC-Elec'!W36</f>
        <v>-</v>
      </c>
      <c r="W115" s="38" t="str">
        <f>'3e NC-Elec'!X36</f>
        <v>-</v>
      </c>
      <c r="X115" s="38" t="str">
        <f>'3e NC-Elec'!Y36</f>
        <v>-</v>
      </c>
      <c r="Y115" s="38" t="str">
        <f>'3e NC-Elec'!Z36</f>
        <v>-</v>
      </c>
      <c r="Z115" s="38" t="str">
        <f>'3e NC-Elec'!AA36</f>
        <v>-</v>
      </c>
      <c r="AA115" s="28"/>
    </row>
    <row r="116" spans="1:27" s="29" customFormat="1" ht="11.25" customHeight="1" x14ac:dyDescent="0.15">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t="str">
        <f>IF('3g CPIH'!Q$16="-","-",'3h OC '!$E$8*('3g CPIH'!Q$16/'3g CPIH'!$G$16))</f>
        <v>-</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SMNCC'!G$40="-","-",'3i SMNCC'!G$40)</f>
        <v>0</v>
      </c>
      <c r="L117" s="38">
        <f>IF('3i SMNCC'!H$40="-","-",'3i SMNCC'!H$40)</f>
        <v>-0.18995176814939541</v>
      </c>
      <c r="M117" s="38">
        <f>IF('3i SMNCC'!I$40="-","-",'3i SMNCC'!I$40)</f>
        <v>2.3898674656215144</v>
      </c>
      <c r="N117" s="38">
        <f>IF('3i SMNCC'!J$40="-","-",'3i SMNCC'!J$40)</f>
        <v>2.4654635585146529</v>
      </c>
      <c r="O117" s="30"/>
      <c r="P117" s="38">
        <f>IF('3i SMNCC'!L$40="-","-",'3i SMNCC'!L$40)</f>
        <v>2.4654635585146529</v>
      </c>
      <c r="Q117" s="38">
        <f>IF('3i SMNCC'!M$40="-","-",'3i SMNCC'!M$40)</f>
        <v>4.8850955964817686</v>
      </c>
      <c r="R117" s="38">
        <f>IF('3i SMNCC'!N$40="-","-",'3i SMNCC'!N$40)</f>
        <v>4.7480163427765101</v>
      </c>
      <c r="S117" s="38">
        <f>IF('3i SMNCC'!O$40="-","-",'3i SMNCC'!O$40)</f>
        <v>7.093641997338695</v>
      </c>
      <c r="T117" s="38">
        <f>IF('3i SMNCC'!P$40="-","-",'3i SMNCC'!P$40)</f>
        <v>6.2155900817178944</v>
      </c>
      <c r="U117" s="38" t="str">
        <f>IF('3i SMNCC'!Q$40="-","-",'3i SMNCC'!Q$40)</f>
        <v>-</v>
      </c>
      <c r="V117" s="38" t="str">
        <f>IF('3i SMNCC'!R$40="-","-",'3i SMNCC'!R$40)</f>
        <v>-</v>
      </c>
      <c r="W117" s="38" t="str">
        <f>IF('3i SMNCC'!S$40="-","-",'3i SMNCC'!S$40)</f>
        <v>-</v>
      </c>
      <c r="X117" s="38" t="str">
        <f>IF('3i SMNCC'!T$40="-","-",'3i SMNCC'!T$40)</f>
        <v>-</v>
      </c>
      <c r="Y117" s="38" t="str">
        <f>IF('3i SMNCC'!U$40="-","-",'3i SMNCC'!U$40)</f>
        <v>-</v>
      </c>
      <c r="Z117" s="38" t="str">
        <f>IF('3i SMNCC'!V$40="-","-",'3i SMNCC'!V$40)</f>
        <v>-</v>
      </c>
      <c r="AA117" s="28"/>
    </row>
    <row r="118" spans="1:27" s="29" customFormat="1" ht="11.25" customHeight="1" x14ac:dyDescent="0.15">
      <c r="A118" s="256"/>
      <c r="B118" s="135" t="s">
        <v>349</v>
      </c>
      <c r="C118" s="135" t="s">
        <v>389</v>
      </c>
      <c r="D118" s="133" t="s">
        <v>324</v>
      </c>
      <c r="E118" s="128"/>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f>IF('3g CPIH'!P$16="-","-",'3j PAAC PAP'!$G$12*('3g CPIH'!P$16/'3g CPIH'!$G$16))</f>
        <v>25.983398825831699</v>
      </c>
      <c r="U118" s="38" t="str">
        <f>IF('3g CPIH'!Q$16="-","-",'3j PAAC PAP'!$G$12*('3g CPIH'!Q$16/'3g CPIH'!$G$16))</f>
        <v>-</v>
      </c>
      <c r="V118" s="38" t="str">
        <f>IF('3g CPIH'!R$16="-","-",'3j PAAC PAP'!$G$12*('3g CPIH'!R$16/'3g CPIH'!$G$16))</f>
        <v>-</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15">
      <c r="A119" s="256"/>
      <c r="B119" s="135" t="s">
        <v>349</v>
      </c>
      <c r="C119" s="135" t="s">
        <v>406</v>
      </c>
      <c r="D119" s="133" t="s">
        <v>324</v>
      </c>
      <c r="E119" s="128"/>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f>IF(T111="-","-",SUM(T111:T117)*'3j PAAC PAP'!$G$30)</f>
        <v>0</v>
      </c>
      <c r="U119" s="38" t="str">
        <f>IF(U111="-","-",SUM(U111:U117)*'3j PAAC PAP'!$G$30)</f>
        <v>-</v>
      </c>
      <c r="V119" s="38" t="str">
        <f>IF(V111="-","-",SUM(V111:V117)*'3j PAAC PAP'!$G$30)</f>
        <v>-</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15">
      <c r="A120" s="256"/>
      <c r="B120" s="135" t="s">
        <v>388</v>
      </c>
      <c r="C120" s="135" t="s">
        <v>518</v>
      </c>
      <c r="D120" s="133" t="s">
        <v>324</v>
      </c>
      <c r="E120" s="128"/>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9.9125317685035466</v>
      </c>
      <c r="M120" s="38">
        <f>IF(M111="-","-",SUM(M111:M119)*'3k EBIT'!$E$8)</f>
        <v>10.632065450481891</v>
      </c>
      <c r="N120" s="38">
        <f>IF(N111="-","-",SUM(N111:N119)*'3k EBIT'!$E$8)</f>
        <v>10.96978211922071</v>
      </c>
      <c r="O120" s="30"/>
      <c r="P120" s="38">
        <f>IF(P111="-","-",SUM(P111:P119)*'3k EBIT'!$E$8)</f>
        <v>10.96978211922071</v>
      </c>
      <c r="Q120" s="38">
        <f>IF(Q111="-","-",SUM(Q111:Q119)*'3k EBIT'!$E$8)</f>
        <v>12.227190078716218</v>
      </c>
      <c r="R120" s="38">
        <f>IF(R111="-","-",SUM(R111:R119)*'3k EBIT'!$E$8)</f>
        <v>11.842707489794776</v>
      </c>
      <c r="S120" s="38">
        <f>IF(S111="-","-",SUM(S111:S119)*'3k EBIT'!$E$8)</f>
        <v>11.943618297961509</v>
      </c>
      <c r="T120" s="38">
        <f>IF(T111="-","-",SUM(T111:T119)*'3k EBIT'!$E$8)</f>
        <v>11.486737876393883</v>
      </c>
      <c r="U120" s="38" t="str">
        <f>IF(U111="-","-",SUM(U111:U119)*'3k EBIT'!$E$8)</f>
        <v>-</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15">
      <c r="A121" s="256"/>
      <c r="B121" s="135" t="s">
        <v>292</v>
      </c>
      <c r="C121" s="179" t="s">
        <v>519</v>
      </c>
      <c r="D121" s="133" t="s">
        <v>324</v>
      </c>
      <c r="E121" s="127"/>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5.5260783717887003</v>
      </c>
      <c r="M121" s="38">
        <f>IF(M111="-","-",SUM(M111:M114,M116:M120)*'3l HAP'!$E$9)</f>
        <v>6.1762606683371137</v>
      </c>
      <c r="N121" s="38">
        <f>IF(N111="-","-",SUM(N111:N114,N116:N120)*'3l HAP'!$E$9)</f>
        <v>6.4422719534520656</v>
      </c>
      <c r="O121" s="30"/>
      <c r="P121" s="38">
        <f>IF(P111="-","-",SUM(P111:P114,P116:P120)*'3l HAP'!$E$9)</f>
        <v>6.4422719534520656</v>
      </c>
      <c r="Q121" s="38">
        <f>IF(Q111="-","-",SUM(Q111:Q114,Q116:Q120)*'3l HAP'!$E$9)</f>
        <v>7.247447288193853</v>
      </c>
      <c r="R121" s="38">
        <f>IF(R111="-","-",SUM(R111:R114,R116:R120)*'3l HAP'!$E$9)</f>
        <v>6.9246281715434783</v>
      </c>
      <c r="S121" s="38">
        <f>IF(S111="-","-",SUM(S111:S114,S116:S120)*'3l HAP'!$E$9)</f>
        <v>6.9615315589600657</v>
      </c>
      <c r="T121" s="38">
        <f>IF(T111="-","-",SUM(T111:T114,T116:T120)*'3l HAP'!$E$9)</f>
        <v>6.55623264183627</v>
      </c>
      <c r="U121" s="38" t="str">
        <f>IF(U111="-","-",SUM(U111:U114,U116:U120)*'3l HAP'!$E$9)</f>
        <v>-</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15">
      <c r="A122" s="256"/>
      <c r="B122" s="135" t="s">
        <v>44</v>
      </c>
      <c r="C122" s="135" t="str">
        <f>B122&amp;"_"&amp;D122</f>
        <v>Total_South East</v>
      </c>
      <c r="D122" s="133" t="s">
        <v>324</v>
      </c>
      <c r="E122" s="128"/>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527.23806121957489</v>
      </c>
      <c r="M122" s="38">
        <f t="shared" si="16"/>
        <v>565.75842166208065</v>
      </c>
      <c r="N122" s="38">
        <f t="shared" si="16"/>
        <v>583.79898711793862</v>
      </c>
      <c r="O122" s="30"/>
      <c r="P122" s="38">
        <f t="shared" ref="P122:Z122" si="17">IF(P111="-","-",SUM(P111:P121))</f>
        <v>583.79898711793862</v>
      </c>
      <c r="Q122" s="38">
        <f t="shared" si="17"/>
        <v>650.7835014063678</v>
      </c>
      <c r="R122" s="38">
        <f t="shared" si="17"/>
        <v>630.2247649155089</v>
      </c>
      <c r="S122" s="38">
        <f t="shared" si="17"/>
        <v>635.57276127583464</v>
      </c>
      <c r="T122" s="38">
        <f t="shared" si="17"/>
        <v>611.12113431386649</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t="str">
        <f>'3a DF'!V22</f>
        <v>-</v>
      </c>
      <c r="V123" s="129" t="str">
        <f>'3a DF'!W22</f>
        <v>-</v>
      </c>
      <c r="W123" s="129" t="str">
        <f>'3a DF'!X22</f>
        <v>-</v>
      </c>
      <c r="X123" s="129" t="str">
        <f>'3a DF'!Y22</f>
        <v>-</v>
      </c>
      <c r="Y123" s="129" t="str">
        <f>'3a DF'!Z22</f>
        <v>-</v>
      </c>
      <c r="Z123" s="129" t="str">
        <f>'3a DF'!AA22</f>
        <v>-</v>
      </c>
      <c r="AA123" s="28"/>
    </row>
    <row r="124" spans="1:27" s="29" customFormat="1" ht="11.25" x14ac:dyDescent="0.15">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t="str">
        <f>'3b CM'!U22</f>
        <v>-</v>
      </c>
      <c r="V124" s="129" t="str">
        <f>'3b CM'!V22</f>
        <v>-</v>
      </c>
      <c r="W124" s="129" t="str">
        <f>'3b CM'!W22</f>
        <v>-</v>
      </c>
      <c r="X124" s="129" t="str">
        <f>'3b CM'!X22</f>
        <v>-</v>
      </c>
      <c r="Y124" s="129" t="str">
        <f>'3b CM'!Y22</f>
        <v>-</v>
      </c>
      <c r="Z124" s="129" t="str">
        <f>'3b CM'!Z22</f>
        <v>-</v>
      </c>
      <c r="AA124" s="28"/>
    </row>
    <row r="125" spans="1:27" s="29" customFormat="1" ht="11.25" customHeight="1" x14ac:dyDescent="0.15">
      <c r="A125" s="256"/>
      <c r="B125" s="132" t="s">
        <v>600</v>
      </c>
      <c r="C125" s="132" t="s">
        <v>601</v>
      </c>
      <c r="D125" s="134" t="s">
        <v>325</v>
      </c>
      <c r="E125" s="131"/>
      <c r="F125" s="30"/>
      <c r="G125" s="129" t="str">
        <f>IF('3c AA'!J92="-","-",'3c AA'!J92)</f>
        <v>-</v>
      </c>
      <c r="H125" s="129" t="str">
        <f>IF('3c AA'!K92="-","-",'3c AA'!K92)</f>
        <v>-</v>
      </c>
      <c r="I125" s="129" t="str">
        <f>IF('3c AA'!L92="-","-",'3c AA'!L92)</f>
        <v>-</v>
      </c>
      <c r="J125" s="129" t="str">
        <f>IF('3c AA'!M92="-","-",'3c AA'!M92)</f>
        <v>-</v>
      </c>
      <c r="K125" s="129" t="str">
        <f>IF('3c AA'!N92="-","-",'3c AA'!N92)</f>
        <v>-</v>
      </c>
      <c r="L125" s="129" t="str">
        <f>IF('3c AA'!O92="-","-",'3c AA'!O92)</f>
        <v>-</v>
      </c>
      <c r="M125" s="129" t="str">
        <f>IF('3c AA'!P92="-","-",'3c AA'!P92)</f>
        <v>-</v>
      </c>
      <c r="N125" s="129" t="str">
        <f>IF('3c AA'!Q92="-","-",'3c AA'!Q92)</f>
        <v>-</v>
      </c>
      <c r="O125" s="30"/>
      <c r="P125" s="129" t="str">
        <f>IF('3c AA'!S92="-","-",'3c AA'!S92)</f>
        <v>-</v>
      </c>
      <c r="Q125" s="129" t="str">
        <f>IF('3c AA'!T92="-","-",'3c AA'!T92)</f>
        <v>-</v>
      </c>
      <c r="R125" s="129" t="str">
        <f>IF('3c AA'!U92="-","-",'3c AA'!U92)</f>
        <v>-</v>
      </c>
      <c r="S125" s="129" t="str">
        <f>IF('3c AA'!V92="-","-",'3c AA'!V92)</f>
        <v>-</v>
      </c>
      <c r="T125" s="129">
        <f>IF('3c AA'!W92="-","-",'3c AA'!W92)</f>
        <v>0</v>
      </c>
      <c r="U125" s="129" t="str">
        <f>IF('3c AA'!X92="-","-",'3c AA'!X92)</f>
        <v>-</v>
      </c>
      <c r="V125" s="129" t="str">
        <f>IF('3c AA'!Y92="-","-",'3c AA'!Y92)</f>
        <v>-</v>
      </c>
      <c r="W125" s="129" t="str">
        <f>IF('3c AA'!Z92="-","-",'3c AA'!Z92)</f>
        <v>-</v>
      </c>
      <c r="X125" s="129" t="str">
        <f>IF('3c AA'!AA92="-","-",'3c AA'!AA92)</f>
        <v>-</v>
      </c>
      <c r="Y125" s="129" t="str">
        <f>IF('3c AA'!AB92="-","-",'3c AA'!AB92)</f>
        <v>-</v>
      </c>
      <c r="Z125" s="129" t="str">
        <f>IF('3c AA'!AC92="-","-",'3c AA'!AC92)</f>
        <v>-</v>
      </c>
      <c r="AA125" s="28"/>
    </row>
    <row r="126" spans="1:27" s="29" customFormat="1" ht="11.25" customHeight="1" x14ac:dyDescent="0.15">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t="str">
        <f>'3d PC'!U23</f>
        <v>-</v>
      </c>
      <c r="V126" s="129" t="str">
        <f>'3d PC'!V23</f>
        <v>-</v>
      </c>
      <c r="W126" s="129" t="str">
        <f>'3d PC'!W23</f>
        <v>-</v>
      </c>
      <c r="X126" s="129" t="str">
        <f>'3d PC'!X23</f>
        <v>-</v>
      </c>
      <c r="Y126" s="129" t="str">
        <f>'3d PC'!Y23</f>
        <v>-</v>
      </c>
      <c r="Z126" s="129" t="str">
        <f>'3d PC'!Z23</f>
        <v>-</v>
      </c>
      <c r="AA126" s="28"/>
    </row>
    <row r="127" spans="1:27" s="29" customFormat="1" ht="11.25" customHeight="1" x14ac:dyDescent="0.15">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t="str">
        <f>'3e NC-Elec'!V37</f>
        <v>-</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15">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t="str">
        <f>IF('3g CPIH'!Q$16="-","-",'3h OC '!$E$8*('3g CPIH'!Q$16/'3g CPIH'!$G$16))</f>
        <v>-</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SMNCC'!G$40="-","-",'3i SMNCC'!G$40)</f>
        <v>0</v>
      </c>
      <c r="L129" s="129">
        <f>IF('3i SMNCC'!H$40="-","-",'3i SMNCC'!H$40)</f>
        <v>-0.18995176814939541</v>
      </c>
      <c r="M129" s="129">
        <f>IF('3i SMNCC'!I$40="-","-",'3i SMNCC'!I$40)</f>
        <v>2.3898674656215144</v>
      </c>
      <c r="N129" s="129">
        <f>IF('3i SMNCC'!J$40="-","-",'3i SMNCC'!J$40)</f>
        <v>2.4654635585146529</v>
      </c>
      <c r="O129" s="30"/>
      <c r="P129" s="129">
        <f>IF('3i SMNCC'!L$40="-","-",'3i SMNCC'!L$40)</f>
        <v>2.4654635585146529</v>
      </c>
      <c r="Q129" s="129">
        <f>IF('3i SMNCC'!M$40="-","-",'3i SMNCC'!M$40)</f>
        <v>4.8850955964817686</v>
      </c>
      <c r="R129" s="129">
        <f>IF('3i SMNCC'!N$40="-","-",'3i SMNCC'!N$40)</f>
        <v>4.7480163427765101</v>
      </c>
      <c r="S129" s="129">
        <f>IF('3i SMNCC'!O$40="-","-",'3i SMNCC'!O$40)</f>
        <v>7.093641997338695</v>
      </c>
      <c r="T129" s="129">
        <f>IF('3i SMNCC'!P$40="-","-",'3i SMNCC'!P$40)</f>
        <v>6.2155900817178944</v>
      </c>
      <c r="U129" s="129" t="str">
        <f>IF('3i SMNCC'!Q$40="-","-",'3i SMNCC'!Q$40)</f>
        <v>-</v>
      </c>
      <c r="V129" s="129" t="str">
        <f>IF('3i SMNCC'!R$40="-","-",'3i SMNCC'!R$40)</f>
        <v>-</v>
      </c>
      <c r="W129" s="129" t="str">
        <f>IF('3i SMNCC'!S$40="-","-",'3i SMNCC'!S$40)</f>
        <v>-</v>
      </c>
      <c r="X129" s="129" t="str">
        <f>IF('3i SMNCC'!T$40="-","-",'3i SMNCC'!T$40)</f>
        <v>-</v>
      </c>
      <c r="Y129" s="129" t="str">
        <f>IF('3i SMNCC'!U$40="-","-",'3i SMNCC'!U$40)</f>
        <v>-</v>
      </c>
      <c r="Z129" s="129" t="str">
        <f>IF('3i SMNCC'!V$40="-","-",'3i SMNCC'!V$40)</f>
        <v>-</v>
      </c>
      <c r="AA129" s="28"/>
    </row>
    <row r="130" spans="1:27" s="29" customFormat="1" ht="11.25" customHeight="1" x14ac:dyDescent="0.15">
      <c r="A130" s="256"/>
      <c r="B130" s="132" t="s">
        <v>349</v>
      </c>
      <c r="C130" s="132" t="s">
        <v>389</v>
      </c>
      <c r="D130" s="134" t="s">
        <v>325</v>
      </c>
      <c r="E130" s="131"/>
      <c r="F130" s="30"/>
      <c r="G130" s="129">
        <f>IF('3g CPIH'!C$16="-","-",'3j PAAC PAP'!$G$12*('3g CPIH'!C$16/'3g CPIH'!$G$16))</f>
        <v>23.857918590998043</v>
      </c>
      <c r="H130" s="129">
        <f>IF('3g CPIH'!D$16="-","-",'3j PAAC PAP'!$G$12*('3g CPIH'!D$16/'3g CPIH'!$G$16))</f>
        <v>23.905682191780819</v>
      </c>
      <c r="I130" s="129">
        <f>IF('3g CPIH'!E$16="-","-",'3j PAAC PAP'!$G$12*('3g CPIH'!E$16/'3g CPIH'!$G$16))</f>
        <v>23.977327592954992</v>
      </c>
      <c r="J130" s="129">
        <f>IF('3g CPIH'!F$16="-","-",'3j PAAC PAP'!$G$12*('3g CPIH'!F$16/'3g CPIH'!$G$16))</f>
        <v>24.120618395303325</v>
      </c>
      <c r="K130" s="129">
        <f>IF('3g CPIH'!G$16="-","-",'3j PAAC PAP'!$G$12*('3g CPIH'!G$16/'3g CPIH'!$G$16))</f>
        <v>24.4072</v>
      </c>
      <c r="L130" s="129">
        <f>IF('3g CPIH'!H$16="-","-",'3j PAAC PAP'!$G$12*('3g CPIH'!H$16/'3g CPIH'!$G$16))</f>
        <v>24.717663405088064</v>
      </c>
      <c r="M130" s="129">
        <f>IF('3g CPIH'!I$16="-","-",'3j PAAC PAP'!$G$12*('3g CPIH'!I$16/'3g CPIH'!$G$16))</f>
        <v>25.075890410958902</v>
      </c>
      <c r="N130" s="129">
        <f>IF('3g CPIH'!J$16="-","-",'3j PAAC PAP'!$G$12*('3g CPIH'!J$16/'3g CPIH'!$G$16))</f>
        <v>25.290826614481411</v>
      </c>
      <c r="O130" s="30"/>
      <c r="P130" s="129">
        <f>IF('3g CPIH'!L$16="-","-",'3j PAAC PAP'!$G$12*('3g CPIH'!L$16/'3g CPIH'!$G$16))</f>
        <v>25.290826614481411</v>
      </c>
      <c r="Q130" s="129">
        <f>IF('3g CPIH'!M$16="-","-",'3j PAAC PAP'!$G$12*('3g CPIH'!M$16/'3g CPIH'!$G$16))</f>
        <v>25.577408219178082</v>
      </c>
      <c r="R130" s="129">
        <f>IF('3g CPIH'!N$16="-","-",'3j PAAC PAP'!$G$12*('3g CPIH'!N$16/'3g CPIH'!$G$16))</f>
        <v>25.768462622309197</v>
      </c>
      <c r="S130" s="129">
        <f>IF('3g CPIH'!O$16="-","-",'3j PAAC PAP'!$G$12*('3g CPIH'!O$16/'3g CPIH'!$G$16))</f>
        <v>25.911753424657533</v>
      </c>
      <c r="T130" s="129">
        <f>IF('3g CPIH'!P$16="-","-",'3j PAAC PAP'!$G$12*('3g CPIH'!P$16/'3g CPIH'!$G$16))</f>
        <v>25.983398825831699</v>
      </c>
      <c r="U130" s="129" t="str">
        <f>IF('3g CPIH'!Q$16="-","-",'3j PAAC PAP'!$G$12*('3g CPIH'!Q$16/'3g CPIH'!$G$16))</f>
        <v>-</v>
      </c>
      <c r="V130" s="129" t="str">
        <f>IF('3g CPIH'!R$16="-","-",'3j PAAC PAP'!$G$12*('3g CPIH'!R$16/'3g CPIH'!$G$16))</f>
        <v>-</v>
      </c>
      <c r="W130" s="129" t="str">
        <f>IF('3g CPIH'!S$16="-","-",'3j PAAC PAP'!$G$12*('3g CPIH'!S$16/'3g CPIH'!$G$16))</f>
        <v>-</v>
      </c>
      <c r="X130" s="129" t="str">
        <f>IF('3g CPIH'!T$16="-","-",'3j PAAC PAP'!$G$12*('3g CPIH'!T$16/'3g CPIH'!$G$16))</f>
        <v>-</v>
      </c>
      <c r="Y130" s="129" t="str">
        <f>IF('3g CPIH'!U$16="-","-",'3j PAAC PAP'!$G$12*('3g CPIH'!U$16/'3g CPIH'!$G$16))</f>
        <v>-</v>
      </c>
      <c r="Z130" s="129" t="str">
        <f>IF('3g CPIH'!V$16="-","-",'3j PAAC PAP'!$G$12*('3g CPIH'!V$16/'3g CPIH'!$G$16))</f>
        <v>-</v>
      </c>
      <c r="AA130" s="28"/>
    </row>
    <row r="131" spans="1:27" s="29" customFormat="1" ht="11.25" customHeight="1" x14ac:dyDescent="0.15">
      <c r="A131" s="256"/>
      <c r="B131" s="132" t="s">
        <v>349</v>
      </c>
      <c r="C131" s="132" t="s">
        <v>406</v>
      </c>
      <c r="D131" s="134" t="s">
        <v>325</v>
      </c>
      <c r="E131" s="131"/>
      <c r="F131" s="30"/>
      <c r="G131" s="129">
        <f>IF(G123="-","-",SUM(G123:G129)*'3j PAAC PAP'!$G$30)</f>
        <v>0</v>
      </c>
      <c r="H131" s="129">
        <f>IF(H123="-","-",SUM(H123:H129)*'3j PAAC PAP'!$G$30)</f>
        <v>0</v>
      </c>
      <c r="I131" s="129">
        <f>IF(I123="-","-",SUM(I123:I129)*'3j PAAC PAP'!$G$30)</f>
        <v>0</v>
      </c>
      <c r="J131" s="129">
        <f>IF(J123="-","-",SUM(J123:J129)*'3j PAAC PAP'!$G$30)</f>
        <v>0</v>
      </c>
      <c r="K131" s="129">
        <f>IF(K123="-","-",SUM(K123:K129)*'3j PAAC PAP'!$G$30)</f>
        <v>0</v>
      </c>
      <c r="L131" s="129">
        <f>IF(L123="-","-",SUM(L123:L129)*'3j PAAC PAP'!$G$30)</f>
        <v>0</v>
      </c>
      <c r="M131" s="129">
        <f>IF(M123="-","-",SUM(M123:M129)*'3j PAAC PAP'!$G$30)</f>
        <v>0</v>
      </c>
      <c r="N131" s="129">
        <f>IF(N123="-","-",SUM(N123:N129)*'3j PAAC PAP'!$G$30)</f>
        <v>0</v>
      </c>
      <c r="O131" s="30"/>
      <c r="P131" s="129">
        <f>IF(P123="-","-",SUM(P123:P129)*'3j PAAC PAP'!$G$30)</f>
        <v>0</v>
      </c>
      <c r="Q131" s="129">
        <f>IF(Q123="-","-",SUM(Q123:Q129)*'3j PAAC PAP'!$G$30)</f>
        <v>0</v>
      </c>
      <c r="R131" s="129">
        <f>IF(R123="-","-",SUM(R123:R129)*'3j PAAC PAP'!$G$30)</f>
        <v>0</v>
      </c>
      <c r="S131" s="129">
        <f>IF(S123="-","-",SUM(S123:S129)*'3j PAAC PAP'!$G$30)</f>
        <v>0</v>
      </c>
      <c r="T131" s="129">
        <f>IF(T123="-","-",SUM(T123:T129)*'3j PAAC PAP'!$G$30)</f>
        <v>0</v>
      </c>
      <c r="U131" s="129" t="str">
        <f>IF(U123="-","-",SUM(U123:U129)*'3j PAAC PAP'!$G$30)</f>
        <v>-</v>
      </c>
      <c r="V131" s="129" t="str">
        <f>IF(V123="-","-",SUM(V123:V129)*'3j PAAC PAP'!$G$30)</f>
        <v>-</v>
      </c>
      <c r="W131" s="129" t="str">
        <f>IF(W123="-","-",SUM(W123:W129)*'3j PAAC PAP'!$G$30)</f>
        <v>-</v>
      </c>
      <c r="X131" s="129" t="str">
        <f>IF(X123="-","-",SUM(X123:X129)*'3j PAAC PAP'!$G$30)</f>
        <v>-</v>
      </c>
      <c r="Y131" s="129" t="str">
        <f>IF(Y123="-","-",SUM(Y123:Y129)*'3j PAAC PAP'!$G$30)</f>
        <v>-</v>
      </c>
      <c r="Z131" s="129" t="str">
        <f>IF(Z123="-","-",SUM(Z123:Z129)*'3j PAAC PAP'!$G$30)</f>
        <v>-</v>
      </c>
      <c r="AA131" s="28"/>
    </row>
    <row r="132" spans="1:27" s="29" customFormat="1" ht="11.25" x14ac:dyDescent="0.15">
      <c r="A132" s="256"/>
      <c r="B132" s="132" t="s">
        <v>388</v>
      </c>
      <c r="C132" s="132" t="s">
        <v>518</v>
      </c>
      <c r="D132" s="134" t="s">
        <v>325</v>
      </c>
      <c r="E132" s="131"/>
      <c r="F132" s="30"/>
      <c r="G132" s="129">
        <f>IF(G123="-","-",SUM(G123:G131)*'3k EBIT'!$E$8)</f>
        <v>9.4989282971354161</v>
      </c>
      <c r="H132" s="129">
        <f>IF(H123="-","-",SUM(H123:H131)*'3k EBIT'!$E$8)</f>
        <v>9.1371685800733324</v>
      </c>
      <c r="I132" s="129">
        <f>IF(I123="-","-",SUM(I123:I131)*'3k EBIT'!$E$8)</f>
        <v>9.6192574303277727</v>
      </c>
      <c r="J132" s="129">
        <f>IF(J123="-","-",SUM(J123:J131)*'3k EBIT'!$E$8)</f>
        <v>9.4547743404911042</v>
      </c>
      <c r="K132" s="129">
        <f>IF(K123="-","-",SUM(K123:K131)*'3k EBIT'!$E$8)</f>
        <v>10.014574437284537</v>
      </c>
      <c r="L132" s="129">
        <f>IF(L123="-","-",SUM(L123:L131)*'3k EBIT'!$E$8)</f>
        <v>9.9089474083529332</v>
      </c>
      <c r="M132" s="129">
        <f>IF(M123="-","-",SUM(M123:M131)*'3k EBIT'!$E$8)</f>
        <v>10.661412171618089</v>
      </c>
      <c r="N132" s="129">
        <f>IF(N123="-","-",SUM(N123:N131)*'3k EBIT'!$E$8)</f>
        <v>10.994920579653011</v>
      </c>
      <c r="O132" s="30"/>
      <c r="P132" s="129">
        <f>IF(P123="-","-",SUM(P123:P131)*'3k EBIT'!$E$8)</f>
        <v>10.994920579653011</v>
      </c>
      <c r="Q132" s="129">
        <f>IF(Q123="-","-",SUM(Q123:Q131)*'3k EBIT'!$E$8)</f>
        <v>12.174225778231804</v>
      </c>
      <c r="R132" s="129">
        <f>IF(R123="-","-",SUM(R123:R131)*'3k EBIT'!$E$8)</f>
        <v>11.791245759103546</v>
      </c>
      <c r="S132" s="129">
        <f>IF(S123="-","-",SUM(S123:S131)*'3k EBIT'!$E$8)</f>
        <v>11.78941902376839</v>
      </c>
      <c r="T132" s="129">
        <f>IF(T123="-","-",SUM(T123:T131)*'3k EBIT'!$E$8)</f>
        <v>11.334469839647955</v>
      </c>
      <c r="U132" s="129" t="str">
        <f>IF(U123="-","-",SUM(U123:U131)*'3k EBIT'!$E$8)</f>
        <v>-</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15">
      <c r="A133" s="256"/>
      <c r="B133" s="132" t="s">
        <v>292</v>
      </c>
      <c r="C133" s="177" t="s">
        <v>519</v>
      </c>
      <c r="D133" s="134" t="s">
        <v>325</v>
      </c>
      <c r="E133" s="130"/>
      <c r="F133" s="30"/>
      <c r="G133" s="129">
        <f>IF(G123="-","-",SUM(G123:G126,G128:G132)*'3l HAP'!$E$9)</f>
        <v>5.3723749714458711</v>
      </c>
      <c r="H133" s="129">
        <f>IF(H123="-","-",SUM(H123:H126,H128:H132)*'3l HAP'!$E$9)</f>
        <v>5.0827990635645737</v>
      </c>
      <c r="I133" s="129">
        <f>IF(I123="-","-",SUM(I123:I126,I128:I132)*'3l HAP'!$E$9)</f>
        <v>5.1142454252476881</v>
      </c>
      <c r="J133" s="129">
        <f>IF(J123="-","-",SUM(J123:J126,J128:J132)*'3l HAP'!$E$9)</f>
        <v>4.9956300531417588</v>
      </c>
      <c r="K133" s="129">
        <f>IF(K123="-","-",SUM(K123:K126,K128:K132)*'3l HAP'!$E$9)</f>
        <v>5.6056839436007895</v>
      </c>
      <c r="L133" s="129">
        <f>IF(L123="-","-",SUM(L123:L126,L128:L132)*'3l HAP'!$E$9)</f>
        <v>5.5113289127412042</v>
      </c>
      <c r="M133" s="129">
        <f>IF(M123="-","-",SUM(M123:M126,M128:M132)*'3l HAP'!$E$9)</f>
        <v>6.1338496795251842</v>
      </c>
      <c r="N133" s="129">
        <f>IF(N123="-","-",SUM(N123:N126,N128:N132)*'3l HAP'!$E$9)</f>
        <v>6.396538731907822</v>
      </c>
      <c r="O133" s="30"/>
      <c r="P133" s="129">
        <f>IF(P123="-","-",SUM(P123:P126,P128:P132)*'3l HAP'!$E$9)</f>
        <v>6.396538731907822</v>
      </c>
      <c r="Q133" s="129">
        <f>IF(Q123="-","-",SUM(Q123:Q126,Q128:Q132)*'3l HAP'!$E$9)</f>
        <v>7.2090899617443966</v>
      </c>
      <c r="R133" s="129">
        <f>IF(R123="-","-",SUM(R123:R126,R128:R132)*'3l HAP'!$E$9)</f>
        <v>6.8894408609925595</v>
      </c>
      <c r="S133" s="129">
        <f>IF(S123="-","-",SUM(S123:S126,S128:S132)*'3l HAP'!$E$9)</f>
        <v>6.9068609743056912</v>
      </c>
      <c r="T133" s="129">
        <f>IF(T123="-","-",SUM(T123:T126,T128:T132)*'3l HAP'!$E$9)</f>
        <v>6.5065273358668101</v>
      </c>
      <c r="U133" s="129" t="str">
        <f>IF(U123="-","-",SUM(U123:U126,U128:U132)*'3l HAP'!$E$9)</f>
        <v>-</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15">
      <c r="A134" s="256"/>
      <c r="B134" s="132" t="s">
        <v>44</v>
      </c>
      <c r="C134" s="132" t="str">
        <f>B134&amp;"_"&amp;D134</f>
        <v>Total_South Wales</v>
      </c>
      <c r="D134" s="134" t="s">
        <v>325</v>
      </c>
      <c r="E134" s="131"/>
      <c r="F134" s="30"/>
      <c r="G134" s="129">
        <f t="shared" ref="G134:N134" si="18">IF(G123="-","-",SUM(G123:G133))</f>
        <v>505.31576305458998</v>
      </c>
      <c r="H134" s="129">
        <f t="shared" si="18"/>
        <v>485.98620990269058</v>
      </c>
      <c r="I134" s="129">
        <f t="shared" si="18"/>
        <v>511.39074316576614</v>
      </c>
      <c r="J134" s="129">
        <f t="shared" si="18"/>
        <v>502.61512664121159</v>
      </c>
      <c r="K134" s="129">
        <f t="shared" si="18"/>
        <v>532.68833135096668</v>
      </c>
      <c r="L134" s="129">
        <f t="shared" si="18"/>
        <v>527.03466130420713</v>
      </c>
      <c r="M134" s="129">
        <f t="shared" si="18"/>
        <v>567.26057430560877</v>
      </c>
      <c r="N134" s="129">
        <f t="shared" si="18"/>
        <v>585.07633021475226</v>
      </c>
      <c r="O134" s="30"/>
      <c r="P134" s="129">
        <f t="shared" ref="P134:Z134" si="19">IF(P123="-","-",SUM(P123:P133))</f>
        <v>585.07633021475226</v>
      </c>
      <c r="Q134" s="129">
        <f t="shared" si="19"/>
        <v>647.95755046900376</v>
      </c>
      <c r="R134" s="129">
        <f t="shared" si="19"/>
        <v>627.48106658207178</v>
      </c>
      <c r="S134" s="129">
        <f t="shared" si="19"/>
        <v>627.40234277008926</v>
      </c>
      <c r="T134" s="129">
        <f t="shared" si="19"/>
        <v>603.0573251209895</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t="str">
        <f>'3a DF'!V23</f>
        <v>-</v>
      </c>
      <c r="V135" s="38" t="str">
        <f>'3a DF'!W23</f>
        <v>-</v>
      </c>
      <c r="W135" s="38" t="str">
        <f>'3a DF'!X23</f>
        <v>-</v>
      </c>
      <c r="X135" s="38" t="str">
        <f>'3a DF'!Y23</f>
        <v>-</v>
      </c>
      <c r="Y135" s="38" t="str">
        <f>'3a DF'!Z23</f>
        <v>-</v>
      </c>
      <c r="Z135" s="38" t="str">
        <f>'3a DF'!AA23</f>
        <v>-</v>
      </c>
      <c r="AA135" s="28"/>
    </row>
    <row r="136" spans="1:27" s="29" customFormat="1" ht="11.25" customHeight="1" x14ac:dyDescent="0.15">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t="str">
        <f>'3b CM'!U23</f>
        <v>-</v>
      </c>
      <c r="V136" s="38" t="str">
        <f>'3b CM'!V23</f>
        <v>-</v>
      </c>
      <c r="W136" s="38" t="str">
        <f>'3b CM'!W23</f>
        <v>-</v>
      </c>
      <c r="X136" s="38" t="str">
        <f>'3b CM'!X23</f>
        <v>-</v>
      </c>
      <c r="Y136" s="38" t="str">
        <f>'3b CM'!Y23</f>
        <v>-</v>
      </c>
      <c r="Z136" s="38" t="str">
        <f>'3b CM'!Z23</f>
        <v>-</v>
      </c>
      <c r="AA136" s="28"/>
    </row>
    <row r="137" spans="1:27" s="29" customFormat="1" ht="11.25" customHeight="1" x14ac:dyDescent="0.15">
      <c r="A137" s="256"/>
      <c r="B137" s="135" t="s">
        <v>600</v>
      </c>
      <c r="C137" s="135" t="s">
        <v>601</v>
      </c>
      <c r="D137" s="133" t="s">
        <v>326</v>
      </c>
      <c r="E137" s="128"/>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f>IF('3c AA'!W93="-","-",'3c AA'!W93)</f>
        <v>0</v>
      </c>
      <c r="U137" s="38" t="str">
        <f>IF('3c AA'!X93="-","-",'3c AA'!X93)</f>
        <v>-</v>
      </c>
      <c r="V137" s="38" t="str">
        <f>IF('3c AA'!Y93="-","-",'3c AA'!Y93)</f>
        <v>-</v>
      </c>
      <c r="W137" s="38" t="str">
        <f>IF('3c AA'!Z93="-","-",'3c AA'!Z93)</f>
        <v>-</v>
      </c>
      <c r="X137" s="38" t="str">
        <f>IF('3c AA'!AA93="-","-",'3c AA'!AA93)</f>
        <v>-</v>
      </c>
      <c r="Y137" s="38" t="str">
        <f>IF('3c AA'!AB93="-","-",'3c AA'!AB93)</f>
        <v>-</v>
      </c>
      <c r="Z137" s="38" t="str">
        <f>IF('3c AA'!AC93="-","-",'3c AA'!AC93)</f>
        <v>-</v>
      </c>
      <c r="AA137" s="28"/>
    </row>
    <row r="138" spans="1:27" s="29" customFormat="1" ht="11.25" customHeight="1" x14ac:dyDescent="0.15">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t="str">
        <f>'3d PC'!U24</f>
        <v>-</v>
      </c>
      <c r="V138" s="38" t="str">
        <f>'3d PC'!V24</f>
        <v>-</v>
      </c>
      <c r="W138" s="38" t="str">
        <f>'3d PC'!W24</f>
        <v>-</v>
      </c>
      <c r="X138" s="38" t="str">
        <f>'3d PC'!X24</f>
        <v>-</v>
      </c>
      <c r="Y138" s="38" t="str">
        <f>'3d PC'!Y24</f>
        <v>-</v>
      </c>
      <c r="Z138" s="38" t="str">
        <f>'3d PC'!Z24</f>
        <v>-</v>
      </c>
      <c r="AA138" s="28"/>
    </row>
    <row r="139" spans="1:27" s="29" customFormat="1" ht="11.25" customHeight="1" x14ac:dyDescent="0.15">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t="str">
        <f>'3e NC-Elec'!V38</f>
        <v>-</v>
      </c>
      <c r="V139" s="38" t="str">
        <f>'3e NC-Elec'!W38</f>
        <v>-</v>
      </c>
      <c r="W139" s="38" t="str">
        <f>'3e NC-Elec'!X38</f>
        <v>-</v>
      </c>
      <c r="X139" s="38" t="str">
        <f>'3e NC-Elec'!Y38</f>
        <v>-</v>
      </c>
      <c r="Y139" s="38" t="str">
        <f>'3e NC-Elec'!Z38</f>
        <v>-</v>
      </c>
      <c r="Z139" s="38" t="str">
        <f>'3e NC-Elec'!AA38</f>
        <v>-</v>
      </c>
      <c r="AA139" s="28"/>
    </row>
    <row r="140" spans="1:27" s="29" customFormat="1" ht="11.25" customHeight="1" x14ac:dyDescent="0.15">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t="str">
        <f>IF('3g CPIH'!Q$16="-","-",'3h OC '!$E$8*('3g CPIH'!Q$16/'3g CPIH'!$G$16))</f>
        <v>-</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SMNCC'!G$40="-","-",'3i SMNCC'!G$40)</f>
        <v>0</v>
      </c>
      <c r="L141" s="38">
        <f>IF('3i SMNCC'!H$40="-","-",'3i SMNCC'!H$40)</f>
        <v>-0.18995176814939541</v>
      </c>
      <c r="M141" s="38">
        <f>IF('3i SMNCC'!I$40="-","-",'3i SMNCC'!I$40)</f>
        <v>2.3898674656215144</v>
      </c>
      <c r="N141" s="38">
        <f>IF('3i SMNCC'!J$40="-","-",'3i SMNCC'!J$40)</f>
        <v>2.4654635585146529</v>
      </c>
      <c r="O141" s="30"/>
      <c r="P141" s="38">
        <f>IF('3i SMNCC'!L$40="-","-",'3i SMNCC'!L$40)</f>
        <v>2.4654635585146529</v>
      </c>
      <c r="Q141" s="38">
        <f>IF('3i SMNCC'!M$40="-","-",'3i SMNCC'!M$40)</f>
        <v>4.8850955964817686</v>
      </c>
      <c r="R141" s="38">
        <f>IF('3i SMNCC'!N$40="-","-",'3i SMNCC'!N$40)</f>
        <v>4.7480163427765101</v>
      </c>
      <c r="S141" s="38">
        <f>IF('3i SMNCC'!O$40="-","-",'3i SMNCC'!O$40)</f>
        <v>7.093641997338695</v>
      </c>
      <c r="T141" s="38">
        <f>IF('3i SMNCC'!P$40="-","-",'3i SMNCC'!P$40)</f>
        <v>6.2155900817178944</v>
      </c>
      <c r="U141" s="38" t="str">
        <f>IF('3i SMNCC'!Q$40="-","-",'3i SMNCC'!Q$40)</f>
        <v>-</v>
      </c>
      <c r="V141" s="38" t="str">
        <f>IF('3i SMNCC'!R$40="-","-",'3i SMNCC'!R$40)</f>
        <v>-</v>
      </c>
      <c r="W141" s="38" t="str">
        <f>IF('3i SMNCC'!S$40="-","-",'3i SMNCC'!S$40)</f>
        <v>-</v>
      </c>
      <c r="X141" s="38" t="str">
        <f>IF('3i SMNCC'!T$40="-","-",'3i SMNCC'!T$40)</f>
        <v>-</v>
      </c>
      <c r="Y141" s="38" t="str">
        <f>IF('3i SMNCC'!U$40="-","-",'3i SMNCC'!U$40)</f>
        <v>-</v>
      </c>
      <c r="Z141" s="38" t="str">
        <f>IF('3i SMNCC'!V$40="-","-",'3i SMNCC'!V$40)</f>
        <v>-</v>
      </c>
      <c r="AA141" s="28"/>
    </row>
    <row r="142" spans="1:27" s="29" customFormat="1" ht="12.4" customHeight="1" x14ac:dyDescent="0.15">
      <c r="A142" s="256"/>
      <c r="B142" s="135" t="s">
        <v>349</v>
      </c>
      <c r="C142" s="135" t="s">
        <v>389</v>
      </c>
      <c r="D142" s="133" t="s">
        <v>326</v>
      </c>
      <c r="E142" s="128"/>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f>IF('3g CPIH'!P$16="-","-",'3j PAAC PAP'!$G$12*('3g CPIH'!P$16/'3g CPIH'!$G$16))</f>
        <v>25.983398825831699</v>
      </c>
      <c r="U142" s="38" t="str">
        <f>IF('3g CPIH'!Q$16="-","-",'3j PAAC PAP'!$G$12*('3g CPIH'!Q$16/'3g CPIH'!$G$16))</f>
        <v>-</v>
      </c>
      <c r="V142" s="38" t="str">
        <f>IF('3g CPIH'!R$16="-","-",'3j PAAC PAP'!$G$12*('3g CPIH'!R$16/'3g CPIH'!$G$16))</f>
        <v>-</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15">
      <c r="A143" s="256"/>
      <c r="B143" s="135" t="s">
        <v>349</v>
      </c>
      <c r="C143" s="135" t="s">
        <v>406</v>
      </c>
      <c r="D143" s="133" t="s">
        <v>326</v>
      </c>
      <c r="E143" s="128"/>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f>IF(T135="-","-",SUM(T135:T141)*'3j PAAC PAP'!$G$30)</f>
        <v>0</v>
      </c>
      <c r="U143" s="38" t="str">
        <f>IF(U135="-","-",SUM(U135:U141)*'3j PAAC PAP'!$G$30)</f>
        <v>-</v>
      </c>
      <c r="V143" s="38" t="str">
        <f>IF(V135="-","-",SUM(V135:V141)*'3j PAAC PAP'!$G$30)</f>
        <v>-</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25" x14ac:dyDescent="0.15">
      <c r="A144" s="256"/>
      <c r="B144" s="135" t="s">
        <v>388</v>
      </c>
      <c r="C144" s="135" t="s">
        <v>518</v>
      </c>
      <c r="D144" s="133" t="s">
        <v>326</v>
      </c>
      <c r="E144" s="128"/>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10.234294127351934</v>
      </c>
      <c r="M144" s="38">
        <f>IF(M135="-","-",SUM(M135:M143)*'3k EBIT'!$E$8)</f>
        <v>10.883602786791418</v>
      </c>
      <c r="N144" s="38">
        <f>IF(N135="-","-",SUM(N135:N143)*'3k EBIT'!$E$8)</f>
        <v>11.2156938879442</v>
      </c>
      <c r="O144" s="30"/>
      <c r="P144" s="38">
        <f>IF(P135="-","-",SUM(P135:P143)*'3k EBIT'!$E$8)</f>
        <v>11.2156938879442</v>
      </c>
      <c r="Q144" s="38">
        <f>IF(Q135="-","-",SUM(Q135:Q143)*'3k EBIT'!$E$8)</f>
        <v>12.349744239823597</v>
      </c>
      <c r="R144" s="38">
        <f>IF(R135="-","-",SUM(R135:R143)*'3k EBIT'!$E$8)</f>
        <v>11.969425853284205</v>
      </c>
      <c r="S144" s="38">
        <f>IF(S135="-","-",SUM(S135:S143)*'3k EBIT'!$E$8)</f>
        <v>12.003476694613617</v>
      </c>
      <c r="T144" s="38">
        <f>IF(T135="-","-",SUM(T135:T143)*'3k EBIT'!$E$8)</f>
        <v>11.551547704631682</v>
      </c>
      <c r="U144" s="38" t="str">
        <f>IF(U135="-","-",SUM(U135:U143)*'3k EBIT'!$E$8)</f>
        <v>-</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15">
      <c r="A145" s="256"/>
      <c r="B145" s="135" t="s">
        <v>292</v>
      </c>
      <c r="C145" s="179" t="s">
        <v>519</v>
      </c>
      <c r="D145" s="133" t="s">
        <v>326</v>
      </c>
      <c r="E145" s="127"/>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5.4737854929668925</v>
      </c>
      <c r="M145" s="38">
        <f>IF(M135="-","-",SUM(M135:M138,M140:M144)*'3l HAP'!$E$9)</f>
        <v>6.1243662592794088</v>
      </c>
      <c r="N145" s="38">
        <f>IF(N135="-","-",SUM(N135:N138,N140:N144)*'3l HAP'!$E$9)</f>
        <v>6.3859377910629185</v>
      </c>
      <c r="O145" s="30"/>
      <c r="P145" s="38">
        <f>IF(P135="-","-",SUM(P135:P138,P140:P144)*'3l HAP'!$E$9)</f>
        <v>6.3859377910629185</v>
      </c>
      <c r="Q145" s="38">
        <f>IF(Q135="-","-",SUM(Q135:Q138,Q140:Q144)*'3l HAP'!$E$9)</f>
        <v>7.2059678493229313</v>
      </c>
      <c r="R145" s="38">
        <f>IF(R135="-","-",SUM(R135:R138,R140:R144)*'3l HAP'!$E$9)</f>
        <v>6.886828688761061</v>
      </c>
      <c r="S145" s="38">
        <f>IF(S135="-","-",SUM(S135:S138,S140:S144)*'3l HAP'!$E$9)</f>
        <v>6.9164513375051548</v>
      </c>
      <c r="T145" s="38">
        <f>IF(T135="-","-",SUM(T135:T138,T140:T144)*'3l HAP'!$E$9)</f>
        <v>6.5156010573479133</v>
      </c>
      <c r="U145" s="38" t="str">
        <f>IF(U135="-","-",SUM(U135:U138,U140:U144)*'3l HAP'!$E$9)</f>
        <v>-</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15">
      <c r="A146" s="256"/>
      <c r="B146" s="135" t="s">
        <v>44</v>
      </c>
      <c r="C146" s="135" t="str">
        <f>B146&amp;"_"&amp;D146</f>
        <v>Total_Southern Western</v>
      </c>
      <c r="D146" s="133" t="s">
        <v>326</v>
      </c>
      <c r="E146" s="128"/>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544.12062233778749</v>
      </c>
      <c r="M146" s="38">
        <f t="shared" si="20"/>
        <v>578.94532895888676</v>
      </c>
      <c r="N146" s="38">
        <f t="shared" si="20"/>
        <v>596.68537227918273</v>
      </c>
      <c r="O146" s="30"/>
      <c r="P146" s="38">
        <f t="shared" ref="P146:Z146" si="21">IF(P135="-","-",SUM(P135:P145))</f>
        <v>596.68537227918273</v>
      </c>
      <c r="Q146" s="38">
        <f t="shared" si="21"/>
        <v>657.19223830886972</v>
      </c>
      <c r="R146" s="38">
        <f t="shared" si="21"/>
        <v>636.85635022999475</v>
      </c>
      <c r="S146" s="38">
        <f t="shared" si="21"/>
        <v>638.67812168214027</v>
      </c>
      <c r="T146" s="38">
        <f t="shared" si="21"/>
        <v>614.49154491190131</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t="str">
        <f>'3a DF'!V24</f>
        <v>-</v>
      </c>
      <c r="V147" s="129" t="str">
        <f>'3a DF'!W24</f>
        <v>-</v>
      </c>
      <c r="W147" s="129" t="str">
        <f>'3a DF'!X24</f>
        <v>-</v>
      </c>
      <c r="X147" s="129" t="str">
        <f>'3a DF'!Y24</f>
        <v>-</v>
      </c>
      <c r="Y147" s="129" t="str">
        <f>'3a DF'!Z24</f>
        <v>-</v>
      </c>
      <c r="Z147" s="129" t="str">
        <f>'3a DF'!AA24</f>
        <v>-</v>
      </c>
      <c r="AA147" s="28"/>
    </row>
    <row r="148" spans="1:27" s="29" customFormat="1" ht="11.25" customHeight="1" x14ac:dyDescent="0.15">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t="str">
        <f>'3b CM'!U24</f>
        <v>-</v>
      </c>
      <c r="V148" s="129" t="str">
        <f>'3b CM'!V24</f>
        <v>-</v>
      </c>
      <c r="W148" s="129" t="str">
        <f>'3b CM'!W24</f>
        <v>-</v>
      </c>
      <c r="X148" s="129" t="str">
        <f>'3b CM'!X24</f>
        <v>-</v>
      </c>
      <c r="Y148" s="129" t="str">
        <f>'3b CM'!Y24</f>
        <v>-</v>
      </c>
      <c r="Z148" s="129" t="str">
        <f>'3b CM'!Z24</f>
        <v>-</v>
      </c>
      <c r="AA148" s="28"/>
    </row>
    <row r="149" spans="1:27" s="29" customFormat="1" ht="11.25" customHeight="1" x14ac:dyDescent="0.15">
      <c r="A149" s="256"/>
      <c r="B149" s="132" t="s">
        <v>600</v>
      </c>
      <c r="C149" s="132" t="s">
        <v>601</v>
      </c>
      <c r="D149" s="134" t="s">
        <v>327</v>
      </c>
      <c r="E149" s="131"/>
      <c r="F149" s="30"/>
      <c r="G149" s="129" t="str">
        <f>IF('3c AA'!J94="-","-",'3c AA'!J94)</f>
        <v>-</v>
      </c>
      <c r="H149" s="129" t="str">
        <f>IF('3c AA'!K94="-","-",'3c AA'!K94)</f>
        <v>-</v>
      </c>
      <c r="I149" s="129" t="str">
        <f>IF('3c AA'!L94="-","-",'3c AA'!L94)</f>
        <v>-</v>
      </c>
      <c r="J149" s="129" t="str">
        <f>IF('3c AA'!M94="-","-",'3c AA'!M94)</f>
        <v>-</v>
      </c>
      <c r="K149" s="129" t="str">
        <f>IF('3c AA'!N94="-","-",'3c AA'!N94)</f>
        <v>-</v>
      </c>
      <c r="L149" s="129" t="str">
        <f>IF('3c AA'!O94="-","-",'3c AA'!O94)</f>
        <v>-</v>
      </c>
      <c r="M149" s="129" t="str">
        <f>IF('3c AA'!P94="-","-",'3c AA'!P94)</f>
        <v>-</v>
      </c>
      <c r="N149" s="129" t="str">
        <f>IF('3c AA'!Q94="-","-",'3c AA'!Q94)</f>
        <v>-</v>
      </c>
      <c r="O149" s="30"/>
      <c r="P149" s="129" t="str">
        <f>IF('3c AA'!S94="-","-",'3c AA'!S94)</f>
        <v>-</v>
      </c>
      <c r="Q149" s="129" t="str">
        <f>IF('3c AA'!T94="-","-",'3c AA'!T94)</f>
        <v>-</v>
      </c>
      <c r="R149" s="129" t="str">
        <f>IF('3c AA'!U94="-","-",'3c AA'!U94)</f>
        <v>-</v>
      </c>
      <c r="S149" s="129" t="str">
        <f>IF('3c AA'!V94="-","-",'3c AA'!V94)</f>
        <v>-</v>
      </c>
      <c r="T149" s="129">
        <f>IF('3c AA'!W94="-","-",'3c AA'!W94)</f>
        <v>0</v>
      </c>
      <c r="U149" s="129" t="str">
        <f>IF('3c AA'!X94="-","-",'3c AA'!X94)</f>
        <v>-</v>
      </c>
      <c r="V149" s="129" t="str">
        <f>IF('3c AA'!Y94="-","-",'3c AA'!Y94)</f>
        <v>-</v>
      </c>
      <c r="W149" s="129" t="str">
        <f>IF('3c AA'!Z94="-","-",'3c AA'!Z94)</f>
        <v>-</v>
      </c>
      <c r="X149" s="129" t="str">
        <f>IF('3c AA'!AA94="-","-",'3c AA'!AA94)</f>
        <v>-</v>
      </c>
      <c r="Y149" s="129" t="str">
        <f>IF('3c AA'!AB94="-","-",'3c AA'!AB94)</f>
        <v>-</v>
      </c>
      <c r="Z149" s="129" t="str">
        <f>IF('3c AA'!AC94="-","-",'3c AA'!AC94)</f>
        <v>-</v>
      </c>
      <c r="AA149" s="28"/>
    </row>
    <row r="150" spans="1:27" s="29" customFormat="1" ht="11.25" customHeight="1" x14ac:dyDescent="0.15">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t="str">
        <f>'3d PC'!U25</f>
        <v>-</v>
      </c>
      <c r="V150" s="129" t="str">
        <f>'3d PC'!V25</f>
        <v>-</v>
      </c>
      <c r="W150" s="129" t="str">
        <f>'3d PC'!W25</f>
        <v>-</v>
      </c>
      <c r="X150" s="129" t="str">
        <f>'3d PC'!X25</f>
        <v>-</v>
      </c>
      <c r="Y150" s="129" t="str">
        <f>'3d PC'!Y25</f>
        <v>-</v>
      </c>
      <c r="Z150" s="129" t="str">
        <f>'3d PC'!Z25</f>
        <v>-</v>
      </c>
      <c r="AA150" s="28"/>
    </row>
    <row r="151" spans="1:27" s="29" customFormat="1" ht="11.25" customHeight="1" x14ac:dyDescent="0.15">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t="str">
        <f>'3e NC-Elec'!V39</f>
        <v>-</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15">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t="str">
        <f>IF('3g CPIH'!Q$16="-","-",'3h OC '!$E$8*('3g CPIH'!Q$16/'3g CPIH'!$G$16))</f>
        <v>-</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SMNCC'!G$40="-","-",'3i SMNCC'!G$40)</f>
        <v>0</v>
      </c>
      <c r="L153" s="129">
        <f>IF('3i SMNCC'!H$40="-","-",'3i SMNCC'!H$40)</f>
        <v>-0.18995176814939541</v>
      </c>
      <c r="M153" s="129">
        <f>IF('3i SMNCC'!I$40="-","-",'3i SMNCC'!I$40)</f>
        <v>2.3898674656215144</v>
      </c>
      <c r="N153" s="129">
        <f>IF('3i SMNCC'!J$40="-","-",'3i SMNCC'!J$40)</f>
        <v>2.4654635585146529</v>
      </c>
      <c r="O153" s="30"/>
      <c r="P153" s="129">
        <f>IF('3i SMNCC'!L$40="-","-",'3i SMNCC'!L$40)</f>
        <v>2.4654635585146529</v>
      </c>
      <c r="Q153" s="129">
        <f>IF('3i SMNCC'!M$40="-","-",'3i SMNCC'!M$40)</f>
        <v>4.8850955964817686</v>
      </c>
      <c r="R153" s="129">
        <f>IF('3i SMNCC'!N$40="-","-",'3i SMNCC'!N$40)</f>
        <v>4.7480163427765101</v>
      </c>
      <c r="S153" s="129">
        <f>IF('3i SMNCC'!O$40="-","-",'3i SMNCC'!O$40)</f>
        <v>7.093641997338695</v>
      </c>
      <c r="T153" s="129">
        <f>IF('3i SMNCC'!P$40="-","-",'3i SMNCC'!P$40)</f>
        <v>6.2155900817178944</v>
      </c>
      <c r="U153" s="129" t="str">
        <f>IF('3i SMNCC'!Q$40="-","-",'3i SMNCC'!Q$40)</f>
        <v>-</v>
      </c>
      <c r="V153" s="129" t="str">
        <f>IF('3i SMNCC'!R$40="-","-",'3i SMNCC'!R$40)</f>
        <v>-</v>
      </c>
      <c r="W153" s="129" t="str">
        <f>IF('3i SMNCC'!S$40="-","-",'3i SMNCC'!S$40)</f>
        <v>-</v>
      </c>
      <c r="X153" s="129" t="str">
        <f>IF('3i SMNCC'!T$40="-","-",'3i SMNCC'!T$40)</f>
        <v>-</v>
      </c>
      <c r="Y153" s="129" t="str">
        <f>IF('3i SMNCC'!U$40="-","-",'3i SMNCC'!U$40)</f>
        <v>-</v>
      </c>
      <c r="Z153" s="129" t="str">
        <f>IF('3i SMNCC'!V$40="-","-",'3i SMNCC'!V$40)</f>
        <v>-</v>
      </c>
      <c r="AA153" s="28"/>
    </row>
    <row r="154" spans="1:27" s="29" customFormat="1" ht="11.25" customHeight="1" x14ac:dyDescent="0.15">
      <c r="A154" s="256"/>
      <c r="B154" s="132" t="s">
        <v>349</v>
      </c>
      <c r="C154" s="132" t="s">
        <v>389</v>
      </c>
      <c r="D154" s="134" t="s">
        <v>327</v>
      </c>
      <c r="E154" s="131"/>
      <c r="F154" s="30"/>
      <c r="G154" s="129">
        <f>IF('3g CPIH'!C$16="-","-",'3j PAAC PAP'!$G$12*('3g CPIH'!C$16/'3g CPIH'!$G$16))</f>
        <v>23.857918590998043</v>
      </c>
      <c r="H154" s="129">
        <f>IF('3g CPIH'!D$16="-","-",'3j PAAC PAP'!$G$12*('3g CPIH'!D$16/'3g CPIH'!$G$16))</f>
        <v>23.905682191780819</v>
      </c>
      <c r="I154" s="129">
        <f>IF('3g CPIH'!E$16="-","-",'3j PAAC PAP'!$G$12*('3g CPIH'!E$16/'3g CPIH'!$G$16))</f>
        <v>23.977327592954992</v>
      </c>
      <c r="J154" s="129">
        <f>IF('3g CPIH'!F$16="-","-",'3j PAAC PAP'!$G$12*('3g CPIH'!F$16/'3g CPIH'!$G$16))</f>
        <v>24.120618395303325</v>
      </c>
      <c r="K154" s="129">
        <f>IF('3g CPIH'!G$16="-","-",'3j PAAC PAP'!$G$12*('3g CPIH'!G$16/'3g CPIH'!$G$16))</f>
        <v>24.4072</v>
      </c>
      <c r="L154" s="129">
        <f>IF('3g CPIH'!H$16="-","-",'3j PAAC PAP'!$G$12*('3g CPIH'!H$16/'3g CPIH'!$G$16))</f>
        <v>24.717663405088064</v>
      </c>
      <c r="M154" s="129">
        <f>IF('3g CPIH'!I$16="-","-",'3j PAAC PAP'!$G$12*('3g CPIH'!I$16/'3g CPIH'!$G$16))</f>
        <v>25.075890410958902</v>
      </c>
      <c r="N154" s="129">
        <f>IF('3g CPIH'!J$16="-","-",'3j PAAC PAP'!$G$12*('3g CPIH'!J$16/'3g CPIH'!$G$16))</f>
        <v>25.290826614481411</v>
      </c>
      <c r="O154" s="30"/>
      <c r="P154" s="129">
        <f>IF('3g CPIH'!L$16="-","-",'3j PAAC PAP'!$G$12*('3g CPIH'!L$16/'3g CPIH'!$G$16))</f>
        <v>25.290826614481411</v>
      </c>
      <c r="Q154" s="129">
        <f>IF('3g CPIH'!M$16="-","-",'3j PAAC PAP'!$G$12*('3g CPIH'!M$16/'3g CPIH'!$G$16))</f>
        <v>25.577408219178082</v>
      </c>
      <c r="R154" s="129">
        <f>IF('3g CPIH'!N$16="-","-",'3j PAAC PAP'!$G$12*('3g CPIH'!N$16/'3g CPIH'!$G$16))</f>
        <v>25.768462622309197</v>
      </c>
      <c r="S154" s="129">
        <f>IF('3g CPIH'!O$16="-","-",'3j PAAC PAP'!$G$12*('3g CPIH'!O$16/'3g CPIH'!$G$16))</f>
        <v>25.911753424657533</v>
      </c>
      <c r="T154" s="129">
        <f>IF('3g CPIH'!P$16="-","-",'3j PAAC PAP'!$G$12*('3g CPIH'!P$16/'3g CPIH'!$G$16))</f>
        <v>25.983398825831699</v>
      </c>
      <c r="U154" s="129" t="str">
        <f>IF('3g CPIH'!Q$16="-","-",'3j PAAC PAP'!$G$12*('3g CPIH'!Q$16/'3g CPIH'!$G$16))</f>
        <v>-</v>
      </c>
      <c r="V154" s="129" t="str">
        <f>IF('3g CPIH'!R$16="-","-",'3j PAAC PAP'!$G$12*('3g CPIH'!R$16/'3g CPIH'!$G$16))</f>
        <v>-</v>
      </c>
      <c r="W154" s="129" t="str">
        <f>IF('3g CPIH'!S$16="-","-",'3j PAAC PAP'!$G$12*('3g CPIH'!S$16/'3g CPIH'!$G$16))</f>
        <v>-</v>
      </c>
      <c r="X154" s="129" t="str">
        <f>IF('3g CPIH'!T$16="-","-",'3j PAAC PAP'!$G$12*('3g CPIH'!T$16/'3g CPIH'!$G$16))</f>
        <v>-</v>
      </c>
      <c r="Y154" s="129" t="str">
        <f>IF('3g CPIH'!U$16="-","-",'3j PAAC PAP'!$G$12*('3g CPIH'!U$16/'3g CPIH'!$G$16))</f>
        <v>-</v>
      </c>
      <c r="Z154" s="129" t="str">
        <f>IF('3g CPIH'!V$16="-","-",'3j PAAC PAP'!$G$12*('3g CPIH'!V$16/'3g CPIH'!$G$16))</f>
        <v>-</v>
      </c>
      <c r="AA154" s="28"/>
    </row>
    <row r="155" spans="1:27" s="29" customFormat="1" ht="11.25" x14ac:dyDescent="0.15">
      <c r="A155" s="256"/>
      <c r="B155" s="132" t="s">
        <v>349</v>
      </c>
      <c r="C155" s="132" t="s">
        <v>406</v>
      </c>
      <c r="D155" s="134" t="s">
        <v>327</v>
      </c>
      <c r="E155" s="131"/>
      <c r="F155" s="30"/>
      <c r="G155" s="129">
        <f>IF(G147="-","-",SUM(G147:G153)*'3j PAAC PAP'!$G$30)</f>
        <v>0</v>
      </c>
      <c r="H155" s="129">
        <f>IF(H147="-","-",SUM(H147:H153)*'3j PAAC PAP'!$G$30)</f>
        <v>0</v>
      </c>
      <c r="I155" s="129">
        <f>IF(I147="-","-",SUM(I147:I153)*'3j PAAC PAP'!$G$30)</f>
        <v>0</v>
      </c>
      <c r="J155" s="129">
        <f>IF(J147="-","-",SUM(J147:J153)*'3j PAAC PAP'!$G$30)</f>
        <v>0</v>
      </c>
      <c r="K155" s="129">
        <f>IF(K147="-","-",SUM(K147:K153)*'3j PAAC PAP'!$G$30)</f>
        <v>0</v>
      </c>
      <c r="L155" s="129">
        <f>IF(L147="-","-",SUM(L147:L153)*'3j PAAC PAP'!$G$30)</f>
        <v>0</v>
      </c>
      <c r="M155" s="129">
        <f>IF(M147="-","-",SUM(M147:M153)*'3j PAAC PAP'!$G$30)</f>
        <v>0</v>
      </c>
      <c r="N155" s="129">
        <f>IF(N147="-","-",SUM(N147:N153)*'3j PAAC PAP'!$G$30)</f>
        <v>0</v>
      </c>
      <c r="O155" s="30"/>
      <c r="P155" s="129">
        <f>IF(P147="-","-",SUM(P147:P153)*'3j PAAC PAP'!$G$30)</f>
        <v>0</v>
      </c>
      <c r="Q155" s="129">
        <f>IF(Q147="-","-",SUM(Q147:Q153)*'3j PAAC PAP'!$G$30)</f>
        <v>0</v>
      </c>
      <c r="R155" s="129">
        <f>IF(R147="-","-",SUM(R147:R153)*'3j PAAC PAP'!$G$30)</f>
        <v>0</v>
      </c>
      <c r="S155" s="129">
        <f>IF(S147="-","-",SUM(S147:S153)*'3j PAAC PAP'!$G$30)</f>
        <v>0</v>
      </c>
      <c r="T155" s="129">
        <f>IF(T147="-","-",SUM(T147:T153)*'3j PAAC PAP'!$G$30)</f>
        <v>0</v>
      </c>
      <c r="U155" s="129" t="str">
        <f>IF(U147="-","-",SUM(U147:U153)*'3j PAAC PAP'!$G$30)</f>
        <v>-</v>
      </c>
      <c r="V155" s="129" t="str">
        <f>IF(V147="-","-",SUM(V147:V153)*'3j PAAC PAP'!$G$30)</f>
        <v>-</v>
      </c>
      <c r="W155" s="129" t="str">
        <f>IF(W147="-","-",SUM(W147:W153)*'3j PAAC PAP'!$G$30)</f>
        <v>-</v>
      </c>
      <c r="X155" s="129" t="str">
        <f>IF(X147="-","-",SUM(X147:X153)*'3j PAAC PAP'!$G$30)</f>
        <v>-</v>
      </c>
      <c r="Y155" s="129" t="str">
        <f>IF(Y147="-","-",SUM(Y147:Y153)*'3j PAAC PAP'!$G$30)</f>
        <v>-</v>
      </c>
      <c r="Z155" s="129" t="str">
        <f>IF(Z147="-","-",SUM(Z147:Z153)*'3j PAAC PAP'!$G$30)</f>
        <v>-</v>
      </c>
      <c r="AA155" s="28"/>
    </row>
    <row r="156" spans="1:27" s="29" customFormat="1" ht="11.25" x14ac:dyDescent="0.15">
      <c r="A156" s="256"/>
      <c r="B156" s="132" t="s">
        <v>388</v>
      </c>
      <c r="C156" s="132" t="s">
        <v>518</v>
      </c>
      <c r="D156" s="134" t="s">
        <v>327</v>
      </c>
      <c r="E156" s="182"/>
      <c r="F156" s="30"/>
      <c r="G156" s="129">
        <f>IF(G147="-","-",SUM(G147:G155)*'3k EBIT'!$E$8)</f>
        <v>9.3437867022952883</v>
      </c>
      <c r="H156" s="129">
        <f>IF(H147="-","-",SUM(H147:H155)*'3k EBIT'!$E$8)</f>
        <v>8.9747451814339723</v>
      </c>
      <c r="I156" s="129">
        <f>IF(I147="-","-",SUM(I147:I155)*'3k EBIT'!$E$8)</f>
        <v>9.0937201465034772</v>
      </c>
      <c r="J156" s="129">
        <f>IF(J147="-","-",SUM(J147:J155)*'3k EBIT'!$E$8)</f>
        <v>8.925767385695643</v>
      </c>
      <c r="K156" s="129">
        <f>IF(K147="-","-",SUM(K147:K155)*'3k EBIT'!$E$8)</f>
        <v>9.6093272145690918</v>
      </c>
      <c r="L156" s="129">
        <f>IF(L147="-","-",SUM(L147:L155)*'3k EBIT'!$E$8)</f>
        <v>9.5010090925765134</v>
      </c>
      <c r="M156" s="129">
        <f>IF(M147="-","-",SUM(M147:M155)*'3k EBIT'!$E$8)</f>
        <v>10.245657158935089</v>
      </c>
      <c r="N156" s="129">
        <f>IF(N147="-","-",SUM(N147:N155)*'3k EBIT'!$E$8)</f>
        <v>10.583861870059717</v>
      </c>
      <c r="O156" s="30"/>
      <c r="P156" s="129">
        <f>IF(P147="-","-",SUM(P147:P155)*'3k EBIT'!$E$8)</f>
        <v>10.583861870059717</v>
      </c>
      <c r="Q156" s="129">
        <f>IF(Q147="-","-",SUM(Q147:Q155)*'3k EBIT'!$E$8)</f>
        <v>11.728740203168112</v>
      </c>
      <c r="R156" s="129">
        <f>IF(R147="-","-",SUM(R147:R155)*'3k EBIT'!$E$8)</f>
        <v>11.342968037967056</v>
      </c>
      <c r="S156" s="129">
        <f>IF(S147="-","-",SUM(S147:S155)*'3k EBIT'!$E$8)</f>
        <v>11.456114008493614</v>
      </c>
      <c r="T156" s="129">
        <f>IF(T147="-","-",SUM(T147:T155)*'3k EBIT'!$E$8)</f>
        <v>10.996094231299622</v>
      </c>
      <c r="U156" s="129" t="str">
        <f>IF(U147="-","-",SUM(U147:U155)*'3k EBIT'!$E$8)</f>
        <v>-</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15">
      <c r="A157" s="256"/>
      <c r="B157" s="132" t="s">
        <v>292</v>
      </c>
      <c r="C157" s="177" t="s">
        <v>519</v>
      </c>
      <c r="D157" s="134" t="s">
        <v>327</v>
      </c>
      <c r="E157" s="134"/>
      <c r="F157" s="30"/>
      <c r="G157" s="129">
        <f>IF(G147="-","-",SUM(G147:G150,G152:G156)*'3l HAP'!$E$9)</f>
        <v>5.4253756761117451</v>
      </c>
      <c r="H157" s="129">
        <f>IF(H147="-","-",SUM(H147:H150,H152:H156)*'3l HAP'!$E$9)</f>
        <v>5.1299729515819541</v>
      </c>
      <c r="I157" s="129">
        <f>IF(I147="-","-",SUM(I147:I150,I152:I156)*'3l HAP'!$E$9)</f>
        <v>5.1521412606163421</v>
      </c>
      <c r="J157" s="129">
        <f>IF(J147="-","-",SUM(J147:J150,J152:J156)*'3l HAP'!$E$9)</f>
        <v>5.0310144052055907</v>
      </c>
      <c r="K157" s="129">
        <f>IF(K147="-","-",SUM(K147:K150,K152:K156)*'3l HAP'!$E$9)</f>
        <v>5.6535777046357376</v>
      </c>
      <c r="L157" s="129">
        <f>IF(L147="-","-",SUM(L147:L150,L152:L156)*'3l HAP'!$E$9)</f>
        <v>5.5568904935613084</v>
      </c>
      <c r="M157" s="129">
        <f>IF(M147="-","-",SUM(M147:M150,M152:M156)*'3l HAP'!$E$9)</f>
        <v>6.1734038225274492</v>
      </c>
      <c r="N157" s="129">
        <f>IF(N147="-","-",SUM(N147:N150,N152:N156)*'3l HAP'!$E$9)</f>
        <v>6.439798670798405</v>
      </c>
      <c r="O157" s="30"/>
      <c r="P157" s="129">
        <f>IF(P147="-","-",SUM(P147:P150,P152:P156)*'3l HAP'!$E$9)</f>
        <v>6.439798670798405</v>
      </c>
      <c r="Q157" s="129">
        <f>IF(Q147="-","-",SUM(Q147:Q150,Q152:Q156)*'3l HAP'!$E$9)</f>
        <v>7.233612794300921</v>
      </c>
      <c r="R157" s="129">
        <f>IF(R147="-","-",SUM(R147:R150,R152:R156)*'3l HAP'!$E$9)</f>
        <v>6.9113572198395117</v>
      </c>
      <c r="S157" s="129">
        <f>IF(S147="-","-",SUM(S147:S150,S152:S156)*'3l HAP'!$E$9)</f>
        <v>6.9517378424271001</v>
      </c>
      <c r="T157" s="129">
        <f>IF(T147="-","-",SUM(T147:T150,T152:T156)*'3l HAP'!$E$9)</f>
        <v>6.5466098299129731</v>
      </c>
      <c r="U157" s="129" t="str">
        <f>IF(U147="-","-",SUM(U147:U150,U152:U156)*'3l HAP'!$E$9)</f>
        <v>-</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IF(G147="-","-",SUM(G147:G157))</f>
        <v>497.20342003512371</v>
      </c>
      <c r="H158" s="129">
        <f t="shared" si="22"/>
        <v>477.48478739334081</v>
      </c>
      <c r="I158" s="129">
        <f t="shared" si="22"/>
        <v>483.76879338272272</v>
      </c>
      <c r="J158" s="129">
        <f t="shared" si="22"/>
        <v>474.80805118865231</v>
      </c>
      <c r="K158" s="129">
        <f t="shared" si="22"/>
        <v>511.4074327263657</v>
      </c>
      <c r="L158" s="129">
        <f t="shared" si="22"/>
        <v>505.60979408100116</v>
      </c>
      <c r="M158" s="129">
        <f t="shared" si="22"/>
        <v>545.41829471417054</v>
      </c>
      <c r="N158" s="129">
        <f t="shared" si="22"/>
        <v>563.4849301639332</v>
      </c>
      <c r="O158" s="30"/>
      <c r="P158" s="129">
        <f t="shared" ref="P158:Z158" si="23">IF(P147="-","-",SUM(P147:P157))</f>
        <v>563.4849301639332</v>
      </c>
      <c r="Q158" s="129">
        <f t="shared" si="23"/>
        <v>624.53547377236123</v>
      </c>
      <c r="R158" s="129">
        <f t="shared" si="23"/>
        <v>603.90942841595688</v>
      </c>
      <c r="S158" s="129">
        <f t="shared" si="23"/>
        <v>609.90485765914116</v>
      </c>
      <c r="T158" s="129">
        <f t="shared" si="23"/>
        <v>585.28817242653804</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t="str">
        <f>'3a DF'!V25</f>
        <v>-</v>
      </c>
      <c r="V159" s="38" t="str">
        <f>'3a DF'!W25</f>
        <v>-</v>
      </c>
      <c r="W159" s="38" t="str">
        <f>'3a DF'!X25</f>
        <v>-</v>
      </c>
      <c r="X159" s="38" t="str">
        <f>'3a DF'!Y25</f>
        <v>-</v>
      </c>
      <c r="Y159" s="38" t="str">
        <f>'3a DF'!Z25</f>
        <v>-</v>
      </c>
      <c r="Z159" s="38" t="str">
        <f>'3a DF'!AA25</f>
        <v>-</v>
      </c>
      <c r="AA159" s="28"/>
    </row>
    <row r="160" spans="1:27" s="29" customFormat="1" ht="11.25" customHeight="1" x14ac:dyDescent="0.15">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t="str">
        <f>'3b CM'!U25</f>
        <v>-</v>
      </c>
      <c r="V160" s="38" t="str">
        <f>'3b CM'!V25</f>
        <v>-</v>
      </c>
      <c r="W160" s="38" t="str">
        <f>'3b CM'!W25</f>
        <v>-</v>
      </c>
      <c r="X160" s="38" t="str">
        <f>'3b CM'!X25</f>
        <v>-</v>
      </c>
      <c r="Y160" s="38" t="str">
        <f>'3b CM'!Y25</f>
        <v>-</v>
      </c>
      <c r="Z160" s="38" t="str">
        <f>'3b CM'!Z25</f>
        <v>-</v>
      </c>
      <c r="AA160" s="28"/>
    </row>
    <row r="161" spans="1:27" s="29" customFormat="1" ht="11.25" customHeight="1" x14ac:dyDescent="0.15">
      <c r="A161" s="256"/>
      <c r="B161" s="135" t="s">
        <v>600</v>
      </c>
      <c r="C161" s="135" t="s">
        <v>601</v>
      </c>
      <c r="D161" s="133" t="s">
        <v>328</v>
      </c>
      <c r="E161" s="181"/>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f>IF('3c AA'!W95="-","-",'3c AA'!W95)</f>
        <v>0</v>
      </c>
      <c r="U161" s="38" t="str">
        <f>IF('3c AA'!X95="-","-",'3c AA'!X95)</f>
        <v>-</v>
      </c>
      <c r="V161" s="38" t="str">
        <f>IF('3c AA'!Y95="-","-",'3c AA'!Y95)</f>
        <v>-</v>
      </c>
      <c r="W161" s="38" t="str">
        <f>IF('3c AA'!Z95="-","-",'3c AA'!Z95)</f>
        <v>-</v>
      </c>
      <c r="X161" s="38" t="str">
        <f>IF('3c AA'!AA95="-","-",'3c AA'!AA95)</f>
        <v>-</v>
      </c>
      <c r="Y161" s="38" t="str">
        <f>IF('3c AA'!AB95="-","-",'3c AA'!AB95)</f>
        <v>-</v>
      </c>
      <c r="Z161" s="38" t="str">
        <f>IF('3c AA'!AC95="-","-",'3c AA'!AC95)</f>
        <v>-</v>
      </c>
      <c r="AA161" s="28"/>
    </row>
    <row r="162" spans="1:27" s="29" customFormat="1" ht="11.25" customHeight="1" x14ac:dyDescent="0.15">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t="str">
        <f>'3d PC'!U26</f>
        <v>-</v>
      </c>
      <c r="V162" s="38" t="str">
        <f>'3d PC'!V26</f>
        <v>-</v>
      </c>
      <c r="W162" s="38" t="str">
        <f>'3d PC'!W26</f>
        <v>-</v>
      </c>
      <c r="X162" s="38" t="str">
        <f>'3d PC'!X26</f>
        <v>-</v>
      </c>
      <c r="Y162" s="38" t="str">
        <f>'3d PC'!Y26</f>
        <v>-</v>
      </c>
      <c r="Z162" s="38" t="str">
        <f>'3d PC'!Z26</f>
        <v>-</v>
      </c>
      <c r="AA162" s="28"/>
    </row>
    <row r="163" spans="1:27" s="29" customFormat="1" ht="11.25" customHeight="1" x14ac:dyDescent="0.15">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t="str">
        <f>'3e NC-Elec'!V40</f>
        <v>-</v>
      </c>
      <c r="V163" s="38" t="str">
        <f>'3e NC-Elec'!W40</f>
        <v>-</v>
      </c>
      <c r="W163" s="38" t="str">
        <f>'3e NC-Elec'!X40</f>
        <v>-</v>
      </c>
      <c r="X163" s="38" t="str">
        <f>'3e NC-Elec'!Y40</f>
        <v>-</v>
      </c>
      <c r="Y163" s="38" t="str">
        <f>'3e NC-Elec'!Z40</f>
        <v>-</v>
      </c>
      <c r="Z163" s="38" t="str">
        <f>'3e NC-Elec'!AA40</f>
        <v>-</v>
      </c>
      <c r="AA163" s="28"/>
    </row>
    <row r="164" spans="1:27" s="29" customFormat="1" ht="11.25" customHeight="1" x14ac:dyDescent="0.15">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t="str">
        <f>IF('3g CPIH'!Q$16="-","-",'3h OC '!$E$8*('3g CPIH'!Q$16/'3g CPIH'!$G$16))</f>
        <v>-</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SMNCC'!G$40="-","-",'3i SMNCC'!G$40)</f>
        <v>0</v>
      </c>
      <c r="L165" s="38">
        <f>IF('3i SMNCC'!H$40="-","-",'3i SMNCC'!H$40)</f>
        <v>-0.18995176814939541</v>
      </c>
      <c r="M165" s="38">
        <f>IF('3i SMNCC'!I$40="-","-",'3i SMNCC'!I$40)</f>
        <v>2.3898674656215144</v>
      </c>
      <c r="N165" s="38">
        <f>IF('3i SMNCC'!J$40="-","-",'3i SMNCC'!J$40)</f>
        <v>2.4654635585146529</v>
      </c>
      <c r="O165" s="30"/>
      <c r="P165" s="38">
        <f>IF('3i SMNCC'!L$40="-","-",'3i SMNCC'!L$40)</f>
        <v>2.4654635585146529</v>
      </c>
      <c r="Q165" s="38">
        <f>IF('3i SMNCC'!M$40="-","-",'3i SMNCC'!M$40)</f>
        <v>4.8850955964817686</v>
      </c>
      <c r="R165" s="38">
        <f>IF('3i SMNCC'!N$40="-","-",'3i SMNCC'!N$40)</f>
        <v>4.7480163427765101</v>
      </c>
      <c r="S165" s="38">
        <f>IF('3i SMNCC'!O$40="-","-",'3i SMNCC'!O$40)</f>
        <v>7.093641997338695</v>
      </c>
      <c r="T165" s="38">
        <f>IF('3i SMNCC'!P$40="-","-",'3i SMNCC'!P$40)</f>
        <v>6.2155900817178944</v>
      </c>
      <c r="U165" s="38" t="str">
        <f>IF('3i SMNCC'!Q$40="-","-",'3i SMNCC'!Q$40)</f>
        <v>-</v>
      </c>
      <c r="V165" s="38" t="str">
        <f>IF('3i SMNCC'!R$40="-","-",'3i SMNCC'!R$40)</f>
        <v>-</v>
      </c>
      <c r="W165" s="38" t="str">
        <f>IF('3i SMNCC'!S$40="-","-",'3i SMNCC'!S$40)</f>
        <v>-</v>
      </c>
      <c r="X165" s="38" t="str">
        <f>IF('3i SMNCC'!T$40="-","-",'3i SMNCC'!T$40)</f>
        <v>-</v>
      </c>
      <c r="Y165" s="38" t="str">
        <f>IF('3i SMNCC'!U$40="-","-",'3i SMNCC'!U$40)</f>
        <v>-</v>
      </c>
      <c r="Z165" s="38" t="str">
        <f>IF('3i SMNCC'!V$40="-","-",'3i SMNCC'!V$40)</f>
        <v>-</v>
      </c>
      <c r="AA165" s="28"/>
    </row>
    <row r="166" spans="1:27" s="29" customFormat="1" ht="11.25" x14ac:dyDescent="0.15">
      <c r="A166" s="256"/>
      <c r="B166" s="135" t="s">
        <v>349</v>
      </c>
      <c r="C166" s="135" t="s">
        <v>389</v>
      </c>
      <c r="D166" s="133" t="s">
        <v>328</v>
      </c>
      <c r="E166" s="181"/>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f>IF('3g CPIH'!P$16="-","-",'3j PAAC PAP'!$G$12*('3g CPIH'!P$16/'3g CPIH'!$G$16))</f>
        <v>25.983398825831699</v>
      </c>
      <c r="U166" s="38" t="str">
        <f>IF('3g CPIH'!Q$16="-","-",'3j PAAC PAP'!$G$12*('3g CPIH'!Q$16/'3g CPIH'!$G$16))</f>
        <v>-</v>
      </c>
      <c r="V166" s="38" t="str">
        <f>IF('3g CPIH'!R$16="-","-",'3j PAAC PAP'!$G$12*('3g CPIH'!R$16/'3g CPIH'!$G$16))</f>
        <v>-</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25" x14ac:dyDescent="0.15">
      <c r="A167" s="256"/>
      <c r="B167" s="135" t="s">
        <v>349</v>
      </c>
      <c r="C167" s="135" t="s">
        <v>406</v>
      </c>
      <c r="D167" s="133" t="s">
        <v>328</v>
      </c>
      <c r="E167" s="181"/>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f>IF(T159="-","-",SUM(T159:T165)*'3j PAAC PAP'!$G$30)</f>
        <v>0</v>
      </c>
      <c r="U167" s="38" t="str">
        <f>IF(U159="-","-",SUM(U159:U165)*'3j PAAC PAP'!$G$30)</f>
        <v>-</v>
      </c>
      <c r="V167" s="38" t="str">
        <f>IF(V159="-","-",SUM(V159:V165)*'3j PAAC PAP'!$G$30)</f>
        <v>-</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25" x14ac:dyDescent="0.15">
      <c r="A168" s="256"/>
      <c r="B168" s="135" t="s">
        <v>388</v>
      </c>
      <c r="C168" s="135" t="s">
        <v>518</v>
      </c>
      <c r="D168" s="133" t="s">
        <v>328</v>
      </c>
      <c r="E168" s="181"/>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9.5775367833810066</v>
      </c>
      <c r="M168" s="38">
        <f>IF(M159="-","-",SUM(M159:M167)*'3k EBIT'!$E$8)</f>
        <v>10.402716173711458</v>
      </c>
      <c r="N168" s="38">
        <f>IF(N159="-","-",SUM(N159:N167)*'3k EBIT'!$E$8)</f>
        <v>10.741066497891111</v>
      </c>
      <c r="O168" s="30"/>
      <c r="P168" s="38">
        <f>IF(P159="-","-",SUM(P159:P167)*'3k EBIT'!$E$8)</f>
        <v>10.741066497891111</v>
      </c>
      <c r="Q168" s="38">
        <f>IF(Q159="-","-",SUM(Q159:Q167)*'3k EBIT'!$E$8)</f>
        <v>11.891200734936785</v>
      </c>
      <c r="R168" s="38">
        <f>IF(R159="-","-",SUM(R159:R167)*'3k EBIT'!$E$8)</f>
        <v>11.502775904279535</v>
      </c>
      <c r="S168" s="38">
        <f>IF(S159="-","-",SUM(S159:S167)*'3k EBIT'!$E$8)</f>
        <v>11.514910958399929</v>
      </c>
      <c r="T168" s="38">
        <f>IF(T159="-","-",SUM(T159:T167)*'3k EBIT'!$E$8)</f>
        <v>11.054989109235194</v>
      </c>
      <c r="U168" s="38" t="str">
        <f>IF(U159="-","-",SUM(U159:U167)*'3k EBIT'!$E$8)</f>
        <v>-</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15">
      <c r="A169" s="256"/>
      <c r="B169" s="135" t="s">
        <v>292</v>
      </c>
      <c r="C169" s="136" t="s">
        <v>519</v>
      </c>
      <c r="D169" s="133" t="s">
        <v>328</v>
      </c>
      <c r="E169" s="127"/>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5.5406676256608423</v>
      </c>
      <c r="M169" s="38">
        <f>IF(M159="-","-",SUM(M159:M162,M164:M168)*'3l HAP'!$E$9)</f>
        <v>6.1797834964798168</v>
      </c>
      <c r="N169" s="38">
        <f>IF(N159="-","-",SUM(N159:N162,N164:N168)*'3l HAP'!$E$9)</f>
        <v>6.4462950928895264</v>
      </c>
      <c r="O169" s="30"/>
      <c r="P169" s="38">
        <f>IF(P159="-","-",SUM(P159:P162,P164:P168)*'3l HAP'!$E$9)</f>
        <v>6.4462950928895264</v>
      </c>
      <c r="Q169" s="38">
        <f>IF(Q159="-","-",SUM(Q159:Q162,Q164:Q168)*'3l HAP'!$E$9)</f>
        <v>7.241450823410629</v>
      </c>
      <c r="R169" s="38">
        <f>IF(R159="-","-",SUM(R159:R162,R164:R168)*'3l HAP'!$E$9)</f>
        <v>6.918898226687908</v>
      </c>
      <c r="S169" s="38">
        <f>IF(S159="-","-",SUM(S159:S162,S164:S168)*'3l HAP'!$E$9)</f>
        <v>6.9257299236872738</v>
      </c>
      <c r="T169" s="38">
        <f>IF(T159="-","-",SUM(T159:T162,T164:T168)*'3l HAP'!$E$9)</f>
        <v>6.524027862419552</v>
      </c>
      <c r="U169" s="38" t="str">
        <f>IF(U159="-","-",SUM(U159:U162,U164:U168)*'3l HAP'!$E$9)</f>
        <v>-</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509.62134274965553</v>
      </c>
      <c r="M170" s="38">
        <f t="shared" si="24"/>
        <v>553.69093490932062</v>
      </c>
      <c r="N170" s="38">
        <f t="shared" si="24"/>
        <v>571.76535094905773</v>
      </c>
      <c r="O170" s="30"/>
      <c r="P170" s="38">
        <f t="shared" ref="P170:Z170" si="25">IF(P159="-","-",SUM(P159:P169))</f>
        <v>571.76535094905773</v>
      </c>
      <c r="Q170" s="38">
        <f t="shared" si="25"/>
        <v>633.09386257325787</v>
      </c>
      <c r="R170" s="38">
        <f t="shared" si="25"/>
        <v>612.32790628088151</v>
      </c>
      <c r="S170" s="38">
        <f t="shared" si="25"/>
        <v>612.97342477303766</v>
      </c>
      <c r="T170" s="38">
        <f t="shared" si="25"/>
        <v>588.36531959635499</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t="str">
        <f>'3a DF'!V26</f>
        <v>-</v>
      </c>
      <c r="V171" s="129" t="str">
        <f>'3a DF'!W26</f>
        <v>-</v>
      </c>
      <c r="W171" s="129" t="str">
        <f>'3a DF'!X26</f>
        <v>-</v>
      </c>
      <c r="X171" s="129" t="str">
        <f>'3a DF'!Y26</f>
        <v>-</v>
      </c>
      <c r="Y171" s="129" t="str">
        <f>'3a DF'!Z26</f>
        <v>-</v>
      </c>
      <c r="Z171" s="129" t="str">
        <f>'3a DF'!AA26</f>
        <v>-</v>
      </c>
      <c r="AA171" s="28"/>
    </row>
    <row r="172" spans="1:27" s="29" customFormat="1" ht="11.25" customHeight="1" x14ac:dyDescent="0.15">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t="str">
        <f>'3b CM'!U26</f>
        <v>-</v>
      </c>
      <c r="V172" s="129" t="str">
        <f>'3b CM'!V26</f>
        <v>-</v>
      </c>
      <c r="W172" s="129" t="str">
        <f>'3b CM'!W26</f>
        <v>-</v>
      </c>
      <c r="X172" s="129" t="str">
        <f>'3b CM'!X26</f>
        <v>-</v>
      </c>
      <c r="Y172" s="129" t="str">
        <f>'3b CM'!Y26</f>
        <v>-</v>
      </c>
      <c r="Z172" s="129" t="str">
        <f>'3b CM'!Z26</f>
        <v>-</v>
      </c>
      <c r="AA172" s="28"/>
    </row>
    <row r="173" spans="1:27" s="29" customFormat="1" ht="11.25" customHeight="1" x14ac:dyDescent="0.15">
      <c r="A173" s="256"/>
      <c r="B173" s="132" t="s">
        <v>600</v>
      </c>
      <c r="C173" s="178" t="s">
        <v>601</v>
      </c>
      <c r="D173" s="134" t="s">
        <v>329</v>
      </c>
      <c r="E173" s="131"/>
      <c r="F173" s="30"/>
      <c r="G173" s="129" t="str">
        <f>IF('3c AA'!J96="-","-",'3c AA'!J96)</f>
        <v>-</v>
      </c>
      <c r="H173" s="129" t="str">
        <f>IF('3c AA'!K96="-","-",'3c AA'!K96)</f>
        <v>-</v>
      </c>
      <c r="I173" s="129" t="str">
        <f>IF('3c AA'!L96="-","-",'3c AA'!L96)</f>
        <v>-</v>
      </c>
      <c r="J173" s="129" t="str">
        <f>IF('3c AA'!M96="-","-",'3c AA'!M96)</f>
        <v>-</v>
      </c>
      <c r="K173" s="129" t="str">
        <f>IF('3c AA'!N96="-","-",'3c AA'!N96)</f>
        <v>-</v>
      </c>
      <c r="L173" s="129" t="str">
        <f>IF('3c AA'!O96="-","-",'3c AA'!O96)</f>
        <v>-</v>
      </c>
      <c r="M173" s="129" t="str">
        <f>IF('3c AA'!P96="-","-",'3c AA'!P96)</f>
        <v>-</v>
      </c>
      <c r="N173" s="129" t="str">
        <f>IF('3c AA'!Q96="-","-",'3c AA'!Q96)</f>
        <v>-</v>
      </c>
      <c r="O173" s="30"/>
      <c r="P173" s="129" t="str">
        <f>IF('3c AA'!S96="-","-",'3c AA'!S96)</f>
        <v>-</v>
      </c>
      <c r="Q173" s="129" t="str">
        <f>IF('3c AA'!T96="-","-",'3c AA'!T96)</f>
        <v>-</v>
      </c>
      <c r="R173" s="129" t="str">
        <f>IF('3c AA'!U96="-","-",'3c AA'!U96)</f>
        <v>-</v>
      </c>
      <c r="S173" s="129" t="str">
        <f>IF('3c AA'!V96="-","-",'3c AA'!V96)</f>
        <v>-</v>
      </c>
      <c r="T173" s="129">
        <f>IF('3c AA'!W96="-","-",'3c AA'!W96)</f>
        <v>0</v>
      </c>
      <c r="U173" s="129" t="str">
        <f>IF('3c AA'!X96="-","-",'3c AA'!X96)</f>
        <v>-</v>
      </c>
      <c r="V173" s="129" t="str">
        <f>IF('3c AA'!Y96="-","-",'3c AA'!Y96)</f>
        <v>-</v>
      </c>
      <c r="W173" s="129" t="str">
        <f>IF('3c AA'!Z96="-","-",'3c AA'!Z96)</f>
        <v>-</v>
      </c>
      <c r="X173" s="129" t="str">
        <f>IF('3c AA'!AA96="-","-",'3c AA'!AA96)</f>
        <v>-</v>
      </c>
      <c r="Y173" s="129" t="str">
        <f>IF('3c AA'!AB96="-","-",'3c AA'!AB96)</f>
        <v>-</v>
      </c>
      <c r="Z173" s="129" t="str">
        <f>IF('3c AA'!AC96="-","-",'3c AA'!AC96)</f>
        <v>-</v>
      </c>
      <c r="AA173" s="28"/>
    </row>
    <row r="174" spans="1:27" s="29" customFormat="1" ht="11.25" customHeight="1" x14ac:dyDescent="0.15">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t="str">
        <f>'3d PC'!U27</f>
        <v>-</v>
      </c>
      <c r="V174" s="129" t="str">
        <f>'3d PC'!V27</f>
        <v>-</v>
      </c>
      <c r="W174" s="129" t="str">
        <f>'3d PC'!W27</f>
        <v>-</v>
      </c>
      <c r="X174" s="129" t="str">
        <f>'3d PC'!X27</f>
        <v>-</v>
      </c>
      <c r="Y174" s="129" t="str">
        <f>'3d PC'!Y27</f>
        <v>-</v>
      </c>
      <c r="Z174" s="129" t="str">
        <f>'3d PC'!Z27</f>
        <v>-</v>
      </c>
      <c r="AA174" s="28"/>
    </row>
    <row r="175" spans="1:27" s="29" customFormat="1" ht="11.25" customHeight="1" x14ac:dyDescent="0.15">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t="str">
        <f>'3e NC-Elec'!V41</f>
        <v>-</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15">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t="str">
        <f>IF('3g CPIH'!Q$16="-","-",'3h OC '!$E$8*('3g CPIH'!Q$16/'3g CPIH'!$G$16))</f>
        <v>-</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SMNCC'!G$40="-","-",'3i SMNCC'!G$40)</f>
        <v>0</v>
      </c>
      <c r="L177" s="129">
        <f>IF('3i SMNCC'!H$40="-","-",'3i SMNCC'!H$40)</f>
        <v>-0.18995176814939541</v>
      </c>
      <c r="M177" s="129">
        <f>IF('3i SMNCC'!I$40="-","-",'3i SMNCC'!I$40)</f>
        <v>2.3898674656215144</v>
      </c>
      <c r="N177" s="129">
        <f>IF('3i SMNCC'!J$40="-","-",'3i SMNCC'!J$40)</f>
        <v>2.4654635585146529</v>
      </c>
      <c r="O177" s="30"/>
      <c r="P177" s="129">
        <f>IF('3i SMNCC'!L$40="-","-",'3i SMNCC'!L$40)</f>
        <v>2.4654635585146529</v>
      </c>
      <c r="Q177" s="129">
        <f>IF('3i SMNCC'!M$40="-","-",'3i SMNCC'!M$40)</f>
        <v>4.8850955964817686</v>
      </c>
      <c r="R177" s="129">
        <f>IF('3i SMNCC'!N$40="-","-",'3i SMNCC'!N$40)</f>
        <v>4.7480163427765101</v>
      </c>
      <c r="S177" s="129">
        <f>IF('3i SMNCC'!O$40="-","-",'3i SMNCC'!O$40)</f>
        <v>7.093641997338695</v>
      </c>
      <c r="T177" s="129">
        <f>IF('3i SMNCC'!P$40="-","-",'3i SMNCC'!P$40)</f>
        <v>6.2155900817178944</v>
      </c>
      <c r="U177" s="129" t="str">
        <f>IF('3i SMNCC'!Q$40="-","-",'3i SMNCC'!Q$40)</f>
        <v>-</v>
      </c>
      <c r="V177" s="129" t="str">
        <f>IF('3i SMNCC'!R$40="-","-",'3i SMNCC'!R$40)</f>
        <v>-</v>
      </c>
      <c r="W177" s="129" t="str">
        <f>IF('3i SMNCC'!S$40="-","-",'3i SMNCC'!S$40)</f>
        <v>-</v>
      </c>
      <c r="X177" s="129" t="str">
        <f>IF('3i SMNCC'!T$40="-","-",'3i SMNCC'!T$40)</f>
        <v>-</v>
      </c>
      <c r="Y177" s="129" t="str">
        <f>IF('3i SMNCC'!U$40="-","-",'3i SMNCC'!U$40)</f>
        <v>-</v>
      </c>
      <c r="Z177" s="129" t="str">
        <f>IF('3i SMNCC'!V$40="-","-",'3i SMNCC'!V$40)</f>
        <v>-</v>
      </c>
      <c r="AA177" s="28"/>
    </row>
    <row r="178" spans="1:27" s="29" customFormat="1" ht="12.4" customHeight="1" x14ac:dyDescent="0.15">
      <c r="A178" s="256"/>
      <c r="B178" s="132" t="s">
        <v>349</v>
      </c>
      <c r="C178" s="178" t="s">
        <v>389</v>
      </c>
      <c r="D178" s="134" t="s">
        <v>329</v>
      </c>
      <c r="E178" s="131"/>
      <c r="F178" s="30"/>
      <c r="G178" s="129">
        <f>IF('3g CPIH'!C$16="-","-",'3j PAAC PAP'!$G$12*('3g CPIH'!C$16/'3g CPIH'!$G$16))</f>
        <v>23.857918590998043</v>
      </c>
      <c r="H178" s="129">
        <f>IF('3g CPIH'!D$16="-","-",'3j PAAC PAP'!$G$12*('3g CPIH'!D$16/'3g CPIH'!$G$16))</f>
        <v>23.905682191780819</v>
      </c>
      <c r="I178" s="129">
        <f>IF('3g CPIH'!E$16="-","-",'3j PAAC PAP'!$G$12*('3g CPIH'!E$16/'3g CPIH'!$G$16))</f>
        <v>23.977327592954992</v>
      </c>
      <c r="J178" s="129">
        <f>IF('3g CPIH'!F$16="-","-",'3j PAAC PAP'!$G$12*('3g CPIH'!F$16/'3g CPIH'!$G$16))</f>
        <v>24.120618395303325</v>
      </c>
      <c r="K178" s="129">
        <f>IF('3g CPIH'!G$16="-","-",'3j PAAC PAP'!$G$12*('3g CPIH'!G$16/'3g CPIH'!$G$16))</f>
        <v>24.4072</v>
      </c>
      <c r="L178" s="129">
        <f>IF('3g CPIH'!H$16="-","-",'3j PAAC PAP'!$G$12*('3g CPIH'!H$16/'3g CPIH'!$G$16))</f>
        <v>24.717663405088064</v>
      </c>
      <c r="M178" s="129">
        <f>IF('3g CPIH'!I$16="-","-",'3j PAAC PAP'!$G$12*('3g CPIH'!I$16/'3g CPIH'!$G$16))</f>
        <v>25.075890410958902</v>
      </c>
      <c r="N178" s="129">
        <f>IF('3g CPIH'!J$16="-","-",'3j PAAC PAP'!$G$12*('3g CPIH'!J$16/'3g CPIH'!$G$16))</f>
        <v>25.290826614481411</v>
      </c>
      <c r="O178" s="30"/>
      <c r="P178" s="129">
        <f>IF('3g CPIH'!L$16="-","-",'3j PAAC PAP'!$G$12*('3g CPIH'!L$16/'3g CPIH'!$G$16))</f>
        <v>25.290826614481411</v>
      </c>
      <c r="Q178" s="129">
        <f>IF('3g CPIH'!M$16="-","-",'3j PAAC PAP'!$G$12*('3g CPIH'!M$16/'3g CPIH'!$G$16))</f>
        <v>25.577408219178082</v>
      </c>
      <c r="R178" s="129">
        <f>IF('3g CPIH'!N$16="-","-",'3j PAAC PAP'!$G$12*('3g CPIH'!N$16/'3g CPIH'!$G$16))</f>
        <v>25.768462622309197</v>
      </c>
      <c r="S178" s="129">
        <f>IF('3g CPIH'!O$16="-","-",'3j PAAC PAP'!$G$12*('3g CPIH'!O$16/'3g CPIH'!$G$16))</f>
        <v>25.911753424657533</v>
      </c>
      <c r="T178" s="129">
        <f>IF('3g CPIH'!P$16="-","-",'3j PAAC PAP'!$G$12*('3g CPIH'!P$16/'3g CPIH'!$G$16))</f>
        <v>25.983398825831699</v>
      </c>
      <c r="U178" s="129" t="str">
        <f>IF('3g CPIH'!Q$16="-","-",'3j PAAC PAP'!$G$12*('3g CPIH'!Q$16/'3g CPIH'!$G$16))</f>
        <v>-</v>
      </c>
      <c r="V178" s="129" t="str">
        <f>IF('3g CPIH'!R$16="-","-",'3j PAAC PAP'!$G$12*('3g CPIH'!R$16/'3g CPIH'!$G$16))</f>
        <v>-</v>
      </c>
      <c r="W178" s="129" t="str">
        <f>IF('3g CPIH'!S$16="-","-",'3j PAAC PAP'!$G$12*('3g CPIH'!S$16/'3g CPIH'!$G$16))</f>
        <v>-</v>
      </c>
      <c r="X178" s="129" t="str">
        <f>IF('3g CPIH'!T$16="-","-",'3j PAAC PAP'!$G$12*('3g CPIH'!T$16/'3g CPIH'!$G$16))</f>
        <v>-</v>
      </c>
      <c r="Y178" s="129" t="str">
        <f>IF('3g CPIH'!U$16="-","-",'3j PAAC PAP'!$G$12*('3g CPIH'!U$16/'3g CPIH'!$G$16))</f>
        <v>-</v>
      </c>
      <c r="Z178" s="129" t="str">
        <f>IF('3g CPIH'!V$16="-","-",'3j PAAC PAP'!$G$12*('3g CPIH'!V$16/'3g CPIH'!$G$16))</f>
        <v>-</v>
      </c>
      <c r="AA178" s="28"/>
    </row>
    <row r="179" spans="1:27" s="29" customFormat="1" ht="11.25" customHeight="1" x14ac:dyDescent="0.15">
      <c r="A179" s="256"/>
      <c r="B179" s="132" t="s">
        <v>349</v>
      </c>
      <c r="C179" s="132" t="s">
        <v>406</v>
      </c>
      <c r="D179" s="134" t="s">
        <v>329</v>
      </c>
      <c r="E179" s="131"/>
      <c r="F179" s="30"/>
      <c r="G179" s="129">
        <f>IF(G171="-","-",SUM(G171:G177)*'3j PAAC PAP'!$G$30)</f>
        <v>0</v>
      </c>
      <c r="H179" s="129">
        <f>IF(H171="-","-",SUM(H171:H177)*'3j PAAC PAP'!$G$30)</f>
        <v>0</v>
      </c>
      <c r="I179" s="129">
        <f>IF(I171="-","-",SUM(I171:I177)*'3j PAAC PAP'!$G$30)</f>
        <v>0</v>
      </c>
      <c r="J179" s="129">
        <f>IF(J171="-","-",SUM(J171:J177)*'3j PAAC PAP'!$G$30)</f>
        <v>0</v>
      </c>
      <c r="K179" s="129">
        <f>IF(K171="-","-",SUM(K171:K177)*'3j PAAC PAP'!$G$30)</f>
        <v>0</v>
      </c>
      <c r="L179" s="129">
        <f>IF(L171="-","-",SUM(L171:L177)*'3j PAAC PAP'!$G$30)</f>
        <v>0</v>
      </c>
      <c r="M179" s="129">
        <f>IF(M171="-","-",SUM(M171:M177)*'3j PAAC PAP'!$G$30)</f>
        <v>0</v>
      </c>
      <c r="N179" s="129">
        <f>IF(N171="-","-",SUM(N171:N177)*'3j PAAC PAP'!$G$30)</f>
        <v>0</v>
      </c>
      <c r="O179" s="30"/>
      <c r="P179" s="129">
        <f>IF(P171="-","-",SUM(P171:P177)*'3j PAAC PAP'!$G$30)</f>
        <v>0</v>
      </c>
      <c r="Q179" s="129">
        <f>IF(Q171="-","-",SUM(Q171:Q177)*'3j PAAC PAP'!$G$30)</f>
        <v>0</v>
      </c>
      <c r="R179" s="129">
        <f>IF(R171="-","-",SUM(R171:R177)*'3j PAAC PAP'!$G$30)</f>
        <v>0</v>
      </c>
      <c r="S179" s="129">
        <f>IF(S171="-","-",SUM(S171:S177)*'3j PAAC PAP'!$G$30)</f>
        <v>0</v>
      </c>
      <c r="T179" s="129">
        <f>IF(T171="-","-",SUM(T171:T177)*'3j PAAC PAP'!$G$30)</f>
        <v>0</v>
      </c>
      <c r="U179" s="129" t="str">
        <f>IF(U171="-","-",SUM(U171:U177)*'3j PAAC PAP'!$G$30)</f>
        <v>-</v>
      </c>
      <c r="V179" s="129" t="str">
        <f>IF(V171="-","-",SUM(V171:V177)*'3j PAAC PAP'!$G$30)</f>
        <v>-</v>
      </c>
      <c r="W179" s="129" t="str">
        <f>IF(W171="-","-",SUM(W171:W177)*'3j PAAC PAP'!$G$30)</f>
        <v>-</v>
      </c>
      <c r="X179" s="129" t="str">
        <f>IF(X171="-","-",SUM(X171:X177)*'3j PAAC PAP'!$G$30)</f>
        <v>-</v>
      </c>
      <c r="Y179" s="129" t="str">
        <f>IF(Y171="-","-",SUM(Y171:Y177)*'3j PAAC PAP'!$G$30)</f>
        <v>-</v>
      </c>
      <c r="Z179" s="129" t="str">
        <f>IF(Z171="-","-",SUM(Z171:Z177)*'3j PAAC PAP'!$G$30)</f>
        <v>-</v>
      </c>
      <c r="AA179" s="28"/>
    </row>
    <row r="180" spans="1:27" x14ac:dyDescent="0.2">
      <c r="A180" s="256"/>
      <c r="B180" s="132" t="s">
        <v>388</v>
      </c>
      <c r="C180" s="178" t="s">
        <v>518</v>
      </c>
      <c r="D180" s="134" t="s">
        <v>329</v>
      </c>
      <c r="E180" s="131"/>
      <c r="F180" s="30"/>
      <c r="G180" s="129">
        <f>IF(G171="-","-",SUM(G171:G179)*'3k EBIT'!$E$8)</f>
        <v>9.8550853595139323</v>
      </c>
      <c r="H180" s="129">
        <f>IF(H171="-","-",SUM(H171:H179)*'3k EBIT'!$E$8)</f>
        <v>9.4883906998389183</v>
      </c>
      <c r="I180" s="129">
        <f>IF(I171="-","-",SUM(I171:I179)*'3k EBIT'!$E$8)</f>
        <v>10.082376449091484</v>
      </c>
      <c r="J180" s="129">
        <f>IF(J171="-","-",SUM(J171:J179)*'3k EBIT'!$E$8)</f>
        <v>9.9155440298829358</v>
      </c>
      <c r="K180" s="129">
        <f>IF(K171="-","-",SUM(K171:K179)*'3k EBIT'!$E$8)</f>
        <v>10.558887146733706</v>
      </c>
      <c r="L180" s="129">
        <f>IF(L171="-","-",SUM(L171:L179)*'3k EBIT'!$E$8)</f>
        <v>10.45146323954377</v>
      </c>
      <c r="M180" s="129">
        <f>IF(M171="-","-",SUM(M171:M179)*'3k EBIT'!$E$8)</f>
        <v>10.933230677891821</v>
      </c>
      <c r="N180" s="129">
        <f>IF(N171="-","-",SUM(N171:N179)*'3k EBIT'!$E$8)</f>
        <v>11.268128452506579</v>
      </c>
      <c r="O180" s="30"/>
      <c r="P180" s="129">
        <f>IF(P171="-","-",SUM(P171:P179)*'3k EBIT'!$E$8)</f>
        <v>11.268128452506579</v>
      </c>
      <c r="Q180" s="129">
        <f>IF(Q171="-","-",SUM(Q171:Q179)*'3k EBIT'!$E$8)</f>
        <v>12.221060648360931</v>
      </c>
      <c r="R180" s="129">
        <f>IF(R171="-","-",SUM(R171:R179)*'3k EBIT'!$E$8)</f>
        <v>11.816832302676044</v>
      </c>
      <c r="S180" s="129">
        <f>IF(S171="-","-",SUM(S171:S179)*'3k EBIT'!$E$8)</f>
        <v>11.980056589997886</v>
      </c>
      <c r="T180" s="129">
        <f>IF(T171="-","-",SUM(T171:T179)*'3k EBIT'!$E$8)</f>
        <v>11.566800836171014</v>
      </c>
      <c r="U180" s="129" t="str">
        <f>IF(U171="-","-",SUM(U171:U179)*'3k EBIT'!$E$8)</f>
        <v>-</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2">
      <c r="A181" s="256"/>
      <c r="B181" s="132" t="s">
        <v>292</v>
      </c>
      <c r="C181" s="176" t="s">
        <v>519</v>
      </c>
      <c r="D181" s="134" t="s">
        <v>329</v>
      </c>
      <c r="E181" s="130"/>
      <c r="F181" s="30"/>
      <c r="G181" s="129">
        <f>IF(G171="-","-",SUM(G171:G174,G176:G180)*'3l HAP'!$E$9)</f>
        <v>5.414987559015044</v>
      </c>
      <c r="H181" s="129">
        <f>IF(H171="-","-",SUM(H171:H174,H176:H180)*'3l HAP'!$E$9)</f>
        <v>5.1214629623826617</v>
      </c>
      <c r="I181" s="129">
        <f>IF(I171="-","-",SUM(I171:I174,I176:I180)*'3l HAP'!$E$9)</f>
        <v>5.1518340341800135</v>
      </c>
      <c r="J181" s="129">
        <f>IF(J171="-","-",SUM(J171:J174,J176:J180)*'3l HAP'!$E$9)</f>
        <v>5.0315180761767397</v>
      </c>
      <c r="K181" s="129">
        <f>IF(K171="-","-",SUM(K171:K174,K176:K180)*'3l HAP'!$E$9)</f>
        <v>5.6494650919248679</v>
      </c>
      <c r="L181" s="129">
        <f>IF(L171="-","-",SUM(L171:L174,L176:L180)*'3l HAP'!$E$9)</f>
        <v>5.5535504852112858</v>
      </c>
      <c r="M181" s="129">
        <f>IF(M171="-","-",SUM(M171:M174,M176:M180)*'3l HAP'!$E$9)</f>
        <v>6.1491317704744448</v>
      </c>
      <c r="N181" s="129">
        <f>IF(N171="-","-",SUM(N171:N174,N176:N180)*'3l HAP'!$E$9)</f>
        <v>6.4129153146685676</v>
      </c>
      <c r="O181" s="30"/>
      <c r="P181" s="129">
        <f>IF(P171="-","-",SUM(P171:P174,P176:P180)*'3l HAP'!$E$9)</f>
        <v>6.4129153146685676</v>
      </c>
      <c r="Q181" s="129">
        <f>IF(Q171="-","-",SUM(Q171:Q174,Q176:Q180)*'3l HAP'!$E$9)</f>
        <v>7.1577852424966295</v>
      </c>
      <c r="R181" s="129">
        <f>IF(R171="-","-",SUM(R171:R174,R176:R180)*'3l HAP'!$E$9)</f>
        <v>6.8264624224936137</v>
      </c>
      <c r="S181" s="129">
        <f>IF(S171="-","-",SUM(S171:S174,S176:S180)*'3l HAP'!$E$9)</f>
        <v>6.819637696535052</v>
      </c>
      <c r="T181" s="129">
        <f>IF(T171="-","-",SUM(T171:T174,T176:T180)*'3l HAP'!$E$9)</f>
        <v>6.453063560119201</v>
      </c>
      <c r="U181" s="129" t="str">
        <f>IF(U171="-","-",SUM(U171:U174,U176:U180)*'3l HAP'!$E$9)</f>
        <v>-</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2">
      <c r="A182" s="256"/>
      <c r="B182" s="132" t="s">
        <v>44</v>
      </c>
      <c r="C182" s="178" t="str">
        <f>B182&amp;"_"&amp;D182</f>
        <v>Total_Northern Scotland</v>
      </c>
      <c r="D182" s="134" t="s">
        <v>329</v>
      </c>
      <c r="E182" s="131"/>
      <c r="F182" s="30"/>
      <c r="G182" s="129">
        <f t="shared" ref="G182:N182" si="26">IF(G171="-","-",SUM(G171:G181))</f>
        <v>524.10347644568367</v>
      </c>
      <c r="H182" s="129">
        <f t="shared" si="26"/>
        <v>504.51024089058376</v>
      </c>
      <c r="I182" s="129">
        <f t="shared" si="26"/>
        <v>535.80300690476497</v>
      </c>
      <c r="J182" s="129">
        <f t="shared" si="26"/>
        <v>526.90204093107707</v>
      </c>
      <c r="K182" s="129">
        <f t="shared" si="26"/>
        <v>561.3801380055786</v>
      </c>
      <c r="L182" s="129">
        <f t="shared" si="26"/>
        <v>555.63033588211613</v>
      </c>
      <c r="M182" s="129">
        <f t="shared" si="26"/>
        <v>581.58208765963343</v>
      </c>
      <c r="N182" s="129">
        <f t="shared" si="26"/>
        <v>599.47206258721747</v>
      </c>
      <c r="O182" s="30"/>
      <c r="P182" s="129">
        <f t="shared" ref="P182:Z182" si="27">IF(P171="-","-",SUM(P171:P181))</f>
        <v>599.47206258721747</v>
      </c>
      <c r="Q182" s="129">
        <f t="shared" si="27"/>
        <v>650.37123789627526</v>
      </c>
      <c r="R182" s="129">
        <f t="shared" si="27"/>
        <v>628.76474777535782</v>
      </c>
      <c r="S182" s="129">
        <f t="shared" si="27"/>
        <v>637.34867146527552</v>
      </c>
      <c r="T182" s="129">
        <f t="shared" si="27"/>
        <v>615.2318034798825</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f t="shared" si="29"/>
        <v>18.715424771732444</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15">
      <c r="A186" s="256"/>
      <c r="B186" s="135" t="s">
        <v>2</v>
      </c>
      <c r="C186" s="135" t="s">
        <v>342</v>
      </c>
      <c r="D186" s="133" t="s">
        <v>291</v>
      </c>
      <c r="E186" s="128"/>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f t="shared" si="31"/>
        <v>146.37460328886968</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15">
      <c r="A187" s="256"/>
      <c r="B187" s="135" t="s">
        <v>352</v>
      </c>
      <c r="C187" s="135" t="s">
        <v>343</v>
      </c>
      <c r="D187" s="133" t="s">
        <v>291</v>
      </c>
      <c r="E187" s="128"/>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f t="shared" si="31"/>
        <v>144.00471246533911</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15">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f t="shared" si="31"/>
        <v>83.318230919765156</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15">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-0.18995176814939541</v>
      </c>
      <c r="M189" s="38">
        <f t="shared" si="32"/>
        <v>2.389867465621514</v>
      </c>
      <c r="N189" s="38">
        <f t="shared" si="32"/>
        <v>2.4654635585146534</v>
      </c>
      <c r="O189" s="30"/>
      <c r="P189" s="38">
        <f t="shared" ref="P189:Z189" si="33">IF(P21="-","-",AVERAGE(P21,P33,P45,P57,P69,P81,P93,P105,P117,P129,P141,P153,P165,P177))</f>
        <v>2.4654635585146534</v>
      </c>
      <c r="Q189" s="38">
        <f t="shared" si="33"/>
        <v>4.8850955964817686</v>
      </c>
      <c r="R189" s="38">
        <f t="shared" si="33"/>
        <v>4.7480163427765101</v>
      </c>
      <c r="S189" s="38">
        <f t="shared" si="33"/>
        <v>7.0936419973386942</v>
      </c>
      <c r="T189" s="38">
        <f t="shared" si="33"/>
        <v>6.2155900817178926</v>
      </c>
      <c r="U189" s="38" t="str">
        <f t="shared" si="33"/>
        <v>-</v>
      </c>
      <c r="V189" s="38" t="str">
        <f t="shared" si="33"/>
        <v>-</v>
      </c>
      <c r="W189" s="38" t="str">
        <f t="shared" si="33"/>
        <v>-</v>
      </c>
      <c r="X189" s="38" t="str">
        <f t="shared" si="33"/>
        <v>-</v>
      </c>
      <c r="Y189" s="38" t="str">
        <f t="shared" si="33"/>
        <v>-</v>
      </c>
      <c r="Z189" s="38" t="str">
        <f t="shared" si="33"/>
        <v>-</v>
      </c>
      <c r="AA189" s="28"/>
    </row>
    <row r="190" spans="1:27" s="29" customFormat="1" ht="11.25" x14ac:dyDescent="0.15">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t="str">
        <f t="shared" si="35"/>
        <v>-</v>
      </c>
      <c r="V190" s="38" t="str">
        <f t="shared" si="35"/>
        <v>-</v>
      </c>
      <c r="W190" s="38" t="str">
        <f t="shared" si="35"/>
        <v>-</v>
      </c>
      <c r="X190" s="38" t="str">
        <f t="shared" si="35"/>
        <v>-</v>
      </c>
      <c r="Y190" s="38" t="str">
        <f t="shared" si="35"/>
        <v>-</v>
      </c>
      <c r="Z190" s="38" t="str">
        <f t="shared" si="35"/>
        <v>-</v>
      </c>
      <c r="AA190" s="28"/>
    </row>
    <row r="191" spans="1:27" s="29" customFormat="1" ht="11.25" x14ac:dyDescent="0.15">
      <c r="A191" s="256"/>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9.7516430985529521</v>
      </c>
      <c r="M192" s="38">
        <f t="shared" si="38"/>
        <v>10.510825551696243</v>
      </c>
      <c r="N192" s="38">
        <f t="shared" si="38"/>
        <v>10.848407826587012</v>
      </c>
      <c r="O192" s="30"/>
      <c r="P192" s="38">
        <f t="shared" ref="P192:Z192" si="39">IF(P24="-","-",AVERAGE(P24,P36,P48,P60,P72,P84,P96,P108,P120,P132,P144,P156,P168,P180))</f>
        <v>10.848407826587012</v>
      </c>
      <c r="Q192" s="38">
        <f t="shared" si="39"/>
        <v>12.020149299069502</v>
      </c>
      <c r="R192" s="38">
        <f t="shared" si="39"/>
        <v>11.635016715744504</v>
      </c>
      <c r="S192" s="38">
        <f t="shared" si="39"/>
        <v>11.66611939607022</v>
      </c>
      <c r="T192" s="38">
        <f t="shared" si="39"/>
        <v>11.212856218241175</v>
      </c>
      <c r="U192" s="38" t="str">
        <f t="shared" si="39"/>
        <v>-</v>
      </c>
      <c r="V192" s="38" t="str">
        <f t="shared" si="39"/>
        <v>-</v>
      </c>
      <c r="W192" s="38" t="str">
        <f t="shared" si="39"/>
        <v>-</v>
      </c>
      <c r="X192" s="38" t="str">
        <f t="shared" si="39"/>
        <v>-</v>
      </c>
      <c r="Y192" s="38" t="str">
        <f t="shared" si="39"/>
        <v>-</v>
      </c>
      <c r="Z192" s="38" t="str">
        <f t="shared" si="39"/>
        <v>-</v>
      </c>
      <c r="AA192" s="28"/>
    </row>
    <row r="193" spans="1:27" s="29" customFormat="1" ht="11.25" x14ac:dyDescent="0.15">
      <c r="A193" s="256"/>
      <c r="B193" s="135" t="s">
        <v>292</v>
      </c>
      <c r="C193" s="135" t="s">
        <v>519</v>
      </c>
      <c r="D193" s="133" t="s">
        <v>291</v>
      </c>
      <c r="E193" s="128"/>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5.5256154581920365</v>
      </c>
      <c r="M193" s="38">
        <f t="shared" si="40"/>
        <v>6.1715145190865339</v>
      </c>
      <c r="N193" s="38">
        <f t="shared" si="40"/>
        <v>6.437418459421143</v>
      </c>
      <c r="O193" s="30"/>
      <c r="P193" s="38">
        <f t="shared" ref="P193:Z193" si="41">IF(P25="-","-",AVERAGE(P25,P37,P49,P61,P73,P85,P97,P109,P121,P133,P145,P157,P169,P181))</f>
        <v>6.437418459421143</v>
      </c>
      <c r="Q193" s="38">
        <f t="shared" si="41"/>
        <v>7.2344516803714729</v>
      </c>
      <c r="R193" s="38">
        <f t="shared" si="41"/>
        <v>6.9124731040322684</v>
      </c>
      <c r="S193" s="38">
        <f t="shared" si="41"/>
        <v>6.9323099896887967</v>
      </c>
      <c r="T193" s="38">
        <f t="shared" si="41"/>
        <v>6.5320143775059956</v>
      </c>
      <c r="U193" s="38" t="str">
        <f t="shared" si="41"/>
        <v>-</v>
      </c>
      <c r="V193" s="38" t="str">
        <f t="shared" si="41"/>
        <v>-</v>
      </c>
      <c r="W193" s="38" t="str">
        <f t="shared" si="41"/>
        <v>-</v>
      </c>
      <c r="X193" s="38" t="str">
        <f t="shared" si="41"/>
        <v>-</v>
      </c>
      <c r="Y193" s="38" t="str">
        <f t="shared" si="41"/>
        <v>-</v>
      </c>
      <c r="Z193" s="38" t="str">
        <f t="shared" si="41"/>
        <v>-</v>
      </c>
      <c r="AA193" s="28"/>
    </row>
    <row r="194" spans="1:27" s="29" customFormat="1" ht="11.25" x14ac:dyDescent="0.15">
      <c r="A194" s="256"/>
      <c r="B194" s="135" t="s">
        <v>44</v>
      </c>
      <c r="C194" s="135" t="str">
        <f>B194&amp;"_"&amp;D194</f>
        <v>Total_GB average</v>
      </c>
      <c r="D194" s="127" t="s">
        <v>291</v>
      </c>
      <c r="E194" s="128"/>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518.76977706939238</v>
      </c>
      <c r="M194" s="38">
        <f t="shared" si="30"/>
        <v>559.37263084402946</v>
      </c>
      <c r="N194" s="38">
        <f t="shared" si="30"/>
        <v>577.40601559760546</v>
      </c>
      <c r="O194" s="30"/>
      <c r="P194" s="38">
        <f t="shared" si="31"/>
        <v>577.40601559760546</v>
      </c>
      <c r="Q194" s="38">
        <f t="shared" si="31"/>
        <v>639.87362716022903</v>
      </c>
      <c r="R194" s="38">
        <f t="shared" si="31"/>
        <v>619.28152099204578</v>
      </c>
      <c r="S194" s="38">
        <f t="shared" si="31"/>
        <v>620.93834037658019</v>
      </c>
      <c r="T194" s="38">
        <f t="shared" si="31"/>
        <v>596.68209789031425</v>
      </c>
      <c r="U194" s="38" t="str">
        <f t="shared" si="31"/>
        <v>-</v>
      </c>
      <c r="V194" s="38" t="str">
        <f t="shared" si="31"/>
        <v>-</v>
      </c>
      <c r="W194" s="38" t="str">
        <f t="shared" si="31"/>
        <v>-</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M149"/>
  <sheetViews>
    <sheetView workbookViewId="0"/>
  </sheetViews>
  <sheetFormatPr defaultColWidth="0" defaultRowHeight="12.75" zeroHeight="1" x14ac:dyDescent="0.2"/>
  <cols>
    <col min="1" max="1" width="9" style="263" customWidth="1"/>
    <col min="2" max="2" width="23.25" style="258" customWidth="1"/>
    <col min="3" max="3" width="18.75" style="258" customWidth="1"/>
    <col min="4" max="4" width="78.75" style="258" customWidth="1"/>
    <col min="5" max="13" width="9" style="258" customWidth="1"/>
    <col min="14" max="16384" width="9" style="258" hidden="1"/>
  </cols>
  <sheetData>
    <row r="1" spans="1:13" x14ac:dyDescent="0.2">
      <c r="B1" s="263"/>
      <c r="C1" s="263"/>
      <c r="D1" s="263"/>
      <c r="E1" s="263"/>
      <c r="F1" s="263"/>
      <c r="G1" s="263"/>
      <c r="H1" s="263"/>
      <c r="I1" s="263"/>
      <c r="J1" s="263"/>
      <c r="K1" s="263"/>
      <c r="L1" s="263"/>
      <c r="M1" s="263"/>
    </row>
    <row r="2" spans="1:13" s="184" customFormat="1" x14ac:dyDescent="0.2">
      <c r="B2" s="184" t="s">
        <v>395</v>
      </c>
    </row>
    <row r="3" spans="1:13" x14ac:dyDescent="0.2">
      <c r="A3" s="258"/>
      <c r="B3" s="263"/>
      <c r="C3" s="263"/>
      <c r="D3" s="263"/>
      <c r="E3" s="263"/>
      <c r="F3" s="263"/>
      <c r="G3" s="263"/>
      <c r="H3" s="263"/>
      <c r="I3" s="263"/>
      <c r="J3" s="263"/>
      <c r="K3" s="263"/>
      <c r="L3" s="263"/>
      <c r="M3" s="263"/>
    </row>
    <row r="4" spans="1:13" ht="27" customHeight="1" x14ac:dyDescent="0.2">
      <c r="B4" s="440" t="s">
        <v>466</v>
      </c>
      <c r="C4" s="441"/>
      <c r="D4" s="441"/>
      <c r="E4" s="441"/>
      <c r="F4" s="441"/>
      <c r="G4" s="441"/>
      <c r="H4" s="441"/>
      <c r="I4" s="441"/>
      <c r="J4" s="263"/>
      <c r="K4" s="263"/>
      <c r="L4" s="263"/>
      <c r="M4" s="263"/>
    </row>
    <row r="5" spans="1:13" x14ac:dyDescent="0.2">
      <c r="B5" s="263"/>
      <c r="C5" s="263"/>
      <c r="D5" s="263"/>
      <c r="E5" s="263"/>
      <c r="F5" s="263"/>
      <c r="G5" s="263"/>
      <c r="H5" s="263"/>
      <c r="I5" s="263"/>
      <c r="J5" s="263"/>
      <c r="K5" s="263"/>
      <c r="L5" s="263"/>
      <c r="M5" s="263"/>
    </row>
    <row r="6" spans="1:13" x14ac:dyDescent="0.2">
      <c r="B6" s="263"/>
      <c r="C6" s="263"/>
      <c r="D6" s="263"/>
      <c r="E6" s="263"/>
      <c r="F6" s="263"/>
      <c r="G6" s="263"/>
      <c r="H6" s="263"/>
      <c r="I6" s="263"/>
      <c r="J6" s="263"/>
      <c r="K6" s="263"/>
      <c r="L6" s="263"/>
      <c r="M6" s="263"/>
    </row>
    <row r="7" spans="1:13" ht="31.5" customHeight="1" x14ac:dyDescent="0.2">
      <c r="B7" s="442" t="s">
        <v>628</v>
      </c>
      <c r="C7" s="443"/>
      <c r="D7" s="443"/>
      <c r="E7" s="443"/>
      <c r="F7" s="443"/>
      <c r="G7" s="443"/>
      <c r="H7" s="443"/>
      <c r="I7" s="443"/>
      <c r="J7" s="263"/>
      <c r="K7" s="263"/>
      <c r="L7" s="263"/>
      <c r="M7" s="263"/>
    </row>
    <row r="8" spans="1:13" x14ac:dyDescent="0.2">
      <c r="B8" s="263"/>
      <c r="C8" s="263"/>
      <c r="D8" s="263"/>
      <c r="E8" s="263"/>
      <c r="F8" s="263"/>
      <c r="G8" s="263"/>
      <c r="H8" s="263"/>
      <c r="I8" s="263"/>
      <c r="J8" s="263"/>
      <c r="K8" s="263"/>
      <c r="L8" s="263"/>
      <c r="M8" s="263"/>
    </row>
    <row r="9" spans="1:13" ht="27" customHeight="1" x14ac:dyDescent="0.2">
      <c r="B9" s="444" t="s">
        <v>554</v>
      </c>
      <c r="C9" s="445"/>
      <c r="D9" s="445"/>
      <c r="E9" s="445"/>
      <c r="F9" s="445"/>
      <c r="G9" s="445"/>
      <c r="H9" s="445"/>
      <c r="I9" s="445"/>
      <c r="J9" s="263"/>
      <c r="K9" s="263"/>
      <c r="L9" s="263"/>
      <c r="M9" s="263"/>
    </row>
    <row r="10" spans="1:13" ht="12.4" customHeight="1" x14ac:dyDescent="0.2">
      <c r="B10" s="263"/>
      <c r="C10" s="263"/>
      <c r="D10" s="263"/>
      <c r="E10" s="449"/>
      <c r="F10" s="449"/>
      <c r="G10" s="449"/>
      <c r="H10" s="449"/>
      <c r="I10" s="449"/>
      <c r="J10" s="263"/>
      <c r="K10" s="263"/>
      <c r="L10" s="263"/>
      <c r="M10" s="263"/>
    </row>
    <row r="11" spans="1:13" x14ac:dyDescent="0.2">
      <c r="B11" s="259"/>
      <c r="C11" s="260" t="s">
        <v>411</v>
      </c>
      <c r="D11" s="261"/>
      <c r="E11" s="449"/>
      <c r="F11" s="449"/>
      <c r="G11" s="449"/>
      <c r="H11" s="449"/>
      <c r="I11" s="449"/>
      <c r="J11" s="263"/>
      <c r="K11" s="263"/>
      <c r="L11" s="263"/>
      <c r="M11" s="263"/>
    </row>
    <row r="12" spans="1:13" x14ac:dyDescent="0.2">
      <c r="B12" s="262"/>
      <c r="C12" s="260" t="s">
        <v>412</v>
      </c>
      <c r="D12" s="261"/>
      <c r="E12" s="449"/>
      <c r="F12" s="449"/>
      <c r="G12" s="449"/>
      <c r="H12" s="449"/>
      <c r="I12" s="449"/>
      <c r="J12" s="263"/>
      <c r="K12" s="263"/>
      <c r="L12" s="263"/>
      <c r="M12" s="263"/>
    </row>
    <row r="13" spans="1:13" x14ac:dyDescent="0.2">
      <c r="B13" s="263"/>
      <c r="C13" s="263"/>
      <c r="D13" s="263"/>
      <c r="E13" s="449"/>
      <c r="F13" s="449"/>
      <c r="G13" s="449"/>
      <c r="H13" s="449"/>
      <c r="I13" s="449"/>
      <c r="J13" s="263"/>
      <c r="K13" s="263"/>
      <c r="L13" s="263"/>
      <c r="M13" s="263"/>
    </row>
    <row r="14" spans="1:13" x14ac:dyDescent="0.2">
      <c r="C14" s="263"/>
      <c r="D14" s="263"/>
      <c r="E14" s="449"/>
      <c r="F14" s="449"/>
      <c r="G14" s="449"/>
      <c r="H14" s="449"/>
      <c r="I14" s="449"/>
      <c r="J14" s="263"/>
      <c r="K14" s="263"/>
      <c r="L14" s="263"/>
      <c r="M14" s="263"/>
    </row>
    <row r="15" spans="1:13" x14ac:dyDescent="0.2">
      <c r="B15" s="266" t="s">
        <v>538</v>
      </c>
      <c r="C15" s="257"/>
      <c r="D15" s="257"/>
      <c r="E15" s="449"/>
      <c r="F15" s="449"/>
      <c r="G15" s="449"/>
      <c r="H15" s="449"/>
      <c r="I15" s="449"/>
      <c r="J15" s="263"/>
      <c r="K15" s="263"/>
      <c r="L15" s="263"/>
      <c r="M15" s="263"/>
    </row>
    <row r="16" spans="1:13" x14ac:dyDescent="0.2">
      <c r="B16" s="266"/>
      <c r="C16" s="257"/>
      <c r="D16" s="257"/>
      <c r="E16" s="449"/>
      <c r="F16" s="449"/>
      <c r="G16" s="449"/>
      <c r="H16" s="449"/>
      <c r="I16" s="449"/>
      <c r="J16" s="263"/>
      <c r="K16" s="263"/>
      <c r="L16" s="263"/>
      <c r="M16" s="263"/>
    </row>
    <row r="17" spans="1:13" x14ac:dyDescent="0.2">
      <c r="B17" s="266" t="s">
        <v>539</v>
      </c>
      <c r="C17" s="257"/>
      <c r="D17" s="257"/>
      <c r="E17" s="449"/>
      <c r="F17" s="449"/>
      <c r="G17" s="449"/>
      <c r="H17" s="449"/>
      <c r="I17" s="449"/>
      <c r="J17" s="263"/>
      <c r="K17" s="263"/>
      <c r="L17" s="263"/>
      <c r="M17" s="263"/>
    </row>
    <row r="18" spans="1:13" x14ac:dyDescent="0.2">
      <c r="B18" s="266"/>
      <c r="C18" s="257"/>
      <c r="D18" s="257"/>
      <c r="E18" s="449"/>
      <c r="F18" s="449"/>
      <c r="G18" s="449"/>
      <c r="H18" s="449"/>
      <c r="I18" s="449"/>
      <c r="J18" s="263"/>
      <c r="K18" s="263"/>
      <c r="L18" s="263"/>
      <c r="M18" s="263"/>
    </row>
    <row r="19" spans="1:13" s="184" customFormat="1" x14ac:dyDescent="0.2">
      <c r="B19" s="184" t="s">
        <v>465</v>
      </c>
    </row>
    <row r="20" spans="1:13" s="267" customFormat="1" x14ac:dyDescent="0.2"/>
    <row r="21" spans="1:13" s="267" customFormat="1" x14ac:dyDescent="0.2"/>
    <row r="22" spans="1:13" s="267" customFormat="1" x14ac:dyDescent="0.2">
      <c r="D22" s="446" t="s">
        <v>532</v>
      </c>
    </row>
    <row r="23" spans="1:13" s="267" customFormat="1" x14ac:dyDescent="0.2">
      <c r="D23" s="447"/>
    </row>
    <row r="24" spans="1:13" s="267" customFormat="1" ht="25.15" customHeight="1" x14ac:dyDescent="0.2">
      <c r="D24" s="448"/>
    </row>
    <row r="25" spans="1:13" s="267" customFormat="1" x14ac:dyDescent="0.2">
      <c r="D25" s="268"/>
    </row>
    <row r="26" spans="1:13" s="267" customFormat="1" ht="12.75" customHeight="1" x14ac:dyDescent="0.2">
      <c r="A26" s="267" t="s">
        <v>447</v>
      </c>
      <c r="B26" s="453" t="s">
        <v>531</v>
      </c>
      <c r="D26" s="446" t="s">
        <v>556</v>
      </c>
    </row>
    <row r="27" spans="1:13" s="267" customFormat="1" ht="27.75" customHeight="1" x14ac:dyDescent="0.2">
      <c r="B27" s="454"/>
      <c r="D27" s="447"/>
    </row>
    <row r="28" spans="1:13" s="267" customFormat="1" x14ac:dyDescent="0.2">
      <c r="B28" s="454"/>
      <c r="D28" s="448"/>
    </row>
    <row r="29" spans="1:13" s="267" customFormat="1" x14ac:dyDescent="0.2">
      <c r="B29" s="454"/>
      <c r="D29" s="268"/>
    </row>
    <row r="30" spans="1:13" s="267" customFormat="1" x14ac:dyDescent="0.2">
      <c r="B30" s="454"/>
      <c r="D30" s="446" t="s">
        <v>557</v>
      </c>
    </row>
    <row r="31" spans="1:13" s="267" customFormat="1" ht="12.75" customHeight="1" x14ac:dyDescent="0.2">
      <c r="B31" s="454"/>
      <c r="D31" s="447"/>
      <c r="G31" s="431" t="s">
        <v>555</v>
      </c>
      <c r="H31" s="432"/>
      <c r="I31" s="432"/>
      <c r="J31" s="432"/>
      <c r="K31" s="433"/>
    </row>
    <row r="32" spans="1:13" s="267" customFormat="1" x14ac:dyDescent="0.2">
      <c r="B32" s="454"/>
      <c r="D32" s="448"/>
      <c r="G32" s="434"/>
      <c r="H32" s="435"/>
      <c r="I32" s="435"/>
      <c r="J32" s="435"/>
      <c r="K32" s="436"/>
    </row>
    <row r="33" spans="2:11" s="267" customFormat="1" x14ac:dyDescent="0.2">
      <c r="B33" s="454"/>
      <c r="D33" s="268"/>
      <c r="G33" s="434"/>
      <c r="H33" s="435"/>
      <c r="I33" s="435"/>
      <c r="J33" s="435"/>
      <c r="K33" s="436"/>
    </row>
    <row r="34" spans="2:11" s="267" customFormat="1" x14ac:dyDescent="0.2">
      <c r="B34" s="454"/>
      <c r="D34" s="446" t="s">
        <v>558</v>
      </c>
      <c r="G34" s="434"/>
      <c r="H34" s="435"/>
      <c r="I34" s="435"/>
      <c r="J34" s="435"/>
      <c r="K34" s="436"/>
    </row>
    <row r="35" spans="2:11" s="267" customFormat="1" x14ac:dyDescent="0.2">
      <c r="B35" s="454"/>
      <c r="D35" s="447"/>
      <c r="G35" s="437"/>
      <c r="H35" s="438"/>
      <c r="I35" s="438"/>
      <c r="J35" s="438"/>
      <c r="K35" s="439"/>
    </row>
    <row r="36" spans="2:11" s="267" customFormat="1" x14ac:dyDescent="0.2">
      <c r="B36" s="454"/>
      <c r="D36" s="448"/>
    </row>
    <row r="37" spans="2:11" s="267" customFormat="1" x14ac:dyDescent="0.2">
      <c r="B37" s="454"/>
      <c r="D37" s="268"/>
    </row>
    <row r="38" spans="2:11" s="267" customFormat="1" x14ac:dyDescent="0.2">
      <c r="B38" s="455"/>
      <c r="D38" s="446" t="s">
        <v>559</v>
      </c>
    </row>
    <row r="39" spans="2:11" s="267" customFormat="1" x14ac:dyDescent="0.2">
      <c r="D39" s="447"/>
    </row>
    <row r="40" spans="2:11" s="267" customFormat="1" x14ac:dyDescent="0.2">
      <c r="D40" s="448"/>
    </row>
    <row r="41" spans="2:11" s="267" customFormat="1" x14ac:dyDescent="0.2">
      <c r="D41" s="268"/>
    </row>
    <row r="42" spans="2:11" s="267" customFormat="1" x14ac:dyDescent="0.2">
      <c r="D42" s="446" t="s">
        <v>533</v>
      </c>
    </row>
    <row r="43" spans="2:11" s="267" customFormat="1" x14ac:dyDescent="0.2">
      <c r="D43" s="447"/>
    </row>
    <row r="44" spans="2:11" s="263" customFormat="1" x14ac:dyDescent="0.2">
      <c r="D44" s="448"/>
    </row>
    <row r="45" spans="2:11" s="263" customFormat="1" x14ac:dyDescent="0.2">
      <c r="D45" s="401"/>
    </row>
    <row r="46" spans="2:11" s="263" customFormat="1" x14ac:dyDescent="0.2">
      <c r="D46" s="406" t="s">
        <v>625</v>
      </c>
    </row>
    <row r="47" spans="2:11" s="263" customFormat="1" x14ac:dyDescent="0.2">
      <c r="D47" s="407" t="s">
        <v>608</v>
      </c>
    </row>
    <row r="48" spans="2:11" s="263" customFormat="1" x14ac:dyDescent="0.2">
      <c r="D48" s="405"/>
    </row>
    <row r="49" spans="2:13" x14ac:dyDescent="0.2">
      <c r="B49" s="263"/>
      <c r="C49" s="263"/>
      <c r="D49" s="263"/>
      <c r="E49" s="263"/>
      <c r="F49" s="263"/>
      <c r="G49" s="263"/>
      <c r="H49" s="263"/>
      <c r="I49" s="263"/>
      <c r="J49" s="263"/>
      <c r="K49" s="263"/>
      <c r="L49" s="263"/>
      <c r="M49" s="263"/>
    </row>
    <row r="50" spans="2:13" x14ac:dyDescent="0.2">
      <c r="B50" s="263"/>
      <c r="C50" s="263"/>
      <c r="D50" s="263"/>
      <c r="E50" s="263"/>
      <c r="F50" s="263"/>
      <c r="G50" s="263"/>
      <c r="H50" s="263"/>
      <c r="I50" s="263"/>
      <c r="J50" s="263"/>
      <c r="K50" s="263"/>
      <c r="L50" s="263"/>
      <c r="M50" s="263"/>
    </row>
    <row r="51" spans="2:13" s="184" customFormat="1" x14ac:dyDescent="0.2">
      <c r="B51" s="184" t="s">
        <v>537</v>
      </c>
    </row>
    <row r="52" spans="2:13" x14ac:dyDescent="0.2">
      <c r="B52" s="263"/>
      <c r="C52" s="263"/>
      <c r="D52" s="263"/>
      <c r="E52" s="263"/>
      <c r="F52" s="263"/>
      <c r="G52" s="263"/>
      <c r="H52" s="263"/>
      <c r="I52" s="263"/>
      <c r="J52" s="263"/>
      <c r="K52" s="263"/>
      <c r="L52" s="263"/>
      <c r="M52" s="263"/>
    </row>
    <row r="53" spans="2:13" x14ac:dyDescent="0.2">
      <c r="B53" s="263"/>
      <c r="C53" s="263"/>
      <c r="D53" s="263"/>
      <c r="E53" s="263"/>
      <c r="F53" s="263"/>
      <c r="G53" s="263"/>
      <c r="H53" s="263"/>
      <c r="I53" s="263"/>
      <c r="J53" s="263"/>
      <c r="K53" s="263"/>
      <c r="L53" s="263"/>
      <c r="M53" s="263"/>
    </row>
    <row r="54" spans="2:13" x14ac:dyDescent="0.2">
      <c r="B54" s="263"/>
      <c r="C54" s="263"/>
      <c r="D54" s="263"/>
      <c r="E54" s="263"/>
      <c r="F54" s="263"/>
      <c r="G54" s="263"/>
      <c r="H54" s="263"/>
      <c r="I54" s="263"/>
      <c r="J54" s="263"/>
      <c r="K54" s="263"/>
      <c r="L54" s="263"/>
      <c r="M54" s="263"/>
    </row>
    <row r="55" spans="2:13" x14ac:dyDescent="0.2">
      <c r="B55" s="263"/>
      <c r="C55" s="263"/>
      <c r="D55" s="263"/>
      <c r="E55" s="263"/>
      <c r="F55" s="263"/>
      <c r="G55" s="263"/>
      <c r="H55" s="263"/>
      <c r="I55" s="263"/>
      <c r="J55" s="263"/>
      <c r="K55" s="263"/>
      <c r="L55" s="263"/>
      <c r="M55" s="263"/>
    </row>
    <row r="56" spans="2:13" x14ac:dyDescent="0.2">
      <c r="B56" s="263"/>
      <c r="C56" s="263"/>
      <c r="D56" s="263"/>
      <c r="E56" s="263"/>
      <c r="F56" s="263"/>
      <c r="G56" s="263"/>
      <c r="H56" s="263"/>
      <c r="I56" s="263"/>
      <c r="J56" s="263"/>
      <c r="K56" s="263"/>
      <c r="L56" s="263"/>
      <c r="M56" s="263"/>
    </row>
    <row r="57" spans="2:13" x14ac:dyDescent="0.2">
      <c r="B57" s="263"/>
      <c r="C57" s="263"/>
      <c r="D57" s="263"/>
      <c r="E57" s="263"/>
      <c r="F57" s="263"/>
      <c r="G57" s="263"/>
      <c r="H57" s="263"/>
      <c r="I57" s="263"/>
      <c r="J57" s="263"/>
      <c r="K57" s="263"/>
      <c r="L57" s="263"/>
      <c r="M57" s="263"/>
    </row>
    <row r="58" spans="2:13" x14ac:dyDescent="0.2">
      <c r="B58" s="263"/>
      <c r="C58" s="263"/>
      <c r="D58" s="263"/>
      <c r="E58" s="263"/>
      <c r="F58" s="263"/>
      <c r="G58" s="263"/>
      <c r="H58" s="263"/>
      <c r="I58" s="263"/>
      <c r="J58" s="263"/>
      <c r="K58" s="263"/>
      <c r="L58" s="263"/>
      <c r="M58" s="263"/>
    </row>
    <row r="59" spans="2:13" x14ac:dyDescent="0.2">
      <c r="B59" s="263"/>
      <c r="C59" s="263"/>
      <c r="D59" s="263"/>
      <c r="E59" s="263"/>
      <c r="F59" s="263"/>
      <c r="G59" s="263"/>
      <c r="H59" s="263"/>
      <c r="I59" s="263"/>
      <c r="J59" s="263"/>
      <c r="K59" s="263"/>
      <c r="L59" s="263"/>
      <c r="M59" s="263"/>
    </row>
    <row r="60" spans="2:13" x14ac:dyDescent="0.2">
      <c r="B60" s="263"/>
      <c r="C60" s="263"/>
      <c r="D60" s="263"/>
      <c r="E60" s="263"/>
      <c r="F60" s="263"/>
      <c r="G60" s="263"/>
      <c r="H60" s="263"/>
      <c r="I60" s="263"/>
      <c r="J60" s="263"/>
      <c r="K60" s="263"/>
      <c r="L60" s="263"/>
      <c r="M60" s="263"/>
    </row>
    <row r="61" spans="2:13" x14ac:dyDescent="0.2">
      <c r="B61" s="263"/>
      <c r="C61" s="263"/>
      <c r="D61" s="263"/>
      <c r="E61" s="263"/>
      <c r="F61" s="263"/>
      <c r="G61" s="263"/>
      <c r="H61" s="263"/>
      <c r="I61" s="263"/>
      <c r="J61" s="263"/>
      <c r="K61" s="263"/>
      <c r="L61" s="263"/>
      <c r="M61" s="263"/>
    </row>
    <row r="62" spans="2:13" x14ac:dyDescent="0.2">
      <c r="B62" s="263"/>
      <c r="C62" s="263"/>
      <c r="D62" s="263"/>
      <c r="E62" s="263"/>
      <c r="F62" s="263"/>
      <c r="G62" s="263"/>
      <c r="H62" s="263"/>
      <c r="I62" s="263"/>
      <c r="J62" s="263"/>
      <c r="K62" s="263"/>
      <c r="L62" s="263"/>
      <c r="M62" s="263"/>
    </row>
    <row r="63" spans="2:13" x14ac:dyDescent="0.2">
      <c r="B63" s="263"/>
      <c r="C63" s="263"/>
      <c r="D63" s="263"/>
      <c r="E63" s="263"/>
      <c r="F63" s="263"/>
      <c r="G63" s="263"/>
      <c r="H63" s="263"/>
      <c r="I63" s="263"/>
      <c r="J63" s="263"/>
      <c r="K63" s="263"/>
      <c r="L63" s="263"/>
      <c r="M63" s="263"/>
    </row>
    <row r="64" spans="2:13" x14ac:dyDescent="0.2">
      <c r="B64" s="263"/>
      <c r="C64" s="263"/>
      <c r="D64" s="263"/>
      <c r="E64" s="263"/>
      <c r="F64" s="263"/>
      <c r="G64" s="263"/>
      <c r="H64" s="263"/>
      <c r="I64" s="263"/>
      <c r="J64" s="263"/>
      <c r="K64" s="263"/>
      <c r="L64" s="263"/>
      <c r="M64" s="263"/>
    </row>
    <row r="65" spans="2:13" x14ac:dyDescent="0.2">
      <c r="B65" s="263"/>
      <c r="C65" s="263"/>
      <c r="D65" s="263"/>
      <c r="E65" s="263"/>
      <c r="F65" s="263"/>
      <c r="G65" s="263"/>
      <c r="H65" s="263"/>
      <c r="I65" s="263"/>
      <c r="J65" s="263"/>
      <c r="K65" s="263"/>
      <c r="L65" s="263"/>
      <c r="M65" s="263"/>
    </row>
    <row r="66" spans="2:13" x14ac:dyDescent="0.2">
      <c r="B66" s="263"/>
      <c r="C66" s="263"/>
      <c r="D66" s="263"/>
      <c r="E66" s="263"/>
      <c r="F66" s="263"/>
      <c r="G66" s="263"/>
      <c r="H66" s="263"/>
      <c r="I66" s="263"/>
      <c r="J66" s="263"/>
      <c r="K66" s="263"/>
      <c r="L66" s="263"/>
      <c r="M66" s="263"/>
    </row>
    <row r="67" spans="2:13" ht="29.25" customHeight="1" x14ac:dyDescent="0.2">
      <c r="B67" s="263"/>
      <c r="C67" s="263"/>
      <c r="D67" s="263"/>
      <c r="E67" s="263"/>
      <c r="F67" s="263"/>
      <c r="G67" s="263"/>
      <c r="H67" s="263"/>
      <c r="I67" s="263"/>
      <c r="J67" s="263"/>
      <c r="K67" s="263"/>
      <c r="L67" s="263"/>
      <c r="M67" s="263"/>
    </row>
    <row r="68" spans="2:13" x14ac:dyDescent="0.2">
      <c r="B68" s="263"/>
      <c r="C68" s="263"/>
      <c r="D68" s="263"/>
      <c r="E68" s="263"/>
      <c r="F68" s="263"/>
      <c r="G68" s="263"/>
      <c r="H68" s="263"/>
      <c r="I68" s="263"/>
      <c r="J68" s="263"/>
      <c r="K68" s="263"/>
      <c r="L68" s="263"/>
      <c r="M68" s="263"/>
    </row>
    <row r="69" spans="2:13" x14ac:dyDescent="0.2">
      <c r="B69" s="263"/>
      <c r="C69" s="263"/>
      <c r="D69" s="263"/>
      <c r="E69" s="263"/>
      <c r="F69" s="263"/>
      <c r="G69" s="263"/>
      <c r="H69" s="263"/>
      <c r="I69" s="263"/>
      <c r="J69" s="263"/>
      <c r="K69" s="263"/>
      <c r="L69" s="263"/>
      <c r="M69" s="263"/>
    </row>
    <row r="70" spans="2:13" x14ac:dyDescent="0.2">
      <c r="B70" s="263"/>
      <c r="C70" s="263"/>
      <c r="D70" s="263"/>
      <c r="E70" s="263"/>
      <c r="F70" s="263"/>
      <c r="G70" s="263"/>
      <c r="H70" s="263"/>
      <c r="I70" s="263"/>
      <c r="J70" s="263"/>
      <c r="K70" s="263"/>
      <c r="L70" s="263"/>
      <c r="M70" s="263"/>
    </row>
    <row r="71" spans="2:13" x14ac:dyDescent="0.2">
      <c r="B71" s="263"/>
      <c r="C71" s="263"/>
      <c r="D71" s="263"/>
      <c r="E71" s="263"/>
      <c r="F71" s="263"/>
      <c r="G71" s="263"/>
      <c r="H71" s="263"/>
      <c r="I71" s="263"/>
      <c r="J71" s="263"/>
      <c r="K71" s="263"/>
      <c r="L71" s="263"/>
      <c r="M71" s="263"/>
    </row>
    <row r="72" spans="2:13" x14ac:dyDescent="0.2">
      <c r="B72" s="263"/>
      <c r="C72" s="263"/>
      <c r="D72" s="263"/>
      <c r="E72" s="263"/>
      <c r="F72" s="263"/>
      <c r="G72" s="263"/>
      <c r="H72" s="263"/>
      <c r="I72" s="263"/>
      <c r="J72" s="263"/>
      <c r="K72" s="263"/>
      <c r="L72" s="263"/>
      <c r="M72" s="263"/>
    </row>
    <row r="73" spans="2:13" x14ac:dyDescent="0.2">
      <c r="B73" s="263"/>
      <c r="C73" s="263"/>
      <c r="D73" s="263"/>
      <c r="E73" s="263"/>
      <c r="F73" s="263"/>
      <c r="G73" s="263"/>
      <c r="H73" s="263"/>
      <c r="I73" s="263"/>
      <c r="J73" s="263"/>
      <c r="K73" s="263"/>
      <c r="L73" s="263"/>
      <c r="M73" s="263"/>
    </row>
    <row r="74" spans="2:13" x14ac:dyDescent="0.2">
      <c r="B74" s="263"/>
      <c r="C74" s="263"/>
      <c r="D74" s="263"/>
      <c r="E74" s="263"/>
      <c r="F74" s="263"/>
      <c r="G74" s="263"/>
      <c r="H74" s="263"/>
      <c r="I74" s="263"/>
      <c r="J74" s="263"/>
      <c r="K74" s="263"/>
      <c r="L74" s="263"/>
      <c r="M74" s="263"/>
    </row>
    <row r="75" spans="2:13" x14ac:dyDescent="0.2">
      <c r="B75" s="263"/>
      <c r="C75" s="263"/>
      <c r="D75" s="263"/>
      <c r="E75" s="263"/>
      <c r="F75" s="263"/>
      <c r="G75" s="263"/>
      <c r="H75" s="263"/>
      <c r="I75" s="263"/>
      <c r="J75" s="263"/>
      <c r="K75" s="263"/>
      <c r="L75" s="263"/>
      <c r="M75" s="263"/>
    </row>
    <row r="76" spans="2:13" x14ac:dyDescent="0.2">
      <c r="B76" s="263"/>
      <c r="C76" s="263"/>
      <c r="D76" s="263"/>
      <c r="E76" s="263"/>
      <c r="F76" s="263"/>
      <c r="G76" s="263"/>
      <c r="H76" s="263"/>
      <c r="I76" s="263"/>
      <c r="J76" s="263"/>
      <c r="K76" s="263"/>
      <c r="L76" s="263"/>
      <c r="M76" s="263"/>
    </row>
    <row r="77" spans="2:13" x14ac:dyDescent="0.2">
      <c r="B77" s="263"/>
      <c r="C77" s="263"/>
      <c r="D77" s="263"/>
      <c r="E77" s="263"/>
      <c r="F77" s="263"/>
      <c r="G77" s="263"/>
      <c r="H77" s="263"/>
      <c r="I77" s="263"/>
      <c r="J77" s="263"/>
      <c r="K77" s="263"/>
      <c r="L77" s="263"/>
      <c r="M77" s="263"/>
    </row>
    <row r="78" spans="2:13" x14ac:dyDescent="0.2">
      <c r="B78" s="263"/>
      <c r="C78" s="263"/>
      <c r="D78" s="263"/>
      <c r="E78" s="263"/>
      <c r="F78" s="263"/>
      <c r="G78" s="263"/>
      <c r="H78" s="263"/>
      <c r="I78" s="263"/>
      <c r="J78" s="263"/>
      <c r="K78" s="263"/>
      <c r="L78" s="263"/>
      <c r="M78" s="263"/>
    </row>
    <row r="79" spans="2:13" x14ac:dyDescent="0.2">
      <c r="B79" s="263"/>
      <c r="C79" s="263"/>
      <c r="D79" s="263"/>
      <c r="E79" s="263"/>
      <c r="F79" s="263"/>
      <c r="G79" s="263"/>
      <c r="H79" s="263"/>
      <c r="I79" s="263"/>
      <c r="J79" s="263"/>
      <c r="K79" s="263"/>
      <c r="L79" s="263"/>
      <c r="M79" s="263"/>
    </row>
    <row r="80" spans="2:13" x14ac:dyDescent="0.2">
      <c r="B80" s="263"/>
      <c r="C80" s="263"/>
      <c r="D80" s="263"/>
      <c r="E80" s="263"/>
      <c r="F80" s="263"/>
      <c r="G80" s="263"/>
      <c r="H80" s="263"/>
      <c r="I80" s="263"/>
      <c r="J80" s="263"/>
      <c r="K80" s="263"/>
      <c r="L80" s="263"/>
      <c r="M80" s="263"/>
    </row>
    <row r="81" spans="2:13" x14ac:dyDescent="0.2">
      <c r="B81" s="263"/>
      <c r="C81" s="263"/>
      <c r="D81" s="263"/>
      <c r="E81" s="263"/>
      <c r="F81" s="263"/>
      <c r="G81" s="263"/>
      <c r="H81" s="263"/>
      <c r="I81" s="263"/>
      <c r="J81" s="263"/>
      <c r="K81" s="263"/>
      <c r="L81" s="263"/>
      <c r="M81" s="263"/>
    </row>
    <row r="82" spans="2:13" x14ac:dyDescent="0.2">
      <c r="B82" s="263"/>
      <c r="C82" s="263"/>
      <c r="D82" s="263"/>
      <c r="E82" s="263"/>
      <c r="F82" s="263"/>
      <c r="G82" s="263"/>
      <c r="H82" s="263"/>
      <c r="I82" s="263"/>
      <c r="J82" s="263"/>
      <c r="K82" s="263"/>
      <c r="L82" s="263"/>
      <c r="M82" s="263"/>
    </row>
    <row r="83" spans="2:13" x14ac:dyDescent="0.2">
      <c r="B83" s="263"/>
      <c r="C83" s="263"/>
      <c r="D83" s="263"/>
      <c r="E83" s="263"/>
      <c r="F83" s="263"/>
      <c r="G83" s="263"/>
      <c r="H83" s="263"/>
      <c r="I83" s="263"/>
      <c r="J83" s="263"/>
      <c r="K83" s="263"/>
      <c r="L83" s="263"/>
      <c r="M83" s="263"/>
    </row>
    <row r="84" spans="2:13" x14ac:dyDescent="0.2">
      <c r="B84" s="263"/>
      <c r="C84" s="263"/>
      <c r="D84" s="263"/>
      <c r="E84" s="263"/>
      <c r="F84" s="263"/>
      <c r="G84" s="263"/>
      <c r="H84" s="263"/>
      <c r="I84" s="263"/>
      <c r="J84" s="263"/>
      <c r="K84" s="263"/>
      <c r="L84" s="263"/>
      <c r="M84" s="263"/>
    </row>
    <row r="85" spans="2:13" x14ac:dyDescent="0.2">
      <c r="B85" s="263"/>
      <c r="C85" s="263"/>
      <c r="D85" s="263"/>
      <c r="E85" s="263"/>
      <c r="F85" s="263"/>
      <c r="G85" s="263"/>
      <c r="H85" s="263"/>
      <c r="I85" s="263"/>
      <c r="J85" s="263"/>
      <c r="K85" s="263"/>
      <c r="L85" s="263"/>
      <c r="M85" s="263"/>
    </row>
    <row r="86" spans="2:13" x14ac:dyDescent="0.2">
      <c r="B86" s="263"/>
      <c r="C86" s="263"/>
      <c r="D86" s="263"/>
      <c r="E86" s="263"/>
      <c r="F86" s="263"/>
      <c r="G86" s="263"/>
      <c r="H86" s="263"/>
      <c r="I86" s="263"/>
      <c r="J86" s="263"/>
      <c r="K86" s="263"/>
      <c r="L86" s="263"/>
      <c r="M86" s="263"/>
    </row>
    <row r="87" spans="2:13" x14ac:dyDescent="0.2">
      <c r="B87" s="263"/>
      <c r="C87" s="263"/>
      <c r="D87" s="263"/>
      <c r="E87" s="263"/>
      <c r="F87" s="263"/>
      <c r="G87" s="263"/>
      <c r="H87" s="263"/>
      <c r="I87" s="263"/>
      <c r="J87" s="263"/>
      <c r="K87" s="263"/>
      <c r="L87" s="263"/>
      <c r="M87" s="263"/>
    </row>
    <row r="88" spans="2:13" x14ac:dyDescent="0.2">
      <c r="B88" s="263"/>
      <c r="C88" s="263"/>
      <c r="D88" s="263"/>
      <c r="E88" s="263"/>
      <c r="F88" s="263"/>
      <c r="G88" s="263"/>
      <c r="H88" s="263"/>
      <c r="I88" s="263"/>
      <c r="J88" s="263"/>
      <c r="K88" s="263"/>
      <c r="L88" s="263"/>
      <c r="M88" s="263"/>
    </row>
    <row r="89" spans="2:13" x14ac:dyDescent="0.2">
      <c r="B89" s="263"/>
      <c r="C89" s="263"/>
      <c r="D89" s="263"/>
      <c r="E89" s="263"/>
      <c r="F89" s="263"/>
      <c r="G89" s="263"/>
      <c r="H89" s="263"/>
      <c r="I89" s="263"/>
      <c r="J89" s="263"/>
      <c r="K89" s="263"/>
      <c r="L89" s="263"/>
      <c r="M89" s="263"/>
    </row>
    <row r="90" spans="2:13" x14ac:dyDescent="0.2">
      <c r="B90" s="263"/>
      <c r="C90" s="263"/>
      <c r="D90" s="263"/>
      <c r="E90" s="263"/>
      <c r="F90" s="263"/>
      <c r="G90" s="263"/>
      <c r="H90" s="263"/>
      <c r="I90" s="263"/>
      <c r="J90" s="263"/>
      <c r="K90" s="263"/>
      <c r="L90" s="263"/>
      <c r="M90" s="263"/>
    </row>
    <row r="91" spans="2:13" x14ac:dyDescent="0.2">
      <c r="B91" s="263"/>
      <c r="C91" s="263"/>
      <c r="D91" s="263"/>
      <c r="E91" s="263"/>
      <c r="F91" s="263"/>
      <c r="G91" s="263"/>
      <c r="H91" s="263"/>
      <c r="I91" s="263"/>
      <c r="J91" s="263"/>
      <c r="K91" s="263"/>
      <c r="L91" s="263"/>
      <c r="M91" s="263"/>
    </row>
    <row r="92" spans="2:13" x14ac:dyDescent="0.2">
      <c r="B92" s="263"/>
      <c r="C92" s="263"/>
      <c r="D92" s="263"/>
      <c r="E92" s="263"/>
      <c r="F92" s="263"/>
      <c r="G92" s="263"/>
      <c r="H92" s="263"/>
      <c r="I92" s="263"/>
      <c r="J92" s="263"/>
      <c r="K92" s="263"/>
      <c r="L92" s="263"/>
      <c r="M92" s="263"/>
    </row>
    <row r="93" spans="2:13" x14ac:dyDescent="0.2">
      <c r="B93" s="263"/>
      <c r="C93" s="263"/>
      <c r="D93" s="263"/>
      <c r="E93" s="263"/>
      <c r="F93" s="263"/>
      <c r="G93" s="263"/>
      <c r="H93" s="263"/>
      <c r="I93" s="263"/>
      <c r="J93" s="263"/>
      <c r="K93" s="263"/>
      <c r="L93" s="263"/>
      <c r="M93" s="263"/>
    </row>
    <row r="94" spans="2:13" x14ac:dyDescent="0.2">
      <c r="B94" s="263"/>
      <c r="C94" s="263"/>
      <c r="D94" s="263"/>
      <c r="E94" s="263"/>
      <c r="F94" s="263"/>
      <c r="G94" s="263"/>
      <c r="H94" s="263"/>
      <c r="I94" s="263"/>
      <c r="J94" s="263"/>
      <c r="K94" s="263"/>
      <c r="L94" s="263"/>
      <c r="M94" s="263"/>
    </row>
    <row r="95" spans="2:13" x14ac:dyDescent="0.2">
      <c r="B95" s="263"/>
      <c r="C95" s="263"/>
      <c r="D95" s="263"/>
      <c r="E95" s="263"/>
      <c r="F95" s="263"/>
      <c r="G95" s="263"/>
      <c r="H95" s="263"/>
      <c r="I95" s="263"/>
      <c r="J95" s="263"/>
      <c r="K95" s="263"/>
      <c r="L95" s="263"/>
      <c r="M95" s="263"/>
    </row>
    <row r="96" spans="2:13" x14ac:dyDescent="0.2">
      <c r="B96" s="263"/>
      <c r="C96" s="263"/>
      <c r="D96" s="263"/>
      <c r="E96" s="263"/>
      <c r="F96" s="263"/>
      <c r="G96" s="263"/>
      <c r="H96" s="263"/>
      <c r="I96" s="263"/>
      <c r="J96" s="263"/>
      <c r="K96" s="263"/>
      <c r="L96" s="263"/>
      <c r="M96" s="263"/>
    </row>
    <row r="97" spans="2:13" x14ac:dyDescent="0.2">
      <c r="B97" s="263"/>
      <c r="C97" s="263"/>
      <c r="D97" s="263"/>
      <c r="E97" s="263"/>
      <c r="F97" s="263"/>
      <c r="G97" s="263"/>
      <c r="H97" s="263"/>
      <c r="I97" s="263"/>
      <c r="J97" s="263"/>
      <c r="K97" s="263"/>
      <c r="L97" s="263"/>
      <c r="M97" s="263"/>
    </row>
    <row r="98" spans="2:13" x14ac:dyDescent="0.2">
      <c r="B98" s="263"/>
      <c r="C98" s="263"/>
      <c r="D98" s="263"/>
      <c r="E98" s="263"/>
      <c r="F98" s="263"/>
      <c r="G98" s="263"/>
      <c r="H98" s="263"/>
      <c r="I98" s="263"/>
      <c r="J98" s="263"/>
      <c r="K98" s="263"/>
      <c r="L98" s="263"/>
      <c r="M98" s="263"/>
    </row>
    <row r="99" spans="2:13" x14ac:dyDescent="0.2">
      <c r="B99" s="263"/>
      <c r="C99" s="263"/>
      <c r="D99" s="263"/>
      <c r="E99" s="263"/>
      <c r="F99" s="263"/>
      <c r="G99" s="263"/>
      <c r="H99" s="263"/>
      <c r="I99" s="263"/>
      <c r="J99" s="263"/>
      <c r="K99" s="263"/>
      <c r="L99" s="263"/>
      <c r="M99" s="263"/>
    </row>
    <row r="100" spans="2:13" x14ac:dyDescent="0.2">
      <c r="B100" s="263"/>
      <c r="C100" s="263"/>
      <c r="D100" s="263"/>
      <c r="E100" s="263"/>
      <c r="F100" s="263"/>
      <c r="G100" s="263"/>
      <c r="H100" s="263"/>
      <c r="I100" s="263"/>
      <c r="J100" s="263"/>
      <c r="K100" s="263"/>
      <c r="L100" s="263"/>
      <c r="M100" s="263"/>
    </row>
    <row r="101" spans="2:13" x14ac:dyDescent="0.2">
      <c r="B101" s="263"/>
      <c r="C101" s="263"/>
      <c r="D101" s="263"/>
      <c r="E101" s="263"/>
      <c r="F101" s="263"/>
      <c r="G101" s="263"/>
      <c r="H101" s="263"/>
      <c r="I101" s="263"/>
      <c r="J101" s="263"/>
      <c r="K101" s="263"/>
      <c r="L101" s="263"/>
      <c r="M101" s="263"/>
    </row>
    <row r="102" spans="2:13" x14ac:dyDescent="0.2">
      <c r="B102" s="263"/>
      <c r="C102" s="263"/>
      <c r="D102" s="263"/>
      <c r="E102" s="263"/>
      <c r="F102" s="263"/>
      <c r="G102" s="263"/>
      <c r="H102" s="263"/>
      <c r="I102" s="263"/>
      <c r="J102" s="263"/>
      <c r="K102" s="263"/>
      <c r="L102" s="263"/>
      <c r="M102" s="263"/>
    </row>
    <row r="103" spans="2:13" s="184" customFormat="1" x14ac:dyDescent="0.2">
      <c r="B103" s="184" t="s">
        <v>534</v>
      </c>
    </row>
    <row r="104" spans="2:13" x14ac:dyDescent="0.2">
      <c r="B104" s="263"/>
      <c r="C104" s="263"/>
      <c r="D104" s="263"/>
      <c r="E104" s="263"/>
      <c r="F104" s="263"/>
      <c r="G104" s="263"/>
      <c r="H104" s="263"/>
      <c r="I104" s="263"/>
      <c r="J104" s="263"/>
      <c r="K104" s="263"/>
      <c r="L104" s="263"/>
      <c r="M104" s="263"/>
    </row>
    <row r="105" spans="2:13" x14ac:dyDescent="0.2">
      <c r="B105" s="264" t="s">
        <v>413</v>
      </c>
      <c r="C105" s="264" t="s">
        <v>414</v>
      </c>
      <c r="D105" s="264" t="s">
        <v>395</v>
      </c>
      <c r="E105" s="263"/>
      <c r="F105" s="263"/>
      <c r="G105" s="263"/>
      <c r="H105" s="263"/>
      <c r="I105" s="263"/>
      <c r="J105" s="263"/>
      <c r="K105" s="263"/>
      <c r="L105" s="263"/>
      <c r="M105" s="263"/>
    </row>
    <row r="106" spans="2:13" x14ac:dyDescent="0.2">
      <c r="B106" s="265" t="s">
        <v>415</v>
      </c>
      <c r="C106" s="265" t="s">
        <v>348</v>
      </c>
      <c r="D106" s="271" t="s">
        <v>560</v>
      </c>
      <c r="E106" s="263"/>
      <c r="F106" s="263"/>
      <c r="G106" s="263"/>
      <c r="H106" s="263"/>
      <c r="I106" s="263"/>
      <c r="J106" s="263"/>
      <c r="K106" s="263"/>
      <c r="L106" s="263"/>
      <c r="M106" s="263"/>
    </row>
    <row r="107" spans="2:13" x14ac:dyDescent="0.2">
      <c r="B107" s="265" t="s">
        <v>416</v>
      </c>
      <c r="C107" s="265" t="s">
        <v>348</v>
      </c>
      <c r="D107" s="271" t="s">
        <v>448</v>
      </c>
      <c r="E107" s="263"/>
      <c r="F107" s="263"/>
      <c r="G107" s="263"/>
      <c r="H107" s="263"/>
      <c r="I107" s="263"/>
      <c r="J107" s="263"/>
      <c r="K107" s="263"/>
      <c r="L107" s="263"/>
      <c r="M107" s="263"/>
    </row>
    <row r="108" spans="2:13" x14ac:dyDescent="0.2">
      <c r="B108" s="450" t="s">
        <v>417</v>
      </c>
      <c r="C108" s="451"/>
      <c r="D108" s="452"/>
      <c r="E108" s="263"/>
      <c r="F108" s="263"/>
      <c r="G108" s="263"/>
      <c r="H108" s="263"/>
      <c r="I108" s="263"/>
      <c r="J108" s="263"/>
      <c r="K108" s="263"/>
      <c r="L108" s="263"/>
      <c r="M108" s="263"/>
    </row>
    <row r="109" spans="2:13" ht="40.9" customHeight="1" x14ac:dyDescent="0.2">
      <c r="B109" s="269" t="s">
        <v>426</v>
      </c>
      <c r="C109" s="269" t="s">
        <v>301</v>
      </c>
      <c r="D109" s="270" t="s">
        <v>528</v>
      </c>
      <c r="E109" s="263"/>
      <c r="F109" s="263"/>
      <c r="G109" s="263"/>
      <c r="H109" s="263"/>
      <c r="I109" s="263"/>
      <c r="J109" s="263"/>
      <c r="K109" s="263"/>
      <c r="L109" s="263"/>
      <c r="M109" s="263"/>
    </row>
    <row r="110" spans="2:13" ht="25.5" x14ac:dyDescent="0.2">
      <c r="B110" s="317" t="s">
        <v>455</v>
      </c>
      <c r="C110" s="269" t="s">
        <v>301</v>
      </c>
      <c r="D110" s="270" t="s">
        <v>529</v>
      </c>
      <c r="E110" s="263"/>
      <c r="F110" s="263"/>
      <c r="G110" s="263"/>
      <c r="H110" s="263"/>
      <c r="I110" s="263"/>
      <c r="J110" s="263"/>
      <c r="K110" s="263"/>
      <c r="L110" s="263"/>
      <c r="M110" s="263"/>
    </row>
    <row r="111" spans="2:13" x14ac:dyDescent="0.2">
      <c r="B111" s="450" t="s">
        <v>427</v>
      </c>
      <c r="C111" s="451"/>
      <c r="D111" s="452"/>
      <c r="E111" s="263"/>
      <c r="F111" s="263"/>
      <c r="G111" s="263"/>
      <c r="H111" s="263"/>
      <c r="I111" s="263"/>
      <c r="J111" s="263"/>
      <c r="K111" s="263"/>
      <c r="L111" s="263"/>
      <c r="M111" s="263"/>
    </row>
    <row r="112" spans="2:13" ht="12.6" customHeight="1" x14ac:dyDescent="0.2">
      <c r="B112" s="408" t="s">
        <v>603</v>
      </c>
      <c r="C112" s="409" t="s">
        <v>429</v>
      </c>
      <c r="D112" s="456" t="s">
        <v>530</v>
      </c>
      <c r="E112" s="263"/>
      <c r="F112" s="263"/>
      <c r="G112" s="263"/>
      <c r="H112" s="263"/>
      <c r="I112" s="263"/>
      <c r="J112" s="263"/>
      <c r="K112" s="263"/>
      <c r="L112" s="263"/>
      <c r="M112" s="263"/>
    </row>
    <row r="113" spans="2:13" ht="12.6" customHeight="1" x14ac:dyDescent="0.2">
      <c r="B113" s="408" t="s">
        <v>512</v>
      </c>
      <c r="C113" s="409" t="s">
        <v>429</v>
      </c>
      <c r="D113" s="457"/>
      <c r="E113" s="263"/>
      <c r="F113" s="263"/>
      <c r="G113" s="263"/>
      <c r="H113" s="263"/>
      <c r="I113" s="263"/>
      <c r="J113" s="263"/>
      <c r="K113" s="263"/>
      <c r="L113" s="263"/>
      <c r="M113" s="263"/>
    </row>
    <row r="114" spans="2:13" ht="12.6" customHeight="1" x14ac:dyDescent="0.2">
      <c r="B114" s="408" t="s">
        <v>595</v>
      </c>
      <c r="C114" s="409" t="s">
        <v>429</v>
      </c>
      <c r="D114" s="457"/>
      <c r="E114" s="263"/>
      <c r="F114" s="263"/>
      <c r="G114" s="263"/>
      <c r="H114" s="263"/>
      <c r="I114" s="263"/>
      <c r="J114" s="263"/>
      <c r="K114" s="263"/>
      <c r="L114" s="263"/>
      <c r="M114" s="263"/>
    </row>
    <row r="115" spans="2:13" ht="12.6" customHeight="1" x14ac:dyDescent="0.2">
      <c r="B115" s="408" t="s">
        <v>607</v>
      </c>
      <c r="C115" s="409" t="s">
        <v>429</v>
      </c>
      <c r="D115" s="457"/>
      <c r="E115" s="263"/>
      <c r="F115" s="263"/>
      <c r="G115" s="263"/>
      <c r="H115" s="263"/>
      <c r="I115" s="263"/>
      <c r="J115" s="263"/>
      <c r="K115" s="263"/>
      <c r="L115" s="263"/>
      <c r="M115" s="263"/>
    </row>
    <row r="116" spans="2:13" ht="12.6" customHeight="1" x14ac:dyDescent="0.2">
      <c r="B116" s="410" t="s">
        <v>514</v>
      </c>
      <c r="C116" s="409" t="s">
        <v>429</v>
      </c>
      <c r="D116" s="457"/>
      <c r="E116" s="263"/>
      <c r="F116" s="263"/>
      <c r="G116" s="263"/>
      <c r="H116" s="263"/>
      <c r="I116" s="263"/>
      <c r="J116" s="263"/>
      <c r="K116" s="263"/>
      <c r="L116" s="263"/>
      <c r="M116" s="263"/>
    </row>
    <row r="117" spans="2:13" ht="12.6" customHeight="1" x14ac:dyDescent="0.2">
      <c r="B117" s="410" t="s">
        <v>599</v>
      </c>
      <c r="C117" s="409" t="s">
        <v>429</v>
      </c>
      <c r="D117" s="457"/>
      <c r="E117" s="263"/>
      <c r="F117" s="263"/>
      <c r="G117" s="263"/>
      <c r="H117" s="263"/>
      <c r="I117" s="263"/>
      <c r="J117" s="263"/>
      <c r="K117" s="263"/>
      <c r="L117" s="263"/>
      <c r="M117" s="263"/>
    </row>
    <row r="118" spans="2:13" ht="12.6" customHeight="1" x14ac:dyDescent="0.2">
      <c r="B118" s="408" t="s">
        <v>605</v>
      </c>
      <c r="C118" s="409" t="s">
        <v>429</v>
      </c>
      <c r="D118" s="457"/>
      <c r="E118" s="263"/>
      <c r="F118" s="263"/>
      <c r="G118" s="263"/>
      <c r="H118" s="263"/>
      <c r="I118" s="263"/>
      <c r="J118" s="263"/>
      <c r="K118" s="263"/>
      <c r="L118" s="263"/>
      <c r="M118" s="263"/>
    </row>
    <row r="119" spans="2:13" ht="12.6" customHeight="1" x14ac:dyDescent="0.2">
      <c r="B119" s="408" t="s">
        <v>513</v>
      </c>
      <c r="C119" s="409" t="s">
        <v>429</v>
      </c>
      <c r="D119" s="457"/>
      <c r="E119" s="263"/>
      <c r="F119" s="263"/>
      <c r="G119" s="263"/>
      <c r="H119" s="263"/>
      <c r="I119" s="263"/>
      <c r="J119" s="263"/>
      <c r="K119" s="263"/>
      <c r="L119" s="263"/>
      <c r="M119" s="263"/>
    </row>
    <row r="120" spans="2:13" ht="12.6" customHeight="1" x14ac:dyDescent="0.2">
      <c r="B120" s="408" t="s">
        <v>597</v>
      </c>
      <c r="C120" s="409" t="s">
        <v>429</v>
      </c>
      <c r="D120" s="457"/>
      <c r="E120" s="263"/>
      <c r="F120" s="263"/>
      <c r="G120" s="263"/>
      <c r="H120" s="263"/>
      <c r="I120" s="263"/>
      <c r="J120" s="263"/>
      <c r="K120" s="263"/>
      <c r="L120" s="263"/>
      <c r="M120" s="263"/>
    </row>
    <row r="121" spans="2:13" ht="12.6" customHeight="1" x14ac:dyDescent="0.2">
      <c r="B121" s="409" t="s">
        <v>602</v>
      </c>
      <c r="C121" s="409" t="s">
        <v>429</v>
      </c>
      <c r="D121" s="457"/>
      <c r="E121" s="263"/>
      <c r="F121" s="263"/>
      <c r="G121" s="263"/>
      <c r="H121" s="263"/>
      <c r="I121" s="263"/>
      <c r="J121" s="263"/>
      <c r="K121" s="263"/>
      <c r="L121" s="263"/>
      <c r="M121" s="263"/>
    </row>
    <row r="122" spans="2:13" ht="12.6" customHeight="1" x14ac:dyDescent="0.2">
      <c r="B122" s="409" t="s">
        <v>390</v>
      </c>
      <c r="C122" s="409" t="s">
        <v>429</v>
      </c>
      <c r="D122" s="457"/>
      <c r="E122" s="263"/>
      <c r="F122" s="263"/>
      <c r="G122" s="263"/>
      <c r="H122" s="263"/>
      <c r="I122" s="263"/>
      <c r="J122" s="263"/>
      <c r="K122" s="263"/>
      <c r="L122" s="263"/>
      <c r="M122" s="263"/>
    </row>
    <row r="123" spans="2:13" ht="12.6" customHeight="1" x14ac:dyDescent="0.2">
      <c r="B123" s="409" t="s">
        <v>594</v>
      </c>
      <c r="C123" s="409" t="s">
        <v>429</v>
      </c>
      <c r="D123" s="457"/>
      <c r="E123" s="263"/>
      <c r="F123" s="263"/>
      <c r="G123" s="263"/>
      <c r="H123" s="263"/>
      <c r="I123" s="263"/>
      <c r="J123" s="263"/>
      <c r="K123" s="263"/>
      <c r="L123" s="263"/>
      <c r="M123" s="263"/>
    </row>
    <row r="124" spans="2:13" ht="12.6" customHeight="1" x14ac:dyDescent="0.2">
      <c r="B124" s="409" t="s">
        <v>606</v>
      </c>
      <c r="C124" s="409" t="s">
        <v>429</v>
      </c>
      <c r="D124" s="457"/>
      <c r="E124" s="263"/>
      <c r="F124" s="263"/>
      <c r="G124" s="263"/>
      <c r="H124" s="263"/>
      <c r="I124" s="263"/>
      <c r="J124" s="263"/>
      <c r="K124" s="263"/>
      <c r="L124" s="263"/>
      <c r="M124" s="263"/>
    </row>
    <row r="125" spans="2:13" ht="12.6" customHeight="1" x14ac:dyDescent="0.2">
      <c r="B125" s="411" t="s">
        <v>392</v>
      </c>
      <c r="C125" s="409" t="s">
        <v>429</v>
      </c>
      <c r="D125" s="457"/>
      <c r="E125" s="263"/>
      <c r="F125" s="263"/>
      <c r="G125" s="263"/>
      <c r="H125" s="263"/>
      <c r="I125" s="263"/>
      <c r="J125" s="263"/>
      <c r="K125" s="263"/>
      <c r="L125" s="263"/>
      <c r="M125" s="263"/>
    </row>
    <row r="126" spans="2:13" ht="12.6" customHeight="1" x14ac:dyDescent="0.2">
      <c r="B126" s="411" t="s">
        <v>598</v>
      </c>
      <c r="C126" s="409" t="s">
        <v>429</v>
      </c>
      <c r="D126" s="457"/>
      <c r="E126" s="263"/>
      <c r="F126" s="263"/>
      <c r="G126" s="263"/>
      <c r="H126" s="263"/>
      <c r="I126" s="263"/>
      <c r="J126" s="263"/>
      <c r="K126" s="263"/>
      <c r="L126" s="263"/>
      <c r="M126" s="263"/>
    </row>
    <row r="127" spans="2:13" ht="12.6" customHeight="1" x14ac:dyDescent="0.2">
      <c r="B127" s="409" t="s">
        <v>604</v>
      </c>
      <c r="C127" s="409" t="s">
        <v>429</v>
      </c>
      <c r="D127" s="457"/>
      <c r="E127" s="263"/>
      <c r="F127" s="263"/>
      <c r="G127" s="263"/>
      <c r="H127" s="263"/>
      <c r="I127" s="263"/>
      <c r="J127" s="263"/>
      <c r="K127" s="263"/>
      <c r="L127" s="263"/>
      <c r="M127" s="263"/>
    </row>
    <row r="128" spans="2:13" ht="12.6" customHeight="1" x14ac:dyDescent="0.2">
      <c r="B128" s="409" t="s">
        <v>391</v>
      </c>
      <c r="C128" s="409" t="s">
        <v>429</v>
      </c>
      <c r="D128" s="457"/>
      <c r="E128" s="263"/>
      <c r="F128" s="263"/>
      <c r="G128" s="263"/>
      <c r="H128" s="263"/>
      <c r="I128" s="263"/>
      <c r="J128" s="263"/>
      <c r="K128" s="263"/>
      <c r="L128" s="263"/>
      <c r="M128" s="263"/>
    </row>
    <row r="129" spans="2:13" ht="12.6" customHeight="1" x14ac:dyDescent="0.2">
      <c r="B129" s="409" t="s">
        <v>596</v>
      </c>
      <c r="C129" s="409" t="s">
        <v>429</v>
      </c>
      <c r="D129" s="458"/>
      <c r="E129" s="263"/>
      <c r="F129" s="263"/>
      <c r="G129" s="263"/>
      <c r="H129" s="263"/>
      <c r="I129" s="263"/>
      <c r="J129" s="263"/>
      <c r="K129" s="263"/>
      <c r="L129" s="263"/>
      <c r="M129" s="263"/>
    </row>
    <row r="130" spans="2:13" x14ac:dyDescent="0.2">
      <c r="B130" s="450" t="s">
        <v>428</v>
      </c>
      <c r="C130" s="451"/>
      <c r="D130" s="452"/>
      <c r="E130" s="263"/>
      <c r="F130" s="263"/>
      <c r="G130" s="263"/>
      <c r="H130" s="263"/>
      <c r="I130" s="263"/>
      <c r="J130" s="263"/>
      <c r="K130" s="263"/>
      <c r="L130" s="263"/>
      <c r="M130" s="263"/>
    </row>
    <row r="131" spans="2:13" x14ac:dyDescent="0.2">
      <c r="B131" s="412" t="s">
        <v>430</v>
      </c>
      <c r="C131" s="412" t="s">
        <v>433</v>
      </c>
      <c r="D131" s="413" t="s">
        <v>458</v>
      </c>
      <c r="E131" s="263"/>
      <c r="F131" s="263"/>
      <c r="G131" s="263"/>
      <c r="H131" s="263"/>
      <c r="I131" s="263"/>
      <c r="J131" s="263"/>
      <c r="K131" s="263"/>
      <c r="L131" s="263"/>
      <c r="M131" s="263"/>
    </row>
    <row r="132" spans="2:13" ht="15.75" customHeight="1" x14ac:dyDescent="0.2">
      <c r="B132" s="412" t="s">
        <v>431</v>
      </c>
      <c r="C132" s="412" t="s">
        <v>433</v>
      </c>
      <c r="D132" s="413" t="s">
        <v>459</v>
      </c>
      <c r="E132" s="263"/>
      <c r="F132" s="263"/>
      <c r="G132" s="263"/>
      <c r="H132" s="263"/>
      <c r="I132" s="263"/>
      <c r="J132" s="263"/>
      <c r="K132" s="263"/>
      <c r="L132" s="263"/>
      <c r="M132" s="263"/>
    </row>
    <row r="133" spans="2:13" ht="15.75" customHeight="1" x14ac:dyDescent="0.2">
      <c r="B133" s="413" t="s">
        <v>611</v>
      </c>
      <c r="C133" s="413" t="s">
        <v>433</v>
      </c>
      <c r="D133" s="413" t="s">
        <v>626</v>
      </c>
      <c r="E133" s="263"/>
      <c r="F133" s="263"/>
      <c r="G133" s="263"/>
      <c r="H133" s="263"/>
      <c r="I133" s="263"/>
      <c r="J133" s="263"/>
      <c r="K133" s="263"/>
      <c r="L133" s="263"/>
      <c r="M133" s="263"/>
    </row>
    <row r="134" spans="2:13" ht="16.5" customHeight="1" x14ac:dyDescent="0.2">
      <c r="B134" s="413" t="s">
        <v>612</v>
      </c>
      <c r="C134" s="412" t="s">
        <v>433</v>
      </c>
      <c r="D134" s="413" t="s">
        <v>527</v>
      </c>
      <c r="E134" s="263"/>
      <c r="F134" s="263"/>
      <c r="G134" s="263"/>
      <c r="H134" s="263"/>
      <c r="I134" s="263"/>
      <c r="J134" s="263"/>
      <c r="K134" s="263"/>
      <c r="L134" s="263"/>
      <c r="M134" s="263"/>
    </row>
    <row r="135" spans="2:13" ht="24" customHeight="1" x14ac:dyDescent="0.2">
      <c r="B135" s="413" t="s">
        <v>613</v>
      </c>
      <c r="C135" s="412" t="s">
        <v>433</v>
      </c>
      <c r="D135" s="413" t="s">
        <v>526</v>
      </c>
      <c r="E135" s="263"/>
      <c r="F135" s="263"/>
      <c r="G135" s="263"/>
      <c r="H135" s="263"/>
      <c r="I135" s="263"/>
      <c r="J135" s="263"/>
      <c r="K135" s="263"/>
      <c r="L135" s="263"/>
      <c r="M135" s="263"/>
    </row>
    <row r="136" spans="2:13" x14ac:dyDescent="0.2">
      <c r="B136" s="413" t="s">
        <v>614</v>
      </c>
      <c r="C136" s="412" t="s">
        <v>433</v>
      </c>
      <c r="D136" s="413" t="s">
        <v>525</v>
      </c>
      <c r="E136" s="263"/>
      <c r="F136" s="263"/>
      <c r="G136" s="263"/>
      <c r="H136" s="263"/>
      <c r="I136" s="263"/>
      <c r="J136" s="263"/>
      <c r="K136" s="263"/>
      <c r="L136" s="263"/>
      <c r="M136" s="263"/>
    </row>
    <row r="137" spans="2:13" ht="25.5" x14ac:dyDescent="0.2">
      <c r="B137" s="413" t="s">
        <v>615</v>
      </c>
      <c r="C137" s="412" t="s">
        <v>433</v>
      </c>
      <c r="D137" s="413" t="s">
        <v>524</v>
      </c>
      <c r="E137" s="263"/>
      <c r="F137" s="263"/>
      <c r="G137" s="263"/>
      <c r="H137" s="263"/>
      <c r="I137" s="263"/>
      <c r="J137" s="263"/>
      <c r="K137" s="263"/>
      <c r="L137" s="263"/>
      <c r="M137" s="263"/>
    </row>
    <row r="138" spans="2:13" x14ac:dyDescent="0.2">
      <c r="B138" s="413" t="s">
        <v>616</v>
      </c>
      <c r="C138" s="412" t="s">
        <v>433</v>
      </c>
      <c r="D138" s="413" t="s">
        <v>523</v>
      </c>
      <c r="E138" s="263"/>
      <c r="F138" s="263"/>
      <c r="G138" s="263"/>
      <c r="H138" s="263"/>
      <c r="I138" s="263"/>
      <c r="J138" s="263"/>
      <c r="K138" s="263"/>
      <c r="L138" s="263"/>
      <c r="M138" s="263"/>
    </row>
    <row r="139" spans="2:13" ht="16.5" customHeight="1" x14ac:dyDescent="0.2">
      <c r="B139" s="413" t="s">
        <v>617</v>
      </c>
      <c r="C139" s="412" t="s">
        <v>433</v>
      </c>
      <c r="D139" s="413" t="s">
        <v>449</v>
      </c>
      <c r="E139" s="263"/>
      <c r="F139" s="263"/>
      <c r="G139" s="263"/>
      <c r="H139" s="263"/>
      <c r="I139" s="263"/>
      <c r="J139" s="263"/>
      <c r="K139" s="263"/>
      <c r="L139" s="263"/>
      <c r="M139" s="263"/>
    </row>
    <row r="140" spans="2:13" ht="25.5" x14ac:dyDescent="0.2">
      <c r="B140" s="413" t="s">
        <v>618</v>
      </c>
      <c r="C140" s="412" t="s">
        <v>433</v>
      </c>
      <c r="D140" s="413" t="s">
        <v>522</v>
      </c>
      <c r="E140" s="263"/>
      <c r="F140" s="263"/>
      <c r="G140" s="263"/>
      <c r="H140" s="263"/>
      <c r="I140" s="263"/>
      <c r="J140" s="263"/>
      <c r="K140" s="263"/>
      <c r="L140" s="263"/>
      <c r="M140" s="263"/>
    </row>
    <row r="141" spans="2:13" x14ac:dyDescent="0.2">
      <c r="B141" s="413" t="s">
        <v>619</v>
      </c>
      <c r="C141" s="413" t="s">
        <v>620</v>
      </c>
      <c r="D141" s="413" t="s">
        <v>520</v>
      </c>
      <c r="E141" s="263"/>
      <c r="F141" s="263"/>
      <c r="G141" s="263"/>
      <c r="H141" s="263"/>
      <c r="I141" s="263"/>
      <c r="J141" s="263"/>
      <c r="K141" s="263"/>
      <c r="L141" s="263"/>
      <c r="M141" s="263"/>
    </row>
    <row r="142" spans="2:13" ht="16.5" customHeight="1" x14ac:dyDescent="0.2">
      <c r="B142" s="413" t="s">
        <v>432</v>
      </c>
      <c r="C142" s="412" t="s">
        <v>433</v>
      </c>
      <c r="D142" s="413" t="s">
        <v>521</v>
      </c>
      <c r="E142" s="263"/>
      <c r="F142" s="263"/>
      <c r="G142" s="263"/>
      <c r="H142" s="263"/>
      <c r="I142" s="263"/>
      <c r="J142" s="263"/>
      <c r="K142" s="263"/>
      <c r="L142" s="263"/>
      <c r="M142" s="263"/>
    </row>
    <row r="143" spans="2:13" x14ac:dyDescent="0.2">
      <c r="B143" s="263"/>
      <c r="C143" s="263"/>
      <c r="D143" s="263"/>
      <c r="E143" s="263"/>
      <c r="F143" s="263"/>
      <c r="G143" s="263"/>
      <c r="H143" s="263"/>
      <c r="I143" s="263"/>
      <c r="J143" s="263"/>
      <c r="K143" s="263"/>
      <c r="L143" s="263"/>
      <c r="M143" s="263"/>
    </row>
    <row r="144" spans="2:13" x14ac:dyDescent="0.2">
      <c r="B144" s="263"/>
      <c r="C144" s="263"/>
      <c r="D144" s="263"/>
      <c r="E144" s="263"/>
      <c r="F144" s="263"/>
      <c r="G144" s="263"/>
      <c r="H144" s="263"/>
      <c r="I144" s="263"/>
      <c r="J144" s="263"/>
      <c r="K144" s="263"/>
      <c r="L144" s="263"/>
      <c r="M144" s="263"/>
    </row>
    <row r="145" spans="2:13" x14ac:dyDescent="0.2">
      <c r="B145" s="263"/>
      <c r="C145" s="263"/>
      <c r="D145" s="263"/>
      <c r="E145" s="263"/>
      <c r="F145" s="263"/>
      <c r="G145" s="263"/>
      <c r="H145" s="263"/>
      <c r="I145" s="263"/>
      <c r="J145" s="263"/>
      <c r="K145" s="263"/>
      <c r="L145" s="263"/>
      <c r="M145" s="263"/>
    </row>
    <row r="146" spans="2:13" x14ac:dyDescent="0.2">
      <c r="B146" s="263"/>
      <c r="C146" s="263"/>
      <c r="D146" s="263"/>
      <c r="E146" s="263"/>
      <c r="F146" s="263"/>
      <c r="G146" s="263"/>
      <c r="H146" s="263"/>
      <c r="I146" s="263"/>
      <c r="J146" s="263"/>
      <c r="K146" s="263"/>
      <c r="L146" s="263"/>
      <c r="M146" s="263"/>
    </row>
    <row r="147" spans="2:13" x14ac:dyDescent="0.2">
      <c r="B147" s="263"/>
      <c r="C147" s="263"/>
      <c r="D147" s="263"/>
      <c r="E147" s="263"/>
      <c r="F147" s="263"/>
      <c r="G147" s="263"/>
      <c r="H147" s="263"/>
      <c r="I147" s="263"/>
      <c r="J147" s="263"/>
      <c r="K147" s="263"/>
      <c r="L147" s="263"/>
      <c r="M147" s="263"/>
    </row>
    <row r="148" spans="2:13" x14ac:dyDescent="0.2">
      <c r="B148" s="263"/>
      <c r="C148" s="263"/>
      <c r="D148" s="263"/>
      <c r="E148" s="263"/>
      <c r="F148" s="263"/>
      <c r="G148" s="263"/>
      <c r="H148" s="263"/>
      <c r="I148" s="263"/>
      <c r="J148" s="263"/>
      <c r="K148" s="263"/>
      <c r="L148" s="263"/>
      <c r="M148" s="263"/>
    </row>
    <row r="149" spans="2:13" x14ac:dyDescent="0.2"/>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03"/>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33</v>
      </c>
      <c r="D6" s="75"/>
      <c r="E6" s="75"/>
      <c r="F6" s="75"/>
      <c r="G6" s="75"/>
      <c r="I6" s="76"/>
      <c r="J6" s="76"/>
      <c r="K6" s="76"/>
      <c r="L6" s="76"/>
      <c r="M6" s="76"/>
      <c r="N6" s="76"/>
      <c r="O6" s="76"/>
      <c r="P6" s="76"/>
      <c r="Q6" s="76"/>
    </row>
    <row r="7" spans="1:27" ht="14.65" customHeight="1" x14ac:dyDescent="0.2">
      <c r="B7" s="79" t="s">
        <v>470</v>
      </c>
      <c r="C7" s="81" t="s">
        <v>516</v>
      </c>
      <c r="D7" s="75"/>
      <c r="E7" s="75"/>
      <c r="F7" s="75"/>
      <c r="G7" s="75"/>
      <c r="I7" s="76"/>
      <c r="J7" s="76"/>
      <c r="K7" s="76"/>
      <c r="L7" s="76"/>
      <c r="M7" s="76"/>
      <c r="N7" s="76"/>
      <c r="O7" s="76"/>
      <c r="P7" s="76"/>
      <c r="Q7" s="76"/>
    </row>
    <row r="8" spans="1:27" ht="12.4" customHeight="1" x14ac:dyDescent="0.2">
      <c r="B8" s="80" t="s">
        <v>345</v>
      </c>
      <c r="C8" s="82" t="s">
        <v>585</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t="str">
        <f>IF('3a DF'!V$41="-","-",'3a DF'!V$41)</f>
        <v>-</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f>IF('3c AA'!W251="-","-",'3c AA'!W251)</f>
        <v>0</v>
      </c>
      <c r="U17" s="38" t="str">
        <f>IF('3c AA'!X251="-","-",'3c AA'!X251)</f>
        <v>-</v>
      </c>
      <c r="V17" s="38" t="str">
        <f>IF('3c AA'!Y251="-","-",'3c AA'!Y251)</f>
        <v>-</v>
      </c>
      <c r="W17" s="38" t="str">
        <f>IF('3c AA'!Z251="-","-",'3c AA'!Z251)</f>
        <v>-</v>
      </c>
      <c r="X17" s="38" t="str">
        <f>IF('3c AA'!AA251="-","-",'3c AA'!AA251)</f>
        <v>-</v>
      </c>
      <c r="Y17" s="38" t="str">
        <f>IF('3c AA'!AB251="-","-",'3c AA'!AB251)</f>
        <v>-</v>
      </c>
      <c r="Z17" s="38" t="str">
        <f>IF('3c AA'!AC251="-","-",'3c AA'!AC251)</f>
        <v>-</v>
      </c>
      <c r="AA17" s="28"/>
    </row>
    <row r="18" spans="1:27" s="29" customFormat="1" ht="11.25" customHeight="1" x14ac:dyDescent="0.15">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t="str">
        <f>IF('3d PC'!U$42="-","-",'3d PC'!U$42)</f>
        <v>-</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15">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t="str">
        <f>IF('3f NC-Gas'!T44="-","-",'3f NC-Gas'!T44)</f>
        <v>-</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15">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t="str">
        <f>IF('3g CPIH'!Q$16="-","-",'3h OC '!$E$12*('3g CPIH'!Q$16/'3g CPIH'!$G$16))</f>
        <v>-</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SMNCC'!G$41="-","-",'3i SMNCC'!G$41)</f>
        <v>0</v>
      </c>
      <c r="L21" s="38">
        <f>IF('3i SMNCC'!H$41="-","-",'3i SMNCC'!H$41)</f>
        <v>-0.14839795210242812</v>
      </c>
      <c r="M21" s="38">
        <f>IF('3i SMNCC'!I$41="-","-",'3i SMNCC'!I$41)</f>
        <v>1.8996756847995959</v>
      </c>
      <c r="N21" s="38">
        <f>IF('3i SMNCC'!J$41="-","-",'3i SMNCC'!J$41)</f>
        <v>1.9653138101793148</v>
      </c>
      <c r="O21" s="30"/>
      <c r="P21" s="38">
        <f>IF('3i SMNCC'!L$41="-","-",'3i SMNCC'!L$41)</f>
        <v>1.9653138101793148</v>
      </c>
      <c r="Q21" s="38">
        <f>IF('3i SMNCC'!M$41="-","-",'3i SMNCC'!M$41)</f>
        <v>3.94070969375099</v>
      </c>
      <c r="R21" s="38">
        <f>IF('3i SMNCC'!N$41="-","-",'3i SMNCC'!N$41)</f>
        <v>3.6877871322225353</v>
      </c>
      <c r="S21" s="38">
        <f>IF('3i SMNCC'!O$41="-","-",'3i SMNCC'!O$41)</f>
        <v>5.396909444486452</v>
      </c>
      <c r="T21" s="38">
        <f>IF('3i SMNCC'!P$41="-","-",'3i SMNCC'!P$41)</f>
        <v>4.6837637900821658</v>
      </c>
      <c r="U21" s="38" t="str">
        <f>IF('3i SMNCC'!Q$41="-","-",'3i SMNCC'!Q$41)</f>
        <v>-</v>
      </c>
      <c r="V21" s="38" t="str">
        <f>IF('3i SMNCC'!R$41="-","-",'3i SMNCC'!R$41)</f>
        <v>-</v>
      </c>
      <c r="W21" s="38" t="str">
        <f>IF('3i SMNCC'!S$41="-","-",'3i SMNCC'!S$41)</f>
        <v>-</v>
      </c>
      <c r="X21" s="38" t="str">
        <f>IF('3i SMNCC'!T$41="-","-",'3i SMNCC'!T$41)</f>
        <v>-</v>
      </c>
      <c r="Y21" s="38" t="str">
        <f>IF('3i SMNCC'!U$41="-","-",'3i SMNCC'!U$41)</f>
        <v>-</v>
      </c>
      <c r="Z21" s="38" t="str">
        <f>IF('3i SMNCC'!V$41="-","-",'3i SMNCC'!V$41)</f>
        <v>-</v>
      </c>
      <c r="AA21" s="28"/>
    </row>
    <row r="22" spans="1:27" s="29" customFormat="1" ht="11.25" customHeight="1" x14ac:dyDescent="0.15">
      <c r="A22" s="256"/>
      <c r="B22" s="135" t="s">
        <v>349</v>
      </c>
      <c r="C22" s="135" t="s">
        <v>389</v>
      </c>
      <c r="D22" s="127" t="s">
        <v>315</v>
      </c>
      <c r="E22" s="128"/>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f>IF('3g CPIH'!P$16="-","-",'3j PAAC PAP'!$G$24*('3g CPIH'!P$16/'3g CPIH'!$G$16))</f>
        <v>42.223023091976515</v>
      </c>
      <c r="U22" s="38" t="str">
        <f>IF('3g CPIH'!Q$16="-","-",'3j PAAC PAP'!$G$24*('3g CPIH'!Q$16/'3g CPIH'!$G$16))</f>
        <v>-</v>
      </c>
      <c r="V22" s="38" t="str">
        <f>IF('3g CPIH'!R$16="-","-",'3j PAAC PAP'!$G$24*('3g CPIH'!R$16/'3g CPIH'!$G$16))</f>
        <v>-</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25" x14ac:dyDescent="0.15">
      <c r="A23" s="256"/>
      <c r="B23" s="135" t="s">
        <v>349</v>
      </c>
      <c r="C23" s="135" t="s">
        <v>406</v>
      </c>
      <c r="D23" s="127" t="s">
        <v>315</v>
      </c>
      <c r="E23" s="128"/>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f>IF(T15="-","-",SUM(T15:T21)*'3j PAAC PAP'!$G$42)</f>
        <v>0</v>
      </c>
      <c r="U23" s="38" t="str">
        <f>IF(U15="-","-",SUM(U15:U21)*'3j PAAC PAP'!$G$42)</f>
        <v>-</v>
      </c>
      <c r="V23" s="38" t="str">
        <f>IF(V15="-","-",SUM(V15:V21)*'3j PAAC PAP'!$G$42)</f>
        <v>-</v>
      </c>
      <c r="W23" s="38" t="str">
        <f>IF(W15="-","-",SUM(W15:W21)*'3j PAAC PAP'!$G$42)</f>
        <v>-</v>
      </c>
      <c r="X23" s="38" t="str">
        <f>IF(X15="-","-",SUM(X15:X21)*'3j PAAC PAP'!$G$42)</f>
        <v>-</v>
      </c>
      <c r="Y23" s="38" t="str">
        <f>IF(Y15="-","-",SUM(Y15:Y21)*'3j PAAC PAP'!$G$42)</f>
        <v>-</v>
      </c>
      <c r="Z23" s="38" t="str">
        <f>IF(Z15="-","-",SUM(Z15:Z21)*'3j PAAC PAP'!$G$42)</f>
        <v>-</v>
      </c>
      <c r="AA23" s="28"/>
    </row>
    <row r="24" spans="1:27" s="29" customFormat="1" ht="11.25" x14ac:dyDescent="0.15">
      <c r="A24" s="256"/>
      <c r="B24" s="135" t="s">
        <v>388</v>
      </c>
      <c r="C24" s="135" t="s">
        <v>518</v>
      </c>
      <c r="D24" s="127" t="s">
        <v>315</v>
      </c>
      <c r="E24" s="128"/>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9.0524389385659081</v>
      </c>
      <c r="M24" s="38">
        <f>IF(M18="-","-",SUM(M15:M23)*'3k EBIT'!$E$12)</f>
        <v>9.551213777497809</v>
      </c>
      <c r="N24" s="38">
        <f>IF(N18="-","-",SUM(N15:N23)*'3k EBIT'!$E$12)</f>
        <v>10.110112895150595</v>
      </c>
      <c r="O24" s="30"/>
      <c r="P24" s="38">
        <f>IF(P18="-","-",SUM(P15:P23)*'3k EBIT'!$E$12)</f>
        <v>10.110112895150595</v>
      </c>
      <c r="Q24" s="38">
        <f>IF(Q18="-","-",SUM(Q15:Q23)*'3k EBIT'!$E$12)</f>
        <v>10.974805123326941</v>
      </c>
      <c r="R24" s="38">
        <f>IF(R18="-","-",SUM(R15:R23)*'3k EBIT'!$E$12)</f>
        <v>10.01085271181112</v>
      </c>
      <c r="S24" s="38">
        <f>IF(S18="-","-",SUM(S15:S23)*'3k EBIT'!$E$12)</f>
        <v>9.6484072628711122</v>
      </c>
      <c r="T24" s="38">
        <f>IF(T18="-","-",SUM(T15:T23)*'3k EBIT'!$E$12)</f>
        <v>8.3841912473023026</v>
      </c>
      <c r="U24" s="38" t="str">
        <f>IF(U18="-","-",SUM(U15:U23)*'3k EBIT'!$E$12)</f>
        <v>-</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15">
      <c r="A25" s="256"/>
      <c r="B25" s="135" t="s">
        <v>292</v>
      </c>
      <c r="C25" s="179" t="s">
        <v>519</v>
      </c>
      <c r="D25" s="127" t="s">
        <v>315</v>
      </c>
      <c r="E25" s="127"/>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5.2351957580734574</v>
      </c>
      <c r="M25" s="38">
        <f>IF(M20="-","-",SUM(M15:M18,M20:M24)*'3l HAP'!$E$13)</f>
        <v>5.5704416437824884</v>
      </c>
      <c r="N25" s="38">
        <f>IF(N20="-","-",SUM(N15:N18,N20:N24)*'3l HAP'!$E$13)</f>
        <v>6.0000632076366704</v>
      </c>
      <c r="O25" s="30"/>
      <c r="P25" s="38">
        <f>IF(P20="-","-",SUM(P15:P18,P20:P24)*'3l HAP'!$E$13)</f>
        <v>6.0000632076366704</v>
      </c>
      <c r="Q25" s="38">
        <f>IF(Q20="-","-",SUM(Q15:Q18,Q20:Q24)*'3l HAP'!$E$13)</f>
        <v>6.627076468009685</v>
      </c>
      <c r="R25" s="38">
        <f>IF(R20="-","-",SUM(R15:R18,R20:R24)*'3l HAP'!$E$13)</f>
        <v>5.8907759443705228</v>
      </c>
      <c r="S25" s="38">
        <f>IF(S20="-","-",SUM(S15:S18,S20:S24)*'3l HAP'!$E$13)</f>
        <v>5.6137597145479621</v>
      </c>
      <c r="T25" s="38">
        <f>IF(T20="-","-",SUM(T15:T18,T20:T24)*'3l HAP'!$E$13)</f>
        <v>4.6785854951553034</v>
      </c>
      <c r="U25" s="38" t="str">
        <f>IF(U20="-","-",SUM(U15:U18,U20:U24)*'3l HAP'!$E$13)</f>
        <v>-</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15">
      <c r="A26" s="256"/>
      <c r="B26" s="135" t="s">
        <v>44</v>
      </c>
      <c r="C26" s="135" t="str">
        <f>B26&amp;"_"&amp;D26</f>
        <v>Total_Eastern</v>
      </c>
      <c r="D26" s="127" t="s">
        <v>315</v>
      </c>
      <c r="E26" s="128"/>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481.67915362300801</v>
      </c>
      <c r="M26" s="38">
        <f t="shared" si="0"/>
        <v>508.26569597775534</v>
      </c>
      <c r="N26" s="38">
        <f t="shared" si="0"/>
        <v>538.11104842572172</v>
      </c>
      <c r="O26" s="30"/>
      <c r="P26" s="38">
        <f t="shared" ref="P26:Z26" si="1">IF(P15="-","-",SUM(P15:P25))</f>
        <v>538.11104842572172</v>
      </c>
      <c r="Q26" s="38">
        <f t="shared" si="1"/>
        <v>584.24816016046827</v>
      </c>
      <c r="R26" s="38">
        <f t="shared" si="1"/>
        <v>532.7775431445707</v>
      </c>
      <c r="S26" s="38">
        <f t="shared" si="1"/>
        <v>513.42445853416791</v>
      </c>
      <c r="T26" s="38">
        <f t="shared" si="1"/>
        <v>445.95162676839226</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t="str">
        <f>IF('3a DF'!V$41="-","-",'3a DF'!V$41)</f>
        <v>-</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AA'!J252="-","-",'3c AA'!J252)</f>
        <v>-</v>
      </c>
      <c r="H29" s="129" t="str">
        <f>IF('3c AA'!K252="-","-",'3c AA'!K252)</f>
        <v>-</v>
      </c>
      <c r="I29" s="129" t="str">
        <f>IF('3c AA'!L252="-","-",'3c AA'!L252)</f>
        <v>-</v>
      </c>
      <c r="J29" s="129" t="str">
        <f>IF('3c AA'!M252="-","-",'3c AA'!M252)</f>
        <v>-</v>
      </c>
      <c r="K29" s="129" t="str">
        <f>IF('3c AA'!N252="-","-",'3c AA'!N252)</f>
        <v>-</v>
      </c>
      <c r="L29" s="129" t="str">
        <f>IF('3c AA'!O252="-","-",'3c AA'!O252)</f>
        <v>-</v>
      </c>
      <c r="M29" s="129" t="str">
        <f>IF('3c AA'!P252="-","-",'3c AA'!P252)</f>
        <v>-</v>
      </c>
      <c r="N29" s="129" t="str">
        <f>IF('3c AA'!Q252="-","-",'3c AA'!Q252)</f>
        <v>-</v>
      </c>
      <c r="O29" s="30"/>
      <c r="P29" s="129" t="str">
        <f>IF('3c AA'!S252="-","-",'3c AA'!S252)</f>
        <v>-</v>
      </c>
      <c r="Q29" s="129" t="str">
        <f>IF('3c AA'!T252="-","-",'3c AA'!T252)</f>
        <v>-</v>
      </c>
      <c r="R29" s="129" t="str">
        <f>IF('3c AA'!U252="-","-",'3c AA'!U252)</f>
        <v>-</v>
      </c>
      <c r="S29" s="129" t="str">
        <f>IF('3c AA'!V252="-","-",'3c AA'!V252)</f>
        <v>-</v>
      </c>
      <c r="T29" s="129">
        <f>IF('3c AA'!W252="-","-",'3c AA'!W252)</f>
        <v>0</v>
      </c>
      <c r="U29" s="129" t="str">
        <f>IF('3c AA'!X252="-","-",'3c AA'!X252)</f>
        <v>-</v>
      </c>
      <c r="V29" s="129" t="str">
        <f>IF('3c AA'!Y252="-","-",'3c AA'!Y252)</f>
        <v>-</v>
      </c>
      <c r="W29" s="129" t="str">
        <f>IF('3c AA'!Z252="-","-",'3c AA'!Z252)</f>
        <v>-</v>
      </c>
      <c r="X29" s="129" t="str">
        <f>IF('3c AA'!AA252="-","-",'3c AA'!AA252)</f>
        <v>-</v>
      </c>
      <c r="Y29" s="129" t="str">
        <f>IF('3c AA'!AB252="-","-",'3c AA'!AB252)</f>
        <v>-</v>
      </c>
      <c r="Z29" s="129" t="str">
        <f>IF('3c AA'!AC252="-","-",'3c AA'!AC252)</f>
        <v>-</v>
      </c>
      <c r="AA29" s="28"/>
    </row>
    <row r="30" spans="1:27" s="29" customFormat="1" ht="12.4" customHeight="1" x14ac:dyDescent="0.15">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t="str">
        <f>IF('3d PC'!U$42="-","-",'3d PC'!U$42)</f>
        <v>-</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15">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t="str">
        <f>IF('3f NC-Gas'!T45="-","-",'3f NC-Gas'!T45)</f>
        <v>-</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15">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t="str">
        <f>IF('3g CPIH'!Q$16="-","-",'3h OC '!$E$12*('3g CPIH'!Q$16/'3g CPIH'!$G$16))</f>
        <v>-</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SMNCC'!G$41="-","-",'3i SMNCC'!G$41)</f>
        <v>0</v>
      </c>
      <c r="L33" s="129">
        <f>IF('3i SMNCC'!H$41="-","-",'3i SMNCC'!H$41)</f>
        <v>-0.14839795210242812</v>
      </c>
      <c r="M33" s="129">
        <f>IF('3i SMNCC'!I$41="-","-",'3i SMNCC'!I$41)</f>
        <v>1.8996756847995959</v>
      </c>
      <c r="N33" s="129">
        <f>IF('3i SMNCC'!J$41="-","-",'3i SMNCC'!J$41)</f>
        <v>1.9653138101793148</v>
      </c>
      <c r="O33" s="30"/>
      <c r="P33" s="129">
        <f>IF('3i SMNCC'!L$41="-","-",'3i SMNCC'!L$41)</f>
        <v>1.9653138101793148</v>
      </c>
      <c r="Q33" s="129">
        <f>IF('3i SMNCC'!M$41="-","-",'3i SMNCC'!M$41)</f>
        <v>3.94070969375099</v>
      </c>
      <c r="R33" s="129">
        <f>IF('3i SMNCC'!N$41="-","-",'3i SMNCC'!N$41)</f>
        <v>3.6877871322225353</v>
      </c>
      <c r="S33" s="129">
        <f>IF('3i SMNCC'!O$41="-","-",'3i SMNCC'!O$41)</f>
        <v>5.396909444486452</v>
      </c>
      <c r="T33" s="129">
        <f>IF('3i SMNCC'!P$41="-","-",'3i SMNCC'!P$41)</f>
        <v>4.6837637900821658</v>
      </c>
      <c r="U33" s="129" t="str">
        <f>IF('3i SMNCC'!Q$41="-","-",'3i SMNCC'!Q$41)</f>
        <v>-</v>
      </c>
      <c r="V33" s="129" t="str">
        <f>IF('3i SMNCC'!R$41="-","-",'3i SMNCC'!R$41)</f>
        <v>-</v>
      </c>
      <c r="W33" s="129" t="str">
        <f>IF('3i SMNCC'!S$41="-","-",'3i SMNCC'!S$41)</f>
        <v>-</v>
      </c>
      <c r="X33" s="129" t="str">
        <f>IF('3i SMNCC'!T$41="-","-",'3i SMNCC'!T$41)</f>
        <v>-</v>
      </c>
      <c r="Y33" s="129" t="str">
        <f>IF('3i SMNCC'!U$41="-","-",'3i SMNCC'!U$41)</f>
        <v>-</v>
      </c>
      <c r="Z33" s="129" t="str">
        <f>IF('3i SMNCC'!V$41="-","-",'3i SMNCC'!V$41)</f>
        <v>-</v>
      </c>
      <c r="AA33" s="28"/>
    </row>
    <row r="34" spans="1:27" s="29" customFormat="1" ht="11.25" x14ac:dyDescent="0.15">
      <c r="A34" s="256"/>
      <c r="B34" s="132" t="s">
        <v>349</v>
      </c>
      <c r="C34" s="132" t="s">
        <v>389</v>
      </c>
      <c r="D34" s="130" t="s">
        <v>317</v>
      </c>
      <c r="E34" s="131"/>
      <c r="F34" s="30"/>
      <c r="G34" s="129">
        <f>IF('3g CPIH'!C$16="-","-",'3j PAAC PAP'!$G$24*('3g CPIH'!C$16/'3g CPIH'!$G$16))</f>
        <v>38.769117710371823</v>
      </c>
      <c r="H34" s="129">
        <f>IF('3g CPIH'!D$16="-","-",'3j PAAC PAP'!$G$24*('3g CPIH'!D$16/'3g CPIH'!$G$16))</f>
        <v>38.846733561643838</v>
      </c>
      <c r="I34" s="129">
        <f>IF('3g CPIH'!E$16="-","-",'3j PAAC PAP'!$G$24*('3g CPIH'!E$16/'3g CPIH'!$G$16))</f>
        <v>38.963157338551866</v>
      </c>
      <c r="J34" s="129">
        <f>IF('3g CPIH'!F$16="-","-",'3j PAAC PAP'!$G$24*('3g CPIH'!F$16/'3g CPIH'!$G$16))</f>
        <v>39.19600489236791</v>
      </c>
      <c r="K34" s="129">
        <f>IF('3g CPIH'!G$16="-","-",'3j PAAC PAP'!$G$24*('3g CPIH'!G$16/'3g CPIH'!$G$16))</f>
        <v>39.661700000000003</v>
      </c>
      <c r="L34" s="129">
        <f>IF('3g CPIH'!H$16="-","-",'3j PAAC PAP'!$G$24*('3g CPIH'!H$16/'3g CPIH'!$G$16))</f>
        <v>40.166203033268111</v>
      </c>
      <c r="M34" s="129">
        <f>IF('3g CPIH'!I$16="-","-",'3j PAAC PAP'!$G$24*('3g CPIH'!I$16/'3g CPIH'!$G$16))</f>
        <v>40.748321917808219</v>
      </c>
      <c r="N34" s="129">
        <f>IF('3g CPIH'!J$16="-","-",'3j PAAC PAP'!$G$24*('3g CPIH'!J$16/'3g CPIH'!$G$16))</f>
        <v>41.097593248532299</v>
      </c>
      <c r="O34" s="30"/>
      <c r="P34" s="129">
        <f>IF('3g CPIH'!L$16="-","-",'3j PAAC PAP'!$G$24*('3g CPIH'!L$16/'3g CPIH'!$G$16))</f>
        <v>41.097593248532299</v>
      </c>
      <c r="Q34" s="129">
        <f>IF('3g CPIH'!M$16="-","-",'3j PAAC PAP'!$G$24*('3g CPIH'!M$16/'3g CPIH'!$G$16))</f>
        <v>41.563288356164385</v>
      </c>
      <c r="R34" s="129">
        <f>IF('3g CPIH'!N$16="-","-",'3j PAAC PAP'!$G$24*('3g CPIH'!N$16/'3g CPIH'!$G$16))</f>
        <v>41.87375176125245</v>
      </c>
      <c r="S34" s="129">
        <f>IF('3g CPIH'!O$16="-","-",'3j PAAC PAP'!$G$24*('3g CPIH'!O$16/'3g CPIH'!$G$16))</f>
        <v>42.1065993150685</v>
      </c>
      <c r="T34" s="129">
        <f>IF('3g CPIH'!P$16="-","-",'3j PAAC PAP'!$G$24*('3g CPIH'!P$16/'3g CPIH'!$G$16))</f>
        <v>42.223023091976515</v>
      </c>
      <c r="U34" s="129" t="str">
        <f>IF('3g CPIH'!Q$16="-","-",'3j PAAC PAP'!$G$24*('3g CPIH'!Q$16/'3g CPIH'!$G$16))</f>
        <v>-</v>
      </c>
      <c r="V34" s="129" t="str">
        <f>IF('3g CPIH'!R$16="-","-",'3j PAAC PAP'!$G$24*('3g CPIH'!R$16/'3g CPIH'!$G$16))</f>
        <v>-</v>
      </c>
      <c r="W34" s="129" t="str">
        <f>IF('3g CPIH'!S$16="-","-",'3j PAAC PAP'!$G$24*('3g CPIH'!S$16/'3g CPIH'!$G$16))</f>
        <v>-</v>
      </c>
      <c r="X34" s="129" t="str">
        <f>IF('3g CPIH'!T$16="-","-",'3j PAAC PAP'!$G$24*('3g CPIH'!T$16/'3g CPIH'!$G$16))</f>
        <v>-</v>
      </c>
      <c r="Y34" s="129" t="str">
        <f>IF('3g CPIH'!U$16="-","-",'3j PAAC PAP'!$G$24*('3g CPIH'!U$16/'3g CPIH'!$G$16))</f>
        <v>-</v>
      </c>
      <c r="Z34" s="129" t="str">
        <f>IF('3g CPIH'!V$16="-","-",'3j PAAC PAP'!$G$24*('3g CPIH'!V$16/'3g CPIH'!$G$16))</f>
        <v>-</v>
      </c>
      <c r="AA34" s="28"/>
    </row>
    <row r="35" spans="1:27" s="29" customFormat="1" ht="11.25" x14ac:dyDescent="0.15">
      <c r="A35" s="256"/>
      <c r="B35" s="132" t="s">
        <v>349</v>
      </c>
      <c r="C35" s="132" t="s">
        <v>406</v>
      </c>
      <c r="D35" s="130" t="s">
        <v>317</v>
      </c>
      <c r="E35" s="131"/>
      <c r="F35" s="30"/>
      <c r="G35" s="129">
        <f>IF(G27="-","-",SUM(G27:G33)*'3j PAAC PAP'!$G$42)</f>
        <v>0</v>
      </c>
      <c r="H35" s="129">
        <f>IF(H27="-","-",SUM(H27:H33)*'3j PAAC PAP'!$G$42)</f>
        <v>0</v>
      </c>
      <c r="I35" s="129">
        <f>IF(I27="-","-",SUM(I27:I33)*'3j PAAC PAP'!$G$42)</f>
        <v>0</v>
      </c>
      <c r="J35" s="129">
        <f>IF(J27="-","-",SUM(J27:J33)*'3j PAAC PAP'!$G$42)</f>
        <v>0</v>
      </c>
      <c r="K35" s="129">
        <f>IF(K27="-","-",SUM(K27:K33)*'3j PAAC PAP'!$G$42)</f>
        <v>0</v>
      </c>
      <c r="L35" s="129">
        <f>IF(L27="-","-",SUM(L27:L33)*'3j PAAC PAP'!$G$42)</f>
        <v>0</v>
      </c>
      <c r="M35" s="129">
        <f>IF(M27="-","-",SUM(M27:M33)*'3j PAAC PAP'!$G$42)</f>
        <v>0</v>
      </c>
      <c r="N35" s="129">
        <f>IF(N27="-","-",SUM(N27:N33)*'3j PAAC PAP'!$G$42)</f>
        <v>0</v>
      </c>
      <c r="O35" s="30"/>
      <c r="P35" s="129">
        <f>IF(P27="-","-",SUM(P27:P33)*'3j PAAC PAP'!$G$42)</f>
        <v>0</v>
      </c>
      <c r="Q35" s="129">
        <f>IF(Q27="-","-",SUM(Q27:Q33)*'3j PAAC PAP'!$G$42)</f>
        <v>0</v>
      </c>
      <c r="R35" s="129">
        <f>IF(R27="-","-",SUM(R27:R33)*'3j PAAC PAP'!$G$42)</f>
        <v>0</v>
      </c>
      <c r="S35" s="129">
        <f>IF(S27="-","-",SUM(S27:S33)*'3j PAAC PAP'!$G$42)</f>
        <v>0</v>
      </c>
      <c r="T35" s="129">
        <f>IF(T27="-","-",SUM(T27:T33)*'3j PAAC PAP'!$G$42)</f>
        <v>0</v>
      </c>
      <c r="U35" s="129" t="str">
        <f>IF(U27="-","-",SUM(U27:U33)*'3j PAAC PAP'!$G$42)</f>
        <v>-</v>
      </c>
      <c r="V35" s="129" t="str">
        <f>IF(V27="-","-",SUM(V27:V33)*'3j PAAC PAP'!$G$42)</f>
        <v>-</v>
      </c>
      <c r="W35" s="129" t="str">
        <f>IF(W27="-","-",SUM(W27:W33)*'3j PAAC PAP'!$G$42)</f>
        <v>-</v>
      </c>
      <c r="X35" s="129" t="str">
        <f>IF(X27="-","-",SUM(X27:X33)*'3j PAAC PAP'!$G$42)</f>
        <v>-</v>
      </c>
      <c r="Y35" s="129" t="str">
        <f>IF(Y27="-","-",SUM(Y27:Y33)*'3j PAAC PAP'!$G$42)</f>
        <v>-</v>
      </c>
      <c r="Z35" s="129" t="str">
        <f>IF(Z27="-","-",SUM(Z27:Z33)*'3j PAAC PAP'!$G$42)</f>
        <v>-</v>
      </c>
      <c r="AA35" s="28"/>
    </row>
    <row r="36" spans="1:27" s="29" customFormat="1" ht="11.25" x14ac:dyDescent="0.15">
      <c r="A36" s="256"/>
      <c r="B36" s="132" t="s">
        <v>388</v>
      </c>
      <c r="C36" s="132" t="s">
        <v>518</v>
      </c>
      <c r="D36" s="130" t="s">
        <v>317</v>
      </c>
      <c r="E36" s="131"/>
      <c r="F36" s="30"/>
      <c r="G36" s="129">
        <f>IF(G30="-","-",SUM(G27:G35)*'3k EBIT'!$E$12)</f>
        <v>9.9795948913033179</v>
      </c>
      <c r="H36" s="129">
        <f>IF(H30="-","-",SUM(H27:H35)*'3k EBIT'!$E$12)</f>
        <v>9.2156583964528807</v>
      </c>
      <c r="I36" s="129">
        <f>IF(I30="-","-",SUM(I27:I35)*'3k EBIT'!$E$12)</f>
        <v>8.4361276575967068</v>
      </c>
      <c r="J36" s="129">
        <f>IF(J30="-","-",SUM(J27:J35)*'3k EBIT'!$E$12)</f>
        <v>8.1607751719751764</v>
      </c>
      <c r="K36" s="129">
        <f>IF(K30="-","-",SUM(K27:K35)*'3k EBIT'!$E$12)</f>
        <v>8.9649367524778647</v>
      </c>
      <c r="L36" s="129">
        <f>IF(L30="-","-",SUM(L27:L35)*'3k EBIT'!$E$12)</f>
        <v>8.9615579279164361</v>
      </c>
      <c r="M36" s="129">
        <f>IF(M30="-","-",SUM(M27:M35)*'3k EBIT'!$E$12)</f>
        <v>9.4668483697739827</v>
      </c>
      <c r="N36" s="129">
        <f>IF(N30="-","-",SUM(N27:N35)*'3k EBIT'!$E$12)</f>
        <v>10.025747487401834</v>
      </c>
      <c r="O36" s="30"/>
      <c r="P36" s="129">
        <f>IF(P30="-","-",SUM(P27:P35)*'3k EBIT'!$E$12)</f>
        <v>10.025747487401834</v>
      </c>
      <c r="Q36" s="129">
        <f>IF(Q30="-","-",SUM(Q27:Q35)*'3k EBIT'!$E$12)</f>
        <v>10.858849495843415</v>
      </c>
      <c r="R36" s="129">
        <f>IF(R30="-","-",SUM(R27:R35)*'3k EBIT'!$E$12)</f>
        <v>9.8948970844813644</v>
      </c>
      <c r="S36" s="129">
        <f>IF(S30="-","-",SUM(S27:S35)*'3k EBIT'!$E$12)</f>
        <v>9.5260560918485009</v>
      </c>
      <c r="T36" s="129">
        <f>IF(T30="-","-",SUM(T27:T35)*'3k EBIT'!$E$12)</f>
        <v>8.2618400772023062</v>
      </c>
      <c r="U36" s="129" t="str">
        <f>IF(U30="-","-",SUM(U27:U35)*'3k EBIT'!$E$12)</f>
        <v>-</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15">
      <c r="A37" s="256"/>
      <c r="B37" s="132" t="s">
        <v>292</v>
      </c>
      <c r="C37" s="177" t="s">
        <v>519</v>
      </c>
      <c r="D37" s="130" t="s">
        <v>317</v>
      </c>
      <c r="E37" s="130"/>
      <c r="F37" s="30"/>
      <c r="G37" s="129">
        <f>IF(G32="-","-",SUM(G27:G30,G32:G36)*'3l HAP'!$E$13)</f>
        <v>6.0177357629539605</v>
      </c>
      <c r="H37" s="129">
        <f>IF(H32="-","-",SUM(H27:H30,H32:H36)*'3l HAP'!$E$13)</f>
        <v>5.4308195460508717</v>
      </c>
      <c r="I37" s="129">
        <f>IF(I32="-","-",SUM(I27:I30,I32:I36)*'3l HAP'!$E$13)</f>
        <v>4.8670762152831584</v>
      </c>
      <c r="J37" s="129">
        <f>IF(J32="-","-",SUM(J27:J30,J32:J36)*'3l HAP'!$E$13)</f>
        <v>4.6599905424055263</v>
      </c>
      <c r="K37" s="129">
        <f>IF(K32="-","-",SUM(K27:K30,K32:K36)*'3l HAP'!$E$13)</f>
        <v>5.2368202031954016</v>
      </c>
      <c r="L37" s="129">
        <f>IF(L32="-","-",SUM(L27:L30,L32:L36)*'3l HAP'!$E$13)</f>
        <v>5.2338651691965383</v>
      </c>
      <c r="M37" s="129">
        <f>IF(M32="-","-",SUM(M27:M30,M32:M36)*'3l HAP'!$E$13)</f>
        <v>5.5692064498480036</v>
      </c>
      <c r="N37" s="129">
        <f>IF(N32="-","-",SUM(N27:N30,N32:N36)*'3l HAP'!$E$13)</f>
        <v>5.9988280137018197</v>
      </c>
      <c r="O37" s="30"/>
      <c r="P37" s="129">
        <f>IF(P32="-","-",SUM(P27:P30,P32:P36)*'3l HAP'!$E$13)</f>
        <v>5.9988280137018197</v>
      </c>
      <c r="Q37" s="129">
        <f>IF(Q32="-","-",SUM(Q27:Q30,Q32:Q36)*'3l HAP'!$E$13)</f>
        <v>6.6253787616676991</v>
      </c>
      <c r="R37" s="129">
        <f>IF(R32="-","-",SUM(R27:R30,R32:R36)*'3l HAP'!$E$13)</f>
        <v>5.8890782380307876</v>
      </c>
      <c r="S37" s="129">
        <f>IF(S32="-","-",SUM(S27:S30,S32:S36)*'3l HAP'!$E$13)</f>
        <v>5.6119683710530195</v>
      </c>
      <c r="T37" s="129">
        <f>IF(T32="-","-",SUM(T27:T30,T32:T36)*'3l HAP'!$E$13)</f>
        <v>4.6767941516738691</v>
      </c>
      <c r="U37" s="129" t="str">
        <f>IF(U32="-","-",SUM(U27:U30,U32:U36)*'3l HAP'!$E$13)</f>
        <v>-</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15">
      <c r="A38" s="256"/>
      <c r="B38" s="132" t="s">
        <v>44</v>
      </c>
      <c r="C38" s="132" t="str">
        <f>B38&amp;"_"&amp;D38</f>
        <v>Total_East Midlands</v>
      </c>
      <c r="D38" s="130" t="s">
        <v>317</v>
      </c>
      <c r="E38" s="131"/>
      <c r="F38" s="30"/>
      <c r="G38" s="129">
        <f t="shared" ref="G38:N38" si="2">IF(G27="-","-",SUM(G27:G37))</f>
        <v>531.25935519490781</v>
      </c>
      <c r="H38" s="129">
        <f t="shared" si="2"/>
        <v>490.46527164618408</v>
      </c>
      <c r="I38" s="129">
        <f t="shared" si="2"/>
        <v>448.87361163809607</v>
      </c>
      <c r="J38" s="129">
        <f t="shared" si="2"/>
        <v>434.1742958659284</v>
      </c>
      <c r="K38" s="129">
        <f t="shared" si="2"/>
        <v>477.07540175523258</v>
      </c>
      <c r="L38" s="129">
        <f t="shared" si="2"/>
        <v>476.89461392303383</v>
      </c>
      <c r="M38" s="129">
        <f t="shared" si="2"/>
        <v>503.82417800084784</v>
      </c>
      <c r="N38" s="129">
        <f t="shared" si="2"/>
        <v>533.66953044750153</v>
      </c>
      <c r="O38" s="30"/>
      <c r="P38" s="129">
        <f t="shared" ref="P38:Z38" si="3">IF(P27="-","-",SUM(P27:P37))</f>
        <v>533.66953044750153</v>
      </c>
      <c r="Q38" s="129">
        <f t="shared" si="3"/>
        <v>578.14353721266468</v>
      </c>
      <c r="R38" s="129">
        <f t="shared" si="3"/>
        <v>526.67292020486263</v>
      </c>
      <c r="S38" s="129">
        <f t="shared" si="3"/>
        <v>506.98313453355934</v>
      </c>
      <c r="T38" s="129">
        <f t="shared" si="3"/>
        <v>439.51030281635582</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t="str">
        <f>IF('3a DF'!V$41="-","-",'3a DF'!V$41)</f>
        <v>-</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f>IF('3c AA'!W253="-","-",'3c AA'!W253)</f>
        <v>0</v>
      </c>
      <c r="U41" s="38" t="str">
        <f>IF('3c AA'!X253="-","-",'3c AA'!X253)</f>
        <v>-</v>
      </c>
      <c r="V41" s="38" t="str">
        <f>IF('3c AA'!Y253="-","-",'3c AA'!Y253)</f>
        <v>-</v>
      </c>
      <c r="W41" s="38" t="str">
        <f>IF('3c AA'!Z253="-","-",'3c AA'!Z253)</f>
        <v>-</v>
      </c>
      <c r="X41" s="38" t="str">
        <f>IF('3c AA'!AA253="-","-",'3c AA'!AA253)</f>
        <v>-</v>
      </c>
      <c r="Y41" s="38" t="str">
        <f>IF('3c AA'!AB253="-","-",'3c AA'!AB253)</f>
        <v>-</v>
      </c>
      <c r="Z41" s="38" t="str">
        <f>IF('3c AA'!AC253="-","-",'3c AA'!AC253)</f>
        <v>-</v>
      </c>
      <c r="AA41" s="28"/>
    </row>
    <row r="42" spans="1:27" s="29" customFormat="1" ht="11.25" customHeight="1" x14ac:dyDescent="0.15">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t="str">
        <f>IF('3d PC'!U$42="-","-",'3d PC'!U$42)</f>
        <v>-</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15">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t="str">
        <f>IF('3f NC-Gas'!T46="-","-",'3f NC-Gas'!T46)</f>
        <v>-</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15">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t="str">
        <f>IF('3g CPIH'!Q$16="-","-",'3h OC '!$E$12*('3g CPIH'!Q$16/'3g CPIH'!$G$16))</f>
        <v>-</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SMNCC'!G$41="-","-",'3i SMNCC'!G$41)</f>
        <v>0</v>
      </c>
      <c r="L45" s="38">
        <f>IF('3i SMNCC'!H$41="-","-",'3i SMNCC'!H$41)</f>
        <v>-0.14839795210242812</v>
      </c>
      <c r="M45" s="38">
        <f>IF('3i SMNCC'!I$41="-","-",'3i SMNCC'!I$41)</f>
        <v>1.8996756847995959</v>
      </c>
      <c r="N45" s="38">
        <f>IF('3i SMNCC'!J$41="-","-",'3i SMNCC'!J$41)</f>
        <v>1.9653138101793148</v>
      </c>
      <c r="O45" s="30"/>
      <c r="P45" s="38">
        <f>IF('3i SMNCC'!L$41="-","-",'3i SMNCC'!L$41)</f>
        <v>1.9653138101793148</v>
      </c>
      <c r="Q45" s="38">
        <f>IF('3i SMNCC'!M$41="-","-",'3i SMNCC'!M$41)</f>
        <v>3.94070969375099</v>
      </c>
      <c r="R45" s="38">
        <f>IF('3i SMNCC'!N$41="-","-",'3i SMNCC'!N$41)</f>
        <v>3.6877871322225353</v>
      </c>
      <c r="S45" s="38">
        <f>IF('3i SMNCC'!O$41="-","-",'3i SMNCC'!O$41)</f>
        <v>5.396909444486452</v>
      </c>
      <c r="T45" s="38">
        <f>IF('3i SMNCC'!P$41="-","-",'3i SMNCC'!P$41)</f>
        <v>4.6837637900821658</v>
      </c>
      <c r="U45" s="38" t="str">
        <f>IF('3i SMNCC'!Q$41="-","-",'3i SMNCC'!Q$41)</f>
        <v>-</v>
      </c>
      <c r="V45" s="38" t="str">
        <f>IF('3i SMNCC'!R$41="-","-",'3i SMNCC'!R$41)</f>
        <v>-</v>
      </c>
      <c r="W45" s="38" t="str">
        <f>IF('3i SMNCC'!S$41="-","-",'3i SMNCC'!S$41)</f>
        <v>-</v>
      </c>
      <c r="X45" s="38" t="str">
        <f>IF('3i SMNCC'!T$41="-","-",'3i SMNCC'!T$41)</f>
        <v>-</v>
      </c>
      <c r="Y45" s="38" t="str">
        <f>IF('3i SMNCC'!U$41="-","-",'3i SMNCC'!U$41)</f>
        <v>-</v>
      </c>
      <c r="Z45" s="38" t="str">
        <f>IF('3i SMNCC'!V$41="-","-",'3i SMNCC'!V$41)</f>
        <v>-</v>
      </c>
      <c r="AA45" s="28"/>
    </row>
    <row r="46" spans="1:27" s="29" customFormat="1" ht="11.25" x14ac:dyDescent="0.15">
      <c r="A46" s="256"/>
      <c r="B46" s="135" t="s">
        <v>349</v>
      </c>
      <c r="C46" s="135" t="s">
        <v>389</v>
      </c>
      <c r="D46" s="127" t="s">
        <v>318</v>
      </c>
      <c r="E46" s="128"/>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f>IF('3g CPIH'!P$16="-","-",'3j PAAC PAP'!$G$24*('3g CPIH'!P$16/'3g CPIH'!$G$16))</f>
        <v>42.223023091976515</v>
      </c>
      <c r="U46" s="38" t="str">
        <f>IF('3g CPIH'!Q$16="-","-",'3j PAAC PAP'!$G$24*('3g CPIH'!Q$16/'3g CPIH'!$G$16))</f>
        <v>-</v>
      </c>
      <c r="V46" s="38" t="str">
        <f>IF('3g CPIH'!R$16="-","-",'3j PAAC PAP'!$G$24*('3g CPIH'!R$16/'3g CPIH'!$G$16))</f>
        <v>-</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25" x14ac:dyDescent="0.15">
      <c r="A47" s="256"/>
      <c r="B47" s="135" t="s">
        <v>349</v>
      </c>
      <c r="C47" s="135" t="s">
        <v>406</v>
      </c>
      <c r="D47" s="127" t="s">
        <v>318</v>
      </c>
      <c r="E47" s="128"/>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f>IF(T39="-","-",SUM(T39:T45)*'3j PAAC PAP'!$G$42)</f>
        <v>0</v>
      </c>
      <c r="U47" s="38" t="str">
        <f>IF(U39="-","-",SUM(U39:U45)*'3j PAAC PAP'!$G$42)</f>
        <v>-</v>
      </c>
      <c r="V47" s="38" t="str">
        <f>IF(V39="-","-",SUM(V39:V45)*'3j PAAC PAP'!$G$42)</f>
        <v>-</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15">
      <c r="A48" s="256"/>
      <c r="B48" s="135" t="s">
        <v>388</v>
      </c>
      <c r="C48" s="135" t="s">
        <v>518</v>
      </c>
      <c r="D48" s="133" t="s">
        <v>318</v>
      </c>
      <c r="E48" s="128"/>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9.2943439090758915</v>
      </c>
      <c r="M48" s="38">
        <f>IF(M42="-","-",SUM(M39:M47)*'3k EBIT'!$E$12)</f>
        <v>9.8262356068666552</v>
      </c>
      <c r="N48" s="38">
        <f>IF(N42="-","-",SUM(N39:N47)*'3k EBIT'!$E$12)</f>
        <v>10.385134724416689</v>
      </c>
      <c r="O48" s="30"/>
      <c r="P48" s="38">
        <f>IF(P42="-","-",SUM(P39:P47)*'3k EBIT'!$E$12)</f>
        <v>10.385134724416689</v>
      </c>
      <c r="Q48" s="38">
        <f>IF(Q42="-","-",SUM(Q39:Q47)*'3k EBIT'!$E$12)</f>
        <v>11.339774698299967</v>
      </c>
      <c r="R48" s="38">
        <f>IF(R42="-","-",SUM(R39:R47)*'3k EBIT'!$E$12)</f>
        <v>10.375822287417806</v>
      </c>
      <c r="S48" s="38">
        <f>IF(S42="-","-",SUM(S39:S47)*'3k EBIT'!$E$12)</f>
        <v>10.027798606058271</v>
      </c>
      <c r="T48" s="38">
        <f>IF(T42="-","-",SUM(T39:T47)*'3k EBIT'!$E$12)</f>
        <v>8.7635825942914014</v>
      </c>
      <c r="U48" s="38" t="str">
        <f>IF(U42="-","-",SUM(U39:U47)*'3k EBIT'!$E$12)</f>
        <v>-</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15">
      <c r="A49" s="256"/>
      <c r="B49" s="135" t="s">
        <v>292</v>
      </c>
      <c r="C49" s="179" t="s">
        <v>519</v>
      </c>
      <c r="D49" s="133" t="s">
        <v>318</v>
      </c>
      <c r="E49" s="127"/>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5.2387374887466942</v>
      </c>
      <c r="M49" s="38">
        <f>IF(M44="-","-",SUM(M39:M42,M44:M48)*'3l HAP'!$E$13)</f>
        <v>5.5744682383862774</v>
      </c>
      <c r="N49" s="38">
        <f>IF(N44="-","-",SUM(N39:N42,N44:N48)*'3l HAP'!$E$13)</f>
        <v>6.0040898022389548</v>
      </c>
      <c r="O49" s="30"/>
      <c r="P49" s="38">
        <f>IF(P44="-","-",SUM(P39:P42,P44:P48)*'3l HAP'!$E$13)</f>
        <v>6.0040898022389548</v>
      </c>
      <c r="Q49" s="38">
        <f>IF(Q44="-","-",SUM(Q39:Q42,Q44:Q48)*'3l HAP'!$E$13)</f>
        <v>6.6324199875568652</v>
      </c>
      <c r="R49" s="38">
        <f>IF(R44="-","-",SUM(R39:R42,R44:R48)*'3l HAP'!$E$13)</f>
        <v>5.8961194639269801</v>
      </c>
      <c r="S49" s="38">
        <f>IF(S44="-","-",SUM(S39:S42,S44:S48)*'3l HAP'!$E$13)</f>
        <v>5.6193143832035659</v>
      </c>
      <c r="T49" s="38">
        <f>IF(T44="-","-",SUM(T39:T42,T44:T48)*'3l HAP'!$E$13)</f>
        <v>4.6841401638665703</v>
      </c>
      <c r="U49" s="38" t="str">
        <f>IF(U44="-","-",SUM(U39:U42,U44:U48)*'3l HAP'!$E$13)</f>
        <v>-</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15">
      <c r="A50" s="256"/>
      <c r="B50" s="135" t="s">
        <v>44</v>
      </c>
      <c r="C50" s="135" t="str">
        <f>B50&amp;"_"&amp;D50</f>
        <v>Total_London</v>
      </c>
      <c r="D50" s="133" t="s">
        <v>318</v>
      </c>
      <c r="E50" s="128"/>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494.41453064792029</v>
      </c>
      <c r="M50" s="38">
        <f t="shared" si="4"/>
        <v>522.74454971816999</v>
      </c>
      <c r="N50" s="38">
        <f t="shared" si="4"/>
        <v>552.58990216072675</v>
      </c>
      <c r="O50" s="30"/>
      <c r="P50" s="38">
        <f t="shared" ref="P50:Z50" si="5">IF(P39="-","-",SUM(P39:P49))</f>
        <v>552.58990216072675</v>
      </c>
      <c r="Q50" s="38">
        <f t="shared" si="5"/>
        <v>603.46242074430211</v>
      </c>
      <c r="R50" s="38">
        <f t="shared" si="5"/>
        <v>551.99180376176434</v>
      </c>
      <c r="S50" s="38">
        <f t="shared" si="5"/>
        <v>533.39797038590939</v>
      </c>
      <c r="T50" s="38">
        <f t="shared" si="5"/>
        <v>465.92513882029147</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t="str">
        <f>IF('3a DF'!V$41="-","-",'3a DF'!V$41)</f>
        <v>-</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AA'!J254="-","-",'3c AA'!J254)</f>
        <v>-</v>
      </c>
      <c r="H53" s="129" t="str">
        <f>IF('3c AA'!K254="-","-",'3c AA'!K254)</f>
        <v>-</v>
      </c>
      <c r="I53" s="129" t="str">
        <f>IF('3c AA'!L254="-","-",'3c AA'!L254)</f>
        <v>-</v>
      </c>
      <c r="J53" s="129" t="str">
        <f>IF('3c AA'!M254="-","-",'3c AA'!M254)</f>
        <v>-</v>
      </c>
      <c r="K53" s="129" t="str">
        <f>IF('3c AA'!N254="-","-",'3c AA'!N254)</f>
        <v>-</v>
      </c>
      <c r="L53" s="129" t="str">
        <f>IF('3c AA'!O254="-","-",'3c AA'!O254)</f>
        <v>-</v>
      </c>
      <c r="M53" s="129" t="str">
        <f>IF('3c AA'!P254="-","-",'3c AA'!P254)</f>
        <v>-</v>
      </c>
      <c r="N53" s="129" t="str">
        <f>IF('3c AA'!Q254="-","-",'3c AA'!Q254)</f>
        <v>-</v>
      </c>
      <c r="O53" s="30"/>
      <c r="P53" s="129" t="str">
        <f>IF('3c AA'!S254="-","-",'3c AA'!S254)</f>
        <v>-</v>
      </c>
      <c r="Q53" s="129" t="str">
        <f>IF('3c AA'!T254="-","-",'3c AA'!T254)</f>
        <v>-</v>
      </c>
      <c r="R53" s="129" t="str">
        <f>IF('3c AA'!U254="-","-",'3c AA'!U254)</f>
        <v>-</v>
      </c>
      <c r="S53" s="129" t="str">
        <f>IF('3c AA'!V254="-","-",'3c AA'!V254)</f>
        <v>-</v>
      </c>
      <c r="T53" s="129">
        <f>IF('3c AA'!W254="-","-",'3c AA'!W254)</f>
        <v>0</v>
      </c>
      <c r="U53" s="129" t="str">
        <f>IF('3c AA'!X254="-","-",'3c AA'!X254)</f>
        <v>-</v>
      </c>
      <c r="V53" s="129" t="str">
        <f>IF('3c AA'!Y254="-","-",'3c AA'!Y254)</f>
        <v>-</v>
      </c>
      <c r="W53" s="129" t="str">
        <f>IF('3c AA'!Z254="-","-",'3c AA'!Z254)</f>
        <v>-</v>
      </c>
      <c r="X53" s="129" t="str">
        <f>IF('3c AA'!AA254="-","-",'3c AA'!AA254)</f>
        <v>-</v>
      </c>
      <c r="Y53" s="129" t="str">
        <f>IF('3c AA'!AB254="-","-",'3c AA'!AB254)</f>
        <v>-</v>
      </c>
      <c r="Z53" s="129" t="str">
        <f>IF('3c AA'!AC254="-","-",'3c AA'!AC254)</f>
        <v>-</v>
      </c>
      <c r="AA53" s="28"/>
    </row>
    <row r="54" spans="1:27" s="29" customFormat="1" ht="11.25" customHeight="1" x14ac:dyDescent="0.15">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t="str">
        <f>IF('3d PC'!U$42="-","-",'3d PC'!U$42)</f>
        <v>-</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15">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t="str">
        <f>IF('3f NC-Gas'!T47="-","-",'3f NC-Gas'!T47)</f>
        <v>-</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15">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t="str">
        <f>IF('3g CPIH'!Q$16="-","-",'3h OC '!$E$12*('3g CPIH'!Q$16/'3g CPIH'!$G$16))</f>
        <v>-</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SMNCC'!G$41="-","-",'3i SMNCC'!G$41)</f>
        <v>0</v>
      </c>
      <c r="L57" s="129">
        <f>IF('3i SMNCC'!H$41="-","-",'3i SMNCC'!H$41)</f>
        <v>-0.14839795210242812</v>
      </c>
      <c r="M57" s="129">
        <f>IF('3i SMNCC'!I$41="-","-",'3i SMNCC'!I$41)</f>
        <v>1.8996756847995959</v>
      </c>
      <c r="N57" s="129">
        <f>IF('3i SMNCC'!J$41="-","-",'3i SMNCC'!J$41)</f>
        <v>1.9653138101793148</v>
      </c>
      <c r="O57" s="30"/>
      <c r="P57" s="129">
        <f>IF('3i SMNCC'!L$41="-","-",'3i SMNCC'!L$41)</f>
        <v>1.9653138101793148</v>
      </c>
      <c r="Q57" s="129">
        <f>IF('3i SMNCC'!M$41="-","-",'3i SMNCC'!M$41)</f>
        <v>3.94070969375099</v>
      </c>
      <c r="R57" s="129">
        <f>IF('3i SMNCC'!N$41="-","-",'3i SMNCC'!N$41)</f>
        <v>3.6877871322225353</v>
      </c>
      <c r="S57" s="129">
        <f>IF('3i SMNCC'!O$41="-","-",'3i SMNCC'!O$41)</f>
        <v>5.396909444486452</v>
      </c>
      <c r="T57" s="129">
        <f>IF('3i SMNCC'!P$41="-","-",'3i SMNCC'!P$41)</f>
        <v>4.6837637900821658</v>
      </c>
      <c r="U57" s="129" t="str">
        <f>IF('3i SMNCC'!Q$41="-","-",'3i SMNCC'!Q$41)</f>
        <v>-</v>
      </c>
      <c r="V57" s="129" t="str">
        <f>IF('3i SMNCC'!R$41="-","-",'3i SMNCC'!R$41)</f>
        <v>-</v>
      </c>
      <c r="W57" s="129" t="str">
        <f>IF('3i SMNCC'!S$41="-","-",'3i SMNCC'!S$41)</f>
        <v>-</v>
      </c>
      <c r="X57" s="129" t="str">
        <f>IF('3i SMNCC'!T$41="-","-",'3i SMNCC'!T$41)</f>
        <v>-</v>
      </c>
      <c r="Y57" s="129" t="str">
        <f>IF('3i SMNCC'!U$41="-","-",'3i SMNCC'!U$41)</f>
        <v>-</v>
      </c>
      <c r="Z57" s="129" t="str">
        <f>IF('3i SMNCC'!V$41="-","-",'3i SMNCC'!V$41)</f>
        <v>-</v>
      </c>
      <c r="AA57" s="28"/>
    </row>
    <row r="58" spans="1:27" s="29" customFormat="1" ht="12.4" customHeight="1" x14ac:dyDescent="0.15">
      <c r="A58" s="256"/>
      <c r="B58" s="132" t="s">
        <v>349</v>
      </c>
      <c r="C58" s="132" t="s">
        <v>389</v>
      </c>
      <c r="D58" s="134" t="s">
        <v>319</v>
      </c>
      <c r="E58" s="131"/>
      <c r="F58" s="30"/>
      <c r="G58" s="129">
        <f>IF('3g CPIH'!C$16="-","-",'3j PAAC PAP'!$G$24*('3g CPIH'!C$16/'3g CPIH'!$G$16))</f>
        <v>38.769117710371823</v>
      </c>
      <c r="H58" s="129">
        <f>IF('3g CPIH'!D$16="-","-",'3j PAAC PAP'!$G$24*('3g CPIH'!D$16/'3g CPIH'!$G$16))</f>
        <v>38.846733561643838</v>
      </c>
      <c r="I58" s="129">
        <f>IF('3g CPIH'!E$16="-","-",'3j PAAC PAP'!$G$24*('3g CPIH'!E$16/'3g CPIH'!$G$16))</f>
        <v>38.963157338551866</v>
      </c>
      <c r="J58" s="129">
        <f>IF('3g CPIH'!F$16="-","-",'3j PAAC PAP'!$G$24*('3g CPIH'!F$16/'3g CPIH'!$G$16))</f>
        <v>39.19600489236791</v>
      </c>
      <c r="K58" s="129">
        <f>IF('3g CPIH'!G$16="-","-",'3j PAAC PAP'!$G$24*('3g CPIH'!G$16/'3g CPIH'!$G$16))</f>
        <v>39.661700000000003</v>
      </c>
      <c r="L58" s="129">
        <f>IF('3g CPIH'!H$16="-","-",'3j PAAC PAP'!$G$24*('3g CPIH'!H$16/'3g CPIH'!$G$16))</f>
        <v>40.166203033268111</v>
      </c>
      <c r="M58" s="129">
        <f>IF('3g CPIH'!I$16="-","-",'3j PAAC PAP'!$G$24*('3g CPIH'!I$16/'3g CPIH'!$G$16))</f>
        <v>40.748321917808219</v>
      </c>
      <c r="N58" s="129">
        <f>IF('3g CPIH'!J$16="-","-",'3j PAAC PAP'!$G$24*('3g CPIH'!J$16/'3g CPIH'!$G$16))</f>
        <v>41.097593248532299</v>
      </c>
      <c r="O58" s="30"/>
      <c r="P58" s="129">
        <f>IF('3g CPIH'!L$16="-","-",'3j PAAC PAP'!$G$24*('3g CPIH'!L$16/'3g CPIH'!$G$16))</f>
        <v>41.097593248532299</v>
      </c>
      <c r="Q58" s="129">
        <f>IF('3g CPIH'!M$16="-","-",'3j PAAC PAP'!$G$24*('3g CPIH'!M$16/'3g CPIH'!$G$16))</f>
        <v>41.563288356164385</v>
      </c>
      <c r="R58" s="129">
        <f>IF('3g CPIH'!N$16="-","-",'3j PAAC PAP'!$G$24*('3g CPIH'!N$16/'3g CPIH'!$G$16))</f>
        <v>41.87375176125245</v>
      </c>
      <c r="S58" s="129">
        <f>IF('3g CPIH'!O$16="-","-",'3j PAAC PAP'!$G$24*('3g CPIH'!O$16/'3g CPIH'!$G$16))</f>
        <v>42.1065993150685</v>
      </c>
      <c r="T58" s="129">
        <f>IF('3g CPIH'!P$16="-","-",'3j PAAC PAP'!$G$24*('3g CPIH'!P$16/'3g CPIH'!$G$16))</f>
        <v>42.223023091976515</v>
      </c>
      <c r="U58" s="129" t="str">
        <f>IF('3g CPIH'!Q$16="-","-",'3j PAAC PAP'!$G$24*('3g CPIH'!Q$16/'3g CPIH'!$G$16))</f>
        <v>-</v>
      </c>
      <c r="V58" s="129" t="str">
        <f>IF('3g CPIH'!R$16="-","-",'3j PAAC PAP'!$G$24*('3g CPIH'!R$16/'3g CPIH'!$G$16))</f>
        <v>-</v>
      </c>
      <c r="W58" s="129" t="str">
        <f>IF('3g CPIH'!S$16="-","-",'3j PAAC PAP'!$G$24*('3g CPIH'!S$16/'3g CPIH'!$G$16))</f>
        <v>-</v>
      </c>
      <c r="X58" s="129" t="str">
        <f>IF('3g CPIH'!T$16="-","-",'3j PAAC PAP'!$G$24*('3g CPIH'!T$16/'3g CPIH'!$G$16))</f>
        <v>-</v>
      </c>
      <c r="Y58" s="129" t="str">
        <f>IF('3g CPIH'!U$16="-","-",'3j PAAC PAP'!$G$24*('3g CPIH'!U$16/'3g CPIH'!$G$16))</f>
        <v>-</v>
      </c>
      <c r="Z58" s="129" t="str">
        <f>IF('3g CPIH'!V$16="-","-",'3j PAAC PAP'!$G$24*('3g CPIH'!V$16/'3g CPIH'!$G$16))</f>
        <v>-</v>
      </c>
      <c r="AA58" s="28"/>
    </row>
    <row r="59" spans="1:27" s="29" customFormat="1" ht="11.25" x14ac:dyDescent="0.15">
      <c r="A59" s="256"/>
      <c r="B59" s="132" t="s">
        <v>349</v>
      </c>
      <c r="C59" s="132" t="s">
        <v>406</v>
      </c>
      <c r="D59" s="134" t="s">
        <v>319</v>
      </c>
      <c r="E59" s="131"/>
      <c r="F59" s="30"/>
      <c r="G59" s="129">
        <f>IF(G51="-","-",SUM(G51:G57)*'3j PAAC PAP'!$G$42)</f>
        <v>0</v>
      </c>
      <c r="H59" s="129">
        <f>IF(H51="-","-",SUM(H51:H57)*'3j PAAC PAP'!$G$42)</f>
        <v>0</v>
      </c>
      <c r="I59" s="129">
        <f>IF(I51="-","-",SUM(I51:I57)*'3j PAAC PAP'!$G$42)</f>
        <v>0</v>
      </c>
      <c r="J59" s="129">
        <f>IF(J51="-","-",SUM(J51:J57)*'3j PAAC PAP'!$G$42)</f>
        <v>0</v>
      </c>
      <c r="K59" s="129">
        <f>IF(K51="-","-",SUM(K51:K57)*'3j PAAC PAP'!$G$42)</f>
        <v>0</v>
      </c>
      <c r="L59" s="129">
        <f>IF(L51="-","-",SUM(L51:L57)*'3j PAAC PAP'!$G$42)</f>
        <v>0</v>
      </c>
      <c r="M59" s="129">
        <f>IF(M51="-","-",SUM(M51:M57)*'3j PAAC PAP'!$G$42)</f>
        <v>0</v>
      </c>
      <c r="N59" s="129">
        <f>IF(N51="-","-",SUM(N51:N57)*'3j PAAC PAP'!$G$42)</f>
        <v>0</v>
      </c>
      <c r="O59" s="30"/>
      <c r="P59" s="129">
        <f>IF(P51="-","-",SUM(P51:P57)*'3j PAAC PAP'!$G$42)</f>
        <v>0</v>
      </c>
      <c r="Q59" s="129">
        <f>IF(Q51="-","-",SUM(Q51:Q57)*'3j PAAC PAP'!$G$42)</f>
        <v>0</v>
      </c>
      <c r="R59" s="129">
        <f>IF(R51="-","-",SUM(R51:R57)*'3j PAAC PAP'!$G$42)</f>
        <v>0</v>
      </c>
      <c r="S59" s="129">
        <f>IF(S51="-","-",SUM(S51:S57)*'3j PAAC PAP'!$G$42)</f>
        <v>0</v>
      </c>
      <c r="T59" s="129">
        <f>IF(T51="-","-",SUM(T51:T57)*'3j PAAC PAP'!$G$42)</f>
        <v>0</v>
      </c>
      <c r="U59" s="129" t="str">
        <f>IF(U51="-","-",SUM(U51:U57)*'3j PAAC PAP'!$G$42)</f>
        <v>-</v>
      </c>
      <c r="V59" s="129" t="str">
        <f>IF(V51="-","-",SUM(V51:V57)*'3j PAAC PAP'!$G$42)</f>
        <v>-</v>
      </c>
      <c r="W59" s="129" t="str">
        <f>IF(W51="-","-",SUM(W51:W57)*'3j PAAC PAP'!$G$42)</f>
        <v>-</v>
      </c>
      <c r="X59" s="129" t="str">
        <f>IF(X51="-","-",SUM(X51:X57)*'3j PAAC PAP'!$G$42)</f>
        <v>-</v>
      </c>
      <c r="Y59" s="129" t="str">
        <f>IF(Y51="-","-",SUM(Y51:Y57)*'3j PAAC PAP'!$G$42)</f>
        <v>-</v>
      </c>
      <c r="Z59" s="129" t="str">
        <f>IF(Z51="-","-",SUM(Z51:Z57)*'3j PAAC PAP'!$G$42)</f>
        <v>-</v>
      </c>
      <c r="AA59" s="28"/>
    </row>
    <row r="60" spans="1:27" s="29" customFormat="1" ht="11.25" customHeight="1" x14ac:dyDescent="0.15">
      <c r="A60" s="256"/>
      <c r="B60" s="132" t="s">
        <v>388</v>
      </c>
      <c r="C60" s="132" t="s">
        <v>518</v>
      </c>
      <c r="D60" s="134" t="s">
        <v>319</v>
      </c>
      <c r="E60" s="131"/>
      <c r="F60" s="30"/>
      <c r="G60" s="129">
        <f>IF(G54="-","-",SUM(G51:G59)*'3k EBIT'!$E$12)</f>
        <v>10.149451373839732</v>
      </c>
      <c r="H60" s="129">
        <f>IF(H54="-","-",SUM(H51:H59)*'3k EBIT'!$E$12)</f>
        <v>9.3855148789574336</v>
      </c>
      <c r="I60" s="129">
        <f>IF(I54="-","-",SUM(I51:I59)*'3k EBIT'!$E$12)</f>
        <v>8.7351006721758626</v>
      </c>
      <c r="J60" s="129">
        <f>IF(J54="-","-",SUM(J51:J59)*'3k EBIT'!$E$12)</f>
        <v>8.4597481864619297</v>
      </c>
      <c r="K60" s="129">
        <f>IF(K54="-","-",SUM(K51:K59)*'3k EBIT'!$E$12)</f>
        <v>9.1298497374771728</v>
      </c>
      <c r="L60" s="129">
        <f>IF(L54="-","-",SUM(L51:L59)*'3k EBIT'!$E$12)</f>
        <v>9.126470912922116</v>
      </c>
      <c r="M60" s="129">
        <f>IF(M54="-","-",SUM(M51:M59)*'3k EBIT'!$E$12)</f>
        <v>9.6335299058554344</v>
      </c>
      <c r="N60" s="129">
        <f>IF(N54="-","-",SUM(N51:N59)*'3k EBIT'!$E$12)</f>
        <v>10.192429023502404</v>
      </c>
      <c r="O60" s="30"/>
      <c r="P60" s="129">
        <f>IF(P54="-","-",SUM(P51:P59)*'3k EBIT'!$E$12)</f>
        <v>10.192429023502404</v>
      </c>
      <c r="Q60" s="129">
        <f>IF(Q54="-","-",SUM(Q51:Q59)*'3k EBIT'!$E$12)</f>
        <v>11.147998831833331</v>
      </c>
      <c r="R60" s="129">
        <f>IF(R54="-","-",SUM(R51:R59)*'3k EBIT'!$E$12)</f>
        <v>10.184046420353388</v>
      </c>
      <c r="S60" s="129">
        <f>IF(S54="-","-",SUM(S51:S59)*'3k EBIT'!$E$12)</f>
        <v>9.8242541404527</v>
      </c>
      <c r="T60" s="129">
        <f>IF(T54="-","-",SUM(T51:T59)*'3k EBIT'!$E$12)</f>
        <v>8.5600381250991671</v>
      </c>
      <c r="U60" s="129" t="str">
        <f>IF(U54="-","-",SUM(U51:U59)*'3k EBIT'!$E$12)</f>
        <v>-</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15">
      <c r="A61" s="256"/>
      <c r="B61" s="132" t="s">
        <v>292</v>
      </c>
      <c r="C61" s="177" t="s">
        <v>519</v>
      </c>
      <c r="D61" s="134" t="s">
        <v>319</v>
      </c>
      <c r="E61" s="130"/>
      <c r="F61" s="30"/>
      <c r="G61" s="129">
        <f>IF(G56="-","-",SUM(G51:G54,G56:G60)*'3l HAP'!$E$13)</f>
        <v>6.020222631714776</v>
      </c>
      <c r="H61" s="129">
        <f>IF(H56="-","-",SUM(H51:H54,H56:H60)*'3l HAP'!$E$13)</f>
        <v>5.4333064148112209</v>
      </c>
      <c r="I61" s="129">
        <f>IF(I56="-","-",SUM(I51:I54,I56:I60)*'3l HAP'!$E$13)</f>
        <v>4.8714534791896114</v>
      </c>
      <c r="J61" s="129">
        <f>IF(J56="-","-",SUM(J51:J54,J56:J60)*'3l HAP'!$E$13)</f>
        <v>4.6643678063106266</v>
      </c>
      <c r="K61" s="129">
        <f>IF(K56="-","-",SUM(K51:K54,K56:K60)*'3l HAP'!$E$13)</f>
        <v>5.2392346942087764</v>
      </c>
      <c r="L61" s="129">
        <f>IF(L56="-","-",SUM(L51:L54,L56:L60)*'3l HAP'!$E$13)</f>
        <v>5.2362796602100072</v>
      </c>
      <c r="M61" s="129">
        <f>IF(M56="-","-",SUM(M51:M54,M56:M60)*'3l HAP'!$E$13)</f>
        <v>5.5716468342177725</v>
      </c>
      <c r="N61" s="129">
        <f>IF(N56="-","-",SUM(N51:N54,N56:N60)*'3l HAP'!$E$13)</f>
        <v>6.0012683980718693</v>
      </c>
      <c r="O61" s="30"/>
      <c r="P61" s="129">
        <f>IF(P56="-","-",SUM(P51:P54,P56:P60)*'3l HAP'!$E$13)</f>
        <v>6.0012683980718693</v>
      </c>
      <c r="Q61" s="129">
        <f>IF(Q56="-","-",SUM(Q51:Q54,Q56:Q60)*'3l HAP'!$E$13)</f>
        <v>6.629612197095927</v>
      </c>
      <c r="R61" s="129">
        <f>IF(R56="-","-",SUM(R51:R54,R56:R60)*'3l HAP'!$E$13)</f>
        <v>5.8933116734572906</v>
      </c>
      <c r="S61" s="129">
        <f>IF(S56="-","-",SUM(S51:S54,S56:S60)*'3l HAP'!$E$13)</f>
        <v>5.6163342886826335</v>
      </c>
      <c r="T61" s="129">
        <f>IF(T56="-","-",SUM(T51:T54,T56:T60)*'3l HAP'!$E$13)</f>
        <v>4.681160069293127</v>
      </c>
      <c r="U61" s="129" t="str">
        <f>IF(U56="-","-",SUM(U51:U54,U56:U60)*'3l HAP'!$E$13)</f>
        <v>-</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15">
      <c r="A62" s="256"/>
      <c r="B62" s="132" t="s">
        <v>44</v>
      </c>
      <c r="C62" s="132" t="str">
        <f>B62&amp;"_"&amp;D62</f>
        <v>Total_N Wales and Mersey</v>
      </c>
      <c r="D62" s="134" t="s">
        <v>319</v>
      </c>
      <c r="E62" s="131"/>
      <c r="F62" s="30"/>
      <c r="G62" s="129">
        <f t="shared" ref="G62:N62" si="6">IF(G51="-","-",SUM(G51:G61))</f>
        <v>540.20165324139361</v>
      </c>
      <c r="H62" s="129">
        <f t="shared" si="6"/>
        <v>499.4075696909926</v>
      </c>
      <c r="I62" s="129">
        <f t="shared" si="6"/>
        <v>464.6134042224034</v>
      </c>
      <c r="J62" s="129">
        <f t="shared" si="6"/>
        <v>449.91408844537114</v>
      </c>
      <c r="K62" s="129">
        <f t="shared" si="6"/>
        <v>485.75744345054039</v>
      </c>
      <c r="L62" s="129">
        <f t="shared" si="6"/>
        <v>485.57665561867714</v>
      </c>
      <c r="M62" s="129">
        <f t="shared" si="6"/>
        <v>512.59932718696678</v>
      </c>
      <c r="N62" s="129">
        <f t="shared" si="6"/>
        <v>542.44467963462694</v>
      </c>
      <c r="O62" s="30"/>
      <c r="P62" s="129">
        <f t="shared" ref="P62:Z62" si="7">IF(P51="-","-",SUM(P51:P61))</f>
        <v>542.44467963462694</v>
      </c>
      <c r="Q62" s="129">
        <f t="shared" si="7"/>
        <v>593.36615046683357</v>
      </c>
      <c r="R62" s="129">
        <f t="shared" si="7"/>
        <v>541.89553345282502</v>
      </c>
      <c r="S62" s="129">
        <f t="shared" si="7"/>
        <v>522.68212810554496</v>
      </c>
      <c r="T62" s="129">
        <f t="shared" si="7"/>
        <v>455.20929635110269</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t="str">
        <f>IF('3a DF'!V$41="-","-",'3a DF'!V$41)</f>
        <v>-</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f>IF('3c AA'!W255="-","-",'3c AA'!W255)</f>
        <v>0</v>
      </c>
      <c r="U65" s="38" t="str">
        <f>IF('3c AA'!X255="-","-",'3c AA'!X255)</f>
        <v>-</v>
      </c>
      <c r="V65" s="38" t="str">
        <f>IF('3c AA'!Y255="-","-",'3c AA'!Y255)</f>
        <v>-</v>
      </c>
      <c r="W65" s="38" t="str">
        <f>IF('3c AA'!Z255="-","-",'3c AA'!Z255)</f>
        <v>-</v>
      </c>
      <c r="X65" s="38" t="str">
        <f>IF('3c AA'!AA255="-","-",'3c AA'!AA255)</f>
        <v>-</v>
      </c>
      <c r="Y65" s="38" t="str">
        <f>IF('3c AA'!AB255="-","-",'3c AA'!AB255)</f>
        <v>-</v>
      </c>
      <c r="Z65" s="38" t="str">
        <f>IF('3c AA'!AC255="-","-",'3c AA'!AC255)</f>
        <v>-</v>
      </c>
      <c r="AA65" s="28"/>
    </row>
    <row r="66" spans="1:27" s="29" customFormat="1" ht="11.25" customHeight="1" x14ac:dyDescent="0.15">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t="str">
        <f>IF('3d PC'!U$42="-","-",'3d PC'!U$42)</f>
        <v>-</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15">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t="str">
        <f>IF('3f NC-Gas'!T48="-","-",'3f NC-Gas'!T48)</f>
        <v>-</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15">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t="str">
        <f>IF('3g CPIH'!Q$16="-","-",'3h OC '!$E$12*('3g CPIH'!Q$16/'3g CPIH'!$G$16))</f>
        <v>-</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SMNCC'!G$41="-","-",'3i SMNCC'!G$41)</f>
        <v>0</v>
      </c>
      <c r="L69" s="38">
        <f>IF('3i SMNCC'!H$41="-","-",'3i SMNCC'!H$41)</f>
        <v>-0.14839795210242812</v>
      </c>
      <c r="M69" s="38">
        <f>IF('3i SMNCC'!I$41="-","-",'3i SMNCC'!I$41)</f>
        <v>1.8996756847995959</v>
      </c>
      <c r="N69" s="38">
        <f>IF('3i SMNCC'!J$41="-","-",'3i SMNCC'!J$41)</f>
        <v>1.9653138101793148</v>
      </c>
      <c r="O69" s="30"/>
      <c r="P69" s="38">
        <f>IF('3i SMNCC'!L$41="-","-",'3i SMNCC'!L$41)</f>
        <v>1.9653138101793148</v>
      </c>
      <c r="Q69" s="38">
        <f>IF('3i SMNCC'!M$41="-","-",'3i SMNCC'!M$41)</f>
        <v>3.94070969375099</v>
      </c>
      <c r="R69" s="38">
        <f>IF('3i SMNCC'!N$41="-","-",'3i SMNCC'!N$41)</f>
        <v>3.6877871322225353</v>
      </c>
      <c r="S69" s="38">
        <f>IF('3i SMNCC'!O$41="-","-",'3i SMNCC'!O$41)</f>
        <v>5.396909444486452</v>
      </c>
      <c r="T69" s="38">
        <f>IF('3i SMNCC'!P$41="-","-",'3i SMNCC'!P$41)</f>
        <v>4.6837637900821658</v>
      </c>
      <c r="U69" s="38" t="str">
        <f>IF('3i SMNCC'!Q$41="-","-",'3i SMNCC'!Q$41)</f>
        <v>-</v>
      </c>
      <c r="V69" s="38" t="str">
        <f>IF('3i SMNCC'!R$41="-","-",'3i SMNCC'!R$41)</f>
        <v>-</v>
      </c>
      <c r="W69" s="38" t="str">
        <f>IF('3i SMNCC'!S$41="-","-",'3i SMNCC'!S$41)</f>
        <v>-</v>
      </c>
      <c r="X69" s="38" t="str">
        <f>IF('3i SMNCC'!T$41="-","-",'3i SMNCC'!T$41)</f>
        <v>-</v>
      </c>
      <c r="Y69" s="38" t="str">
        <f>IF('3i SMNCC'!U$41="-","-",'3i SMNCC'!U$41)</f>
        <v>-</v>
      </c>
      <c r="Z69" s="38" t="str">
        <f>IF('3i SMNCC'!V$41="-","-",'3i SMNCC'!V$41)</f>
        <v>-</v>
      </c>
      <c r="AA69" s="28"/>
    </row>
    <row r="70" spans="1:27" s="29" customFormat="1" ht="11.25" x14ac:dyDescent="0.15">
      <c r="A70" s="256"/>
      <c r="B70" s="135" t="s">
        <v>349</v>
      </c>
      <c r="C70" s="135" t="s">
        <v>389</v>
      </c>
      <c r="D70" s="133" t="s">
        <v>320</v>
      </c>
      <c r="E70" s="128"/>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f>IF('3g CPIH'!P$16="-","-",'3j PAAC PAP'!$G$24*('3g CPIH'!P$16/'3g CPIH'!$G$16))</f>
        <v>42.223023091976515</v>
      </c>
      <c r="U70" s="38" t="str">
        <f>IF('3g CPIH'!Q$16="-","-",'3j PAAC PAP'!$G$24*('3g CPIH'!Q$16/'3g CPIH'!$G$16))</f>
        <v>-</v>
      </c>
      <c r="V70" s="38" t="str">
        <f>IF('3g CPIH'!R$16="-","-",'3j PAAC PAP'!$G$24*('3g CPIH'!R$16/'3g CPIH'!$G$16))</f>
        <v>-</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15">
      <c r="A71" s="256"/>
      <c r="B71" s="135" t="s">
        <v>349</v>
      </c>
      <c r="C71" s="135" t="s">
        <v>406</v>
      </c>
      <c r="D71" s="133" t="s">
        <v>320</v>
      </c>
      <c r="E71" s="128"/>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f>IF(T63="-","-",SUM(T63:T69)*'3j PAAC PAP'!$G$42)</f>
        <v>0</v>
      </c>
      <c r="U71" s="38" t="str">
        <f>IF(U63="-","-",SUM(U63:U69)*'3j PAAC PAP'!$G$42)</f>
        <v>-</v>
      </c>
      <c r="V71" s="38" t="str">
        <f>IF(V63="-","-",SUM(V63:V69)*'3j PAAC PAP'!$G$42)</f>
        <v>-</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15">
      <c r="A72" s="256"/>
      <c r="B72" s="135" t="s">
        <v>388</v>
      </c>
      <c r="C72" s="135" t="s">
        <v>518</v>
      </c>
      <c r="D72" s="133" t="s">
        <v>320</v>
      </c>
      <c r="E72" s="128"/>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9.1121838729935778</v>
      </c>
      <c r="M72" s="38">
        <f>IF(M66="-","-",SUM(M63:M71)*'3k EBIT'!$E$12)</f>
        <v>9.6182437498295759</v>
      </c>
      <c r="N72" s="38">
        <f>IF(N66="-","-",SUM(N63:N71)*'3k EBIT'!$E$12)</f>
        <v>10.177142867458024</v>
      </c>
      <c r="O72" s="30"/>
      <c r="P72" s="38">
        <f>IF(P66="-","-",SUM(P63:P71)*'3k EBIT'!$E$12)</f>
        <v>10.177142867458024</v>
      </c>
      <c r="Q72" s="38">
        <f>IF(Q66="-","-",SUM(Q63:Q71)*'3k EBIT'!$E$12)</f>
        <v>11.076936978339996</v>
      </c>
      <c r="R72" s="38">
        <f>IF(R66="-","-",SUM(R63:R71)*'3k EBIT'!$E$12)</f>
        <v>10.11298456697426</v>
      </c>
      <c r="S72" s="38">
        <f>IF(S66="-","-",SUM(S63:S71)*'3k EBIT'!$E$12)</f>
        <v>9.7325392555805728</v>
      </c>
      <c r="T72" s="38">
        <f>IF(T66="-","-",SUM(T63:T71)*'3k EBIT'!$E$12)</f>
        <v>8.4683232409122748</v>
      </c>
      <c r="U72" s="38" t="str">
        <f>IF(U66="-","-",SUM(U63:U71)*'3k EBIT'!$E$12)</f>
        <v>-</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15">
      <c r="A73" s="256"/>
      <c r="B73" s="135" t="s">
        <v>292</v>
      </c>
      <c r="C73" s="179" t="s">
        <v>519</v>
      </c>
      <c r="D73" s="133" t="s">
        <v>320</v>
      </c>
      <c r="E73" s="127"/>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5.2360704836584127</v>
      </c>
      <c r="M73" s="38">
        <f>IF(M68="-","-",SUM(M63:M66,M68:M72)*'3l HAP'!$E$13)</f>
        <v>5.5714230296073977</v>
      </c>
      <c r="N73" s="38">
        <f>IF(N68="-","-",SUM(N63:N66,N68:N72)*'3l HAP'!$E$13)</f>
        <v>6.0010445934612235</v>
      </c>
      <c r="O73" s="30"/>
      <c r="P73" s="38">
        <f>IF(P68="-","-",SUM(P63:P66,P68:P72)*'3l HAP'!$E$13)</f>
        <v>6.0010445934612235</v>
      </c>
      <c r="Q73" s="38">
        <f>IF(Q68="-","-",SUM(Q63:Q66,Q68:Q72)*'3l HAP'!$E$13)</f>
        <v>6.6285717804989313</v>
      </c>
      <c r="R73" s="38">
        <f>IF(R68="-","-",SUM(R63:R66,R68:R72)*'3l HAP'!$E$13)</f>
        <v>5.8922712568619664</v>
      </c>
      <c r="S73" s="38">
        <f>IF(S68="-","-",SUM(S63:S66,S68:S72)*'3l HAP'!$E$13)</f>
        <v>5.614991491053221</v>
      </c>
      <c r="T73" s="38">
        <f>IF(T68="-","-",SUM(T63:T66,T68:T72)*'3l HAP'!$E$13)</f>
        <v>4.6798172716737474</v>
      </c>
      <c r="U73" s="38" t="str">
        <f>IF(U68="-","-",SUM(U63:U66,U68:U72)*'3l HAP'!$E$13)</f>
        <v>-</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15">
      <c r="A74" s="256"/>
      <c r="B74" s="135" t="s">
        <v>44</v>
      </c>
      <c r="C74" s="135" t="str">
        <f>B74&amp;"_"&amp;D74</f>
        <v>Total_Midlands</v>
      </c>
      <c r="D74" s="133" t="s">
        <v>320</v>
      </c>
      <c r="E74" s="128"/>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484.82449728279704</v>
      </c>
      <c r="M74" s="38">
        <f t="shared" si="8"/>
        <v>511.79456918699452</v>
      </c>
      <c r="N74" s="38">
        <f t="shared" si="8"/>
        <v>541.63992163367959</v>
      </c>
      <c r="O74" s="30"/>
      <c r="P74" s="38">
        <f t="shared" ref="P74:Z74" si="9">IF(P63="-","-",SUM(P63:P73))</f>
        <v>541.63992163367959</v>
      </c>
      <c r="Q74" s="38">
        <f t="shared" si="9"/>
        <v>589.62501404281227</v>
      </c>
      <c r="R74" s="38">
        <f t="shared" si="9"/>
        <v>538.15439703481616</v>
      </c>
      <c r="S74" s="38">
        <f t="shared" si="9"/>
        <v>517.85368809796455</v>
      </c>
      <c r="T74" s="38">
        <f t="shared" si="9"/>
        <v>450.38085637959733</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t="str">
        <f>IF('3a DF'!V$41="-","-",'3a DF'!V$41)</f>
        <v>-</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AA'!J256="-","-",'3c AA'!J256)</f>
        <v>-</v>
      </c>
      <c r="H77" s="129" t="str">
        <f>IF('3c AA'!K256="-","-",'3c AA'!K256)</f>
        <v>-</v>
      </c>
      <c r="I77" s="129" t="str">
        <f>IF('3c AA'!L256="-","-",'3c AA'!L256)</f>
        <v>-</v>
      </c>
      <c r="J77" s="129" t="str">
        <f>IF('3c AA'!M256="-","-",'3c AA'!M256)</f>
        <v>-</v>
      </c>
      <c r="K77" s="129" t="str">
        <f>IF('3c AA'!N256="-","-",'3c AA'!N256)</f>
        <v>-</v>
      </c>
      <c r="L77" s="129" t="str">
        <f>IF('3c AA'!O256="-","-",'3c AA'!O256)</f>
        <v>-</v>
      </c>
      <c r="M77" s="129" t="str">
        <f>IF('3c AA'!P256="-","-",'3c AA'!P256)</f>
        <v>-</v>
      </c>
      <c r="N77" s="129" t="str">
        <f>IF('3c AA'!Q256="-","-",'3c AA'!Q256)</f>
        <v>-</v>
      </c>
      <c r="O77" s="30"/>
      <c r="P77" s="129" t="str">
        <f>IF('3c AA'!S256="-","-",'3c AA'!S256)</f>
        <v>-</v>
      </c>
      <c r="Q77" s="129" t="str">
        <f>IF('3c AA'!T256="-","-",'3c AA'!T256)</f>
        <v>-</v>
      </c>
      <c r="R77" s="129" t="str">
        <f>IF('3c AA'!U256="-","-",'3c AA'!U256)</f>
        <v>-</v>
      </c>
      <c r="S77" s="129" t="str">
        <f>IF('3c AA'!V256="-","-",'3c AA'!V256)</f>
        <v>-</v>
      </c>
      <c r="T77" s="129">
        <f>IF('3c AA'!W256="-","-",'3c AA'!W256)</f>
        <v>0</v>
      </c>
      <c r="U77" s="129" t="str">
        <f>IF('3c AA'!X256="-","-",'3c AA'!X256)</f>
        <v>-</v>
      </c>
      <c r="V77" s="129" t="str">
        <f>IF('3c AA'!Y256="-","-",'3c AA'!Y256)</f>
        <v>-</v>
      </c>
      <c r="W77" s="129" t="str">
        <f>IF('3c AA'!Z256="-","-",'3c AA'!Z256)</f>
        <v>-</v>
      </c>
      <c r="X77" s="129" t="str">
        <f>IF('3c AA'!AA256="-","-",'3c AA'!AA256)</f>
        <v>-</v>
      </c>
      <c r="Y77" s="129" t="str">
        <f>IF('3c AA'!AB256="-","-",'3c AA'!AB256)</f>
        <v>-</v>
      </c>
      <c r="Z77" s="129" t="str">
        <f>IF('3c AA'!AC256="-","-",'3c AA'!AC256)</f>
        <v>-</v>
      </c>
      <c r="AA77" s="28"/>
    </row>
    <row r="78" spans="1:27" s="29" customFormat="1" ht="11.25" x14ac:dyDescent="0.15">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t="str">
        <f>IF('3d PC'!U$42="-","-",'3d PC'!U$42)</f>
        <v>-</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15">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t="str">
        <f>IF('3f NC-Gas'!T49="-","-",'3f NC-Gas'!T49)</f>
        <v>-</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15">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t="str">
        <f>IF('3g CPIH'!Q$16="-","-",'3h OC '!$E$12*('3g CPIH'!Q$16/'3g CPIH'!$G$16))</f>
        <v>-</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SMNCC'!G$41="-","-",'3i SMNCC'!G$41)</f>
        <v>0</v>
      </c>
      <c r="L81" s="129">
        <f>IF('3i SMNCC'!H$41="-","-",'3i SMNCC'!H$41)</f>
        <v>-0.14839795210242812</v>
      </c>
      <c r="M81" s="129">
        <f>IF('3i SMNCC'!I$41="-","-",'3i SMNCC'!I$41)</f>
        <v>1.8996756847995959</v>
      </c>
      <c r="N81" s="129">
        <f>IF('3i SMNCC'!J$41="-","-",'3i SMNCC'!J$41)</f>
        <v>1.9653138101793148</v>
      </c>
      <c r="O81" s="30"/>
      <c r="P81" s="129">
        <f>IF('3i SMNCC'!L$41="-","-",'3i SMNCC'!L$41)</f>
        <v>1.9653138101793148</v>
      </c>
      <c r="Q81" s="129">
        <f>IF('3i SMNCC'!M$41="-","-",'3i SMNCC'!M$41)</f>
        <v>3.94070969375099</v>
      </c>
      <c r="R81" s="129">
        <f>IF('3i SMNCC'!N$41="-","-",'3i SMNCC'!N$41)</f>
        <v>3.6877871322225353</v>
      </c>
      <c r="S81" s="129">
        <f>IF('3i SMNCC'!O$41="-","-",'3i SMNCC'!O$41)</f>
        <v>5.396909444486452</v>
      </c>
      <c r="T81" s="129">
        <f>IF('3i SMNCC'!P$41="-","-",'3i SMNCC'!P$41)</f>
        <v>4.6837637900821658</v>
      </c>
      <c r="U81" s="129" t="str">
        <f>IF('3i SMNCC'!Q$41="-","-",'3i SMNCC'!Q$41)</f>
        <v>-</v>
      </c>
      <c r="V81" s="129" t="str">
        <f>IF('3i SMNCC'!R$41="-","-",'3i SMNCC'!R$41)</f>
        <v>-</v>
      </c>
      <c r="W81" s="129" t="str">
        <f>IF('3i SMNCC'!S$41="-","-",'3i SMNCC'!S$41)</f>
        <v>-</v>
      </c>
      <c r="X81" s="129" t="str">
        <f>IF('3i SMNCC'!T$41="-","-",'3i SMNCC'!T$41)</f>
        <v>-</v>
      </c>
      <c r="Y81" s="129" t="str">
        <f>IF('3i SMNCC'!U$41="-","-",'3i SMNCC'!U$41)</f>
        <v>-</v>
      </c>
      <c r="Z81" s="129" t="str">
        <f>IF('3i SMNCC'!V$41="-","-",'3i SMNCC'!V$41)</f>
        <v>-</v>
      </c>
      <c r="AA81" s="28"/>
    </row>
    <row r="82" spans="1:27" s="29" customFormat="1" ht="11.25" customHeight="1" x14ac:dyDescent="0.15">
      <c r="A82" s="256"/>
      <c r="B82" s="132" t="s">
        <v>349</v>
      </c>
      <c r="C82" s="132" t="s">
        <v>389</v>
      </c>
      <c r="D82" s="134" t="s">
        <v>321</v>
      </c>
      <c r="E82" s="131"/>
      <c r="F82" s="30"/>
      <c r="G82" s="129">
        <f>IF('3g CPIH'!C$16="-","-",'3j PAAC PAP'!$G$24*('3g CPIH'!C$16/'3g CPIH'!$G$16))</f>
        <v>38.769117710371823</v>
      </c>
      <c r="H82" s="129">
        <f>IF('3g CPIH'!D$16="-","-",'3j PAAC PAP'!$G$24*('3g CPIH'!D$16/'3g CPIH'!$G$16))</f>
        <v>38.846733561643838</v>
      </c>
      <c r="I82" s="129">
        <f>IF('3g CPIH'!E$16="-","-",'3j PAAC PAP'!$G$24*('3g CPIH'!E$16/'3g CPIH'!$G$16))</f>
        <v>38.963157338551866</v>
      </c>
      <c r="J82" s="129">
        <f>IF('3g CPIH'!F$16="-","-",'3j PAAC PAP'!$G$24*('3g CPIH'!F$16/'3g CPIH'!$G$16))</f>
        <v>39.19600489236791</v>
      </c>
      <c r="K82" s="129">
        <f>IF('3g CPIH'!G$16="-","-",'3j PAAC PAP'!$G$24*('3g CPIH'!G$16/'3g CPIH'!$G$16))</f>
        <v>39.661700000000003</v>
      </c>
      <c r="L82" s="129">
        <f>IF('3g CPIH'!H$16="-","-",'3j PAAC PAP'!$G$24*('3g CPIH'!H$16/'3g CPIH'!$G$16))</f>
        <v>40.166203033268111</v>
      </c>
      <c r="M82" s="129">
        <f>IF('3g CPIH'!I$16="-","-",'3j PAAC PAP'!$G$24*('3g CPIH'!I$16/'3g CPIH'!$G$16))</f>
        <v>40.748321917808219</v>
      </c>
      <c r="N82" s="129">
        <f>IF('3g CPIH'!J$16="-","-",'3j PAAC PAP'!$G$24*('3g CPIH'!J$16/'3g CPIH'!$G$16))</f>
        <v>41.097593248532299</v>
      </c>
      <c r="O82" s="30"/>
      <c r="P82" s="129">
        <f>IF('3g CPIH'!L$16="-","-",'3j PAAC PAP'!$G$24*('3g CPIH'!L$16/'3g CPIH'!$G$16))</f>
        <v>41.097593248532299</v>
      </c>
      <c r="Q82" s="129">
        <f>IF('3g CPIH'!M$16="-","-",'3j PAAC PAP'!$G$24*('3g CPIH'!M$16/'3g CPIH'!$G$16))</f>
        <v>41.563288356164385</v>
      </c>
      <c r="R82" s="129">
        <f>IF('3g CPIH'!N$16="-","-",'3j PAAC PAP'!$G$24*('3g CPIH'!N$16/'3g CPIH'!$G$16))</f>
        <v>41.87375176125245</v>
      </c>
      <c r="S82" s="129">
        <f>IF('3g CPIH'!O$16="-","-",'3j PAAC PAP'!$G$24*('3g CPIH'!O$16/'3g CPIH'!$G$16))</f>
        <v>42.1065993150685</v>
      </c>
      <c r="T82" s="129">
        <f>IF('3g CPIH'!P$16="-","-",'3j PAAC PAP'!$G$24*('3g CPIH'!P$16/'3g CPIH'!$G$16))</f>
        <v>42.223023091976515</v>
      </c>
      <c r="U82" s="129" t="str">
        <f>IF('3g CPIH'!Q$16="-","-",'3j PAAC PAP'!$G$24*('3g CPIH'!Q$16/'3g CPIH'!$G$16))</f>
        <v>-</v>
      </c>
      <c r="V82" s="129" t="str">
        <f>IF('3g CPIH'!R$16="-","-",'3j PAAC PAP'!$G$24*('3g CPIH'!R$16/'3g CPIH'!$G$16))</f>
        <v>-</v>
      </c>
      <c r="W82" s="129" t="str">
        <f>IF('3g CPIH'!S$16="-","-",'3j PAAC PAP'!$G$24*('3g CPIH'!S$16/'3g CPIH'!$G$16))</f>
        <v>-</v>
      </c>
      <c r="X82" s="129" t="str">
        <f>IF('3g CPIH'!T$16="-","-",'3j PAAC PAP'!$G$24*('3g CPIH'!T$16/'3g CPIH'!$G$16))</f>
        <v>-</v>
      </c>
      <c r="Y82" s="129" t="str">
        <f>IF('3g CPIH'!U$16="-","-",'3j PAAC PAP'!$G$24*('3g CPIH'!U$16/'3g CPIH'!$G$16))</f>
        <v>-</v>
      </c>
      <c r="Z82" s="129" t="str">
        <f>IF('3g CPIH'!V$16="-","-",'3j PAAC PAP'!$G$24*('3g CPIH'!V$16/'3g CPIH'!$G$16))</f>
        <v>-</v>
      </c>
      <c r="AA82" s="28"/>
    </row>
    <row r="83" spans="1:27" s="29" customFormat="1" ht="11.25" customHeight="1" x14ac:dyDescent="0.15">
      <c r="A83" s="256"/>
      <c r="B83" s="132" t="s">
        <v>349</v>
      </c>
      <c r="C83" s="132" t="s">
        <v>406</v>
      </c>
      <c r="D83" s="134" t="s">
        <v>321</v>
      </c>
      <c r="E83" s="131"/>
      <c r="F83" s="30"/>
      <c r="G83" s="129">
        <f>IF(G75="-","-",SUM(G75:G81)*'3j PAAC PAP'!$G$42)</f>
        <v>0</v>
      </c>
      <c r="H83" s="129">
        <f>IF(H75="-","-",SUM(H75:H81)*'3j PAAC PAP'!$G$42)</f>
        <v>0</v>
      </c>
      <c r="I83" s="129">
        <f>IF(I75="-","-",SUM(I75:I81)*'3j PAAC PAP'!$G$42)</f>
        <v>0</v>
      </c>
      <c r="J83" s="129">
        <f>IF(J75="-","-",SUM(J75:J81)*'3j PAAC PAP'!$G$42)</f>
        <v>0</v>
      </c>
      <c r="K83" s="129">
        <f>IF(K75="-","-",SUM(K75:K81)*'3j PAAC PAP'!$G$42)</f>
        <v>0</v>
      </c>
      <c r="L83" s="129">
        <f>IF(L75="-","-",SUM(L75:L81)*'3j PAAC PAP'!$G$42)</f>
        <v>0</v>
      </c>
      <c r="M83" s="129">
        <f>IF(M75="-","-",SUM(M75:M81)*'3j PAAC PAP'!$G$42)</f>
        <v>0</v>
      </c>
      <c r="N83" s="129">
        <f>IF(N75="-","-",SUM(N75:N81)*'3j PAAC PAP'!$G$42)</f>
        <v>0</v>
      </c>
      <c r="O83" s="30"/>
      <c r="P83" s="129">
        <f>IF(P75="-","-",SUM(P75:P81)*'3j PAAC PAP'!$G$42)</f>
        <v>0</v>
      </c>
      <c r="Q83" s="129">
        <f>IF(Q75="-","-",SUM(Q75:Q81)*'3j PAAC PAP'!$G$42)</f>
        <v>0</v>
      </c>
      <c r="R83" s="129">
        <f>IF(R75="-","-",SUM(R75:R81)*'3j PAAC PAP'!$G$42)</f>
        <v>0</v>
      </c>
      <c r="S83" s="129">
        <f>IF(S75="-","-",SUM(S75:S81)*'3j PAAC PAP'!$G$42)</f>
        <v>0</v>
      </c>
      <c r="T83" s="129">
        <f>IF(T75="-","-",SUM(T75:T81)*'3j PAAC PAP'!$G$42)</f>
        <v>0</v>
      </c>
      <c r="U83" s="129" t="str">
        <f>IF(U75="-","-",SUM(U75:U81)*'3j PAAC PAP'!$G$42)</f>
        <v>-</v>
      </c>
      <c r="V83" s="129" t="str">
        <f>IF(V75="-","-",SUM(V75:V81)*'3j PAAC PAP'!$G$42)</f>
        <v>-</v>
      </c>
      <c r="W83" s="129" t="str">
        <f>IF(W75="-","-",SUM(W75:W81)*'3j PAAC PAP'!$G$42)</f>
        <v>-</v>
      </c>
      <c r="X83" s="129" t="str">
        <f>IF(X75="-","-",SUM(X75:X81)*'3j PAAC PAP'!$G$42)</f>
        <v>-</v>
      </c>
      <c r="Y83" s="129" t="str">
        <f>IF(Y75="-","-",SUM(Y75:Y81)*'3j PAAC PAP'!$G$42)</f>
        <v>-</v>
      </c>
      <c r="Z83" s="129" t="str">
        <f>IF(Z75="-","-",SUM(Z75:Z81)*'3j PAAC PAP'!$G$42)</f>
        <v>-</v>
      </c>
      <c r="AA83" s="28"/>
    </row>
    <row r="84" spans="1:27" s="29" customFormat="1" ht="11.25" customHeight="1" x14ac:dyDescent="0.15">
      <c r="A84" s="256"/>
      <c r="B84" s="132" t="s">
        <v>388</v>
      </c>
      <c r="C84" s="132" t="s">
        <v>518</v>
      </c>
      <c r="D84" s="134" t="s">
        <v>321</v>
      </c>
      <c r="E84" s="131"/>
      <c r="F84" s="30"/>
      <c r="G84" s="129">
        <f>IF(G78="-","-",SUM(G75:G83)*'3k EBIT'!$E$12)</f>
        <v>10.15377386563036</v>
      </c>
      <c r="H84" s="129">
        <f>IF(H78="-","-",SUM(H75:H83)*'3k EBIT'!$E$12)</f>
        <v>9.3898373707826917</v>
      </c>
      <c r="I84" s="129">
        <f>IF(I78="-","-",SUM(I75:I83)*'3k EBIT'!$E$12)</f>
        <v>8.566816342783298</v>
      </c>
      <c r="J84" s="129">
        <f>IF(J78="-","-",SUM(J75:J83)*'3k EBIT'!$E$12)</f>
        <v>8.2914638571698021</v>
      </c>
      <c r="K84" s="129">
        <f>IF(K78="-","-",SUM(K75:K83)*'3k EBIT'!$E$12)</f>
        <v>8.9914941612357584</v>
      </c>
      <c r="L84" s="129">
        <f>IF(L78="-","-",SUM(L75:L83)*'3k EBIT'!$E$12)</f>
        <v>8.9881153366737738</v>
      </c>
      <c r="M84" s="129">
        <f>IF(M78="-","-",SUM(M75:M83)*'3k EBIT'!$E$12)</f>
        <v>9.391929251163317</v>
      </c>
      <c r="N84" s="129">
        <f>IF(N78="-","-",SUM(N75:N83)*'3k EBIT'!$E$12)</f>
        <v>9.9508283687895069</v>
      </c>
      <c r="O84" s="30"/>
      <c r="P84" s="129">
        <f>IF(P78="-","-",SUM(P75:P83)*'3k EBIT'!$E$12)</f>
        <v>9.9508283687895069</v>
      </c>
      <c r="Q84" s="129">
        <f>IF(Q78="-","-",SUM(Q75:Q83)*'3k EBIT'!$E$12)</f>
        <v>10.929880872523952</v>
      </c>
      <c r="R84" s="129">
        <f>IF(R78="-","-",SUM(R75:R83)*'3k EBIT'!$E$12)</f>
        <v>9.9659284611721546</v>
      </c>
      <c r="S84" s="129">
        <f>IF(S78="-","-",SUM(S75:S83)*'3k EBIT'!$E$12)</f>
        <v>9.6142264632336758</v>
      </c>
      <c r="T84" s="129">
        <f>IF(T78="-","-",SUM(T75:T83)*'3k EBIT'!$E$12)</f>
        <v>8.3500104486489892</v>
      </c>
      <c r="U84" s="129" t="str">
        <f>IF(U78="-","-",SUM(U75:U83)*'3k EBIT'!$E$12)</f>
        <v>-</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15">
      <c r="A85" s="256"/>
      <c r="B85" s="132" t="s">
        <v>292</v>
      </c>
      <c r="C85" s="177" t="s">
        <v>519</v>
      </c>
      <c r="D85" s="134" t="s">
        <v>321</v>
      </c>
      <c r="E85" s="130"/>
      <c r="F85" s="30"/>
      <c r="G85" s="129">
        <f>IF(G80="-","-",SUM(G75:G78,G80:G84)*'3l HAP'!$E$13)</f>
        <v>6.0202859173170831</v>
      </c>
      <c r="H85" s="129">
        <f>IF(H80="-","-",SUM(H75:H78,H80:H84)*'3l HAP'!$E$13)</f>
        <v>5.4333697004140342</v>
      </c>
      <c r="I85" s="129">
        <f>IF(I80="-","-",SUM(I75:I78,I80:I84)*'3l HAP'!$E$13)</f>
        <v>4.8689896283229741</v>
      </c>
      <c r="J85" s="129">
        <f>IF(J80="-","-",SUM(J75:J78,J80:J84)*'3l HAP'!$E$13)</f>
        <v>4.6619039554454611</v>
      </c>
      <c r="K85" s="129">
        <f>IF(K80="-","-",SUM(K75:K78,K80:K84)*'3l HAP'!$E$13)</f>
        <v>5.2372090302170262</v>
      </c>
      <c r="L85" s="129">
        <f>IF(L80="-","-",SUM(L75:L78,L80:L84)*'3l HAP'!$E$13)</f>
        <v>5.2342539962181549</v>
      </c>
      <c r="M85" s="129">
        <f>IF(M80="-","-",SUM(M75:M78,M80:M84)*'3l HAP'!$E$13)</f>
        <v>5.5681095590324254</v>
      </c>
      <c r="N85" s="129">
        <f>IF(N80="-","-",SUM(N75:N78,N80:N84)*'3l HAP'!$E$13)</f>
        <v>5.9977311228862176</v>
      </c>
      <c r="O85" s="30"/>
      <c r="P85" s="129">
        <f>IF(P80="-","-",SUM(P75:P78,P80:P84)*'3l HAP'!$E$13)</f>
        <v>5.9977311228862176</v>
      </c>
      <c r="Q85" s="129">
        <f>IF(Q80="-","-",SUM(Q75:Q78,Q80:Q84)*'3l HAP'!$E$13)</f>
        <v>6.6264187320536792</v>
      </c>
      <c r="R85" s="129">
        <f>IF(R80="-","-",SUM(R75:R78,R80:R84)*'3l HAP'!$E$13)</f>
        <v>5.8901182084169177</v>
      </c>
      <c r="S85" s="129">
        <f>IF(S80="-","-",SUM(S75:S78,S80:S84)*'3l HAP'!$E$13)</f>
        <v>5.6132592734604696</v>
      </c>
      <c r="T85" s="129">
        <f>IF(T80="-","-",SUM(T75:T78,T80:T84)*'3l HAP'!$E$13)</f>
        <v>4.6780850540822208</v>
      </c>
      <c r="U85" s="129" t="str">
        <f>IF(U80="-","-",SUM(U75:U78,U80:U84)*'3l HAP'!$E$13)</f>
        <v>-</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15">
      <c r="A86" s="256"/>
      <c r="B86" s="132" t="s">
        <v>44</v>
      </c>
      <c r="C86" s="132" t="str">
        <f>B86&amp;"_"&amp;D86</f>
        <v>Total_Northern</v>
      </c>
      <c r="D86" s="134" t="s">
        <v>321</v>
      </c>
      <c r="E86" s="131"/>
      <c r="F86" s="30"/>
      <c r="G86" s="129">
        <f t="shared" ref="G86:N86" si="10">IF(G75="-","-",SUM(G75:G85))</f>
        <v>540.4292160009544</v>
      </c>
      <c r="H86" s="129">
        <f t="shared" si="10"/>
        <v>499.63513245237664</v>
      </c>
      <c r="I86" s="129">
        <f t="shared" si="10"/>
        <v>455.75387406194159</v>
      </c>
      <c r="J86" s="129">
        <f t="shared" si="10"/>
        <v>441.05455829019689</v>
      </c>
      <c r="K86" s="129">
        <f t="shared" si="10"/>
        <v>478.47354836058531</v>
      </c>
      <c r="L86" s="129">
        <f t="shared" si="10"/>
        <v>478.29276052835741</v>
      </c>
      <c r="M86" s="129">
        <f t="shared" si="10"/>
        <v>499.87997123291973</v>
      </c>
      <c r="N86" s="129">
        <f t="shared" si="10"/>
        <v>529.72532367948588</v>
      </c>
      <c r="O86" s="30"/>
      <c r="P86" s="129">
        <f t="shared" ref="P86:Z86" si="11">IF(P75="-","-",SUM(P75:P85))</f>
        <v>529.72532367948588</v>
      </c>
      <c r="Q86" s="129">
        <f t="shared" si="11"/>
        <v>581.8830691483588</v>
      </c>
      <c r="R86" s="129">
        <f t="shared" si="11"/>
        <v>530.41245214109631</v>
      </c>
      <c r="S86" s="129">
        <f t="shared" si="11"/>
        <v>511.62496938155556</v>
      </c>
      <c r="T86" s="129">
        <f t="shared" si="11"/>
        <v>444.15213766759024</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t="str">
        <f>IF('3a DF'!V$41="-","-",'3a DF'!V$41)</f>
        <v>-</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f>IF('3c AA'!W257="-","-",'3c AA'!W257)</f>
        <v>0</v>
      </c>
      <c r="U89" s="38" t="str">
        <f>IF('3c AA'!X257="-","-",'3c AA'!X257)</f>
        <v>-</v>
      </c>
      <c r="V89" s="38" t="str">
        <f>IF('3c AA'!Y257="-","-",'3c AA'!Y257)</f>
        <v>-</v>
      </c>
      <c r="W89" s="38" t="str">
        <f>IF('3c AA'!Z257="-","-",'3c AA'!Z257)</f>
        <v>-</v>
      </c>
      <c r="X89" s="38" t="str">
        <f>IF('3c AA'!AA257="-","-",'3c AA'!AA257)</f>
        <v>-</v>
      </c>
      <c r="Y89" s="38" t="str">
        <f>IF('3c AA'!AB257="-","-",'3c AA'!AB257)</f>
        <v>-</v>
      </c>
      <c r="Z89" s="38" t="str">
        <f>IF('3c AA'!AC257="-","-",'3c AA'!AC257)</f>
        <v>-</v>
      </c>
      <c r="AA89" s="28"/>
    </row>
    <row r="90" spans="1:27" s="29" customFormat="1" ht="11.25" x14ac:dyDescent="0.15">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t="str">
        <f>IF('3d PC'!U$42="-","-",'3d PC'!U$42)</f>
        <v>-</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15">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t="str">
        <f>IF('3f NC-Gas'!T50="-","-",'3f NC-Gas'!T50)</f>
        <v>-</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15">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t="str">
        <f>IF('3g CPIH'!Q$16="-","-",'3h OC '!$E$12*('3g CPIH'!Q$16/'3g CPIH'!$G$16))</f>
        <v>-</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SMNCC'!G$41="-","-",'3i SMNCC'!G$41)</f>
        <v>0</v>
      </c>
      <c r="L93" s="38">
        <f>IF('3i SMNCC'!H$41="-","-",'3i SMNCC'!H$41)</f>
        <v>-0.14839795210242812</v>
      </c>
      <c r="M93" s="38">
        <f>IF('3i SMNCC'!I$41="-","-",'3i SMNCC'!I$41)</f>
        <v>1.8996756847995959</v>
      </c>
      <c r="N93" s="38">
        <f>IF('3i SMNCC'!J$41="-","-",'3i SMNCC'!J$41)</f>
        <v>1.9653138101793148</v>
      </c>
      <c r="O93" s="30"/>
      <c r="P93" s="38">
        <f>IF('3i SMNCC'!L$41="-","-",'3i SMNCC'!L$41)</f>
        <v>1.9653138101793148</v>
      </c>
      <c r="Q93" s="38">
        <f>IF('3i SMNCC'!M$41="-","-",'3i SMNCC'!M$41)</f>
        <v>3.94070969375099</v>
      </c>
      <c r="R93" s="38">
        <f>IF('3i SMNCC'!N$41="-","-",'3i SMNCC'!N$41)</f>
        <v>3.6877871322225353</v>
      </c>
      <c r="S93" s="38">
        <f>IF('3i SMNCC'!O$41="-","-",'3i SMNCC'!O$41)</f>
        <v>5.396909444486452</v>
      </c>
      <c r="T93" s="38">
        <f>IF('3i SMNCC'!P$41="-","-",'3i SMNCC'!P$41)</f>
        <v>4.6837637900821658</v>
      </c>
      <c r="U93" s="38" t="str">
        <f>IF('3i SMNCC'!Q$41="-","-",'3i SMNCC'!Q$41)</f>
        <v>-</v>
      </c>
      <c r="V93" s="38" t="str">
        <f>IF('3i SMNCC'!R$41="-","-",'3i SMNCC'!R$41)</f>
        <v>-</v>
      </c>
      <c r="W93" s="38" t="str">
        <f>IF('3i SMNCC'!S$41="-","-",'3i SMNCC'!S$41)</f>
        <v>-</v>
      </c>
      <c r="X93" s="38" t="str">
        <f>IF('3i SMNCC'!T$41="-","-",'3i SMNCC'!T$41)</f>
        <v>-</v>
      </c>
      <c r="Y93" s="38" t="str">
        <f>IF('3i SMNCC'!U$41="-","-",'3i SMNCC'!U$41)</f>
        <v>-</v>
      </c>
      <c r="Z93" s="38" t="str">
        <f>IF('3i SMNCC'!V$41="-","-",'3i SMNCC'!V$41)</f>
        <v>-</v>
      </c>
      <c r="AA93" s="28"/>
    </row>
    <row r="94" spans="1:27" s="29" customFormat="1" ht="11.25" customHeight="1" x14ac:dyDescent="0.15">
      <c r="A94" s="256"/>
      <c r="B94" s="135" t="s">
        <v>349</v>
      </c>
      <c r="C94" s="135" t="s">
        <v>389</v>
      </c>
      <c r="D94" s="133" t="s">
        <v>322</v>
      </c>
      <c r="E94" s="128"/>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f>IF('3g CPIH'!P$16="-","-",'3j PAAC PAP'!$G$24*('3g CPIH'!P$16/'3g CPIH'!$G$16))</f>
        <v>42.223023091976515</v>
      </c>
      <c r="U94" s="38" t="str">
        <f>IF('3g CPIH'!Q$16="-","-",'3j PAAC PAP'!$G$24*('3g CPIH'!Q$16/'3g CPIH'!$G$16))</f>
        <v>-</v>
      </c>
      <c r="V94" s="38" t="str">
        <f>IF('3g CPIH'!R$16="-","-",'3j PAAC PAP'!$G$24*('3g CPIH'!R$16/'3g CPIH'!$G$16))</f>
        <v>-</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15">
      <c r="A95" s="256"/>
      <c r="B95" s="135" t="s">
        <v>349</v>
      </c>
      <c r="C95" s="135" t="s">
        <v>406</v>
      </c>
      <c r="D95" s="133" t="s">
        <v>322</v>
      </c>
      <c r="E95" s="128"/>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f>IF(T87="-","-",SUM(T87:T93)*'3j PAAC PAP'!$G$42)</f>
        <v>0</v>
      </c>
      <c r="U95" s="38" t="str">
        <f>IF(U87="-","-",SUM(U87:U93)*'3j PAAC PAP'!$G$42)</f>
        <v>-</v>
      </c>
      <c r="V95" s="38" t="str">
        <f>IF(V87="-","-",SUM(V87:V93)*'3j PAAC PAP'!$G$42)</f>
        <v>-</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15">
      <c r="A96" s="256"/>
      <c r="B96" s="135" t="s">
        <v>388</v>
      </c>
      <c r="C96" s="135" t="s">
        <v>518</v>
      </c>
      <c r="D96" s="133" t="s">
        <v>322</v>
      </c>
      <c r="E96" s="128"/>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9.1136513491619962</v>
      </c>
      <c r="M96" s="38">
        <f>IF(M90="-","-",SUM(M87:M95)*'3k EBIT'!$E$12)</f>
        <v>9.6021432899485237</v>
      </c>
      <c r="N96" s="38">
        <f>IF(N90="-","-",SUM(N87:N95)*'3k EBIT'!$E$12)</f>
        <v>10.161042407513127</v>
      </c>
      <c r="O96" s="30"/>
      <c r="P96" s="38">
        <f>IF(P90="-","-",SUM(P87:P95)*'3k EBIT'!$E$12)</f>
        <v>10.161042407513127</v>
      </c>
      <c r="Q96" s="38">
        <f>IF(Q90="-","-",SUM(Q87:Q95)*'3k EBIT'!$E$12)</f>
        <v>11.079227175206103</v>
      </c>
      <c r="R96" s="38">
        <f>IF(R90="-","-",SUM(R87:R95)*'3k EBIT'!$E$12)</f>
        <v>10.115274764234082</v>
      </c>
      <c r="S96" s="38">
        <f>IF(S90="-","-",SUM(S87:S95)*'3k EBIT'!$E$12)</f>
        <v>9.7894483337814613</v>
      </c>
      <c r="T96" s="38">
        <f>IF(T90="-","-",SUM(T87:T95)*'3k EBIT'!$E$12)</f>
        <v>8.5252323214754391</v>
      </c>
      <c r="U96" s="38" t="str">
        <f>IF(U90="-","-",SUM(U87:U95)*'3k EBIT'!$E$12)</f>
        <v>-</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15">
      <c r="A97" s="256"/>
      <c r="B97" s="135" t="s">
        <v>292</v>
      </c>
      <c r="C97" s="179" t="s">
        <v>519</v>
      </c>
      <c r="D97" s="133" t="s">
        <v>322</v>
      </c>
      <c r="E97" s="127"/>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5.2360919689769956</v>
      </c>
      <c r="M97" s="38">
        <f>IF(M92="-","-",SUM(M87:M90,M92:M96)*'3l HAP'!$E$13)</f>
        <v>5.5711873027742795</v>
      </c>
      <c r="N97" s="38">
        <f>IF(N92="-","-",SUM(N87:N90,N92:N96)*'3l HAP'!$E$13)</f>
        <v>6.0008088666271702</v>
      </c>
      <c r="O97" s="30"/>
      <c r="P97" s="38">
        <f>IF(P92="-","-",SUM(P87:P90,P92:P96)*'3l HAP'!$E$13)</f>
        <v>6.0008088666271702</v>
      </c>
      <c r="Q97" s="38">
        <f>IF(Q92="-","-",SUM(Q87:Q90,Q92:Q96)*'3l HAP'!$E$13)</f>
        <v>6.6286053112712482</v>
      </c>
      <c r="R97" s="38">
        <f>IF(R92="-","-",SUM(R87:R90,R92:R96)*'3l HAP'!$E$13)</f>
        <v>5.8923047876400467</v>
      </c>
      <c r="S97" s="38">
        <f>IF(S92="-","-",SUM(S87:S90,S92:S96)*'3l HAP'!$E$13)</f>
        <v>5.6158246968671603</v>
      </c>
      <c r="T97" s="38">
        <f>IF(T92="-","-",SUM(T87:T90,T92:T96)*'3l HAP'!$E$13)</f>
        <v>4.6806504775222724</v>
      </c>
      <c r="U97" s="38" t="str">
        <f>IF(U92="-","-",SUM(U87:U90,U92:U96)*'3l HAP'!$E$13)</f>
        <v>-</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15">
      <c r="A98" s="256"/>
      <c r="B98" s="135" t="s">
        <v>44</v>
      </c>
      <c r="C98" s="135" t="str">
        <f>B98&amp;"_"&amp;D98</f>
        <v>Total_North West</v>
      </c>
      <c r="D98" s="133" t="s">
        <v>322</v>
      </c>
      <c r="E98" s="128"/>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484.90175432402486</v>
      </c>
      <c r="M98" s="38">
        <f t="shared" si="12"/>
        <v>510.94694118486052</v>
      </c>
      <c r="N98" s="38">
        <f t="shared" si="12"/>
        <v>540.79229362818444</v>
      </c>
      <c r="O98" s="30"/>
      <c r="P98" s="38">
        <f t="shared" ref="P98:Z98" si="13">IF(P87="-","-",SUM(P87:P97))</f>
        <v>540.79229362818444</v>
      </c>
      <c r="Q98" s="38">
        <f t="shared" si="13"/>
        <v>589.74558420096025</v>
      </c>
      <c r="R98" s="38">
        <f t="shared" si="13"/>
        <v>538.27496721369164</v>
      </c>
      <c r="S98" s="38">
        <f t="shared" si="13"/>
        <v>520.84973470874968</v>
      </c>
      <c r="T98" s="38">
        <f t="shared" si="13"/>
        <v>453.37690311474734</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t="str">
        <f>IF('3a DF'!V$41="-","-",'3a DF'!V$41)</f>
        <v>-</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AA'!J258="-","-",'3c AA'!J258)</f>
        <v>-</v>
      </c>
      <c r="H101" s="129" t="str">
        <f>IF('3c AA'!K258="-","-",'3c AA'!K258)</f>
        <v>-</v>
      </c>
      <c r="I101" s="129" t="str">
        <f>IF('3c AA'!L258="-","-",'3c AA'!L258)</f>
        <v>-</v>
      </c>
      <c r="J101" s="129" t="str">
        <f>IF('3c AA'!M258="-","-",'3c AA'!M258)</f>
        <v>-</v>
      </c>
      <c r="K101" s="129" t="str">
        <f>IF('3c AA'!N258="-","-",'3c AA'!N258)</f>
        <v>-</v>
      </c>
      <c r="L101" s="129" t="str">
        <f>IF('3c AA'!O258="-","-",'3c AA'!O258)</f>
        <v>-</v>
      </c>
      <c r="M101" s="129" t="str">
        <f>IF('3c AA'!P258="-","-",'3c AA'!P258)</f>
        <v>-</v>
      </c>
      <c r="N101" s="129" t="str">
        <f>IF('3c AA'!Q258="-","-",'3c AA'!Q258)</f>
        <v>-</v>
      </c>
      <c r="O101" s="30"/>
      <c r="P101" s="129" t="str">
        <f>IF('3c AA'!S258="-","-",'3c AA'!S258)</f>
        <v>-</v>
      </c>
      <c r="Q101" s="129" t="str">
        <f>IF('3c AA'!T258="-","-",'3c AA'!T258)</f>
        <v>-</v>
      </c>
      <c r="R101" s="129" t="str">
        <f>IF('3c AA'!U258="-","-",'3c AA'!U258)</f>
        <v>-</v>
      </c>
      <c r="S101" s="129" t="str">
        <f>IF('3c AA'!V258="-","-",'3c AA'!V258)</f>
        <v>-</v>
      </c>
      <c r="T101" s="129">
        <f>IF('3c AA'!W258="-","-",'3c AA'!W258)</f>
        <v>0</v>
      </c>
      <c r="U101" s="129" t="str">
        <f>IF('3c AA'!X258="-","-",'3c AA'!X258)</f>
        <v>-</v>
      </c>
      <c r="V101" s="129" t="str">
        <f>IF('3c AA'!Y258="-","-",'3c AA'!Y258)</f>
        <v>-</v>
      </c>
      <c r="W101" s="129" t="str">
        <f>IF('3c AA'!Z258="-","-",'3c AA'!Z258)</f>
        <v>-</v>
      </c>
      <c r="X101" s="129" t="str">
        <f>IF('3c AA'!AA258="-","-",'3c AA'!AA258)</f>
        <v>-</v>
      </c>
      <c r="Y101" s="129" t="str">
        <f>IF('3c AA'!AB258="-","-",'3c AA'!AB258)</f>
        <v>-</v>
      </c>
      <c r="Z101" s="129" t="str">
        <f>IF('3c AA'!AC258="-","-",'3c AA'!AC258)</f>
        <v>-</v>
      </c>
      <c r="AA101" s="28"/>
    </row>
    <row r="102" spans="1:27" s="29" customFormat="1" ht="11.25" x14ac:dyDescent="0.15">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t="str">
        <f>IF('3d PC'!U$42="-","-",'3d PC'!U$42)</f>
        <v>-</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15">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t="str">
        <f>IF('3f NC-Gas'!T51="-","-",'3f NC-Gas'!T51)</f>
        <v>-</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15">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t="str">
        <f>IF('3g CPIH'!Q$16="-","-",'3h OC '!$E$12*('3g CPIH'!Q$16/'3g CPIH'!$G$16))</f>
        <v>-</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SMNCC'!G$41="-","-",'3i SMNCC'!G$41)</f>
        <v>0</v>
      </c>
      <c r="L105" s="129">
        <f>IF('3i SMNCC'!H$41="-","-",'3i SMNCC'!H$41)</f>
        <v>-0.14839795210242812</v>
      </c>
      <c r="M105" s="129">
        <f>IF('3i SMNCC'!I$41="-","-",'3i SMNCC'!I$41)</f>
        <v>1.8996756847995959</v>
      </c>
      <c r="N105" s="129">
        <f>IF('3i SMNCC'!J$41="-","-",'3i SMNCC'!J$41)</f>
        <v>1.9653138101793148</v>
      </c>
      <c r="O105" s="30"/>
      <c r="P105" s="129">
        <f>IF('3i SMNCC'!L$41="-","-",'3i SMNCC'!L$41)</f>
        <v>1.9653138101793148</v>
      </c>
      <c r="Q105" s="129">
        <f>IF('3i SMNCC'!M$41="-","-",'3i SMNCC'!M$41)</f>
        <v>3.94070969375099</v>
      </c>
      <c r="R105" s="129">
        <f>IF('3i SMNCC'!N$41="-","-",'3i SMNCC'!N$41)</f>
        <v>3.6877871322225353</v>
      </c>
      <c r="S105" s="129">
        <f>IF('3i SMNCC'!O$41="-","-",'3i SMNCC'!O$41)</f>
        <v>5.396909444486452</v>
      </c>
      <c r="T105" s="129">
        <f>IF('3i SMNCC'!P$41="-","-",'3i SMNCC'!P$41)</f>
        <v>4.6837637900821658</v>
      </c>
      <c r="U105" s="129" t="str">
        <f>IF('3i SMNCC'!Q$41="-","-",'3i SMNCC'!Q$41)</f>
        <v>-</v>
      </c>
      <c r="V105" s="129" t="str">
        <f>IF('3i SMNCC'!R$41="-","-",'3i SMNCC'!R$41)</f>
        <v>-</v>
      </c>
      <c r="W105" s="129" t="str">
        <f>IF('3i SMNCC'!S$41="-","-",'3i SMNCC'!S$41)</f>
        <v>-</v>
      </c>
      <c r="X105" s="129" t="str">
        <f>IF('3i SMNCC'!T$41="-","-",'3i SMNCC'!T$41)</f>
        <v>-</v>
      </c>
      <c r="Y105" s="129" t="str">
        <f>IF('3i SMNCC'!U$41="-","-",'3i SMNCC'!U$41)</f>
        <v>-</v>
      </c>
      <c r="Z105" s="129" t="str">
        <f>IF('3i SMNCC'!V$41="-","-",'3i SMNCC'!V$41)</f>
        <v>-</v>
      </c>
      <c r="AA105" s="28"/>
    </row>
    <row r="106" spans="1:27" s="29" customFormat="1" ht="11.25" customHeight="1" x14ac:dyDescent="0.15">
      <c r="A106" s="256"/>
      <c r="B106" s="132" t="s">
        <v>349</v>
      </c>
      <c r="C106" s="132" t="s">
        <v>389</v>
      </c>
      <c r="D106" s="134" t="s">
        <v>323</v>
      </c>
      <c r="E106" s="131"/>
      <c r="F106" s="30"/>
      <c r="G106" s="129">
        <f>IF('3g CPIH'!C$16="-","-",'3j PAAC PAP'!$G$24*('3g CPIH'!C$16/'3g CPIH'!$G$16))</f>
        <v>38.769117710371823</v>
      </c>
      <c r="H106" s="129">
        <f>IF('3g CPIH'!D$16="-","-",'3j PAAC PAP'!$G$24*('3g CPIH'!D$16/'3g CPIH'!$G$16))</f>
        <v>38.846733561643838</v>
      </c>
      <c r="I106" s="129">
        <f>IF('3g CPIH'!E$16="-","-",'3j PAAC PAP'!$G$24*('3g CPIH'!E$16/'3g CPIH'!$G$16))</f>
        <v>38.963157338551866</v>
      </c>
      <c r="J106" s="129">
        <f>IF('3g CPIH'!F$16="-","-",'3j PAAC PAP'!$G$24*('3g CPIH'!F$16/'3g CPIH'!$G$16))</f>
        <v>39.19600489236791</v>
      </c>
      <c r="K106" s="129">
        <f>IF('3g CPIH'!G$16="-","-",'3j PAAC PAP'!$G$24*('3g CPIH'!G$16/'3g CPIH'!$G$16))</f>
        <v>39.661700000000003</v>
      </c>
      <c r="L106" s="129">
        <f>IF('3g CPIH'!H$16="-","-",'3j PAAC PAP'!$G$24*('3g CPIH'!H$16/'3g CPIH'!$G$16))</f>
        <v>40.166203033268111</v>
      </c>
      <c r="M106" s="129">
        <f>IF('3g CPIH'!I$16="-","-",'3j PAAC PAP'!$G$24*('3g CPIH'!I$16/'3g CPIH'!$G$16))</f>
        <v>40.748321917808219</v>
      </c>
      <c r="N106" s="129">
        <f>IF('3g CPIH'!J$16="-","-",'3j PAAC PAP'!$G$24*('3g CPIH'!J$16/'3g CPIH'!$G$16))</f>
        <v>41.097593248532299</v>
      </c>
      <c r="O106" s="30"/>
      <c r="P106" s="129">
        <f>IF('3g CPIH'!L$16="-","-",'3j PAAC PAP'!$G$24*('3g CPIH'!L$16/'3g CPIH'!$G$16))</f>
        <v>41.097593248532299</v>
      </c>
      <c r="Q106" s="129">
        <f>IF('3g CPIH'!M$16="-","-",'3j PAAC PAP'!$G$24*('3g CPIH'!M$16/'3g CPIH'!$G$16))</f>
        <v>41.563288356164385</v>
      </c>
      <c r="R106" s="129">
        <f>IF('3g CPIH'!N$16="-","-",'3j PAAC PAP'!$G$24*('3g CPIH'!N$16/'3g CPIH'!$G$16))</f>
        <v>41.87375176125245</v>
      </c>
      <c r="S106" s="129">
        <f>IF('3g CPIH'!O$16="-","-",'3j PAAC PAP'!$G$24*('3g CPIH'!O$16/'3g CPIH'!$G$16))</f>
        <v>42.1065993150685</v>
      </c>
      <c r="T106" s="129">
        <f>IF('3g CPIH'!P$16="-","-",'3j PAAC PAP'!$G$24*('3g CPIH'!P$16/'3g CPIH'!$G$16))</f>
        <v>42.223023091976515</v>
      </c>
      <c r="U106" s="129" t="str">
        <f>IF('3g CPIH'!Q$16="-","-",'3j PAAC PAP'!$G$24*('3g CPIH'!Q$16/'3g CPIH'!$G$16))</f>
        <v>-</v>
      </c>
      <c r="V106" s="129" t="str">
        <f>IF('3g CPIH'!R$16="-","-",'3j PAAC PAP'!$G$24*('3g CPIH'!R$16/'3g CPIH'!$G$16))</f>
        <v>-</v>
      </c>
      <c r="W106" s="129" t="str">
        <f>IF('3g CPIH'!S$16="-","-",'3j PAAC PAP'!$G$24*('3g CPIH'!S$16/'3g CPIH'!$G$16))</f>
        <v>-</v>
      </c>
      <c r="X106" s="129" t="str">
        <f>IF('3g CPIH'!T$16="-","-",'3j PAAC PAP'!$G$24*('3g CPIH'!T$16/'3g CPIH'!$G$16))</f>
        <v>-</v>
      </c>
      <c r="Y106" s="129" t="str">
        <f>IF('3g CPIH'!U$16="-","-",'3j PAAC PAP'!$G$24*('3g CPIH'!U$16/'3g CPIH'!$G$16))</f>
        <v>-</v>
      </c>
      <c r="Z106" s="129" t="str">
        <f>IF('3g CPIH'!V$16="-","-",'3j PAAC PAP'!$G$24*('3g CPIH'!V$16/'3g CPIH'!$G$16))</f>
        <v>-</v>
      </c>
      <c r="AA106" s="28"/>
    </row>
    <row r="107" spans="1:27" s="29" customFormat="1" ht="11.25" customHeight="1" x14ac:dyDescent="0.15">
      <c r="A107" s="256"/>
      <c r="B107" s="132" t="s">
        <v>349</v>
      </c>
      <c r="C107" s="132" t="s">
        <v>406</v>
      </c>
      <c r="D107" s="134" t="s">
        <v>323</v>
      </c>
      <c r="E107" s="131"/>
      <c r="F107" s="30"/>
      <c r="G107" s="129">
        <f>IF(G99="-","-",SUM(G99:G105)*'3j PAAC PAP'!$G$42)</f>
        <v>0</v>
      </c>
      <c r="H107" s="129">
        <f>IF(H99="-","-",SUM(H99:H105)*'3j PAAC PAP'!$G$42)</f>
        <v>0</v>
      </c>
      <c r="I107" s="129">
        <f>IF(I99="-","-",SUM(I99:I105)*'3j PAAC PAP'!$G$42)</f>
        <v>0</v>
      </c>
      <c r="J107" s="129">
        <f>IF(J99="-","-",SUM(J99:J105)*'3j PAAC PAP'!$G$42)</f>
        <v>0</v>
      </c>
      <c r="K107" s="129">
        <f>IF(K99="-","-",SUM(K99:K105)*'3j PAAC PAP'!$G$42)</f>
        <v>0</v>
      </c>
      <c r="L107" s="129">
        <f>IF(L99="-","-",SUM(L99:L105)*'3j PAAC PAP'!$G$42)</f>
        <v>0</v>
      </c>
      <c r="M107" s="129">
        <f>IF(M99="-","-",SUM(M99:M105)*'3j PAAC PAP'!$G$42)</f>
        <v>0</v>
      </c>
      <c r="N107" s="129">
        <f>IF(N99="-","-",SUM(N99:N105)*'3j PAAC PAP'!$G$42)</f>
        <v>0</v>
      </c>
      <c r="O107" s="30"/>
      <c r="P107" s="129">
        <f>IF(P99="-","-",SUM(P99:P105)*'3j PAAC PAP'!$G$42)</f>
        <v>0</v>
      </c>
      <c r="Q107" s="129">
        <f>IF(Q99="-","-",SUM(Q99:Q105)*'3j PAAC PAP'!$G$42)</f>
        <v>0</v>
      </c>
      <c r="R107" s="129">
        <f>IF(R99="-","-",SUM(R99:R105)*'3j PAAC PAP'!$G$42)</f>
        <v>0</v>
      </c>
      <c r="S107" s="129">
        <f>IF(S99="-","-",SUM(S99:S105)*'3j PAAC PAP'!$G$42)</f>
        <v>0</v>
      </c>
      <c r="T107" s="129">
        <f>IF(T99="-","-",SUM(T99:T105)*'3j PAAC PAP'!$G$42)</f>
        <v>0</v>
      </c>
      <c r="U107" s="129" t="str">
        <f>IF(U99="-","-",SUM(U99:U105)*'3j PAAC PAP'!$G$42)</f>
        <v>-</v>
      </c>
      <c r="V107" s="129" t="str">
        <f>IF(V99="-","-",SUM(V99:V105)*'3j PAAC PAP'!$G$42)</f>
        <v>-</v>
      </c>
      <c r="W107" s="129" t="str">
        <f>IF(W99="-","-",SUM(W99:W105)*'3j PAAC PAP'!$G$42)</f>
        <v>-</v>
      </c>
      <c r="X107" s="129" t="str">
        <f>IF(X99="-","-",SUM(X99:X105)*'3j PAAC PAP'!$G$42)</f>
        <v>-</v>
      </c>
      <c r="Y107" s="129" t="str">
        <f>IF(Y99="-","-",SUM(Y99:Y105)*'3j PAAC PAP'!$G$42)</f>
        <v>-</v>
      </c>
      <c r="Z107" s="129" t="str">
        <f>IF(Z99="-","-",SUM(Z99:Z105)*'3j PAAC PAP'!$G$42)</f>
        <v>-</v>
      </c>
      <c r="AA107" s="28"/>
    </row>
    <row r="108" spans="1:27" s="29" customFormat="1" ht="11.25" customHeight="1" x14ac:dyDescent="0.15">
      <c r="A108" s="256"/>
      <c r="B108" s="132" t="s">
        <v>388</v>
      </c>
      <c r="C108" s="132" t="s">
        <v>518</v>
      </c>
      <c r="D108" s="134" t="s">
        <v>323</v>
      </c>
      <c r="E108" s="131"/>
      <c r="F108" s="30"/>
      <c r="G108" s="129">
        <f>IF(G102="-","-",SUM(G99:G107)*'3k EBIT'!$E$12)</f>
        <v>10.429766360199652</v>
      </c>
      <c r="H108" s="129">
        <f>IF(H102="-","-",SUM(H99:H107)*'3k EBIT'!$E$12)</f>
        <v>9.6658298653464438</v>
      </c>
      <c r="I108" s="129">
        <f>IF(I102="-","-",SUM(I99:I107)*'3k EBIT'!$E$12)</f>
        <v>8.9318205374582327</v>
      </c>
      <c r="J108" s="129">
        <f>IF(J102="-","-",SUM(J99:J107)*'3k EBIT'!$E$12)</f>
        <v>8.6564680518286679</v>
      </c>
      <c r="K108" s="129">
        <f>IF(K102="-","-",SUM(K99:K107)*'3k EBIT'!$E$12)</f>
        <v>9.3421512114929826</v>
      </c>
      <c r="L108" s="129">
        <f>IF(L102="-","-",SUM(L99:L107)*'3k EBIT'!$E$12)</f>
        <v>9.3387723869321047</v>
      </c>
      <c r="M108" s="129">
        <f>IF(M102="-","-",SUM(M99:M107)*'3k EBIT'!$E$12)</f>
        <v>9.8927027124398865</v>
      </c>
      <c r="N108" s="129">
        <f>IF(N102="-","-",SUM(N99:N107)*'3k EBIT'!$E$12)</f>
        <v>10.4516018300694</v>
      </c>
      <c r="O108" s="30"/>
      <c r="P108" s="129">
        <f>IF(P102="-","-",SUM(P99:P107)*'3k EBIT'!$E$12)</f>
        <v>10.4516018300694</v>
      </c>
      <c r="Q108" s="129">
        <f>IF(Q102="-","-",SUM(Q99:Q107)*'3k EBIT'!$E$12)</f>
        <v>11.412036522786266</v>
      </c>
      <c r="R108" s="129">
        <f>IF(R102="-","-",SUM(R99:R107)*'3k EBIT'!$E$12)</f>
        <v>10.448084111413964</v>
      </c>
      <c r="S108" s="129">
        <f>IF(S102="-","-",SUM(S99:S107)*'3k EBIT'!$E$12)</f>
        <v>10.074568025408182</v>
      </c>
      <c r="T108" s="129">
        <f>IF(T102="-","-",SUM(T99:T107)*'3k EBIT'!$E$12)</f>
        <v>8.8103520107004787</v>
      </c>
      <c r="U108" s="129" t="str">
        <f>IF(U102="-","-",SUM(U99:U107)*'3k EBIT'!$E$12)</f>
        <v>-</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15">
      <c r="A109" s="256"/>
      <c r="B109" s="132" t="s">
        <v>292</v>
      </c>
      <c r="C109" s="177" t="s">
        <v>519</v>
      </c>
      <c r="D109" s="134" t="s">
        <v>323</v>
      </c>
      <c r="E109" s="130"/>
      <c r="F109" s="30"/>
      <c r="G109" s="129">
        <f>IF(G104="-","-",SUM(G99:G102,G104:G108)*'3l HAP'!$E$13)</f>
        <v>6.0243267234300726</v>
      </c>
      <c r="H109" s="129">
        <f>IF(H104="-","-",SUM(H99:H102,H104:H108)*'3l HAP'!$E$13)</f>
        <v>5.437410506526942</v>
      </c>
      <c r="I109" s="129">
        <f>IF(I104="-","-",SUM(I99:I102,I104:I108)*'3l HAP'!$E$13)</f>
        <v>4.8743336547372103</v>
      </c>
      <c r="J109" s="129">
        <f>IF(J104="-","-",SUM(J99:J102,J104:J108)*'3l HAP'!$E$13)</f>
        <v>4.667247981859461</v>
      </c>
      <c r="K109" s="129">
        <f>IF(K104="-","-",SUM(K99:K102,K104:K108)*'3l HAP'!$E$13)</f>
        <v>5.2423430000898419</v>
      </c>
      <c r="L109" s="129">
        <f>IF(L104="-","-",SUM(L99:L102,L104:L108)*'3l HAP'!$E$13)</f>
        <v>5.2393879660909866</v>
      </c>
      <c r="M109" s="129">
        <f>IF(M104="-","-",SUM(M99:M102,M104:M108)*'3l HAP'!$E$13)</f>
        <v>5.5754413832789753</v>
      </c>
      <c r="N109" s="129">
        <f>IF(N104="-","-",SUM(N99:N102,N104:N108)*'3l HAP'!$E$13)</f>
        <v>6.0050629471328163</v>
      </c>
      <c r="O109" s="30"/>
      <c r="P109" s="129">
        <f>IF(P104="-","-",SUM(P99:P102,P104:P108)*'3l HAP'!$E$13)</f>
        <v>6.0050629471328163</v>
      </c>
      <c r="Q109" s="129">
        <f>IF(Q104="-","-",SUM(Q99:Q102,Q104:Q108)*'3l HAP'!$E$13)</f>
        <v>6.6334779729291693</v>
      </c>
      <c r="R109" s="129">
        <f>IF(R104="-","-",SUM(R99:R102,R104:R108)*'3l HAP'!$E$13)</f>
        <v>5.8971774492921076</v>
      </c>
      <c r="S109" s="129">
        <f>IF(S104="-","-",SUM(S99:S102,S104:S108)*'3l HAP'!$E$13)</f>
        <v>5.619999134272267</v>
      </c>
      <c r="T109" s="129">
        <f>IF(T104="-","-",SUM(T99:T102,T104:T108)*'3l HAP'!$E$13)</f>
        <v>4.6848249148922161</v>
      </c>
      <c r="U109" s="129" t="str">
        <f>IF(U104="-","-",SUM(U99:U102,U104:U108)*'3l HAP'!$E$13)</f>
        <v>-</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15">
      <c r="A110" s="256"/>
      <c r="B110" s="132" t="s">
        <v>44</v>
      </c>
      <c r="C110" s="132" t="str">
        <f>B110&amp;"_"&amp;D110</f>
        <v>Total_Southern</v>
      </c>
      <c r="D110" s="134" t="s">
        <v>323</v>
      </c>
      <c r="E110" s="131"/>
      <c r="F110" s="30"/>
      <c r="G110" s="129">
        <f t="shared" ref="G110:N110" si="14">IF(G99="-","-",SUM(G99:G109))</f>
        <v>554.959171573905</v>
      </c>
      <c r="H110" s="129">
        <f t="shared" si="14"/>
        <v>514.16508802503552</v>
      </c>
      <c r="I110" s="129">
        <f t="shared" si="14"/>
        <v>474.96995724146399</v>
      </c>
      <c r="J110" s="129">
        <f t="shared" si="14"/>
        <v>460.27064146887335</v>
      </c>
      <c r="K110" s="129">
        <f t="shared" si="14"/>
        <v>496.93430893137742</v>
      </c>
      <c r="L110" s="129">
        <f t="shared" si="14"/>
        <v>496.75352109920777</v>
      </c>
      <c r="M110" s="129">
        <f t="shared" si="14"/>
        <v>526.24379013247471</v>
      </c>
      <c r="N110" s="129">
        <f t="shared" si="14"/>
        <v>556.08914257921595</v>
      </c>
      <c r="O110" s="30"/>
      <c r="P110" s="129">
        <f t="shared" ref="P110:Z110" si="15">IF(P99="-","-",SUM(P99:P109))</f>
        <v>556.08914257921595</v>
      </c>
      <c r="Q110" s="129">
        <f t="shared" si="15"/>
        <v>607.26673107906254</v>
      </c>
      <c r="R110" s="129">
        <f t="shared" si="15"/>
        <v>555.79611407072082</v>
      </c>
      <c r="S110" s="129">
        <f t="shared" si="15"/>
        <v>535.8602025070669</v>
      </c>
      <c r="T110" s="129">
        <f t="shared" si="15"/>
        <v>468.38737078662524</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t="str">
        <f>IF('3a DF'!V$41="-","-",'3a DF'!V$41)</f>
        <v>-</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f>IF('3c AA'!W259="-","-",'3c AA'!W259)</f>
        <v>0</v>
      </c>
      <c r="U113" s="38" t="str">
        <f>IF('3c AA'!X259="-","-",'3c AA'!X259)</f>
        <v>-</v>
      </c>
      <c r="V113" s="38" t="str">
        <f>IF('3c AA'!Y259="-","-",'3c AA'!Y259)</f>
        <v>-</v>
      </c>
      <c r="W113" s="38" t="str">
        <f>IF('3c AA'!Z259="-","-",'3c AA'!Z259)</f>
        <v>-</v>
      </c>
      <c r="X113" s="38" t="str">
        <f>IF('3c AA'!AA259="-","-",'3c AA'!AA259)</f>
        <v>-</v>
      </c>
      <c r="Y113" s="38" t="str">
        <f>IF('3c AA'!AB259="-","-",'3c AA'!AB259)</f>
        <v>-</v>
      </c>
      <c r="Z113" s="38" t="str">
        <f>IF('3c AA'!AC259="-","-",'3c AA'!AC259)</f>
        <v>-</v>
      </c>
      <c r="AA113" s="28"/>
    </row>
    <row r="114" spans="1:27" s="29" customFormat="1" ht="12.4" customHeight="1" x14ac:dyDescent="0.15">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t="str">
        <f>IF('3d PC'!U$42="-","-",'3d PC'!U$42)</f>
        <v>-</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15">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t="str">
        <f>IF('3f NC-Gas'!T52="-","-",'3f NC-Gas'!T52)</f>
        <v>-</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15">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t="str">
        <f>IF('3g CPIH'!Q$16="-","-",'3h OC '!$E$12*('3g CPIH'!Q$16/'3g CPIH'!$G$16))</f>
        <v>-</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SMNCC'!G$41="-","-",'3i SMNCC'!G$41)</f>
        <v>0</v>
      </c>
      <c r="L117" s="38">
        <f>IF('3i SMNCC'!H$41="-","-",'3i SMNCC'!H$41)</f>
        <v>-0.14839795210242812</v>
      </c>
      <c r="M117" s="38">
        <f>IF('3i SMNCC'!I$41="-","-",'3i SMNCC'!I$41)</f>
        <v>1.8996756847995959</v>
      </c>
      <c r="N117" s="38">
        <f>IF('3i SMNCC'!J$41="-","-",'3i SMNCC'!J$41)</f>
        <v>1.9653138101793148</v>
      </c>
      <c r="O117" s="30"/>
      <c r="P117" s="38">
        <f>IF('3i SMNCC'!L$41="-","-",'3i SMNCC'!L$41)</f>
        <v>1.9653138101793148</v>
      </c>
      <c r="Q117" s="38">
        <f>IF('3i SMNCC'!M$41="-","-",'3i SMNCC'!M$41)</f>
        <v>3.94070969375099</v>
      </c>
      <c r="R117" s="38">
        <f>IF('3i SMNCC'!N$41="-","-",'3i SMNCC'!N$41)</f>
        <v>3.6877871322225353</v>
      </c>
      <c r="S117" s="38">
        <f>IF('3i SMNCC'!O$41="-","-",'3i SMNCC'!O$41)</f>
        <v>5.396909444486452</v>
      </c>
      <c r="T117" s="38">
        <f>IF('3i SMNCC'!P$41="-","-",'3i SMNCC'!P$41)</f>
        <v>4.6837637900821658</v>
      </c>
      <c r="U117" s="38" t="str">
        <f>IF('3i SMNCC'!Q$41="-","-",'3i SMNCC'!Q$41)</f>
        <v>-</v>
      </c>
      <c r="V117" s="38" t="str">
        <f>IF('3i SMNCC'!R$41="-","-",'3i SMNCC'!R$41)</f>
        <v>-</v>
      </c>
      <c r="W117" s="38" t="str">
        <f>IF('3i SMNCC'!S$41="-","-",'3i SMNCC'!S$41)</f>
        <v>-</v>
      </c>
      <c r="X117" s="38" t="str">
        <f>IF('3i SMNCC'!T$41="-","-",'3i SMNCC'!T$41)</f>
        <v>-</v>
      </c>
      <c r="Y117" s="38" t="str">
        <f>IF('3i SMNCC'!U$41="-","-",'3i SMNCC'!U$41)</f>
        <v>-</v>
      </c>
      <c r="Z117" s="38" t="str">
        <f>IF('3i SMNCC'!V$41="-","-",'3i SMNCC'!V$41)</f>
        <v>-</v>
      </c>
      <c r="AA117" s="28"/>
    </row>
    <row r="118" spans="1:27" s="29" customFormat="1" ht="11.25" customHeight="1" x14ac:dyDescent="0.15">
      <c r="A118" s="256"/>
      <c r="B118" s="135" t="s">
        <v>349</v>
      </c>
      <c r="C118" s="135" t="s">
        <v>389</v>
      </c>
      <c r="D118" s="133" t="s">
        <v>324</v>
      </c>
      <c r="E118" s="128"/>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f>IF('3g CPIH'!P$16="-","-",'3j PAAC PAP'!$G$24*('3g CPIH'!P$16/'3g CPIH'!$G$16))</f>
        <v>42.223023091976515</v>
      </c>
      <c r="U118" s="38" t="str">
        <f>IF('3g CPIH'!Q$16="-","-",'3j PAAC PAP'!$G$24*('3g CPIH'!Q$16/'3g CPIH'!$G$16))</f>
        <v>-</v>
      </c>
      <c r="V118" s="38" t="str">
        <f>IF('3g CPIH'!R$16="-","-",'3j PAAC PAP'!$G$24*('3g CPIH'!R$16/'3g CPIH'!$G$16))</f>
        <v>-</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15">
      <c r="A119" s="256"/>
      <c r="B119" s="135" t="s">
        <v>349</v>
      </c>
      <c r="C119" s="135" t="s">
        <v>406</v>
      </c>
      <c r="D119" s="133" t="s">
        <v>324</v>
      </c>
      <c r="E119" s="128"/>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f>IF(T111="-","-",SUM(T111:T117)*'3j PAAC PAP'!$G$42)</f>
        <v>0</v>
      </c>
      <c r="U119" s="38" t="str">
        <f>IF(U111="-","-",SUM(U111:U117)*'3j PAAC PAP'!$G$42)</f>
        <v>-</v>
      </c>
      <c r="V119" s="38" t="str">
        <f>IF(V111="-","-",SUM(V111:V117)*'3j PAAC PAP'!$G$42)</f>
        <v>-</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15">
      <c r="A120" s="256"/>
      <c r="B120" s="135" t="s">
        <v>388</v>
      </c>
      <c r="C120" s="135" t="s">
        <v>518</v>
      </c>
      <c r="D120" s="133" t="s">
        <v>324</v>
      </c>
      <c r="E120" s="128"/>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9.3172308165355187</v>
      </c>
      <c r="M120" s="38">
        <f>IF(M114="-","-",SUM(M111:M119)*'3k EBIT'!$E$12)</f>
        <v>9.8973744146593532</v>
      </c>
      <c r="N120" s="38">
        <f>IF(N114="-","-",SUM(N111:N119)*'3k EBIT'!$E$12)</f>
        <v>10.456273532296244</v>
      </c>
      <c r="O120" s="30"/>
      <c r="P120" s="38">
        <f>IF(P114="-","-",SUM(P111:P119)*'3k EBIT'!$E$12)</f>
        <v>10.456273532296244</v>
      </c>
      <c r="Q120" s="38">
        <f>IF(Q114="-","-",SUM(Q111:Q119)*'3k EBIT'!$E$12)</f>
        <v>11.303721702611744</v>
      </c>
      <c r="R120" s="38">
        <f>IF(R114="-","-",SUM(R111:R119)*'3k EBIT'!$E$12)</f>
        <v>10.339769291193951</v>
      </c>
      <c r="S120" s="38">
        <f>IF(S114="-","-",SUM(S111:S119)*'3k EBIT'!$E$12)</f>
        <v>9.9949014020391012</v>
      </c>
      <c r="T120" s="38">
        <f>IF(T114="-","-",SUM(T111:T119)*'3k EBIT'!$E$12)</f>
        <v>8.7306853870584575</v>
      </c>
      <c r="U120" s="38" t="str">
        <f>IF(U114="-","-",SUM(U111:U119)*'3k EBIT'!$E$12)</f>
        <v>-</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15">
      <c r="A121" s="256"/>
      <c r="B121" s="135" t="s">
        <v>292</v>
      </c>
      <c r="C121" s="179" t="s">
        <v>519</v>
      </c>
      <c r="D121" s="133" t="s">
        <v>324</v>
      </c>
      <c r="E121" s="127"/>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5.2390725759588106</v>
      </c>
      <c r="M121" s="38">
        <f>IF(M116="-","-",SUM(M111:M114,M116:M120)*'3l HAP'!$E$13)</f>
        <v>5.5755097816711707</v>
      </c>
      <c r="N121" s="38">
        <f>IF(N116="-","-",SUM(N111:N114,N116:N120)*'3l HAP'!$E$13)</f>
        <v>6.0051313455251192</v>
      </c>
      <c r="O121" s="30"/>
      <c r="P121" s="38">
        <f>IF(P116="-","-",SUM(P111:P114,P116:P120)*'3l HAP'!$E$13)</f>
        <v>6.0051313455251192</v>
      </c>
      <c r="Q121" s="38">
        <f>IF(Q116="-","-",SUM(Q111:Q114,Q116:Q120)*'3l HAP'!$E$13)</f>
        <v>6.6318921356469946</v>
      </c>
      <c r="R121" s="38">
        <f>IF(R116="-","-",SUM(R111:R114,R116:R120)*'3l HAP'!$E$13)</f>
        <v>5.895591612009266</v>
      </c>
      <c r="S121" s="38">
        <f>IF(S116="-","-",SUM(S111:S114,S116:S120)*'3l HAP'!$E$13)</f>
        <v>5.6188327352395202</v>
      </c>
      <c r="T121" s="38">
        <f>IF(T116="-","-",SUM(T111:T114,T116:T120)*'3l HAP'!$E$13)</f>
        <v>4.6836585158554733</v>
      </c>
      <c r="U121" s="38" t="str">
        <f>IF(U116="-","-",SUM(U111:U114,U116:U120)*'3l HAP'!$E$13)</f>
        <v>-</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15">
      <c r="A122" s="256"/>
      <c r="B122" s="135" t="s">
        <v>44</v>
      </c>
      <c r="C122" s="135" t="str">
        <f>B122&amp;"_"&amp;D122</f>
        <v>Total_South East</v>
      </c>
      <c r="D122" s="133" t="s">
        <v>324</v>
      </c>
      <c r="E122" s="128"/>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495.61943931440254</v>
      </c>
      <c r="M122" s="38">
        <f t="shared" si="16"/>
        <v>526.48973749348829</v>
      </c>
      <c r="N122" s="38">
        <f t="shared" si="16"/>
        <v>556.33508994061788</v>
      </c>
      <c r="O122" s="30"/>
      <c r="P122" s="38">
        <f t="shared" ref="P122:Z122" si="17">IF(P111="-","-",SUM(P111:P121))</f>
        <v>556.33508994061788</v>
      </c>
      <c r="Q122" s="38">
        <f t="shared" si="17"/>
        <v>601.56436758731616</v>
      </c>
      <c r="R122" s="38">
        <f t="shared" si="17"/>
        <v>550.09375057657951</v>
      </c>
      <c r="S122" s="38">
        <f t="shared" si="17"/>
        <v>531.6660576626349</v>
      </c>
      <c r="T122" s="38">
        <f t="shared" si="17"/>
        <v>464.19322592782402</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t="str">
        <f>IF('3a DF'!V$41="-","-",'3a DF'!V$41)</f>
        <v>-</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AA'!J260="-","-",'3c AA'!J260)</f>
        <v>-</v>
      </c>
      <c r="H125" s="129" t="str">
        <f>IF('3c AA'!K260="-","-",'3c AA'!K260)</f>
        <v>-</v>
      </c>
      <c r="I125" s="129" t="str">
        <f>IF('3c AA'!L260="-","-",'3c AA'!L260)</f>
        <v>-</v>
      </c>
      <c r="J125" s="129" t="str">
        <f>IF('3c AA'!M260="-","-",'3c AA'!M260)</f>
        <v>-</v>
      </c>
      <c r="K125" s="129" t="str">
        <f>IF('3c AA'!N260="-","-",'3c AA'!N260)</f>
        <v>-</v>
      </c>
      <c r="L125" s="129" t="str">
        <f>IF('3c AA'!O260="-","-",'3c AA'!O260)</f>
        <v>-</v>
      </c>
      <c r="M125" s="129" t="str">
        <f>IF('3c AA'!P260="-","-",'3c AA'!P260)</f>
        <v>-</v>
      </c>
      <c r="N125" s="129" t="str">
        <f>IF('3c AA'!Q260="-","-",'3c AA'!Q260)</f>
        <v>-</v>
      </c>
      <c r="O125" s="30"/>
      <c r="P125" s="129" t="str">
        <f>IF('3c AA'!S260="-","-",'3c AA'!S260)</f>
        <v>-</v>
      </c>
      <c r="Q125" s="129" t="str">
        <f>IF('3c AA'!T260="-","-",'3c AA'!T260)</f>
        <v>-</v>
      </c>
      <c r="R125" s="129" t="str">
        <f>IF('3c AA'!U260="-","-",'3c AA'!U260)</f>
        <v>-</v>
      </c>
      <c r="S125" s="129" t="str">
        <f>IF('3c AA'!V260="-","-",'3c AA'!V260)</f>
        <v>-</v>
      </c>
      <c r="T125" s="129">
        <f>IF('3c AA'!W260="-","-",'3c AA'!W260)</f>
        <v>0</v>
      </c>
      <c r="U125" s="129" t="str">
        <f>IF('3c AA'!X260="-","-",'3c AA'!X260)</f>
        <v>-</v>
      </c>
      <c r="V125" s="129" t="str">
        <f>IF('3c AA'!Y260="-","-",'3c AA'!Y260)</f>
        <v>-</v>
      </c>
      <c r="W125" s="129" t="str">
        <f>IF('3c AA'!Z260="-","-",'3c AA'!Z260)</f>
        <v>-</v>
      </c>
      <c r="X125" s="129" t="str">
        <f>IF('3c AA'!AA260="-","-",'3c AA'!AA260)</f>
        <v>-</v>
      </c>
      <c r="Y125" s="129" t="str">
        <f>IF('3c AA'!AB260="-","-",'3c AA'!AB260)</f>
        <v>-</v>
      </c>
      <c r="Z125" s="129" t="str">
        <f>IF('3c AA'!AC260="-","-",'3c AA'!AC260)</f>
        <v>-</v>
      </c>
      <c r="AA125" s="28"/>
    </row>
    <row r="126" spans="1:27" s="29" customFormat="1" ht="11.25" customHeight="1" x14ac:dyDescent="0.15">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t="str">
        <f>IF('3d PC'!U$42="-","-",'3d PC'!U$42)</f>
        <v>-</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15">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t="str">
        <f>IF('3f NC-Gas'!T53="-","-",'3f NC-Gas'!T53)</f>
        <v>-</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15">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t="str">
        <f>IF('3g CPIH'!Q$16="-","-",'3h OC '!$E$12*('3g CPIH'!Q$16/'3g CPIH'!$G$16))</f>
        <v>-</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SMNCC'!G$41="-","-",'3i SMNCC'!G$41)</f>
        <v>0</v>
      </c>
      <c r="L129" s="129">
        <f>IF('3i SMNCC'!H$41="-","-",'3i SMNCC'!H$41)</f>
        <v>-0.14839795210242812</v>
      </c>
      <c r="M129" s="129">
        <f>IF('3i SMNCC'!I$41="-","-",'3i SMNCC'!I$41)</f>
        <v>1.8996756847995959</v>
      </c>
      <c r="N129" s="129">
        <f>IF('3i SMNCC'!J$41="-","-",'3i SMNCC'!J$41)</f>
        <v>1.9653138101793148</v>
      </c>
      <c r="O129" s="30"/>
      <c r="P129" s="129">
        <f>IF('3i SMNCC'!L$41="-","-",'3i SMNCC'!L$41)</f>
        <v>1.9653138101793148</v>
      </c>
      <c r="Q129" s="129">
        <f>IF('3i SMNCC'!M$41="-","-",'3i SMNCC'!M$41)</f>
        <v>3.94070969375099</v>
      </c>
      <c r="R129" s="129">
        <f>IF('3i SMNCC'!N$41="-","-",'3i SMNCC'!N$41)</f>
        <v>3.6877871322225353</v>
      </c>
      <c r="S129" s="129">
        <f>IF('3i SMNCC'!O$41="-","-",'3i SMNCC'!O$41)</f>
        <v>5.396909444486452</v>
      </c>
      <c r="T129" s="129">
        <f>IF('3i SMNCC'!P$41="-","-",'3i SMNCC'!P$41)</f>
        <v>4.6837637900821658</v>
      </c>
      <c r="U129" s="129" t="str">
        <f>IF('3i SMNCC'!Q$41="-","-",'3i SMNCC'!Q$41)</f>
        <v>-</v>
      </c>
      <c r="V129" s="129" t="str">
        <f>IF('3i SMNCC'!R$41="-","-",'3i SMNCC'!R$41)</f>
        <v>-</v>
      </c>
      <c r="W129" s="129" t="str">
        <f>IF('3i SMNCC'!S$41="-","-",'3i SMNCC'!S$41)</f>
        <v>-</v>
      </c>
      <c r="X129" s="129" t="str">
        <f>IF('3i SMNCC'!T$41="-","-",'3i SMNCC'!T$41)</f>
        <v>-</v>
      </c>
      <c r="Y129" s="129" t="str">
        <f>IF('3i SMNCC'!U$41="-","-",'3i SMNCC'!U$41)</f>
        <v>-</v>
      </c>
      <c r="Z129" s="129" t="str">
        <f>IF('3i SMNCC'!V$41="-","-",'3i SMNCC'!V$41)</f>
        <v>-</v>
      </c>
      <c r="AA129" s="28"/>
    </row>
    <row r="130" spans="1:27" s="29" customFormat="1" ht="11.25" customHeight="1" x14ac:dyDescent="0.15">
      <c r="A130" s="256"/>
      <c r="B130" s="132" t="s">
        <v>349</v>
      </c>
      <c r="C130" s="132" t="s">
        <v>389</v>
      </c>
      <c r="D130" s="134" t="s">
        <v>325</v>
      </c>
      <c r="E130" s="131"/>
      <c r="F130" s="30"/>
      <c r="G130" s="129">
        <f>IF('3g CPIH'!C$16="-","-",'3j PAAC PAP'!$G$24*('3g CPIH'!C$16/'3g CPIH'!$G$16))</f>
        <v>38.769117710371823</v>
      </c>
      <c r="H130" s="129">
        <f>IF('3g CPIH'!D$16="-","-",'3j PAAC PAP'!$G$24*('3g CPIH'!D$16/'3g CPIH'!$G$16))</f>
        <v>38.846733561643838</v>
      </c>
      <c r="I130" s="129">
        <f>IF('3g CPIH'!E$16="-","-",'3j PAAC PAP'!$G$24*('3g CPIH'!E$16/'3g CPIH'!$G$16))</f>
        <v>38.963157338551866</v>
      </c>
      <c r="J130" s="129">
        <f>IF('3g CPIH'!F$16="-","-",'3j PAAC PAP'!$G$24*('3g CPIH'!F$16/'3g CPIH'!$G$16))</f>
        <v>39.19600489236791</v>
      </c>
      <c r="K130" s="129">
        <f>IF('3g CPIH'!G$16="-","-",'3j PAAC PAP'!$G$24*('3g CPIH'!G$16/'3g CPIH'!$G$16))</f>
        <v>39.661700000000003</v>
      </c>
      <c r="L130" s="129">
        <f>IF('3g CPIH'!H$16="-","-",'3j PAAC PAP'!$G$24*('3g CPIH'!H$16/'3g CPIH'!$G$16))</f>
        <v>40.166203033268111</v>
      </c>
      <c r="M130" s="129">
        <f>IF('3g CPIH'!I$16="-","-",'3j PAAC PAP'!$G$24*('3g CPIH'!I$16/'3g CPIH'!$G$16))</f>
        <v>40.748321917808219</v>
      </c>
      <c r="N130" s="129">
        <f>IF('3g CPIH'!J$16="-","-",'3j PAAC PAP'!$G$24*('3g CPIH'!J$16/'3g CPIH'!$G$16))</f>
        <v>41.097593248532299</v>
      </c>
      <c r="O130" s="30"/>
      <c r="P130" s="129">
        <f>IF('3g CPIH'!L$16="-","-",'3j PAAC PAP'!$G$24*('3g CPIH'!L$16/'3g CPIH'!$G$16))</f>
        <v>41.097593248532299</v>
      </c>
      <c r="Q130" s="129">
        <f>IF('3g CPIH'!M$16="-","-",'3j PAAC PAP'!$G$24*('3g CPIH'!M$16/'3g CPIH'!$G$16))</f>
        <v>41.563288356164385</v>
      </c>
      <c r="R130" s="129">
        <f>IF('3g CPIH'!N$16="-","-",'3j PAAC PAP'!$G$24*('3g CPIH'!N$16/'3g CPIH'!$G$16))</f>
        <v>41.87375176125245</v>
      </c>
      <c r="S130" s="129">
        <f>IF('3g CPIH'!O$16="-","-",'3j PAAC PAP'!$G$24*('3g CPIH'!O$16/'3g CPIH'!$G$16))</f>
        <v>42.1065993150685</v>
      </c>
      <c r="T130" s="129">
        <f>IF('3g CPIH'!P$16="-","-",'3j PAAC PAP'!$G$24*('3g CPIH'!P$16/'3g CPIH'!$G$16))</f>
        <v>42.223023091976515</v>
      </c>
      <c r="U130" s="129" t="str">
        <f>IF('3g CPIH'!Q$16="-","-",'3j PAAC PAP'!$G$24*('3g CPIH'!Q$16/'3g CPIH'!$G$16))</f>
        <v>-</v>
      </c>
      <c r="V130" s="129" t="str">
        <f>IF('3g CPIH'!R$16="-","-",'3j PAAC PAP'!$G$24*('3g CPIH'!R$16/'3g CPIH'!$G$16))</f>
        <v>-</v>
      </c>
      <c r="W130" s="129" t="str">
        <f>IF('3g CPIH'!S$16="-","-",'3j PAAC PAP'!$G$24*('3g CPIH'!S$16/'3g CPIH'!$G$16))</f>
        <v>-</v>
      </c>
      <c r="X130" s="129" t="str">
        <f>IF('3g CPIH'!T$16="-","-",'3j PAAC PAP'!$G$24*('3g CPIH'!T$16/'3g CPIH'!$G$16))</f>
        <v>-</v>
      </c>
      <c r="Y130" s="129" t="str">
        <f>IF('3g CPIH'!U$16="-","-",'3j PAAC PAP'!$G$24*('3g CPIH'!U$16/'3g CPIH'!$G$16))</f>
        <v>-</v>
      </c>
      <c r="Z130" s="129" t="str">
        <f>IF('3g CPIH'!V$16="-","-",'3j PAAC PAP'!$G$24*('3g CPIH'!V$16/'3g CPIH'!$G$16))</f>
        <v>-</v>
      </c>
      <c r="AA130" s="28"/>
    </row>
    <row r="131" spans="1:27" s="29" customFormat="1" ht="11.25" customHeight="1" x14ac:dyDescent="0.15">
      <c r="A131" s="256"/>
      <c r="B131" s="132" t="s">
        <v>349</v>
      </c>
      <c r="C131" s="132" t="s">
        <v>406</v>
      </c>
      <c r="D131" s="134" t="s">
        <v>325</v>
      </c>
      <c r="E131" s="131"/>
      <c r="F131" s="30"/>
      <c r="G131" s="129">
        <f>IF(G123="-","-",SUM(G123:G129)*'3j PAAC PAP'!$G$42)</f>
        <v>0</v>
      </c>
      <c r="H131" s="129">
        <f>IF(H123="-","-",SUM(H123:H129)*'3j PAAC PAP'!$G$42)</f>
        <v>0</v>
      </c>
      <c r="I131" s="129">
        <f>IF(I123="-","-",SUM(I123:I129)*'3j PAAC PAP'!$G$42)</f>
        <v>0</v>
      </c>
      <c r="J131" s="129">
        <f>IF(J123="-","-",SUM(J123:J129)*'3j PAAC PAP'!$G$42)</f>
        <v>0</v>
      </c>
      <c r="K131" s="129">
        <f>IF(K123="-","-",SUM(K123:K129)*'3j PAAC PAP'!$G$42)</f>
        <v>0</v>
      </c>
      <c r="L131" s="129">
        <f>IF(L123="-","-",SUM(L123:L129)*'3j PAAC PAP'!$G$42)</f>
        <v>0</v>
      </c>
      <c r="M131" s="129">
        <f>IF(M123="-","-",SUM(M123:M129)*'3j PAAC PAP'!$G$42)</f>
        <v>0</v>
      </c>
      <c r="N131" s="129">
        <f>IF(N123="-","-",SUM(N123:N129)*'3j PAAC PAP'!$G$42)</f>
        <v>0</v>
      </c>
      <c r="O131" s="30"/>
      <c r="P131" s="129">
        <f>IF(P123="-","-",SUM(P123:P129)*'3j PAAC PAP'!$G$42)</f>
        <v>0</v>
      </c>
      <c r="Q131" s="129">
        <f>IF(Q123="-","-",SUM(Q123:Q129)*'3j PAAC PAP'!$G$42)</f>
        <v>0</v>
      </c>
      <c r="R131" s="129">
        <f>IF(R123="-","-",SUM(R123:R129)*'3j PAAC PAP'!$G$42)</f>
        <v>0</v>
      </c>
      <c r="S131" s="129">
        <f>IF(S123="-","-",SUM(S123:S129)*'3j PAAC PAP'!$G$42)</f>
        <v>0</v>
      </c>
      <c r="T131" s="129">
        <f>IF(T123="-","-",SUM(T123:T129)*'3j PAAC PAP'!$G$42)</f>
        <v>0</v>
      </c>
      <c r="U131" s="129" t="str">
        <f>IF(U123="-","-",SUM(U123:U129)*'3j PAAC PAP'!$G$42)</f>
        <v>-</v>
      </c>
      <c r="V131" s="129" t="str">
        <f>IF(V123="-","-",SUM(V123:V129)*'3j PAAC PAP'!$G$42)</f>
        <v>-</v>
      </c>
      <c r="W131" s="129" t="str">
        <f>IF(W123="-","-",SUM(W123:W129)*'3j PAAC PAP'!$G$42)</f>
        <v>-</v>
      </c>
      <c r="X131" s="129" t="str">
        <f>IF(X123="-","-",SUM(X123:X129)*'3j PAAC PAP'!$G$42)</f>
        <v>-</v>
      </c>
      <c r="Y131" s="129" t="str">
        <f>IF(Y123="-","-",SUM(Y123:Y129)*'3j PAAC PAP'!$G$42)</f>
        <v>-</v>
      </c>
      <c r="Z131" s="129" t="str">
        <f>IF(Z123="-","-",SUM(Z123:Z129)*'3j PAAC PAP'!$G$42)</f>
        <v>-</v>
      </c>
      <c r="AA131" s="28"/>
    </row>
    <row r="132" spans="1:27" s="29" customFormat="1" ht="11.25" x14ac:dyDescent="0.15">
      <c r="A132" s="256"/>
      <c r="B132" s="132" t="s">
        <v>388</v>
      </c>
      <c r="C132" s="132" t="s">
        <v>518</v>
      </c>
      <c r="D132" s="134" t="s">
        <v>325</v>
      </c>
      <c r="E132" s="131"/>
      <c r="F132" s="30"/>
      <c r="G132" s="129">
        <f>IF(G126="-","-",SUM(G123:G131)*'3k EBIT'!$E$12)</f>
        <v>10.038414735914131</v>
      </c>
      <c r="H132" s="129">
        <f>IF(H126="-","-",SUM(H123:H131)*'3k EBIT'!$E$12)</f>
        <v>9.2744782411440401</v>
      </c>
      <c r="I132" s="129">
        <f>IF(I126="-","-",SUM(I123:I131)*'3k EBIT'!$E$12)</f>
        <v>8.5900674069819765</v>
      </c>
      <c r="J132" s="129">
        <f>IF(J126="-","-",SUM(J123:J131)*'3k EBIT'!$E$12)</f>
        <v>8.3147149215934526</v>
      </c>
      <c r="K132" s="129">
        <f>IF(K126="-","-",SUM(K123:K131)*'3k EBIT'!$E$12)</f>
        <v>9.1057115008070859</v>
      </c>
      <c r="L132" s="129">
        <f>IF(L126="-","-",SUM(L123:L131)*'3k EBIT'!$E$12)</f>
        <v>9.1023326762295884</v>
      </c>
      <c r="M132" s="129">
        <f>IF(M126="-","-",SUM(M123:M131)*'3k EBIT'!$E$12)</f>
        <v>9.5605024802848071</v>
      </c>
      <c r="N132" s="129">
        <f>IF(N126="-","-",SUM(N123:N131)*'3k EBIT'!$E$12)</f>
        <v>10.119401597864449</v>
      </c>
      <c r="O132" s="30"/>
      <c r="P132" s="129">
        <f>IF(P126="-","-",SUM(P123:P131)*'3k EBIT'!$E$12)</f>
        <v>10.119401597864449</v>
      </c>
      <c r="Q132" s="129">
        <f>IF(Q126="-","-",SUM(Q123:Q131)*'3k EBIT'!$E$12)</f>
        <v>11.054262476517351</v>
      </c>
      <c r="R132" s="129">
        <f>IF(R126="-","-",SUM(R123:R131)*'3k EBIT'!$E$12)</f>
        <v>10.090310065452586</v>
      </c>
      <c r="S132" s="129">
        <f>IF(S126="-","-",SUM(S123:S131)*'3k EBIT'!$E$12)</f>
        <v>9.7085820471668676</v>
      </c>
      <c r="T132" s="129">
        <f>IF(T126="-","-",SUM(T123:T131)*'3k EBIT'!$E$12)</f>
        <v>8.4443660343043945</v>
      </c>
      <c r="U132" s="129" t="str">
        <f>IF(U126="-","-",SUM(U123:U131)*'3k EBIT'!$E$12)</f>
        <v>-</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15">
      <c r="A133" s="256"/>
      <c r="B133" s="132" t="s">
        <v>292</v>
      </c>
      <c r="C133" s="177" t="s">
        <v>519</v>
      </c>
      <c r="D133" s="134" t="s">
        <v>325</v>
      </c>
      <c r="E133" s="130"/>
      <c r="F133" s="30"/>
      <c r="G133" s="129">
        <f>IF(G128="-","-",SUM(G123:G126,G128:G132)*'3l HAP'!$E$13)</f>
        <v>6.018596944298908</v>
      </c>
      <c r="H133" s="129">
        <f>IF(H128="-","-",SUM(H123:H126,H128:H132)*'3l HAP'!$E$13)</f>
        <v>5.4316807273969943</v>
      </c>
      <c r="I133" s="129">
        <f>IF(I128="-","-",SUM(I123:I126,I128:I132)*'3l HAP'!$E$13)</f>
        <v>4.8693300471539072</v>
      </c>
      <c r="J133" s="129">
        <f>IF(J128="-","-",SUM(J123:J126,J128:J132)*'3l HAP'!$E$13)</f>
        <v>4.6622443742796875</v>
      </c>
      <c r="K133" s="129">
        <f>IF(K128="-","-",SUM(K123:K126,K128:K132)*'3l HAP'!$E$13)</f>
        <v>5.2388812862856904</v>
      </c>
      <c r="L133" s="129">
        <f>IF(L128="-","-",SUM(L123:L126,L128:L132)*'3l HAP'!$E$13)</f>
        <v>5.2359262522865917</v>
      </c>
      <c r="M133" s="129">
        <f>IF(M128="-","-",SUM(M123:M126,M128:M132)*'3l HAP'!$E$13)</f>
        <v>5.5705776396799926</v>
      </c>
      <c r="N133" s="129">
        <f>IF(N128="-","-",SUM(N123:N126,N128:N132)*'3l HAP'!$E$13)</f>
        <v>6.0001992035331035</v>
      </c>
      <c r="O133" s="30"/>
      <c r="P133" s="129">
        <f>IF(P128="-","-",SUM(P123:P126,P128:P132)*'3l HAP'!$E$13)</f>
        <v>6.0001992035331035</v>
      </c>
      <c r="Q133" s="129">
        <f>IF(Q128="-","-",SUM(Q123:Q126,Q128:Q132)*'3l HAP'!$E$13)</f>
        <v>6.6282398031177463</v>
      </c>
      <c r="R133" s="129">
        <f>IF(R128="-","-",SUM(R123:R126,R128:R132)*'3l HAP'!$E$13)</f>
        <v>5.8919392794851868</v>
      </c>
      <c r="S133" s="129">
        <f>IF(S128="-","-",SUM(S123:S126,S128:S132)*'3l HAP'!$E$13)</f>
        <v>5.6146407335648361</v>
      </c>
      <c r="T133" s="129">
        <f>IF(T128="-","-",SUM(T123:T126,T128:T132)*'3l HAP'!$E$13)</f>
        <v>4.6794665142118008</v>
      </c>
      <c r="U133" s="129" t="str">
        <f>IF(U128="-","-",SUM(U123:U126,U128:U132)*'3l HAP'!$E$13)</f>
        <v>-</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15">
      <c r="A134" s="256"/>
      <c r="B134" s="132" t="s">
        <v>44</v>
      </c>
      <c r="C134" s="132" t="str">
        <f>B134&amp;"_"&amp;D134</f>
        <v>Total_South Wales</v>
      </c>
      <c r="D134" s="134" t="s">
        <v>325</v>
      </c>
      <c r="E134" s="131"/>
      <c r="F134" s="30"/>
      <c r="G134" s="129">
        <f t="shared" ref="G134:N134" si="18">IF(G123="-","-",SUM(G123:G133))</f>
        <v>534.35599639283851</v>
      </c>
      <c r="H134" s="129">
        <f t="shared" si="18"/>
        <v>493.56191284834489</v>
      </c>
      <c r="I134" s="129">
        <f t="shared" si="18"/>
        <v>456.97795419628665</v>
      </c>
      <c r="J134" s="129">
        <f t="shared" si="18"/>
        <v>442.27863843638602</v>
      </c>
      <c r="K134" s="129">
        <f t="shared" si="18"/>
        <v>484.48665705842109</v>
      </c>
      <c r="L134" s="129">
        <f t="shared" si="18"/>
        <v>484.3058692253764</v>
      </c>
      <c r="M134" s="129">
        <f t="shared" si="18"/>
        <v>508.75471086577267</v>
      </c>
      <c r="N134" s="129">
        <f t="shared" si="18"/>
        <v>538.60006330988836</v>
      </c>
      <c r="O134" s="30"/>
      <c r="P134" s="129">
        <f t="shared" ref="P134:Z134" si="19">IF(P123="-","-",SUM(P123:P133))</f>
        <v>538.60006330988836</v>
      </c>
      <c r="Q134" s="129">
        <f t="shared" si="19"/>
        <v>588.43128772559498</v>
      </c>
      <c r="R134" s="129">
        <f t="shared" si="19"/>
        <v>536.96067073344398</v>
      </c>
      <c r="S134" s="129">
        <f t="shared" si="19"/>
        <v>516.59243215531183</v>
      </c>
      <c r="T134" s="129">
        <f t="shared" si="19"/>
        <v>449.11960053201449</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t="str">
        <f>IF('3a DF'!V$41="-","-",'3a DF'!V$41)</f>
        <v>-</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f>IF('3c AA'!W261="-","-",'3c AA'!W261)</f>
        <v>0</v>
      </c>
      <c r="U137" s="38" t="str">
        <f>IF('3c AA'!X261="-","-",'3c AA'!X261)</f>
        <v>-</v>
      </c>
      <c r="V137" s="38" t="str">
        <f>IF('3c AA'!Y261="-","-",'3c AA'!Y261)</f>
        <v>-</v>
      </c>
      <c r="W137" s="38" t="str">
        <f>IF('3c AA'!Z261="-","-",'3c AA'!Z261)</f>
        <v>-</v>
      </c>
      <c r="X137" s="38" t="str">
        <f>IF('3c AA'!AA261="-","-",'3c AA'!AA261)</f>
        <v>-</v>
      </c>
      <c r="Y137" s="38" t="str">
        <f>IF('3c AA'!AB261="-","-",'3c AA'!AB261)</f>
        <v>-</v>
      </c>
      <c r="Z137" s="38" t="str">
        <f>IF('3c AA'!AC261="-","-",'3c AA'!AC261)</f>
        <v>-</v>
      </c>
      <c r="AA137" s="28"/>
    </row>
    <row r="138" spans="1:27" s="29" customFormat="1" ht="11.25" customHeight="1" x14ac:dyDescent="0.15">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t="str">
        <f>IF('3d PC'!U$42="-","-",'3d PC'!U$42)</f>
        <v>-</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15">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t="str">
        <f>IF('3f NC-Gas'!T54="-","-",'3f NC-Gas'!T54)</f>
        <v>-</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15">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t="str">
        <f>IF('3g CPIH'!Q$16="-","-",'3h OC '!$E$12*('3g CPIH'!Q$16/'3g CPIH'!$G$16))</f>
        <v>-</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SMNCC'!G$41="-","-",'3i SMNCC'!G$41)</f>
        <v>0</v>
      </c>
      <c r="L141" s="38">
        <f>IF('3i SMNCC'!H$41="-","-",'3i SMNCC'!H$41)</f>
        <v>-0.14839795210242812</v>
      </c>
      <c r="M141" s="38">
        <f>IF('3i SMNCC'!I$41="-","-",'3i SMNCC'!I$41)</f>
        <v>1.8996756847995959</v>
      </c>
      <c r="N141" s="38">
        <f>IF('3i SMNCC'!J$41="-","-",'3i SMNCC'!J$41)</f>
        <v>1.9653138101793148</v>
      </c>
      <c r="O141" s="30"/>
      <c r="P141" s="38">
        <f>IF('3i SMNCC'!L$41="-","-",'3i SMNCC'!L$41)</f>
        <v>1.9653138101793148</v>
      </c>
      <c r="Q141" s="38">
        <f>IF('3i SMNCC'!M$41="-","-",'3i SMNCC'!M$41)</f>
        <v>3.94070969375099</v>
      </c>
      <c r="R141" s="38">
        <f>IF('3i SMNCC'!N$41="-","-",'3i SMNCC'!N$41)</f>
        <v>3.6877871322225353</v>
      </c>
      <c r="S141" s="38">
        <f>IF('3i SMNCC'!O$41="-","-",'3i SMNCC'!O$41)</f>
        <v>5.396909444486452</v>
      </c>
      <c r="T141" s="38">
        <f>IF('3i SMNCC'!P$41="-","-",'3i SMNCC'!P$41)</f>
        <v>4.6837637900821658</v>
      </c>
      <c r="U141" s="38" t="str">
        <f>IF('3i SMNCC'!Q$41="-","-",'3i SMNCC'!Q$41)</f>
        <v>-</v>
      </c>
      <c r="V141" s="38" t="str">
        <f>IF('3i SMNCC'!R$41="-","-",'3i SMNCC'!R$41)</f>
        <v>-</v>
      </c>
      <c r="W141" s="38" t="str">
        <f>IF('3i SMNCC'!S$41="-","-",'3i SMNCC'!S$41)</f>
        <v>-</v>
      </c>
      <c r="X141" s="38" t="str">
        <f>IF('3i SMNCC'!T$41="-","-",'3i SMNCC'!T$41)</f>
        <v>-</v>
      </c>
      <c r="Y141" s="38" t="str">
        <f>IF('3i SMNCC'!U$41="-","-",'3i SMNCC'!U$41)</f>
        <v>-</v>
      </c>
      <c r="Z141" s="38" t="str">
        <f>IF('3i SMNCC'!V$41="-","-",'3i SMNCC'!V$41)</f>
        <v>-</v>
      </c>
      <c r="AA141" s="28"/>
    </row>
    <row r="142" spans="1:27" s="29" customFormat="1" ht="12.4" customHeight="1" x14ac:dyDescent="0.15">
      <c r="A142" s="256"/>
      <c r="B142" s="135" t="s">
        <v>349</v>
      </c>
      <c r="C142" s="135" t="s">
        <v>389</v>
      </c>
      <c r="D142" s="133" t="s">
        <v>326</v>
      </c>
      <c r="E142" s="128"/>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f>IF('3g CPIH'!P$16="-","-",'3j PAAC PAP'!$G$24*('3g CPIH'!P$16/'3g CPIH'!$G$16))</f>
        <v>42.223023091976515</v>
      </c>
      <c r="U142" s="38" t="str">
        <f>IF('3g CPIH'!Q$16="-","-",'3j PAAC PAP'!$G$24*('3g CPIH'!Q$16/'3g CPIH'!$G$16))</f>
        <v>-</v>
      </c>
      <c r="V142" s="38" t="str">
        <f>IF('3g CPIH'!R$16="-","-",'3j PAAC PAP'!$G$24*('3g CPIH'!R$16/'3g CPIH'!$G$16))</f>
        <v>-</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15">
      <c r="A143" s="256"/>
      <c r="B143" s="135" t="s">
        <v>349</v>
      </c>
      <c r="C143" s="135" t="s">
        <v>406</v>
      </c>
      <c r="D143" s="133" t="s">
        <v>326</v>
      </c>
      <c r="E143" s="128"/>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f>IF(T135="-","-",SUM(T135:T141)*'3j PAAC PAP'!$G$42)</f>
        <v>0</v>
      </c>
      <c r="U143" s="38" t="str">
        <f>IF(U135="-","-",SUM(U135:U141)*'3j PAAC PAP'!$G$42)</f>
        <v>-</v>
      </c>
      <c r="V143" s="38" t="str">
        <f>IF(V135="-","-",SUM(V135:V141)*'3j PAAC PAP'!$G$42)</f>
        <v>-</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25" x14ac:dyDescent="0.15">
      <c r="A144" s="256"/>
      <c r="B144" s="135" t="s">
        <v>388</v>
      </c>
      <c r="C144" s="135" t="s">
        <v>518</v>
      </c>
      <c r="D144" s="133" t="s">
        <v>326</v>
      </c>
      <c r="E144" s="128"/>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9.3326367996817723</v>
      </c>
      <c r="M144" s="38">
        <f>IF(M138="-","-",SUM(M135:M143)*'3k EBIT'!$E$12)</f>
        <v>9.9120215528323286</v>
      </c>
      <c r="N144" s="38">
        <f>IF(N138="-","-",SUM(N135:N143)*'3k EBIT'!$E$12)</f>
        <v>10.470920670387036</v>
      </c>
      <c r="O144" s="30"/>
      <c r="P144" s="38">
        <f>IF(P138="-","-",SUM(P135:P143)*'3k EBIT'!$E$12)</f>
        <v>10.470920670387036</v>
      </c>
      <c r="Q144" s="38">
        <f>IF(Q138="-","-",SUM(Q135:Q143)*'3k EBIT'!$E$12)</f>
        <v>11.474645674856152</v>
      </c>
      <c r="R144" s="38">
        <f>IF(R138="-","-",SUM(R135:R143)*'3k EBIT'!$E$12)</f>
        <v>10.510693263945159</v>
      </c>
      <c r="S144" s="38">
        <f>IF(S138="-","-",SUM(S135:S143)*'3k EBIT'!$E$12)</f>
        <v>9.9995387659125559</v>
      </c>
      <c r="T144" s="38">
        <f>IF(T138="-","-",SUM(T135:T143)*'3k EBIT'!$E$12)</f>
        <v>8.7353227539726976</v>
      </c>
      <c r="U144" s="38" t="str">
        <f>IF(U138="-","-",SUM(U135:U143)*'3k EBIT'!$E$12)</f>
        <v>-</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15">
      <c r="A145" s="256"/>
      <c r="B145" s="135" t="s">
        <v>292</v>
      </c>
      <c r="C145" s="179" t="s">
        <v>519</v>
      </c>
      <c r="D145" s="133" t="s">
        <v>326</v>
      </c>
      <c r="E145" s="127"/>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5.2392981349580552</v>
      </c>
      <c r="M145" s="38">
        <f>IF(M140="-","-",SUM(M135:M138,M140:M144)*'3l HAP'!$E$13)</f>
        <v>5.5757242304211614</v>
      </c>
      <c r="N145" s="38">
        <f>IF(N140="-","-",SUM(N135:N138,N140:N144)*'3l HAP'!$E$13)</f>
        <v>6.0053457942739072</v>
      </c>
      <c r="O145" s="30"/>
      <c r="P145" s="38">
        <f>IF(P140="-","-",SUM(P135:P138,P140:P144)*'3l HAP'!$E$13)</f>
        <v>6.0053457942739072</v>
      </c>
      <c r="Q145" s="38">
        <f>IF(Q140="-","-",SUM(Q135:Q138,Q140:Q144)*'3l HAP'!$E$13)</f>
        <v>6.6343946335246251</v>
      </c>
      <c r="R145" s="38">
        <f>IF(R140="-","-",SUM(R135:R138,R140:R144)*'3l HAP'!$E$13)</f>
        <v>5.8980941098943163</v>
      </c>
      <c r="S145" s="38">
        <f>IF(S140="-","-",SUM(S135:S138,S140:S144)*'3l HAP'!$E$13)</f>
        <v>5.6189006308839922</v>
      </c>
      <c r="T145" s="38">
        <f>IF(T140="-","-",SUM(T135:T138,T140:T144)*'3l HAP'!$E$13)</f>
        <v>4.6837264115444643</v>
      </c>
      <c r="U145" s="38" t="str">
        <f>IF(U140="-","-",SUM(U135:U138,U140:U144)*'3l HAP'!$E$13)</f>
        <v>-</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15">
      <c r="A146" s="256"/>
      <c r="B146" s="135" t="s">
        <v>44</v>
      </c>
      <c r="C146" s="135" t="str">
        <f>B146&amp;"_"&amp;D146</f>
        <v>Total_Southern Western</v>
      </c>
      <c r="D146" s="133" t="s">
        <v>326</v>
      </c>
      <c r="E146" s="128"/>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496.43050575670577</v>
      </c>
      <c r="M146" s="38">
        <f t="shared" si="20"/>
        <v>527.26085363291941</v>
      </c>
      <c r="N146" s="38">
        <f t="shared" si="20"/>
        <v>557.1062060757223</v>
      </c>
      <c r="O146" s="30"/>
      <c r="P146" s="38">
        <f t="shared" ref="P146:Z146" si="21">IF(P135="-","-",SUM(P135:P145))</f>
        <v>557.1062060757223</v>
      </c>
      <c r="Q146" s="38">
        <f t="shared" si="21"/>
        <v>610.56286490855382</v>
      </c>
      <c r="R146" s="38">
        <f t="shared" si="21"/>
        <v>559.09224792449822</v>
      </c>
      <c r="S146" s="38">
        <f t="shared" si="21"/>
        <v>531.91019724027842</v>
      </c>
      <c r="T146" s="38">
        <f t="shared" si="21"/>
        <v>464.43736566555316</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t="str">
        <f>IF('3a DF'!V$41="-","-",'3a DF'!V$41)</f>
        <v>-</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AA'!J262="-","-",'3c AA'!J262)</f>
        <v>-</v>
      </c>
      <c r="H149" s="129" t="str">
        <f>IF('3c AA'!K262="-","-",'3c AA'!K262)</f>
        <v>-</v>
      </c>
      <c r="I149" s="129" t="str">
        <f>IF('3c AA'!L262="-","-",'3c AA'!L262)</f>
        <v>-</v>
      </c>
      <c r="J149" s="129" t="str">
        <f>IF('3c AA'!M262="-","-",'3c AA'!M262)</f>
        <v>-</v>
      </c>
      <c r="K149" s="129" t="str">
        <f>IF('3c AA'!N262="-","-",'3c AA'!N262)</f>
        <v>-</v>
      </c>
      <c r="L149" s="129" t="str">
        <f>IF('3c AA'!O262="-","-",'3c AA'!O262)</f>
        <v>-</v>
      </c>
      <c r="M149" s="129" t="str">
        <f>IF('3c AA'!P262="-","-",'3c AA'!P262)</f>
        <v>-</v>
      </c>
      <c r="N149" s="129" t="str">
        <f>IF('3c AA'!Q262="-","-",'3c AA'!Q262)</f>
        <v>-</v>
      </c>
      <c r="O149" s="30"/>
      <c r="P149" s="129" t="str">
        <f>IF('3c AA'!S262="-","-",'3c AA'!S262)</f>
        <v>-</v>
      </c>
      <c r="Q149" s="129" t="str">
        <f>IF('3c AA'!T262="-","-",'3c AA'!T262)</f>
        <v>-</v>
      </c>
      <c r="R149" s="129" t="str">
        <f>IF('3c AA'!U262="-","-",'3c AA'!U262)</f>
        <v>-</v>
      </c>
      <c r="S149" s="129" t="str">
        <f>IF('3c AA'!V262="-","-",'3c AA'!V262)</f>
        <v>-</v>
      </c>
      <c r="T149" s="129">
        <f>IF('3c AA'!W262="-","-",'3c AA'!W262)</f>
        <v>0</v>
      </c>
      <c r="U149" s="129" t="str">
        <f>IF('3c AA'!X262="-","-",'3c AA'!X262)</f>
        <v>-</v>
      </c>
      <c r="V149" s="129" t="str">
        <f>IF('3c AA'!Y262="-","-",'3c AA'!Y262)</f>
        <v>-</v>
      </c>
      <c r="W149" s="129" t="str">
        <f>IF('3c AA'!Z262="-","-",'3c AA'!Z262)</f>
        <v>-</v>
      </c>
      <c r="X149" s="129" t="str">
        <f>IF('3c AA'!AA262="-","-",'3c AA'!AA262)</f>
        <v>-</v>
      </c>
      <c r="Y149" s="129" t="str">
        <f>IF('3c AA'!AB262="-","-",'3c AA'!AB262)</f>
        <v>-</v>
      </c>
      <c r="Z149" s="129" t="str">
        <f>IF('3c AA'!AC262="-","-",'3c AA'!AC262)</f>
        <v>-</v>
      </c>
      <c r="AA149" s="28"/>
    </row>
    <row r="150" spans="1:27" s="29" customFormat="1" ht="11.25" customHeight="1" x14ac:dyDescent="0.15">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t="str">
        <f>IF('3d PC'!U$42="-","-",'3d PC'!U$42)</f>
        <v>-</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15">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t="str">
        <f>IF('3f NC-Gas'!T55="-","-",'3f NC-Gas'!T55)</f>
        <v>-</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15">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t="str">
        <f>IF('3g CPIH'!Q$16="-","-",'3h OC '!$E$12*('3g CPIH'!Q$16/'3g CPIH'!$G$16))</f>
        <v>-</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SMNCC'!G$41="-","-",'3i SMNCC'!G$41)</f>
        <v>0</v>
      </c>
      <c r="L153" s="129">
        <f>IF('3i SMNCC'!H$41="-","-",'3i SMNCC'!H$41)</f>
        <v>-0.14839795210242812</v>
      </c>
      <c r="M153" s="129">
        <f>IF('3i SMNCC'!I$41="-","-",'3i SMNCC'!I$41)</f>
        <v>1.8996756847995959</v>
      </c>
      <c r="N153" s="129">
        <f>IF('3i SMNCC'!J$41="-","-",'3i SMNCC'!J$41)</f>
        <v>1.9653138101793148</v>
      </c>
      <c r="O153" s="30"/>
      <c r="P153" s="129">
        <f>IF('3i SMNCC'!L$41="-","-",'3i SMNCC'!L$41)</f>
        <v>1.9653138101793148</v>
      </c>
      <c r="Q153" s="129">
        <f>IF('3i SMNCC'!M$41="-","-",'3i SMNCC'!M$41)</f>
        <v>3.94070969375099</v>
      </c>
      <c r="R153" s="129">
        <f>IF('3i SMNCC'!N$41="-","-",'3i SMNCC'!N$41)</f>
        <v>3.6877871322225353</v>
      </c>
      <c r="S153" s="129">
        <f>IF('3i SMNCC'!O$41="-","-",'3i SMNCC'!O$41)</f>
        <v>5.396909444486452</v>
      </c>
      <c r="T153" s="129">
        <f>IF('3i SMNCC'!P$41="-","-",'3i SMNCC'!P$41)</f>
        <v>4.6837637900821658</v>
      </c>
      <c r="U153" s="129" t="str">
        <f>IF('3i SMNCC'!Q$41="-","-",'3i SMNCC'!Q$41)</f>
        <v>-</v>
      </c>
      <c r="V153" s="129" t="str">
        <f>IF('3i SMNCC'!R$41="-","-",'3i SMNCC'!R$41)</f>
        <v>-</v>
      </c>
      <c r="W153" s="129" t="str">
        <f>IF('3i SMNCC'!S$41="-","-",'3i SMNCC'!S$41)</f>
        <v>-</v>
      </c>
      <c r="X153" s="129" t="str">
        <f>IF('3i SMNCC'!T$41="-","-",'3i SMNCC'!T$41)</f>
        <v>-</v>
      </c>
      <c r="Y153" s="129" t="str">
        <f>IF('3i SMNCC'!U$41="-","-",'3i SMNCC'!U$41)</f>
        <v>-</v>
      </c>
      <c r="Z153" s="129" t="str">
        <f>IF('3i SMNCC'!V$41="-","-",'3i SMNCC'!V$41)</f>
        <v>-</v>
      </c>
      <c r="AA153" s="28"/>
    </row>
    <row r="154" spans="1:27" s="29" customFormat="1" ht="11.25" customHeight="1" x14ac:dyDescent="0.15">
      <c r="A154" s="256"/>
      <c r="B154" s="132" t="s">
        <v>349</v>
      </c>
      <c r="C154" s="132" t="s">
        <v>389</v>
      </c>
      <c r="D154" s="134" t="s">
        <v>327</v>
      </c>
      <c r="E154" s="131"/>
      <c r="F154" s="30"/>
      <c r="G154" s="129">
        <f>IF('3g CPIH'!C$16="-","-",'3j PAAC PAP'!$G$24*('3g CPIH'!C$16/'3g CPIH'!$G$16))</f>
        <v>38.769117710371823</v>
      </c>
      <c r="H154" s="129">
        <f>IF('3g CPIH'!D$16="-","-",'3j PAAC PAP'!$G$24*('3g CPIH'!D$16/'3g CPIH'!$G$16))</f>
        <v>38.846733561643838</v>
      </c>
      <c r="I154" s="129">
        <f>IF('3g CPIH'!E$16="-","-",'3j PAAC PAP'!$G$24*('3g CPIH'!E$16/'3g CPIH'!$G$16))</f>
        <v>38.963157338551866</v>
      </c>
      <c r="J154" s="129">
        <f>IF('3g CPIH'!F$16="-","-",'3j PAAC PAP'!$G$24*('3g CPIH'!F$16/'3g CPIH'!$G$16))</f>
        <v>39.19600489236791</v>
      </c>
      <c r="K154" s="129">
        <f>IF('3g CPIH'!G$16="-","-",'3j PAAC PAP'!$G$24*('3g CPIH'!G$16/'3g CPIH'!$G$16))</f>
        <v>39.661700000000003</v>
      </c>
      <c r="L154" s="129">
        <f>IF('3g CPIH'!H$16="-","-",'3j PAAC PAP'!$G$24*('3g CPIH'!H$16/'3g CPIH'!$G$16))</f>
        <v>40.166203033268111</v>
      </c>
      <c r="M154" s="129">
        <f>IF('3g CPIH'!I$16="-","-",'3j PAAC PAP'!$G$24*('3g CPIH'!I$16/'3g CPIH'!$G$16))</f>
        <v>40.748321917808219</v>
      </c>
      <c r="N154" s="129">
        <f>IF('3g CPIH'!J$16="-","-",'3j PAAC PAP'!$G$24*('3g CPIH'!J$16/'3g CPIH'!$G$16))</f>
        <v>41.097593248532299</v>
      </c>
      <c r="O154" s="30"/>
      <c r="P154" s="129">
        <f>IF('3g CPIH'!L$16="-","-",'3j PAAC PAP'!$G$24*('3g CPIH'!L$16/'3g CPIH'!$G$16))</f>
        <v>41.097593248532299</v>
      </c>
      <c r="Q154" s="129">
        <f>IF('3g CPIH'!M$16="-","-",'3j PAAC PAP'!$G$24*('3g CPIH'!M$16/'3g CPIH'!$G$16))</f>
        <v>41.563288356164385</v>
      </c>
      <c r="R154" s="129">
        <f>IF('3g CPIH'!N$16="-","-",'3j PAAC PAP'!$G$24*('3g CPIH'!N$16/'3g CPIH'!$G$16))</f>
        <v>41.87375176125245</v>
      </c>
      <c r="S154" s="129">
        <f>IF('3g CPIH'!O$16="-","-",'3j PAAC PAP'!$G$24*('3g CPIH'!O$16/'3g CPIH'!$G$16))</f>
        <v>42.1065993150685</v>
      </c>
      <c r="T154" s="129">
        <f>IF('3g CPIH'!P$16="-","-",'3j PAAC PAP'!$G$24*('3g CPIH'!P$16/'3g CPIH'!$G$16))</f>
        <v>42.223023091976515</v>
      </c>
      <c r="U154" s="129" t="str">
        <f>IF('3g CPIH'!Q$16="-","-",'3j PAAC PAP'!$G$24*('3g CPIH'!Q$16/'3g CPIH'!$G$16))</f>
        <v>-</v>
      </c>
      <c r="V154" s="129" t="str">
        <f>IF('3g CPIH'!R$16="-","-",'3j PAAC PAP'!$G$24*('3g CPIH'!R$16/'3g CPIH'!$G$16))</f>
        <v>-</v>
      </c>
      <c r="W154" s="129" t="str">
        <f>IF('3g CPIH'!S$16="-","-",'3j PAAC PAP'!$G$24*('3g CPIH'!S$16/'3g CPIH'!$G$16))</f>
        <v>-</v>
      </c>
      <c r="X154" s="129" t="str">
        <f>IF('3g CPIH'!T$16="-","-",'3j PAAC PAP'!$G$24*('3g CPIH'!T$16/'3g CPIH'!$G$16))</f>
        <v>-</v>
      </c>
      <c r="Y154" s="129" t="str">
        <f>IF('3g CPIH'!U$16="-","-",'3j PAAC PAP'!$G$24*('3g CPIH'!U$16/'3g CPIH'!$G$16))</f>
        <v>-</v>
      </c>
      <c r="Z154" s="129" t="str">
        <f>IF('3g CPIH'!V$16="-","-",'3j PAAC PAP'!$G$24*('3g CPIH'!V$16/'3g CPIH'!$G$16))</f>
        <v>-</v>
      </c>
      <c r="AA154" s="28"/>
    </row>
    <row r="155" spans="1:27" s="29" customFormat="1" ht="11.25" x14ac:dyDescent="0.15">
      <c r="A155" s="256"/>
      <c r="B155" s="132" t="s">
        <v>349</v>
      </c>
      <c r="C155" s="132" t="s">
        <v>406</v>
      </c>
      <c r="D155" s="134" t="s">
        <v>327</v>
      </c>
      <c r="E155" s="131"/>
      <c r="F155" s="30"/>
      <c r="G155" s="129">
        <f>IF(G147="-","-",SUM(G147:G153)*'3j PAAC PAP'!$G$42)</f>
        <v>0</v>
      </c>
      <c r="H155" s="129">
        <f>IF(H147="-","-",SUM(H147:H153)*'3j PAAC PAP'!$G$42)</f>
        <v>0</v>
      </c>
      <c r="I155" s="129">
        <f>IF(I147="-","-",SUM(I147:I153)*'3j PAAC PAP'!$G$42)</f>
        <v>0</v>
      </c>
      <c r="J155" s="129">
        <f>IF(J147="-","-",SUM(J147:J153)*'3j PAAC PAP'!$G$42)</f>
        <v>0</v>
      </c>
      <c r="K155" s="129">
        <f>IF(K147="-","-",SUM(K147:K153)*'3j PAAC PAP'!$G$42)</f>
        <v>0</v>
      </c>
      <c r="L155" s="129">
        <f>IF(L147="-","-",SUM(L147:L153)*'3j PAAC PAP'!$G$42)</f>
        <v>0</v>
      </c>
      <c r="M155" s="129">
        <f>IF(M147="-","-",SUM(M147:M153)*'3j PAAC PAP'!$G$42)</f>
        <v>0</v>
      </c>
      <c r="N155" s="129">
        <f>IF(N147="-","-",SUM(N147:N153)*'3j PAAC PAP'!$G$42)</f>
        <v>0</v>
      </c>
      <c r="O155" s="30"/>
      <c r="P155" s="129">
        <f>IF(P147="-","-",SUM(P147:P153)*'3j PAAC PAP'!$G$42)</f>
        <v>0</v>
      </c>
      <c r="Q155" s="129">
        <f>IF(Q147="-","-",SUM(Q147:Q153)*'3j PAAC PAP'!$G$42)</f>
        <v>0</v>
      </c>
      <c r="R155" s="129">
        <f>IF(R147="-","-",SUM(R147:R153)*'3j PAAC PAP'!$G$42)</f>
        <v>0</v>
      </c>
      <c r="S155" s="129">
        <f>IF(S147="-","-",SUM(S147:S153)*'3j PAAC PAP'!$G$42)</f>
        <v>0</v>
      </c>
      <c r="T155" s="129">
        <f>IF(T147="-","-",SUM(T147:T153)*'3j PAAC PAP'!$G$42)</f>
        <v>0</v>
      </c>
      <c r="U155" s="129" t="str">
        <f>IF(U147="-","-",SUM(U147:U153)*'3j PAAC PAP'!$G$42)</f>
        <v>-</v>
      </c>
      <c r="V155" s="129" t="str">
        <f>IF(V147="-","-",SUM(V147:V153)*'3j PAAC PAP'!$G$42)</f>
        <v>-</v>
      </c>
      <c r="W155" s="129" t="str">
        <f>IF(W147="-","-",SUM(W147:W153)*'3j PAAC PAP'!$G$42)</f>
        <v>-</v>
      </c>
      <c r="X155" s="129" t="str">
        <f>IF(X147="-","-",SUM(X147:X153)*'3j PAAC PAP'!$G$42)</f>
        <v>-</v>
      </c>
      <c r="Y155" s="129" t="str">
        <f>IF(Y147="-","-",SUM(Y147:Y153)*'3j PAAC PAP'!$G$42)</f>
        <v>-</v>
      </c>
      <c r="Z155" s="129" t="str">
        <f>IF(Z147="-","-",SUM(Z147:Z153)*'3j PAAC PAP'!$G$42)</f>
        <v>-</v>
      </c>
      <c r="AA155" s="28"/>
    </row>
    <row r="156" spans="1:27" s="29" customFormat="1" ht="11.25" x14ac:dyDescent="0.15">
      <c r="A156" s="256"/>
      <c r="B156" s="132" t="s">
        <v>388</v>
      </c>
      <c r="C156" s="132" t="s">
        <v>518</v>
      </c>
      <c r="D156" s="134" t="s">
        <v>327</v>
      </c>
      <c r="E156" s="182"/>
      <c r="F156" s="30"/>
      <c r="G156" s="129">
        <f>IF(G150="-","-",SUM(G147:G155)*'3k EBIT'!$E$12)</f>
        <v>9.953530429913906</v>
      </c>
      <c r="H156" s="129">
        <f>IF(H150="-","-",SUM(H147:H155)*'3k EBIT'!$E$12)</f>
        <v>9.1895939351576708</v>
      </c>
      <c r="I156" s="129">
        <f>IF(I150="-","-",SUM(I147:I155)*'3k EBIT'!$E$12)</f>
        <v>8.4753225694127376</v>
      </c>
      <c r="J156" s="129">
        <f>IF(J150="-","-",SUM(J147:J155)*'3k EBIT'!$E$12)</f>
        <v>8.1999700840643897</v>
      </c>
      <c r="K156" s="129">
        <f>IF(K150="-","-",SUM(K147:K155)*'3k EBIT'!$E$12)</f>
        <v>8.9620603711390476</v>
      </c>
      <c r="L156" s="129">
        <f>IF(L150="-","-",SUM(L147:L155)*'3k EBIT'!$E$12)</f>
        <v>8.958681546558779</v>
      </c>
      <c r="M156" s="129">
        <f>IF(M150="-","-",SUM(M147:M155)*'3k EBIT'!$E$12)</f>
        <v>9.4180656349327982</v>
      </c>
      <c r="N156" s="129">
        <f>IF(N150="-","-",SUM(N147:N155)*'3k EBIT'!$E$12)</f>
        <v>9.976964752504129</v>
      </c>
      <c r="O156" s="30"/>
      <c r="P156" s="129">
        <f>IF(P150="-","-",SUM(P147:P155)*'3k EBIT'!$E$12)</f>
        <v>9.976964752504129</v>
      </c>
      <c r="Q156" s="129">
        <f>IF(Q150="-","-",SUM(Q147:Q155)*'3k EBIT'!$E$12)</f>
        <v>10.90305817125018</v>
      </c>
      <c r="R156" s="129">
        <f>IF(R150="-","-",SUM(R147:R155)*'3k EBIT'!$E$12)</f>
        <v>9.9391057602366697</v>
      </c>
      <c r="S156" s="129">
        <f>IF(S150="-","-",SUM(S147:S155)*'3k EBIT'!$E$12)</f>
        <v>9.590083030289307</v>
      </c>
      <c r="T156" s="129">
        <f>IF(T150="-","-",SUM(T147:T155)*'3k EBIT'!$E$12)</f>
        <v>8.3258670177343728</v>
      </c>
      <c r="U156" s="129" t="str">
        <f>IF(U150="-","-",SUM(U147:U155)*'3k EBIT'!$E$12)</f>
        <v>-</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15">
      <c r="A157" s="256"/>
      <c r="B157" s="132" t="s">
        <v>292</v>
      </c>
      <c r="C157" s="177" t="s">
        <v>519</v>
      </c>
      <c r="D157" s="134" t="s">
        <v>327</v>
      </c>
      <c r="E157" s="134"/>
      <c r="F157" s="30"/>
      <c r="G157" s="129">
        <f>IF(G152="-","-",SUM(G147:G150,G152:G156)*'3l HAP'!$E$13)</f>
        <v>6.0173541531747583</v>
      </c>
      <c r="H157" s="129">
        <f>IF(H152="-","-",SUM(H147:H150,H152:H156)*'3l HAP'!$E$13)</f>
        <v>5.4304379362730488</v>
      </c>
      <c r="I157" s="129">
        <f>IF(I152="-","-",SUM(I147:I150,I152:I156)*'3l HAP'!$E$13)</f>
        <v>4.8676500679870562</v>
      </c>
      <c r="J157" s="129">
        <f>IF(J152="-","-",SUM(J147:J150,J152:J156)*'3l HAP'!$E$13)</f>
        <v>4.6605643951134246</v>
      </c>
      <c r="K157" s="129">
        <f>IF(K152="-","-",SUM(K147:K150,K152:K156)*'3l HAP'!$E$13)</f>
        <v>5.2367780900962195</v>
      </c>
      <c r="L157" s="129">
        <f>IF(L152="-","-",SUM(L147:L150,L152:L156)*'3l HAP'!$E$13)</f>
        <v>5.2338230560970818</v>
      </c>
      <c r="M157" s="129">
        <f>IF(M152="-","-",SUM(M147:M150,M152:M156)*'3l HAP'!$E$13)</f>
        <v>5.5684922218271939</v>
      </c>
      <c r="N157" s="129">
        <f>IF(N152="-","-",SUM(N147:N150,N152:N156)*'3l HAP'!$E$13)</f>
        <v>5.9981137856801832</v>
      </c>
      <c r="O157" s="30"/>
      <c r="P157" s="129">
        <f>IF(P152="-","-",SUM(P147:P150,P152:P156)*'3l HAP'!$E$13)</f>
        <v>5.9981137856801832</v>
      </c>
      <c r="Q157" s="129">
        <f>IF(Q152="-","-",SUM(Q147:Q150,Q152:Q156)*'3l HAP'!$E$13)</f>
        <v>6.6260260208843293</v>
      </c>
      <c r="R157" s="129">
        <f>IF(R152="-","-",SUM(R147:R150,R152:R156)*'3l HAP'!$E$13)</f>
        <v>5.8897254972525204</v>
      </c>
      <c r="S157" s="129">
        <f>IF(S152="-","-",SUM(S147:S150,S152:S156)*'3l HAP'!$E$13)</f>
        <v>5.6129057894587318</v>
      </c>
      <c r="T157" s="129">
        <f>IF(T152="-","-",SUM(T147:T150,T152:T156)*'3l HAP'!$E$13)</f>
        <v>4.6777315701101996</v>
      </c>
      <c r="U157" s="129" t="str">
        <f>IF(U152="-","-",SUM(U147:U150,U152:U156)*'3l HAP'!$E$13)</f>
        <v>-</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IF(G147="-","-",SUM(G147:G157))</f>
        <v>529.88716039442215</v>
      </c>
      <c r="H158" s="129">
        <f t="shared" si="22"/>
        <v>489.09307685065789</v>
      </c>
      <c r="I158" s="129">
        <f t="shared" si="22"/>
        <v>450.93707473429868</v>
      </c>
      <c r="J158" s="129">
        <f t="shared" si="22"/>
        <v>436.23775897651308</v>
      </c>
      <c r="K158" s="129">
        <f t="shared" si="22"/>
        <v>476.92397121314809</v>
      </c>
      <c r="L158" s="129">
        <f t="shared" si="22"/>
        <v>476.7431833799576</v>
      </c>
      <c r="M158" s="129">
        <f t="shared" si="22"/>
        <v>501.25595247328204</v>
      </c>
      <c r="N158" s="129">
        <f t="shared" si="22"/>
        <v>531.10130491696009</v>
      </c>
      <c r="O158" s="30"/>
      <c r="P158" s="129">
        <f t="shared" ref="P158:Z158" si="23">IF(P147="-","-",SUM(P147:P157))</f>
        <v>531.10130491696009</v>
      </c>
      <c r="Q158" s="129">
        <f t="shared" si="23"/>
        <v>580.47095590063202</v>
      </c>
      <c r="R158" s="129">
        <f t="shared" si="23"/>
        <v>529.00033891117926</v>
      </c>
      <c r="S158" s="129">
        <f t="shared" si="23"/>
        <v>510.35390942535042</v>
      </c>
      <c r="T158" s="129">
        <f t="shared" si="23"/>
        <v>442.88107781824385</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t="str">
        <f>IF('3a DF'!V$41="-","-",'3a DF'!V$41)</f>
        <v>-</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f>IF('3c AA'!W263="-","-",'3c AA'!W263)</f>
        <v>0</v>
      </c>
      <c r="U161" s="38" t="str">
        <f>IF('3c AA'!X263="-","-",'3c AA'!X263)</f>
        <v>-</v>
      </c>
      <c r="V161" s="38" t="str">
        <f>IF('3c AA'!Y263="-","-",'3c AA'!Y263)</f>
        <v>-</v>
      </c>
      <c r="W161" s="38" t="str">
        <f>IF('3c AA'!Z263="-","-",'3c AA'!Z263)</f>
        <v>-</v>
      </c>
      <c r="X161" s="38" t="str">
        <f>IF('3c AA'!AA263="-","-",'3c AA'!AA263)</f>
        <v>-</v>
      </c>
      <c r="Y161" s="38" t="str">
        <f>IF('3c AA'!AB263="-","-",'3c AA'!AB263)</f>
        <v>-</v>
      </c>
      <c r="Z161" s="38" t="str">
        <f>IF('3c AA'!AC263="-","-",'3c AA'!AC263)</f>
        <v>-</v>
      </c>
      <c r="AA161" s="28"/>
    </row>
    <row r="162" spans="1:27" s="29" customFormat="1" ht="11.25" customHeight="1" x14ac:dyDescent="0.15">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t="str">
        <f>IF('3d PC'!U$42="-","-",'3d PC'!U$42)</f>
        <v>-</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15">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t="str">
        <f>IF('3f NC-Gas'!T56="-","-",'3f NC-Gas'!T56)</f>
        <v>-</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15">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t="str">
        <f>IF('3g CPIH'!Q$16="-","-",'3h OC '!$E$12*('3g CPIH'!Q$16/'3g CPIH'!$G$16))</f>
        <v>-</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SMNCC'!G$41="-","-",'3i SMNCC'!G$41)</f>
        <v>0</v>
      </c>
      <c r="L165" s="38">
        <f>IF('3i SMNCC'!H$41="-","-",'3i SMNCC'!H$41)</f>
        <v>-0.14839795210242812</v>
      </c>
      <c r="M165" s="38">
        <f>IF('3i SMNCC'!I$41="-","-",'3i SMNCC'!I$41)</f>
        <v>1.8996756847995959</v>
      </c>
      <c r="N165" s="38">
        <f>IF('3i SMNCC'!J$41="-","-",'3i SMNCC'!J$41)</f>
        <v>1.9653138101793148</v>
      </c>
      <c r="O165" s="30"/>
      <c r="P165" s="38">
        <f>IF('3i SMNCC'!L$41="-","-",'3i SMNCC'!L$41)</f>
        <v>1.9653138101793148</v>
      </c>
      <c r="Q165" s="38">
        <f>IF('3i SMNCC'!M$41="-","-",'3i SMNCC'!M$41)</f>
        <v>3.94070969375099</v>
      </c>
      <c r="R165" s="38">
        <f>IF('3i SMNCC'!N$41="-","-",'3i SMNCC'!N$41)</f>
        <v>3.6877871322225353</v>
      </c>
      <c r="S165" s="38">
        <f>IF('3i SMNCC'!O$41="-","-",'3i SMNCC'!O$41)</f>
        <v>5.396909444486452</v>
      </c>
      <c r="T165" s="38">
        <f>IF('3i SMNCC'!P$41="-","-",'3i SMNCC'!P$41)</f>
        <v>4.6837637900821658</v>
      </c>
      <c r="U165" s="38" t="str">
        <f>IF('3i SMNCC'!Q$41="-","-",'3i SMNCC'!Q$41)</f>
        <v>-</v>
      </c>
      <c r="V165" s="38" t="str">
        <f>IF('3i SMNCC'!R$41="-","-",'3i SMNCC'!R$41)</f>
        <v>-</v>
      </c>
      <c r="W165" s="38" t="str">
        <f>IF('3i SMNCC'!S$41="-","-",'3i SMNCC'!S$41)</f>
        <v>-</v>
      </c>
      <c r="X165" s="38" t="str">
        <f>IF('3i SMNCC'!T$41="-","-",'3i SMNCC'!T$41)</f>
        <v>-</v>
      </c>
      <c r="Y165" s="38" t="str">
        <f>IF('3i SMNCC'!U$41="-","-",'3i SMNCC'!U$41)</f>
        <v>-</v>
      </c>
      <c r="Z165" s="38" t="str">
        <f>IF('3i SMNCC'!V$41="-","-",'3i SMNCC'!V$41)</f>
        <v>-</v>
      </c>
      <c r="AA165" s="28"/>
    </row>
    <row r="166" spans="1:27" s="29" customFormat="1" ht="11.25" x14ac:dyDescent="0.15">
      <c r="A166" s="256"/>
      <c r="B166" s="135" t="s">
        <v>349</v>
      </c>
      <c r="C166" s="135" t="s">
        <v>389</v>
      </c>
      <c r="D166" s="133" t="s">
        <v>328</v>
      </c>
      <c r="E166" s="181"/>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f>IF('3g CPIH'!P$16="-","-",'3j PAAC PAP'!$G$24*('3g CPIH'!P$16/'3g CPIH'!$G$16))</f>
        <v>42.223023091976515</v>
      </c>
      <c r="U166" s="38" t="str">
        <f>IF('3g CPIH'!Q$16="-","-",'3j PAAC PAP'!$G$24*('3g CPIH'!Q$16/'3g CPIH'!$G$16))</f>
        <v>-</v>
      </c>
      <c r="V166" s="38" t="str">
        <f>IF('3g CPIH'!R$16="-","-",'3j PAAC PAP'!$G$24*('3g CPIH'!R$16/'3g CPIH'!$G$16))</f>
        <v>-</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25" x14ac:dyDescent="0.15">
      <c r="A167" s="256"/>
      <c r="B167" s="135" t="s">
        <v>349</v>
      </c>
      <c r="C167" s="135" t="s">
        <v>406</v>
      </c>
      <c r="D167" s="133" t="s">
        <v>328</v>
      </c>
      <c r="E167" s="181"/>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f>IF(T159="-","-",SUM(T159:T165)*'3j PAAC PAP'!$G$42)</f>
        <v>0</v>
      </c>
      <c r="U167" s="38" t="str">
        <f>IF(U159="-","-",SUM(U159:U165)*'3j PAAC PAP'!$G$42)</f>
        <v>-</v>
      </c>
      <c r="V167" s="38" t="str">
        <f>IF(V159="-","-",SUM(V159:V165)*'3j PAAC PAP'!$G$42)</f>
        <v>-</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25" x14ac:dyDescent="0.15">
      <c r="A168" s="256"/>
      <c r="B168" s="135" t="s">
        <v>388</v>
      </c>
      <c r="C168" s="135" t="s">
        <v>518</v>
      </c>
      <c r="D168" s="133" t="s">
        <v>328</v>
      </c>
      <c r="E168" s="181"/>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9.0046323517000832</v>
      </c>
      <c r="M168" s="38">
        <f>IF(M162="-","-",SUM(M159:M167)*'3k EBIT'!$E$12)</f>
        <v>9.5211245823931883</v>
      </c>
      <c r="N168" s="38">
        <f>IF(N162="-","-",SUM(N159:N167)*'3k EBIT'!$E$12)</f>
        <v>10.080023700063846</v>
      </c>
      <c r="O168" s="30"/>
      <c r="P168" s="38">
        <f>IF(P162="-","-",SUM(P159:P167)*'3k EBIT'!$E$12)</f>
        <v>10.080023700063846</v>
      </c>
      <c r="Q168" s="38">
        <f>IF(Q162="-","-",SUM(Q159:Q167)*'3k EBIT'!$E$12)</f>
        <v>10.962739485190497</v>
      </c>
      <c r="R168" s="38">
        <f>IF(R162="-","-",SUM(R159:R167)*'3k EBIT'!$E$12)</f>
        <v>9.9987870735644755</v>
      </c>
      <c r="S168" s="38">
        <f>IF(S162="-","-",SUM(S159:S167)*'3k EBIT'!$E$12)</f>
        <v>9.839316935483474</v>
      </c>
      <c r="T168" s="38">
        <f>IF(T162="-","-",SUM(T159:T167)*'3k EBIT'!$E$12)</f>
        <v>8.5751009192534582</v>
      </c>
      <c r="U168" s="38" t="str">
        <f>IF(U162="-","-",SUM(U159:U167)*'3k EBIT'!$E$12)</f>
        <v>-</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15">
      <c r="A169" s="256"/>
      <c r="B169" s="135" t="s">
        <v>292</v>
      </c>
      <c r="C169" s="136" t="s">
        <v>519</v>
      </c>
      <c r="D169" s="133" t="s">
        <v>328</v>
      </c>
      <c r="E169" s="127"/>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5.2344958218351554</v>
      </c>
      <c r="M169" s="38">
        <f>IF(M164="-","-",SUM(M159:M162,M164:M168)*'3l HAP'!$E$13)</f>
        <v>5.570001107876962</v>
      </c>
      <c r="N169" s="38">
        <f>IF(N164="-","-",SUM(N159:N162,N164:N168)*'3l HAP'!$E$13)</f>
        <v>5.9996226717314052</v>
      </c>
      <c r="O169" s="30"/>
      <c r="P169" s="38">
        <f>IF(P164="-","-",SUM(P159:P162,P164:P168)*'3l HAP'!$E$13)</f>
        <v>5.9996226717314052</v>
      </c>
      <c r="Q169" s="38">
        <f>IF(Q164="-","-",SUM(Q159:Q162,Q164:Q168)*'3l HAP'!$E$13)</f>
        <v>6.6268998150017291</v>
      </c>
      <c r="R169" s="38">
        <f>IF(R164="-","-",SUM(R159:R162,R164:R168)*'3l HAP'!$E$13)</f>
        <v>5.8905992913609531</v>
      </c>
      <c r="S169" s="38">
        <f>IF(S164="-","-",SUM(S159:S162,S164:S168)*'3l HAP'!$E$13)</f>
        <v>5.6165548230646793</v>
      </c>
      <c r="T169" s="38">
        <f>IF(T164="-","-",SUM(T159:T162,T164:T168)*'3l HAP'!$E$13)</f>
        <v>4.6813806036623395</v>
      </c>
      <c r="U169" s="38" t="str">
        <f>IF(U164="-","-",SUM(U159:U162,U164:U168)*'3l HAP'!$E$13)</f>
        <v>-</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479.16231857523303</v>
      </c>
      <c r="M170" s="38">
        <f t="shared" si="24"/>
        <v>506.68161424836541</v>
      </c>
      <c r="N170" s="38">
        <f t="shared" si="24"/>
        <v>536.52696669727266</v>
      </c>
      <c r="O170" s="30"/>
      <c r="P170" s="38">
        <f t="shared" ref="P170:Z170" si="25">IF(P159="-","-",SUM(P159:P169))</f>
        <v>536.52696669727266</v>
      </c>
      <c r="Q170" s="38">
        <f t="shared" si="25"/>
        <v>583.61295018363376</v>
      </c>
      <c r="R170" s="38">
        <f t="shared" si="25"/>
        <v>532.14233316193463</v>
      </c>
      <c r="S170" s="38">
        <f t="shared" si="25"/>
        <v>523.47512699829804</v>
      </c>
      <c r="T170" s="38">
        <f t="shared" si="25"/>
        <v>456.00229519771221</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t="str">
        <f>IF('3a DF'!V$41="-","-",'3a DF'!V$41)</f>
        <v>-</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AA'!J264="-","-",'3c AA'!J264)</f>
        <v>-</v>
      </c>
      <c r="H173" s="129" t="str">
        <f>IF('3c AA'!K264="-","-",'3c AA'!K264)</f>
        <v>-</v>
      </c>
      <c r="I173" s="129" t="str">
        <f>IF('3c AA'!L264="-","-",'3c AA'!L264)</f>
        <v>-</v>
      </c>
      <c r="J173" s="129" t="str">
        <f>IF('3c AA'!M264="-","-",'3c AA'!M264)</f>
        <v>-</v>
      </c>
      <c r="K173" s="129" t="str">
        <f>IF('3c AA'!N264="-","-",'3c AA'!N264)</f>
        <v>-</v>
      </c>
      <c r="L173" s="129" t="str">
        <f>IF('3c AA'!O264="-","-",'3c AA'!O264)</f>
        <v>-</v>
      </c>
      <c r="M173" s="129" t="str">
        <f>IF('3c AA'!P264="-","-",'3c AA'!P264)</f>
        <v>-</v>
      </c>
      <c r="N173" s="129" t="str">
        <f>IF('3c AA'!Q264="-","-",'3c AA'!Q264)</f>
        <v>-</v>
      </c>
      <c r="O173" s="30"/>
      <c r="P173" s="129" t="str">
        <f>IF('3c AA'!S264="-","-",'3c AA'!S264)</f>
        <v>-</v>
      </c>
      <c r="Q173" s="129" t="str">
        <f>IF('3c AA'!T264="-","-",'3c AA'!T264)</f>
        <v>-</v>
      </c>
      <c r="R173" s="129" t="str">
        <f>IF('3c AA'!U264="-","-",'3c AA'!U264)</f>
        <v>-</v>
      </c>
      <c r="S173" s="129" t="str">
        <f>IF('3c AA'!V264="-","-",'3c AA'!V264)</f>
        <v>-</v>
      </c>
      <c r="T173" s="129">
        <f>IF('3c AA'!W264="-","-",'3c AA'!W264)</f>
        <v>0</v>
      </c>
      <c r="U173" s="129" t="str">
        <f>IF('3c AA'!X264="-","-",'3c AA'!X264)</f>
        <v>-</v>
      </c>
      <c r="V173" s="129" t="str">
        <f>IF('3c AA'!Y264="-","-",'3c AA'!Y264)</f>
        <v>-</v>
      </c>
      <c r="W173" s="129" t="str">
        <f>IF('3c AA'!Z264="-","-",'3c AA'!Z264)</f>
        <v>-</v>
      </c>
      <c r="X173" s="129" t="str">
        <f>IF('3c AA'!AA264="-","-",'3c AA'!AA264)</f>
        <v>-</v>
      </c>
      <c r="Y173" s="129" t="str">
        <f>IF('3c AA'!AB264="-","-",'3c AA'!AB264)</f>
        <v>-</v>
      </c>
      <c r="Z173" s="129" t="str">
        <f>IF('3c AA'!AC264="-","-",'3c AA'!AC264)</f>
        <v>-</v>
      </c>
      <c r="AA173" s="28"/>
    </row>
    <row r="174" spans="1:27" s="29" customFormat="1" ht="11.25" customHeight="1" x14ac:dyDescent="0.15">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t="str">
        <f>IF('3d PC'!U$42="-","-",'3d PC'!U$42)</f>
        <v>-</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15">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t="str">
        <f>IF('3f NC-Gas'!T57="-","-",'3f NC-Gas'!T57)</f>
        <v>-</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15">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t="str">
        <f>IF('3g CPIH'!Q$16="-","-",'3h OC '!$E$12*('3g CPIH'!Q$16/'3g CPIH'!$G$16))</f>
        <v>-</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SMNCC'!G$41="-","-",'3i SMNCC'!G$41)</f>
        <v>0</v>
      </c>
      <c r="L177" s="129">
        <f>IF('3i SMNCC'!H$41="-","-",'3i SMNCC'!H$41)</f>
        <v>-0.14839795210242812</v>
      </c>
      <c r="M177" s="129">
        <f>IF('3i SMNCC'!I$41="-","-",'3i SMNCC'!I$41)</f>
        <v>1.8996756847995959</v>
      </c>
      <c r="N177" s="129">
        <f>IF('3i SMNCC'!J$41="-","-",'3i SMNCC'!J$41)</f>
        <v>1.9653138101793148</v>
      </c>
      <c r="O177" s="30"/>
      <c r="P177" s="129">
        <f>IF('3i SMNCC'!L$41="-","-",'3i SMNCC'!L$41)</f>
        <v>1.9653138101793148</v>
      </c>
      <c r="Q177" s="129">
        <f>IF('3i SMNCC'!M$41="-","-",'3i SMNCC'!M$41)</f>
        <v>3.94070969375099</v>
      </c>
      <c r="R177" s="129">
        <f>IF('3i SMNCC'!N$41="-","-",'3i SMNCC'!N$41)</f>
        <v>3.6877871322225353</v>
      </c>
      <c r="S177" s="129">
        <f>IF('3i SMNCC'!O$41="-","-",'3i SMNCC'!O$41)</f>
        <v>5.396909444486452</v>
      </c>
      <c r="T177" s="129">
        <f>IF('3i SMNCC'!P$41="-","-",'3i SMNCC'!P$41)</f>
        <v>4.6837637900821658</v>
      </c>
      <c r="U177" s="129" t="str">
        <f>IF('3i SMNCC'!Q$41="-","-",'3i SMNCC'!Q$41)</f>
        <v>-</v>
      </c>
      <c r="V177" s="129" t="str">
        <f>IF('3i SMNCC'!R$41="-","-",'3i SMNCC'!R$41)</f>
        <v>-</v>
      </c>
      <c r="W177" s="129" t="str">
        <f>IF('3i SMNCC'!S$41="-","-",'3i SMNCC'!S$41)</f>
        <v>-</v>
      </c>
      <c r="X177" s="129" t="str">
        <f>IF('3i SMNCC'!T$41="-","-",'3i SMNCC'!T$41)</f>
        <v>-</v>
      </c>
      <c r="Y177" s="129" t="str">
        <f>IF('3i SMNCC'!U$41="-","-",'3i SMNCC'!U$41)</f>
        <v>-</v>
      </c>
      <c r="Z177" s="129" t="str">
        <f>IF('3i SMNCC'!V$41="-","-",'3i SMNCC'!V$41)</f>
        <v>-</v>
      </c>
      <c r="AA177" s="28"/>
    </row>
    <row r="178" spans="1:27" s="29" customFormat="1" ht="12.4" customHeight="1" x14ac:dyDescent="0.15">
      <c r="A178" s="256"/>
      <c r="B178" s="132" t="s">
        <v>349</v>
      </c>
      <c r="C178" s="178" t="s">
        <v>389</v>
      </c>
      <c r="D178" s="134" t="s">
        <v>329</v>
      </c>
      <c r="E178" s="131"/>
      <c r="F178" s="30"/>
      <c r="G178" s="129">
        <f>IF('3g CPIH'!C$16="-","-",'3j PAAC PAP'!$G$24*('3g CPIH'!C$16/'3g CPIH'!$G$16))</f>
        <v>38.769117710371823</v>
      </c>
      <c r="H178" s="129">
        <f>IF('3g CPIH'!D$16="-","-",'3j PAAC PAP'!$G$24*('3g CPIH'!D$16/'3g CPIH'!$G$16))</f>
        <v>38.846733561643838</v>
      </c>
      <c r="I178" s="129">
        <f>IF('3g CPIH'!E$16="-","-",'3j PAAC PAP'!$G$24*('3g CPIH'!E$16/'3g CPIH'!$G$16))</f>
        <v>38.963157338551866</v>
      </c>
      <c r="J178" s="129">
        <f>IF('3g CPIH'!F$16="-","-",'3j PAAC PAP'!$G$24*('3g CPIH'!F$16/'3g CPIH'!$G$16))</f>
        <v>39.19600489236791</v>
      </c>
      <c r="K178" s="129">
        <f>IF('3g CPIH'!G$16="-","-",'3j PAAC PAP'!$G$24*('3g CPIH'!G$16/'3g CPIH'!$G$16))</f>
        <v>39.661700000000003</v>
      </c>
      <c r="L178" s="129">
        <f>IF('3g CPIH'!H$16="-","-",'3j PAAC PAP'!$G$24*('3g CPIH'!H$16/'3g CPIH'!$G$16))</f>
        <v>40.166203033268111</v>
      </c>
      <c r="M178" s="129">
        <f>IF('3g CPIH'!I$16="-","-",'3j PAAC PAP'!$G$24*('3g CPIH'!I$16/'3g CPIH'!$G$16))</f>
        <v>40.748321917808219</v>
      </c>
      <c r="N178" s="129">
        <f>IF('3g CPIH'!J$16="-","-",'3j PAAC PAP'!$G$24*('3g CPIH'!J$16/'3g CPIH'!$G$16))</f>
        <v>41.097593248532299</v>
      </c>
      <c r="O178" s="30"/>
      <c r="P178" s="129">
        <f>IF('3g CPIH'!L$16="-","-",'3j PAAC PAP'!$G$24*('3g CPIH'!L$16/'3g CPIH'!$G$16))</f>
        <v>41.097593248532299</v>
      </c>
      <c r="Q178" s="129">
        <f>IF('3g CPIH'!M$16="-","-",'3j PAAC PAP'!$G$24*('3g CPIH'!M$16/'3g CPIH'!$G$16))</f>
        <v>41.563288356164385</v>
      </c>
      <c r="R178" s="129">
        <f>IF('3g CPIH'!N$16="-","-",'3j PAAC PAP'!$G$24*('3g CPIH'!N$16/'3g CPIH'!$G$16))</f>
        <v>41.87375176125245</v>
      </c>
      <c r="S178" s="129">
        <f>IF('3g CPIH'!O$16="-","-",'3j PAAC PAP'!$G$24*('3g CPIH'!O$16/'3g CPIH'!$G$16))</f>
        <v>42.1065993150685</v>
      </c>
      <c r="T178" s="129">
        <f>IF('3g CPIH'!P$16="-","-",'3j PAAC PAP'!$G$24*('3g CPIH'!P$16/'3g CPIH'!$G$16))</f>
        <v>42.223023091976515</v>
      </c>
      <c r="U178" s="129" t="str">
        <f>IF('3g CPIH'!Q$16="-","-",'3j PAAC PAP'!$G$24*('3g CPIH'!Q$16/'3g CPIH'!$G$16))</f>
        <v>-</v>
      </c>
      <c r="V178" s="129" t="str">
        <f>IF('3g CPIH'!R$16="-","-",'3j PAAC PAP'!$G$24*('3g CPIH'!R$16/'3g CPIH'!$G$16))</f>
        <v>-</v>
      </c>
      <c r="W178" s="129" t="str">
        <f>IF('3g CPIH'!S$16="-","-",'3j PAAC PAP'!$G$24*('3g CPIH'!S$16/'3g CPIH'!$G$16))</f>
        <v>-</v>
      </c>
      <c r="X178" s="129" t="str">
        <f>IF('3g CPIH'!T$16="-","-",'3j PAAC PAP'!$G$24*('3g CPIH'!T$16/'3g CPIH'!$G$16))</f>
        <v>-</v>
      </c>
      <c r="Y178" s="129" t="str">
        <f>IF('3g CPIH'!U$16="-","-",'3j PAAC PAP'!$G$24*('3g CPIH'!U$16/'3g CPIH'!$G$16))</f>
        <v>-</v>
      </c>
      <c r="Z178" s="129" t="str">
        <f>IF('3g CPIH'!V$16="-","-",'3j PAAC PAP'!$G$24*('3g CPIH'!V$16/'3g CPIH'!$G$16))</f>
        <v>-</v>
      </c>
      <c r="AA178" s="28"/>
    </row>
    <row r="179" spans="1:27" s="29" customFormat="1" ht="11.25" customHeight="1" x14ac:dyDescent="0.15">
      <c r="A179" s="256"/>
      <c r="B179" s="132" t="s">
        <v>349</v>
      </c>
      <c r="C179" s="132" t="s">
        <v>406</v>
      </c>
      <c r="D179" s="134" t="s">
        <v>329</v>
      </c>
      <c r="E179" s="131"/>
      <c r="F179" s="30"/>
      <c r="G179" s="129">
        <f>IF(G171="-","-",SUM(G171:G177)*'3j PAAC PAP'!$G$42)</f>
        <v>0</v>
      </c>
      <c r="H179" s="129">
        <f>IF(H171="-","-",SUM(H171:H177)*'3j PAAC PAP'!$G$42)</f>
        <v>0</v>
      </c>
      <c r="I179" s="129">
        <f>IF(I171="-","-",SUM(I171:I177)*'3j PAAC PAP'!$G$42)</f>
        <v>0</v>
      </c>
      <c r="J179" s="129">
        <f>IF(J171="-","-",SUM(J171:J177)*'3j PAAC PAP'!$G$42)</f>
        <v>0</v>
      </c>
      <c r="K179" s="129">
        <f>IF(K171="-","-",SUM(K171:K177)*'3j PAAC PAP'!$G$42)</f>
        <v>0</v>
      </c>
      <c r="L179" s="129">
        <f>IF(L171="-","-",SUM(L171:L177)*'3j PAAC PAP'!$G$42)</f>
        <v>0</v>
      </c>
      <c r="M179" s="129">
        <f>IF(M171="-","-",SUM(M171:M177)*'3j PAAC PAP'!$G$42)</f>
        <v>0</v>
      </c>
      <c r="N179" s="129">
        <f>IF(N171="-","-",SUM(N171:N177)*'3j PAAC PAP'!$G$42)</f>
        <v>0</v>
      </c>
      <c r="O179" s="30"/>
      <c r="P179" s="129">
        <f>IF(P171="-","-",SUM(P171:P177)*'3j PAAC PAP'!$G$42)</f>
        <v>0</v>
      </c>
      <c r="Q179" s="129">
        <f>IF(Q171="-","-",SUM(Q171:Q177)*'3j PAAC PAP'!$G$42)</f>
        <v>0</v>
      </c>
      <c r="R179" s="129">
        <f>IF(R171="-","-",SUM(R171:R177)*'3j PAAC PAP'!$G$42)</f>
        <v>0</v>
      </c>
      <c r="S179" s="129">
        <f>IF(S171="-","-",SUM(S171:S177)*'3j PAAC PAP'!$G$42)</f>
        <v>0</v>
      </c>
      <c r="T179" s="129">
        <f>IF(T171="-","-",SUM(T171:T177)*'3j PAAC PAP'!$G$42)</f>
        <v>0</v>
      </c>
      <c r="U179" s="129" t="str">
        <f>IF(U171="-","-",SUM(U171:U177)*'3j PAAC PAP'!$G$42)</f>
        <v>-</v>
      </c>
      <c r="V179" s="129" t="str">
        <f>IF(V171="-","-",SUM(V171:V177)*'3j PAAC PAP'!$G$42)</f>
        <v>-</v>
      </c>
      <c r="W179" s="129" t="str">
        <f>IF(W171="-","-",SUM(W171:W177)*'3j PAAC PAP'!$G$42)</f>
        <v>-</v>
      </c>
      <c r="X179" s="129" t="str">
        <f>IF(X171="-","-",SUM(X171:X177)*'3j PAAC PAP'!$G$42)</f>
        <v>-</v>
      </c>
      <c r="Y179" s="129" t="str">
        <f>IF(Y171="-","-",SUM(Y171:Y177)*'3j PAAC PAP'!$G$42)</f>
        <v>-</v>
      </c>
      <c r="Z179" s="129" t="str">
        <f>IF(Z171="-","-",SUM(Z171:Z177)*'3j PAAC PAP'!$G$42)</f>
        <v>-</v>
      </c>
      <c r="AA179" s="28"/>
    </row>
    <row r="180" spans="1:27" x14ac:dyDescent="0.2">
      <c r="A180" s="256"/>
      <c r="B180" s="132" t="s">
        <v>388</v>
      </c>
      <c r="C180" s="178" t="s">
        <v>518</v>
      </c>
      <c r="D180" s="134" t="s">
        <v>329</v>
      </c>
      <c r="E180" s="131"/>
      <c r="F180" s="30"/>
      <c r="G180" s="129">
        <f>IF(G174="-","-",SUM(G171:G179)*'3k EBIT'!$E$12)</f>
        <v>9.8671746286900639</v>
      </c>
      <c r="H180" s="129">
        <f>IF(H174="-","-",SUM(H171:H179)*'3k EBIT'!$E$12)</f>
        <v>9.1032381338423995</v>
      </c>
      <c r="I180" s="129">
        <f>IF(I174="-","-",SUM(I171:I179)*'3k EBIT'!$E$12)</f>
        <v>8.6182002608141648</v>
      </c>
      <c r="J180" s="129">
        <f>IF(J174="-","-",SUM(J171:J179)*'3k EBIT'!$E$12)</f>
        <v>8.3428477752006689</v>
      </c>
      <c r="K180" s="129">
        <f>IF(K174="-","-",SUM(K171:K179)*'3k EBIT'!$E$12)</f>
        <v>9.0080467951458534</v>
      </c>
      <c r="L180" s="129">
        <f>IF(L174="-","-",SUM(L171:L179)*'3k EBIT'!$E$12)</f>
        <v>9.0046679705838688</v>
      </c>
      <c r="M180" s="129">
        <f>IF(M174="-","-",SUM(M171:M179)*'3k EBIT'!$E$12)</f>
        <v>9.5214129016244495</v>
      </c>
      <c r="N180" s="129">
        <f>IF(N174="-","-",SUM(N171:N179)*'3k EBIT'!$E$12)</f>
        <v>10.080312019250639</v>
      </c>
      <c r="O180" s="30"/>
      <c r="P180" s="129">
        <f>IF(P174="-","-",SUM(P171:P179)*'3k EBIT'!$E$12)</f>
        <v>10.080312019250639</v>
      </c>
      <c r="Q180" s="129">
        <f>IF(Q174="-","-",SUM(Q171:Q179)*'3k EBIT'!$E$12)</f>
        <v>10.962830817331012</v>
      </c>
      <c r="R180" s="129">
        <f>IF(R174="-","-",SUM(R171:R179)*'3k EBIT'!$E$12)</f>
        <v>9.9988784059792124</v>
      </c>
      <c r="S180" s="129">
        <f>IF(S174="-","-",SUM(S171:S179)*'3k EBIT'!$E$12)</f>
        <v>9.839825689361092</v>
      </c>
      <c r="T180" s="129">
        <f>IF(T174="-","-",SUM(T171:T179)*'3k EBIT'!$E$12)</f>
        <v>8.5756096747764037</v>
      </c>
      <c r="U180" s="129" t="str">
        <f>IF(U174="-","-",SUM(U171:U179)*'3k EBIT'!$E$12)</f>
        <v>-</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2">
      <c r="A181" s="256"/>
      <c r="B181" s="132" t="s">
        <v>292</v>
      </c>
      <c r="C181" s="176" t="s">
        <v>519</v>
      </c>
      <c r="D181" s="134" t="s">
        <v>329</v>
      </c>
      <c r="E181" s="130"/>
      <c r="F181" s="30"/>
      <c r="G181" s="129">
        <f>IF(G176="-","-",SUM(G171:G174,G176:G180)*'3l HAP'!$E$13)</f>
        <v>6.0160898178890401</v>
      </c>
      <c r="H181" s="129">
        <f>IF(H176="-","-",SUM(H171:H174,H176:H180)*'3l HAP'!$E$13)</f>
        <v>5.4291736009859912</v>
      </c>
      <c r="I181" s="129">
        <f>IF(I176="-","-",SUM(I171:I174,I176:I180)*'3l HAP'!$E$13)</f>
        <v>4.8697419402668647</v>
      </c>
      <c r="J181" s="129">
        <f>IF(J176="-","-",SUM(J171:J174,J176:J180)*'3l HAP'!$E$13)</f>
        <v>4.6626562673893508</v>
      </c>
      <c r="K181" s="129">
        <f>IF(K176="-","-",SUM(K171:K174,K176:K180)*'3l HAP'!$E$13)</f>
        <v>5.2374513773301032</v>
      </c>
      <c r="L181" s="129">
        <f>IF(L176="-","-",SUM(L171:L174,L176:L180)*'3l HAP'!$E$13)</f>
        <v>5.2344963433312328</v>
      </c>
      <c r="M181" s="129">
        <f>IF(M176="-","-",SUM(M171:M174,M176:M180)*'3l HAP'!$E$13)</f>
        <v>5.5700053291588265</v>
      </c>
      <c r="N181" s="129">
        <f>IF(N176="-","-",SUM(N171:N174,N176:N180)*'3l HAP'!$E$13)</f>
        <v>5.9996268930126186</v>
      </c>
      <c r="O181" s="30"/>
      <c r="P181" s="129">
        <f>IF(P176="-","-",SUM(P171:P174,P176:P180)*'3l HAP'!$E$13)</f>
        <v>5.9996268930126186</v>
      </c>
      <c r="Q181" s="129">
        <f>IF(Q176="-","-",SUM(Q171:Q174,Q176:Q180)*'3l HAP'!$E$13)</f>
        <v>6.6269011521955985</v>
      </c>
      <c r="R181" s="129">
        <f>IF(R176="-","-",SUM(R171:R174,R176:R180)*'3l HAP'!$E$13)</f>
        <v>5.8906006285588379</v>
      </c>
      <c r="S181" s="129">
        <f>IF(S176="-","-",SUM(S171:S174,S176:S180)*'3l HAP'!$E$13)</f>
        <v>5.6165622717302019</v>
      </c>
      <c r="T181" s="129">
        <f>IF(T176="-","-",SUM(T171:T174,T176:T180)*'3l HAP'!$E$13)</f>
        <v>4.6813880523519513</v>
      </c>
      <c r="U181" s="129" t="str">
        <f>IF(U176="-","-",SUM(U171:U174,U176:U180)*'3l HAP'!$E$13)</f>
        <v>-</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2">
      <c r="A182" s="256"/>
      <c r="B182" s="132" t="s">
        <v>44</v>
      </c>
      <c r="C182" s="178" t="str">
        <f>B182&amp;"_"&amp;D182</f>
        <v>Total_Northern Scotland</v>
      </c>
      <c r="D182" s="134" t="s">
        <v>329</v>
      </c>
      <c r="E182" s="131"/>
      <c r="F182" s="30"/>
      <c r="G182" s="129">
        <f t="shared" ref="G182:N182" si="26">IF(G171="-","-",SUM(G171:G181))</f>
        <v>525.34085576680127</v>
      </c>
      <c r="H182" s="129">
        <f t="shared" si="26"/>
        <v>484.54677221822368</v>
      </c>
      <c r="I182" s="129">
        <f t="shared" si="26"/>
        <v>458.45904199528616</v>
      </c>
      <c r="J182" s="129">
        <f t="shared" si="26"/>
        <v>443.75972622354152</v>
      </c>
      <c r="K182" s="129">
        <f t="shared" si="26"/>
        <v>479.34498160627669</v>
      </c>
      <c r="L182" s="129">
        <f t="shared" si="26"/>
        <v>479.16419377404873</v>
      </c>
      <c r="M182" s="129">
        <f t="shared" si="26"/>
        <v>506.69679315976151</v>
      </c>
      <c r="N182" s="129">
        <f t="shared" si="26"/>
        <v>536.54214560632772</v>
      </c>
      <c r="O182" s="30"/>
      <c r="P182" s="129">
        <f t="shared" ref="P182:Z182" si="27">IF(P171="-","-",SUM(P171:P181))</f>
        <v>536.54214560632772</v>
      </c>
      <c r="Q182" s="129">
        <f t="shared" si="27"/>
        <v>583.61775847360616</v>
      </c>
      <c r="R182" s="129">
        <f t="shared" si="27"/>
        <v>532.14714146634367</v>
      </c>
      <c r="S182" s="129">
        <f t="shared" si="27"/>
        <v>523.50191095577804</v>
      </c>
      <c r="T182" s="129">
        <f t="shared" si="27"/>
        <v>456.02907924181255</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15">
      <c r="A186" s="256"/>
      <c r="B186" s="135" t="s">
        <v>2</v>
      </c>
      <c r="C186" s="135" t="s">
        <v>342</v>
      </c>
      <c r="D186" s="133" t="s">
        <v>291</v>
      </c>
      <c r="E186" s="128"/>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f t="shared" si="31"/>
        <v>24.167303215101221</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15">
      <c r="A187" s="256"/>
      <c r="B187" s="135" t="s">
        <v>352</v>
      </c>
      <c r="C187" s="135" t="s">
        <v>343</v>
      </c>
      <c r="D187" s="133" t="s">
        <v>291</v>
      </c>
      <c r="E187" s="128"/>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f t="shared" si="31"/>
        <v>129.58153143269809</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15">
      <c r="A188" s="256"/>
      <c r="B188" s="135" t="s">
        <v>349</v>
      </c>
      <c r="C188" s="135" t="s">
        <v>344</v>
      </c>
      <c r="D188" s="133" t="s">
        <v>291</v>
      </c>
      <c r="E188" s="128"/>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f t="shared" si="31"/>
        <v>94.96270528375733</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15">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-0.14839795210242812</v>
      </c>
      <c r="M189" s="38">
        <f t="shared" si="32"/>
        <v>1.8996756847995966</v>
      </c>
      <c r="N189" s="38">
        <f t="shared" si="32"/>
        <v>1.9653138101793142</v>
      </c>
      <c r="O189" s="30"/>
      <c r="P189" s="38">
        <f t="shared" ref="P189:Z189" si="33">IF(P21="-","-",AVERAGE(P21,P33,P45,P57,P69,P81,P93,P105,P117,P129,P141,P153,P165,P177))</f>
        <v>1.9653138101793142</v>
      </c>
      <c r="Q189" s="38">
        <f t="shared" si="33"/>
        <v>3.9407096937509896</v>
      </c>
      <c r="R189" s="38">
        <f t="shared" si="33"/>
        <v>3.6877871322225366</v>
      </c>
      <c r="S189" s="38">
        <f t="shared" si="33"/>
        <v>5.3969094444864529</v>
      </c>
      <c r="T189" s="38">
        <f t="shared" si="33"/>
        <v>4.6837637900821667</v>
      </c>
      <c r="U189" s="38" t="str">
        <f t="shared" si="33"/>
        <v>-</v>
      </c>
      <c r="V189" s="38" t="str">
        <f t="shared" si="33"/>
        <v>-</v>
      </c>
      <c r="W189" s="38" t="str">
        <f t="shared" si="33"/>
        <v>-</v>
      </c>
      <c r="X189" s="38" t="str">
        <f t="shared" si="33"/>
        <v>-</v>
      </c>
      <c r="Y189" s="38" t="str">
        <f t="shared" si="33"/>
        <v>-</v>
      </c>
      <c r="Z189" s="38" t="str">
        <f t="shared" si="33"/>
        <v>-</v>
      </c>
      <c r="AA189" s="28"/>
    </row>
    <row r="190" spans="1:27" s="29" customFormat="1" ht="11.25" x14ac:dyDescent="0.15">
      <c r="A190" s="256"/>
      <c r="B190" s="135" t="s">
        <v>349</v>
      </c>
      <c r="C190" s="135" t="s">
        <v>389</v>
      </c>
      <c r="D190" s="133" t="s">
        <v>291</v>
      </c>
      <c r="E190" s="128"/>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f t="shared" si="35"/>
        <v>42.223023091976522</v>
      </c>
      <c r="U190" s="38" t="str">
        <f t="shared" si="35"/>
        <v>-</v>
      </c>
      <c r="V190" s="38" t="str">
        <f t="shared" si="35"/>
        <v>-</v>
      </c>
      <c r="W190" s="38" t="str">
        <f t="shared" si="35"/>
        <v>-</v>
      </c>
      <c r="X190" s="38" t="str">
        <f t="shared" si="35"/>
        <v>-</v>
      </c>
      <c r="Y190" s="38" t="str">
        <f t="shared" si="35"/>
        <v>-</v>
      </c>
      <c r="Z190" s="38" t="str">
        <f t="shared" si="35"/>
        <v>-</v>
      </c>
      <c r="AA190" s="28"/>
    </row>
    <row r="191" spans="1:27" s="29" customFormat="1" ht="11.25" x14ac:dyDescent="0.15">
      <c r="A191" s="256"/>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9.1219797711093857</v>
      </c>
      <c r="M192" s="38">
        <f t="shared" si="38"/>
        <v>9.6295248735787222</v>
      </c>
      <c r="N192" s="38">
        <f t="shared" si="38"/>
        <v>10.188423991190566</v>
      </c>
      <c r="O192" s="30"/>
      <c r="P192" s="38">
        <f t="shared" ref="P192:Z192" si="39">IF(P24="-","-",AVERAGE(P24,P36,P48,P60,P72,P84,P96,P108,P120,P132,P144,P156,P168,P180))</f>
        <v>10.188423991190566</v>
      </c>
      <c r="Q192" s="38">
        <f t="shared" si="39"/>
        <v>11.105769144708351</v>
      </c>
      <c r="R192" s="38">
        <f t="shared" si="39"/>
        <v>10.141816733445014</v>
      </c>
      <c r="S192" s="38">
        <f t="shared" si="39"/>
        <v>9.8006818606776367</v>
      </c>
      <c r="T192" s="38">
        <f t="shared" si="39"/>
        <v>8.5364658466237238</v>
      </c>
      <c r="U192" s="38" t="str">
        <f t="shared" si="39"/>
        <v>-</v>
      </c>
      <c r="V192" s="38" t="str">
        <f t="shared" si="39"/>
        <v>-</v>
      </c>
      <c r="W192" s="38" t="str">
        <f t="shared" si="39"/>
        <v>-</v>
      </c>
      <c r="X192" s="38" t="str">
        <f t="shared" si="39"/>
        <v>-</v>
      </c>
      <c r="Y192" s="38" t="str">
        <f t="shared" si="39"/>
        <v>-</v>
      </c>
      <c r="Z192" s="38" t="str">
        <f t="shared" si="39"/>
        <v>-</v>
      </c>
      <c r="AA192" s="28"/>
    </row>
    <row r="193" spans="1:27" s="29" customFormat="1" ht="11.25" x14ac:dyDescent="0.15">
      <c r="A193" s="256"/>
      <c r="B193" s="135" t="s">
        <v>292</v>
      </c>
      <c r="C193" s="135" t="s">
        <v>519</v>
      </c>
      <c r="D193" s="133" t="s">
        <v>291</v>
      </c>
      <c r="E193" s="128"/>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5.2362139054027264</v>
      </c>
      <c r="M193" s="38">
        <f t="shared" si="30"/>
        <v>5.5715881965402101</v>
      </c>
      <c r="N193" s="38">
        <f t="shared" si="30"/>
        <v>6.0012097603937908</v>
      </c>
      <c r="O193" s="30"/>
      <c r="P193" s="38">
        <f t="shared" si="31"/>
        <v>6.0012097603937908</v>
      </c>
      <c r="Q193" s="38">
        <f t="shared" si="31"/>
        <v>6.6289939122467301</v>
      </c>
      <c r="R193" s="38">
        <f t="shared" si="31"/>
        <v>5.8926933886112653</v>
      </c>
      <c r="S193" s="38">
        <f t="shared" si="31"/>
        <v>5.6159891669344466</v>
      </c>
      <c r="T193" s="38">
        <f t="shared" si="31"/>
        <v>4.6808149475639684</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15">
      <c r="A194" s="256"/>
      <c r="B194" s="135" t="s">
        <v>44</v>
      </c>
      <c r="C194" s="135" t="str">
        <f>B194&amp;"_"&amp;D194</f>
        <v>Total_GB average</v>
      </c>
      <c r="D194" s="127" t="s">
        <v>291</v>
      </c>
      <c r="E194" s="128"/>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485.3402140766251</v>
      </c>
      <c r="M194" s="38">
        <f t="shared" si="30"/>
        <v>512.38847746389854</v>
      </c>
      <c r="N194" s="38">
        <f t="shared" si="30"/>
        <v>542.23382990970936</v>
      </c>
      <c r="O194" s="30"/>
      <c r="P194" s="38">
        <f t="shared" si="31"/>
        <v>542.23382990970936</v>
      </c>
      <c r="Q194" s="38">
        <f t="shared" si="31"/>
        <v>591.1429179882</v>
      </c>
      <c r="R194" s="38">
        <f t="shared" si="31"/>
        <v>539.6723009855948</v>
      </c>
      <c r="S194" s="38">
        <f t="shared" si="31"/>
        <v>521.44113719229779</v>
      </c>
      <c r="T194" s="38">
        <f t="shared" si="31"/>
        <v>453.96830550627595</v>
      </c>
      <c r="U194" s="38" t="str">
        <f t="shared" si="31"/>
        <v>-</v>
      </c>
      <c r="V194" s="38" t="str">
        <f t="shared" si="31"/>
        <v>-</v>
      </c>
      <c r="W194" s="38" t="str">
        <f t="shared" si="31"/>
        <v>-</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03"/>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483</v>
      </c>
      <c r="D6" s="75"/>
      <c r="E6" s="75"/>
      <c r="F6" s="75"/>
      <c r="G6" s="75"/>
      <c r="I6" s="76"/>
      <c r="J6" s="76"/>
      <c r="K6" s="76"/>
      <c r="L6" s="76"/>
      <c r="M6" s="76"/>
      <c r="N6" s="76"/>
      <c r="O6" s="76"/>
      <c r="P6" s="76"/>
      <c r="Q6" s="76"/>
    </row>
    <row r="7" spans="1:27" ht="14.65" customHeight="1" x14ac:dyDescent="0.2">
      <c r="B7" s="79" t="s">
        <v>470</v>
      </c>
      <c r="C7" s="81" t="s">
        <v>517</v>
      </c>
      <c r="D7" s="75"/>
      <c r="E7" s="75"/>
      <c r="F7" s="75"/>
      <c r="G7" s="75"/>
      <c r="I7" s="76"/>
      <c r="J7" s="76"/>
      <c r="K7" s="76"/>
      <c r="L7" s="76"/>
      <c r="M7" s="76"/>
      <c r="N7" s="76"/>
      <c r="O7" s="76"/>
      <c r="P7" s="76"/>
      <c r="Q7" s="76"/>
    </row>
    <row r="8" spans="1:27" ht="12.4" customHeight="1" x14ac:dyDescent="0.2">
      <c r="B8" s="80" t="s">
        <v>345</v>
      </c>
      <c r="C8" s="82" t="s">
        <v>585</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v>1</v>
      </c>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t="str">
        <f>IF('3a DF'!V27="-","-",'3a DF'!V27)</f>
        <v>-</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15">
      <c r="A16" s="256">
        <v>2</v>
      </c>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t="str">
        <f>IF('3b CM'!U27="-","-",'3b CM'!U27)</f>
        <v>-</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15">
      <c r="A17" s="256"/>
      <c r="B17" s="135" t="s">
        <v>600</v>
      </c>
      <c r="C17" s="135" t="s">
        <v>601</v>
      </c>
      <c r="D17" s="127" t="s">
        <v>315</v>
      </c>
      <c r="E17" s="128"/>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f>IF('3c AA'!W167="-","-",'3c AA'!W167)</f>
        <v>0</v>
      </c>
      <c r="U17" s="38" t="str">
        <f>IF('3c AA'!X167="-","-",'3c AA'!X167)</f>
        <v>-</v>
      </c>
      <c r="V17" s="38" t="str">
        <f>IF('3c AA'!Y167="-","-",'3c AA'!Y167)</f>
        <v>-</v>
      </c>
      <c r="W17" s="38" t="str">
        <f>IF('3c AA'!Z167="-","-",'3c AA'!Z167)</f>
        <v>-</v>
      </c>
      <c r="X17" s="38" t="str">
        <f>IF('3c AA'!AA167="-","-",'3c AA'!AA167)</f>
        <v>-</v>
      </c>
      <c r="Y17" s="38" t="str">
        <f>IF('3c AA'!AB167="-","-",'3c AA'!AB167)</f>
        <v>-</v>
      </c>
      <c r="Z17" s="38" t="str">
        <f>IF('3c AA'!AC167="-","-",'3c AA'!AC167)</f>
        <v>-</v>
      </c>
      <c r="AA17" s="28"/>
    </row>
    <row r="18" spans="1:27" s="29" customFormat="1" ht="11.25" customHeight="1" x14ac:dyDescent="0.15">
      <c r="A18" s="256">
        <v>3</v>
      </c>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t="str">
        <f>IF('3d PC'!U28="-","-",'3d PC'!U28)</f>
        <v>-</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15">
      <c r="A19" s="256">
        <v>4</v>
      </c>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t="str">
        <f>IF('3e NC-Elec'!V56="-","-",'3e NC-Elec'!V56)</f>
        <v>-</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15">
      <c r="A20" s="256">
        <v>5</v>
      </c>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t="str">
        <f>IF('3g CPIH'!Q$16="-","-",'3h OC '!$E$10*('3g CPIH'!Q$16/'3g CPIH'!$G$16))</f>
        <v>-</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15">
      <c r="A21" s="256">
        <v>6</v>
      </c>
      <c r="B21" s="135" t="s">
        <v>349</v>
      </c>
      <c r="C21" s="135" t="s">
        <v>43</v>
      </c>
      <c r="D21" s="127" t="s">
        <v>315</v>
      </c>
      <c r="E21" s="128"/>
      <c r="F21" s="30"/>
      <c r="G21" s="38" t="s">
        <v>333</v>
      </c>
      <c r="H21" s="38" t="s">
        <v>333</v>
      </c>
      <c r="I21" s="38" t="s">
        <v>333</v>
      </c>
      <c r="J21" s="38" t="s">
        <v>333</v>
      </c>
      <c r="K21" s="38">
        <f>IF('3i SMNCC'!G$40="-","-",'3i SMNCC'!G$40)</f>
        <v>0</v>
      </c>
      <c r="L21" s="38">
        <f>IF('3i SMNCC'!H$40="-","-",'3i SMNCC'!H$40)</f>
        <v>-0.18995176814939541</v>
      </c>
      <c r="M21" s="38">
        <f>IF('3i SMNCC'!I$40="-","-",'3i SMNCC'!I$40)</f>
        <v>2.3898674656215144</v>
      </c>
      <c r="N21" s="38">
        <f>IF('3i SMNCC'!J$40="-","-",'3i SMNCC'!J$40)</f>
        <v>2.4654635585146529</v>
      </c>
      <c r="O21" s="30"/>
      <c r="P21" s="38">
        <f>IF('3i SMNCC'!L$40="-","-",'3i SMNCC'!L$40)</f>
        <v>2.4654635585146529</v>
      </c>
      <c r="Q21" s="38">
        <f>IF('3i SMNCC'!M$40="-","-",'3i SMNCC'!M$40)</f>
        <v>4.8850955964817686</v>
      </c>
      <c r="R21" s="38">
        <f>IF('3i SMNCC'!N$40="-","-",'3i SMNCC'!N$40)</f>
        <v>4.7480163427765101</v>
      </c>
      <c r="S21" s="38">
        <f>IF('3i SMNCC'!O$40="-","-",'3i SMNCC'!O$40)</f>
        <v>7.093641997338695</v>
      </c>
      <c r="T21" s="38">
        <f>IF('3i SMNCC'!P$40="-","-",'3i SMNCC'!P$40)</f>
        <v>6.2155900817178944</v>
      </c>
      <c r="U21" s="38" t="str">
        <f>IF('3i SMNCC'!Q$40="-","-",'3i SMNCC'!Q$40)</f>
        <v>-</v>
      </c>
      <c r="V21" s="38" t="str">
        <f>IF('3i SMNCC'!R$40="-","-",'3i SMNCC'!R$40)</f>
        <v>-</v>
      </c>
      <c r="W21" s="38" t="str">
        <f>IF('3i SMNCC'!S$40="-","-",'3i SMNCC'!S$40)</f>
        <v>-</v>
      </c>
      <c r="X21" s="38" t="str">
        <f>IF('3i SMNCC'!T$40="-","-",'3i SMNCC'!T$40)</f>
        <v>-</v>
      </c>
      <c r="Y21" s="38" t="str">
        <f>IF('3i SMNCC'!U$40="-","-",'3i SMNCC'!U$40)</f>
        <v>-</v>
      </c>
      <c r="Z21" s="38" t="str">
        <f>IF('3i SMNCC'!V$40="-","-",'3i SMNCC'!V$40)</f>
        <v>-</v>
      </c>
      <c r="AA21" s="28"/>
    </row>
    <row r="22" spans="1:27" s="29" customFormat="1" ht="11.25" customHeight="1" x14ac:dyDescent="0.15">
      <c r="A22" s="256">
        <v>7</v>
      </c>
      <c r="B22" s="135" t="s">
        <v>349</v>
      </c>
      <c r="C22" s="135" t="s">
        <v>389</v>
      </c>
      <c r="D22" s="127" t="s">
        <v>315</v>
      </c>
      <c r="E22" s="128"/>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f>IF('3g CPIH'!P$16="-","-",'3j PAAC PAP'!$G$18*('3g CPIH'!P$16/'3g CPIH'!$G$16))</f>
        <v>25.983398825831699</v>
      </c>
      <c r="U22" s="38" t="str">
        <f>IF('3g CPIH'!Q$16="-","-",'3j PAAC PAP'!$G$18*('3g CPIH'!Q$16/'3g CPIH'!$G$16))</f>
        <v>-</v>
      </c>
      <c r="V22" s="38" t="str">
        <f>IF('3g CPIH'!R$16="-","-",'3j PAAC PAP'!$G$18*('3g CPIH'!R$16/'3g CPIH'!$G$16))</f>
        <v>-</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25" x14ac:dyDescent="0.15">
      <c r="A23" s="256">
        <v>8</v>
      </c>
      <c r="B23" s="135" t="s">
        <v>349</v>
      </c>
      <c r="C23" s="135" t="s">
        <v>406</v>
      </c>
      <c r="D23" s="127" t="s">
        <v>315</v>
      </c>
      <c r="E23" s="128"/>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f>IF(T15="-","-",SUM(T15:T21)*'3j PAAC PAP'!$G$36)</f>
        <v>0</v>
      </c>
      <c r="U23" s="38" t="str">
        <f>IF(U15="-","-",SUM(U15:U21)*'3j PAAC PAP'!$G$36)</f>
        <v>-</v>
      </c>
      <c r="V23" s="38" t="str">
        <f>IF(V15="-","-",SUM(V15:V21)*'3j PAAC PAP'!$G$36)</f>
        <v>-</v>
      </c>
      <c r="W23" s="38" t="str">
        <f>IF(W15="-","-",SUM(W15:W21)*'3j PAAC PAP'!$G$36)</f>
        <v>-</v>
      </c>
      <c r="X23" s="38" t="str">
        <f>IF(X15="-","-",SUM(X15:X21)*'3j PAAC PAP'!$G$36)</f>
        <v>-</v>
      </c>
      <c r="Y23" s="38" t="str">
        <f>IF(Y15="-","-",SUM(Y15:Y21)*'3j PAAC PAP'!$G$36)</f>
        <v>-</v>
      </c>
      <c r="Z23" s="38" t="str">
        <f>IF(Z15="-","-",SUM(Z15:Z21)*'3j PAAC PAP'!$G$36)</f>
        <v>-</v>
      </c>
      <c r="AA23" s="28"/>
    </row>
    <row r="24" spans="1:27" s="29" customFormat="1" ht="11.25" x14ac:dyDescent="0.15">
      <c r="A24" s="256">
        <v>9</v>
      </c>
      <c r="B24" s="135" t="s">
        <v>388</v>
      </c>
      <c r="C24" s="135" t="s">
        <v>518</v>
      </c>
      <c r="D24" s="127" t="s">
        <v>315</v>
      </c>
      <c r="E24" s="128"/>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11.54713066532601</v>
      </c>
      <c r="M24" s="38">
        <f>IF(M15="-","-",SUM(M15:M23)*'3k EBIT'!$E$10)</f>
        <v>12.594303843717878</v>
      </c>
      <c r="N24" s="38">
        <f>IF(N15="-","-",SUM(N15:N23)*'3k EBIT'!$E$10)</f>
        <v>13.068017723987737</v>
      </c>
      <c r="O24" s="30"/>
      <c r="P24" s="38">
        <f>IF(P15="-","-",SUM(P15:P23)*'3k EBIT'!$E$10)</f>
        <v>13.068017723987737</v>
      </c>
      <c r="Q24" s="38">
        <f>IF(Q15="-","-",SUM(Q15:Q23)*'3k EBIT'!$E$10)</f>
        <v>14.6406560252197</v>
      </c>
      <c r="R24" s="38">
        <f>IF(R15="-","-",SUM(R15:R23)*'3k EBIT'!$E$10)</f>
        <v>14.083773843856113</v>
      </c>
      <c r="S24" s="38">
        <f>IF(S15="-","-",SUM(S15:S23)*'3k EBIT'!$E$10)</f>
        <v>14.102378485657482</v>
      </c>
      <c r="T24" s="38">
        <f>IF(T15="-","-",SUM(T15:T23)*'3k EBIT'!$E$10)</f>
        <v>13.421053416682076</v>
      </c>
      <c r="U24" s="38" t="str">
        <f>IF(U15="-","-",SUM(U15:U23)*'3k EBIT'!$E$10)</f>
        <v>-</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15">
      <c r="A25" s="256">
        <v>10</v>
      </c>
      <c r="B25" s="135" t="s">
        <v>292</v>
      </c>
      <c r="C25" s="179" t="s">
        <v>519</v>
      </c>
      <c r="D25" s="127" t="s">
        <v>315</v>
      </c>
      <c r="E25" s="127"/>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6.9367604837947177</v>
      </c>
      <c r="M25" s="38">
        <f>IF(M15="-","-",SUM(M15:M18,M20:M24)*'3l HAP'!$E$11)</f>
        <v>7.7297704027497138</v>
      </c>
      <c r="N25" s="38">
        <f>IF(N15="-","-",SUM(N15:N18,N20:N24)*'3l HAP'!$E$11)</f>
        <v>8.1026607728669298</v>
      </c>
      <c r="O25" s="30"/>
      <c r="P25" s="38">
        <f>IF(P15="-","-",SUM(P15:P18,P20:P24)*'3l HAP'!$E$11)</f>
        <v>8.1026607728669298</v>
      </c>
      <c r="Q25" s="38">
        <f>IF(Q15="-","-",SUM(Q15:Q18,Q20:Q24)*'3l HAP'!$E$11)</f>
        <v>9.1553649631232989</v>
      </c>
      <c r="R25" s="38">
        <f>IF(R15="-","-",SUM(R15:R18,R20:R24)*'3l HAP'!$E$11)</f>
        <v>8.7153786230390153</v>
      </c>
      <c r="S25" s="38">
        <f>IF(S15="-","-",SUM(S15:S18,S20:S24)*'3l HAP'!$E$11)</f>
        <v>8.6987077078855144</v>
      </c>
      <c r="T25" s="38">
        <f>IF(T15="-","-",SUM(T15:T18,T20:T24)*'3l HAP'!$E$11)</f>
        <v>8.1286463586504336</v>
      </c>
      <c r="U25" s="38" t="str">
        <f>IF(U15="-","-",SUM(U15:U18,U20:U24)*'3l HAP'!$E$11)</f>
        <v>-</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15">
      <c r="A26" s="256">
        <v>11</v>
      </c>
      <c r="B26" s="135" t="s">
        <v>44</v>
      </c>
      <c r="C26" s="135" t="str">
        <f>B26&amp;"_"&amp;D26</f>
        <v>Total_Eastern</v>
      </c>
      <c r="D26" s="127" t="s">
        <v>315</v>
      </c>
      <c r="E26" s="128"/>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614.6802286814426</v>
      </c>
      <c r="M26" s="38">
        <f t="shared" si="0"/>
        <v>670.58759364536672</v>
      </c>
      <c r="N26" s="38">
        <f t="shared" si="0"/>
        <v>695.89278320501944</v>
      </c>
      <c r="O26" s="30"/>
      <c r="P26" s="38">
        <f t="shared" ref="P26:Z26" si="1">IF(P15="-","-",SUM(P15:P25))</f>
        <v>695.89278320501944</v>
      </c>
      <c r="Q26" s="38">
        <f t="shared" si="1"/>
        <v>779.71589011368894</v>
      </c>
      <c r="R26" s="38">
        <f t="shared" si="1"/>
        <v>749.96632738718176</v>
      </c>
      <c r="S26" s="38">
        <f t="shared" si="1"/>
        <v>750.9288477413271</v>
      </c>
      <c r="T26" s="38">
        <f t="shared" si="1"/>
        <v>714.49958704722826</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v>1</v>
      </c>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t="str">
        <f>IF('3a DF'!V28="-","-",'3a DF'!V28)</f>
        <v>-</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15">
      <c r="A28" s="256">
        <v>2</v>
      </c>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t="str">
        <f>IF('3b CM'!U28="-","-",'3b CM'!U28)</f>
        <v>-</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15">
      <c r="A29" s="256"/>
      <c r="B29" s="132" t="s">
        <v>600</v>
      </c>
      <c r="C29" s="132" t="s">
        <v>601</v>
      </c>
      <c r="D29" s="130" t="s">
        <v>317</v>
      </c>
      <c r="E29" s="131"/>
      <c r="F29" s="30"/>
      <c r="G29" s="129" t="str">
        <f>IF('3c AA'!J168="-","-",'3c AA'!J168)</f>
        <v>-</v>
      </c>
      <c r="H29" s="129" t="str">
        <f>IF('3c AA'!K168="-","-",'3c AA'!K168)</f>
        <v>-</v>
      </c>
      <c r="I29" s="129" t="str">
        <f>IF('3c AA'!L168="-","-",'3c AA'!L168)</f>
        <v>-</v>
      </c>
      <c r="J29" s="129" t="str">
        <f>IF('3c AA'!M168="-","-",'3c AA'!M168)</f>
        <v>-</v>
      </c>
      <c r="K29" s="129" t="str">
        <f>IF('3c AA'!N168="-","-",'3c AA'!N168)</f>
        <v>-</v>
      </c>
      <c r="L29" s="129" t="str">
        <f>IF('3c AA'!O168="-","-",'3c AA'!O168)</f>
        <v>-</v>
      </c>
      <c r="M29" s="129" t="str">
        <f>IF('3c AA'!P168="-","-",'3c AA'!P168)</f>
        <v>-</v>
      </c>
      <c r="N29" s="129" t="str">
        <f>IF('3c AA'!Q168="-","-",'3c AA'!Q168)</f>
        <v>-</v>
      </c>
      <c r="O29" s="30"/>
      <c r="P29" s="129" t="str">
        <f>IF('3c AA'!S168="-","-",'3c AA'!S168)</f>
        <v>-</v>
      </c>
      <c r="Q29" s="129" t="str">
        <f>IF('3c AA'!T168="-","-",'3c AA'!T168)</f>
        <v>-</v>
      </c>
      <c r="R29" s="129" t="str">
        <f>IF('3c AA'!U168="-","-",'3c AA'!U168)</f>
        <v>-</v>
      </c>
      <c r="S29" s="129" t="str">
        <f>IF('3c AA'!V168="-","-",'3c AA'!V168)</f>
        <v>-</v>
      </c>
      <c r="T29" s="129">
        <f>IF('3c AA'!W168="-","-",'3c AA'!W168)</f>
        <v>0</v>
      </c>
      <c r="U29" s="129" t="str">
        <f>IF('3c AA'!X168="-","-",'3c AA'!X168)</f>
        <v>-</v>
      </c>
      <c r="V29" s="129" t="str">
        <f>IF('3c AA'!Y168="-","-",'3c AA'!Y168)</f>
        <v>-</v>
      </c>
      <c r="W29" s="129" t="str">
        <f>IF('3c AA'!Z168="-","-",'3c AA'!Z168)</f>
        <v>-</v>
      </c>
      <c r="X29" s="129" t="str">
        <f>IF('3c AA'!AA168="-","-",'3c AA'!AA168)</f>
        <v>-</v>
      </c>
      <c r="Y29" s="129" t="str">
        <f>IF('3c AA'!AB168="-","-",'3c AA'!AB168)</f>
        <v>-</v>
      </c>
      <c r="Z29" s="129" t="str">
        <f>IF('3c AA'!AC168="-","-",'3c AA'!AC168)</f>
        <v>-</v>
      </c>
      <c r="AA29" s="28"/>
    </row>
    <row r="30" spans="1:27" s="29" customFormat="1" ht="12.4" customHeight="1" x14ac:dyDescent="0.15">
      <c r="A30" s="256">
        <v>3</v>
      </c>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t="str">
        <f>IF('3d PC'!U29="-","-",'3d PC'!U29)</f>
        <v>-</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15">
      <c r="A31" s="256">
        <v>4</v>
      </c>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t="str">
        <f>IF('3e NC-Elec'!V57="-","-",'3e NC-Elec'!V57)</f>
        <v>-</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15">
      <c r="A32" s="256">
        <v>5</v>
      </c>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t="str">
        <f>IF('3g CPIH'!Q$16="-","-",'3h OC '!$E$10*('3g CPIH'!Q$16/'3g CPIH'!$G$16))</f>
        <v>-</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15">
      <c r="A33" s="256">
        <v>6</v>
      </c>
      <c r="B33" s="132" t="s">
        <v>349</v>
      </c>
      <c r="C33" s="132" t="s">
        <v>43</v>
      </c>
      <c r="D33" s="130" t="s">
        <v>317</v>
      </c>
      <c r="E33" s="131"/>
      <c r="F33" s="30"/>
      <c r="G33" s="129" t="s">
        <v>333</v>
      </c>
      <c r="H33" s="129" t="s">
        <v>333</v>
      </c>
      <c r="I33" s="129" t="s">
        <v>333</v>
      </c>
      <c r="J33" s="129" t="s">
        <v>333</v>
      </c>
      <c r="K33" s="129">
        <f>IF('3i SMNCC'!G$40="-","-",'3i SMNCC'!G$40)</f>
        <v>0</v>
      </c>
      <c r="L33" s="129">
        <f>IF('3i SMNCC'!H$40="-","-",'3i SMNCC'!H$40)</f>
        <v>-0.18995176814939541</v>
      </c>
      <c r="M33" s="129">
        <f>IF('3i SMNCC'!I$40="-","-",'3i SMNCC'!I$40)</f>
        <v>2.3898674656215144</v>
      </c>
      <c r="N33" s="129">
        <f>IF('3i SMNCC'!J$40="-","-",'3i SMNCC'!J$40)</f>
        <v>2.4654635585146529</v>
      </c>
      <c r="O33" s="30"/>
      <c r="P33" s="129">
        <f>IF('3i SMNCC'!L$40="-","-",'3i SMNCC'!L$40)</f>
        <v>2.4654635585146529</v>
      </c>
      <c r="Q33" s="129">
        <f>IF('3i SMNCC'!M$40="-","-",'3i SMNCC'!M$40)</f>
        <v>4.8850955964817686</v>
      </c>
      <c r="R33" s="129">
        <f>IF('3i SMNCC'!N$40="-","-",'3i SMNCC'!N$40)</f>
        <v>4.7480163427765101</v>
      </c>
      <c r="S33" s="129">
        <f>IF('3i SMNCC'!O$40="-","-",'3i SMNCC'!O$40)</f>
        <v>7.093641997338695</v>
      </c>
      <c r="T33" s="129">
        <f>IF('3i SMNCC'!P$40="-","-",'3i SMNCC'!P$40)</f>
        <v>6.2155900817178944</v>
      </c>
      <c r="U33" s="129" t="str">
        <f>IF('3i SMNCC'!Q$40="-","-",'3i SMNCC'!Q$40)</f>
        <v>-</v>
      </c>
      <c r="V33" s="129" t="str">
        <f>IF('3i SMNCC'!R$40="-","-",'3i SMNCC'!R$40)</f>
        <v>-</v>
      </c>
      <c r="W33" s="129" t="str">
        <f>IF('3i SMNCC'!S$40="-","-",'3i SMNCC'!S$40)</f>
        <v>-</v>
      </c>
      <c r="X33" s="129" t="str">
        <f>IF('3i SMNCC'!T$40="-","-",'3i SMNCC'!T$40)</f>
        <v>-</v>
      </c>
      <c r="Y33" s="129" t="str">
        <f>IF('3i SMNCC'!U$40="-","-",'3i SMNCC'!U$40)</f>
        <v>-</v>
      </c>
      <c r="Z33" s="129" t="str">
        <f>IF('3i SMNCC'!V$40="-","-",'3i SMNCC'!V$40)</f>
        <v>-</v>
      </c>
      <c r="AA33" s="28"/>
    </row>
    <row r="34" spans="1:27" s="29" customFormat="1" ht="11.25" x14ac:dyDescent="0.15">
      <c r="A34" s="256">
        <v>7</v>
      </c>
      <c r="B34" s="132" t="s">
        <v>349</v>
      </c>
      <c r="C34" s="132" t="s">
        <v>389</v>
      </c>
      <c r="D34" s="130" t="s">
        <v>317</v>
      </c>
      <c r="E34" s="131"/>
      <c r="F34" s="30"/>
      <c r="G34" s="129">
        <f>IF('3g CPIH'!C$16="-","-",'3j PAAC PAP'!$G$18*('3g CPIH'!C$16/'3g CPIH'!$G$16))</f>
        <v>23.857918590998043</v>
      </c>
      <c r="H34" s="129">
        <f>IF('3g CPIH'!D$16="-","-",'3j PAAC PAP'!$G$18*('3g CPIH'!D$16/'3g CPIH'!$G$16))</f>
        <v>23.905682191780819</v>
      </c>
      <c r="I34" s="129">
        <f>IF('3g CPIH'!E$16="-","-",'3j PAAC PAP'!$G$18*('3g CPIH'!E$16/'3g CPIH'!$G$16))</f>
        <v>23.977327592954992</v>
      </c>
      <c r="J34" s="129">
        <f>IF('3g CPIH'!F$16="-","-",'3j PAAC PAP'!$G$18*('3g CPIH'!F$16/'3g CPIH'!$G$16))</f>
        <v>24.120618395303325</v>
      </c>
      <c r="K34" s="129">
        <f>IF('3g CPIH'!G$16="-","-",'3j PAAC PAP'!$G$18*('3g CPIH'!G$16/'3g CPIH'!$G$16))</f>
        <v>24.4072</v>
      </c>
      <c r="L34" s="129">
        <f>IF('3g CPIH'!H$16="-","-",'3j PAAC PAP'!$G$18*('3g CPIH'!H$16/'3g CPIH'!$G$16))</f>
        <v>24.717663405088064</v>
      </c>
      <c r="M34" s="129">
        <f>IF('3g CPIH'!I$16="-","-",'3j PAAC PAP'!$G$18*('3g CPIH'!I$16/'3g CPIH'!$G$16))</f>
        <v>25.075890410958902</v>
      </c>
      <c r="N34" s="129">
        <f>IF('3g CPIH'!J$16="-","-",'3j PAAC PAP'!$G$18*('3g CPIH'!J$16/'3g CPIH'!$G$16))</f>
        <v>25.290826614481411</v>
      </c>
      <c r="O34" s="30"/>
      <c r="P34" s="129">
        <f>IF('3g CPIH'!L$16="-","-",'3j PAAC PAP'!$G$18*('3g CPIH'!L$16/'3g CPIH'!$G$16))</f>
        <v>25.290826614481411</v>
      </c>
      <c r="Q34" s="129">
        <f>IF('3g CPIH'!M$16="-","-",'3j PAAC PAP'!$G$18*('3g CPIH'!M$16/'3g CPIH'!$G$16))</f>
        <v>25.577408219178082</v>
      </c>
      <c r="R34" s="129">
        <f>IF('3g CPIH'!N$16="-","-",'3j PAAC PAP'!$G$18*('3g CPIH'!N$16/'3g CPIH'!$G$16))</f>
        <v>25.768462622309197</v>
      </c>
      <c r="S34" s="129">
        <f>IF('3g CPIH'!O$16="-","-",'3j PAAC PAP'!$G$18*('3g CPIH'!O$16/'3g CPIH'!$G$16))</f>
        <v>25.911753424657533</v>
      </c>
      <c r="T34" s="129">
        <f>IF('3g CPIH'!P$16="-","-",'3j PAAC PAP'!$G$18*('3g CPIH'!P$16/'3g CPIH'!$G$16))</f>
        <v>25.983398825831699</v>
      </c>
      <c r="U34" s="129" t="str">
        <f>IF('3g CPIH'!Q$16="-","-",'3j PAAC PAP'!$G$18*('3g CPIH'!Q$16/'3g CPIH'!$G$16))</f>
        <v>-</v>
      </c>
      <c r="V34" s="129" t="str">
        <f>IF('3g CPIH'!R$16="-","-",'3j PAAC PAP'!$G$18*('3g CPIH'!R$16/'3g CPIH'!$G$16))</f>
        <v>-</v>
      </c>
      <c r="W34" s="129" t="str">
        <f>IF('3g CPIH'!S$16="-","-",'3j PAAC PAP'!$G$18*('3g CPIH'!S$16/'3g CPIH'!$G$16))</f>
        <v>-</v>
      </c>
      <c r="X34" s="129" t="str">
        <f>IF('3g CPIH'!T$16="-","-",'3j PAAC PAP'!$G$18*('3g CPIH'!T$16/'3g CPIH'!$G$16))</f>
        <v>-</v>
      </c>
      <c r="Y34" s="129" t="str">
        <f>IF('3g CPIH'!U$16="-","-",'3j PAAC PAP'!$G$18*('3g CPIH'!U$16/'3g CPIH'!$G$16))</f>
        <v>-</v>
      </c>
      <c r="Z34" s="129" t="str">
        <f>IF('3g CPIH'!V$16="-","-",'3j PAAC PAP'!$G$18*('3g CPIH'!V$16/'3g CPIH'!$G$16))</f>
        <v>-</v>
      </c>
      <c r="AA34" s="28"/>
    </row>
    <row r="35" spans="1:27" s="29" customFormat="1" ht="11.25" x14ac:dyDescent="0.15">
      <c r="A35" s="256">
        <v>8</v>
      </c>
      <c r="B35" s="132" t="s">
        <v>349</v>
      </c>
      <c r="C35" s="132" t="s">
        <v>406</v>
      </c>
      <c r="D35" s="130" t="s">
        <v>317</v>
      </c>
      <c r="E35" s="131"/>
      <c r="F35" s="30"/>
      <c r="G35" s="129">
        <f>IF(G27="-","-",SUM(G27:G33)*'3j PAAC PAP'!$G$36)</f>
        <v>0</v>
      </c>
      <c r="H35" s="129">
        <f>IF(H27="-","-",SUM(H27:H33)*'3j PAAC PAP'!$G$36)</f>
        <v>0</v>
      </c>
      <c r="I35" s="129">
        <f>IF(I27="-","-",SUM(I27:I33)*'3j PAAC PAP'!$G$36)</f>
        <v>0</v>
      </c>
      <c r="J35" s="129">
        <f>IF(J27="-","-",SUM(J27:J33)*'3j PAAC PAP'!$G$36)</f>
        <v>0</v>
      </c>
      <c r="K35" s="129">
        <f>IF(K27="-","-",SUM(K27:K33)*'3j PAAC PAP'!$G$36)</f>
        <v>0</v>
      </c>
      <c r="L35" s="129">
        <f>IF(L27="-","-",SUM(L27:L33)*'3j PAAC PAP'!$G$36)</f>
        <v>0</v>
      </c>
      <c r="M35" s="129">
        <f>IF(M27="-","-",SUM(M27:M33)*'3j PAAC PAP'!$G$36)</f>
        <v>0</v>
      </c>
      <c r="N35" s="129">
        <f>IF(N27="-","-",SUM(N27:N33)*'3j PAAC PAP'!$G$36)</f>
        <v>0</v>
      </c>
      <c r="O35" s="30"/>
      <c r="P35" s="129">
        <f>IF(P27="-","-",SUM(P27:P33)*'3j PAAC PAP'!$G$36)</f>
        <v>0</v>
      </c>
      <c r="Q35" s="129">
        <f>IF(Q27="-","-",SUM(Q27:Q33)*'3j PAAC PAP'!$G$36)</f>
        <v>0</v>
      </c>
      <c r="R35" s="129">
        <f>IF(R27="-","-",SUM(R27:R33)*'3j PAAC PAP'!$G$36)</f>
        <v>0</v>
      </c>
      <c r="S35" s="129">
        <f>IF(S27="-","-",SUM(S27:S33)*'3j PAAC PAP'!$G$36)</f>
        <v>0</v>
      </c>
      <c r="T35" s="129">
        <f>IF(T27="-","-",SUM(T27:T33)*'3j PAAC PAP'!$G$36)</f>
        <v>0</v>
      </c>
      <c r="U35" s="129" t="str">
        <f>IF(U27="-","-",SUM(U27:U33)*'3j PAAC PAP'!$G$36)</f>
        <v>-</v>
      </c>
      <c r="V35" s="129" t="str">
        <f>IF(V27="-","-",SUM(V27:V33)*'3j PAAC PAP'!$G$36)</f>
        <v>-</v>
      </c>
      <c r="W35" s="129" t="str">
        <f>IF(W27="-","-",SUM(W27:W33)*'3j PAAC PAP'!$G$36)</f>
        <v>-</v>
      </c>
      <c r="X35" s="129" t="str">
        <f>IF(X27="-","-",SUM(X27:X33)*'3j PAAC PAP'!$G$36)</f>
        <v>-</v>
      </c>
      <c r="Y35" s="129" t="str">
        <f>IF(Y27="-","-",SUM(Y27:Y33)*'3j PAAC PAP'!$G$36)</f>
        <v>-</v>
      </c>
      <c r="Z35" s="129" t="str">
        <f>IF(Z27="-","-",SUM(Z27:Z33)*'3j PAAC PAP'!$G$36)</f>
        <v>-</v>
      </c>
      <c r="AA35" s="28"/>
    </row>
    <row r="36" spans="1:27" s="29" customFormat="1" ht="11.25" x14ac:dyDescent="0.15">
      <c r="A36" s="256">
        <v>9</v>
      </c>
      <c r="B36" s="132" t="s">
        <v>388</v>
      </c>
      <c r="C36" s="132" t="s">
        <v>518</v>
      </c>
      <c r="D36" s="130" t="s">
        <v>317</v>
      </c>
      <c r="E36" s="131"/>
      <c r="F36" s="30"/>
      <c r="G36" s="129">
        <f>IF(G27="-","-",SUM(G27:G35)*'3k EBIT'!$E$10)</f>
        <v>10.802478899202203</v>
      </c>
      <c r="H36" s="129">
        <f>IF(H27="-","-",SUM(H27:H35)*'3k EBIT'!$E$10)</f>
        <v>10.307409293591784</v>
      </c>
      <c r="I36" s="129">
        <f>IF(I27="-","-",SUM(I27:I35)*'3k EBIT'!$E$10)</f>
        <v>10.659844675502349</v>
      </c>
      <c r="J36" s="129">
        <f>IF(J27="-","-",SUM(J27:J35)*'3k EBIT'!$E$10)</f>
        <v>10.443740839374527</v>
      </c>
      <c r="K36" s="129">
        <f>IF(K27="-","-",SUM(K27:K35)*'3k EBIT'!$E$10)</f>
        <v>11.416616120351501</v>
      </c>
      <c r="L36" s="129">
        <f>IF(L27="-","-",SUM(L27:L35)*'3k EBIT'!$E$10)</f>
        <v>11.272164998881777</v>
      </c>
      <c r="M36" s="129">
        <f>IF(M27="-","-",SUM(M27:M35)*'3k EBIT'!$E$10)</f>
        <v>12.447664699847557</v>
      </c>
      <c r="N36" s="129">
        <f>IF(N27="-","-",SUM(N27:N35)*'3k EBIT'!$E$10)</f>
        <v>12.916397107079291</v>
      </c>
      <c r="O36" s="30"/>
      <c r="P36" s="129">
        <f>IF(P27="-","-",SUM(P27:P35)*'3k EBIT'!$E$10)</f>
        <v>12.916397107079291</v>
      </c>
      <c r="Q36" s="129">
        <f>IF(Q27="-","-",SUM(Q27:Q35)*'3k EBIT'!$E$10)</f>
        <v>14.360466356912898</v>
      </c>
      <c r="R36" s="129">
        <f>IF(R27="-","-",SUM(R27:R35)*'3k EBIT'!$E$10)</f>
        <v>13.817184287357016</v>
      </c>
      <c r="S36" s="129">
        <f>IF(S27="-","-",SUM(S27:S35)*'3k EBIT'!$E$10)</f>
        <v>13.787380256789445</v>
      </c>
      <c r="T36" s="129">
        <f>IF(T27="-","-",SUM(T27:T35)*'3k EBIT'!$E$10)</f>
        <v>13.117793199254105</v>
      </c>
      <c r="U36" s="129" t="str">
        <f>IF(U27="-","-",SUM(U27:U35)*'3k EBIT'!$E$10)</f>
        <v>-</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15">
      <c r="A37" s="256">
        <v>10</v>
      </c>
      <c r="B37" s="132" t="s">
        <v>292</v>
      </c>
      <c r="C37" s="177" t="s">
        <v>519</v>
      </c>
      <c r="D37" s="130" t="s">
        <v>317</v>
      </c>
      <c r="E37" s="130"/>
      <c r="F37" s="30"/>
      <c r="G37" s="129">
        <f>IF(G27="-","-",SUM(G27:G30,G32:G36)*'3l HAP'!$E$11)</f>
        <v>6.6946616699137484</v>
      </c>
      <c r="H37" s="129">
        <f>IF(H27="-","-",SUM(H27:H30,H32:H36)*'3l HAP'!$E$11)</f>
        <v>6.2985781655246411</v>
      </c>
      <c r="I37" s="129">
        <f>IF(I27="-","-",SUM(I27:I30,I32:I36)*'3l HAP'!$E$11)</f>
        <v>6.3379480990393846</v>
      </c>
      <c r="J37" s="129">
        <f>IF(J27="-","-",SUM(J27:J30,J32:J36)*'3l HAP'!$E$11)</f>
        <v>6.1823993406487885</v>
      </c>
      <c r="K37" s="129">
        <f>IF(K27="-","-",SUM(K27:K30,K32:K36)*'3l HAP'!$E$11)</f>
        <v>6.9874216922602947</v>
      </c>
      <c r="L37" s="129">
        <f>IF(L27="-","-",SUM(L27:L30,L32:L36)*'3l HAP'!$E$11)</f>
        <v>6.8586159158961175</v>
      </c>
      <c r="M37" s="129">
        <f>IF(M27="-","-",SUM(M27:M30,M32:M36)*'3l HAP'!$E$11)</f>
        <v>7.6797746958371693</v>
      </c>
      <c r="N37" s="129">
        <f>IF(N27="-","-",SUM(N27:N30,N32:N36)*'3l HAP'!$E$11)</f>
        <v>8.0487370825231501</v>
      </c>
      <c r="O37" s="30"/>
      <c r="P37" s="129">
        <f>IF(P27="-","-",SUM(P27:P30,P32:P36)*'3l HAP'!$E$11)</f>
        <v>8.0487370825231501</v>
      </c>
      <c r="Q37" s="129">
        <f>IF(Q27="-","-",SUM(Q27:Q30,Q32:Q36)*'3l HAP'!$E$11)</f>
        <v>9.0560703295619067</v>
      </c>
      <c r="R37" s="129">
        <f>IF(R27="-","-",SUM(R27:R30,R32:R36)*'3l HAP'!$E$11)</f>
        <v>8.6250341209531545</v>
      </c>
      <c r="S37" s="129">
        <f>IF(S27="-","-",SUM(S27:S30,S32:S36)*'3l HAP'!$E$11)</f>
        <v>8.6224969345461648</v>
      </c>
      <c r="T37" s="129">
        <f>IF(T27="-","-",SUM(T27:T30,T32:T36)*'3l HAP'!$E$11)</f>
        <v>8.0608135740496039</v>
      </c>
      <c r="U37" s="129" t="str">
        <f>IF(U27="-","-",SUM(U27:U30,U32:U36)*'3l HAP'!$E$11)</f>
        <v>-</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15">
      <c r="A38" s="256">
        <v>11</v>
      </c>
      <c r="B38" s="132" t="s">
        <v>44</v>
      </c>
      <c r="C38" s="132" t="str">
        <f>B38&amp;"_"&amp;D38</f>
        <v>Total_East Midlands</v>
      </c>
      <c r="D38" s="130" t="s">
        <v>317</v>
      </c>
      <c r="E38" s="131"/>
      <c r="F38" s="30"/>
      <c r="G38" s="129">
        <f t="shared" ref="G38:N38" si="2">IF(G27="-","-",SUM(G27:G37))</f>
        <v>575.24594783895304</v>
      </c>
      <c r="H38" s="129">
        <f t="shared" si="2"/>
        <v>548.79358006505322</v>
      </c>
      <c r="I38" s="129">
        <f t="shared" si="2"/>
        <v>567.3821729636345</v>
      </c>
      <c r="J38" s="129">
        <f t="shared" si="2"/>
        <v>555.85274279126486</v>
      </c>
      <c r="K38" s="129">
        <f t="shared" si="2"/>
        <v>607.8617061496368</v>
      </c>
      <c r="L38" s="129">
        <f t="shared" si="2"/>
        <v>600.1302129099131</v>
      </c>
      <c r="M38" s="129">
        <f t="shared" si="2"/>
        <v>662.81975144894568</v>
      </c>
      <c r="N38" s="129">
        <f t="shared" si="2"/>
        <v>687.8588303419823</v>
      </c>
      <c r="O38" s="30"/>
      <c r="P38" s="129">
        <f t="shared" ref="P38:Z38" si="3">IF(P27="-","-",SUM(P27:P37))</f>
        <v>687.8588303419823</v>
      </c>
      <c r="Q38" s="129">
        <f t="shared" si="3"/>
        <v>764.86977692361324</v>
      </c>
      <c r="R38" s="129">
        <f t="shared" si="3"/>
        <v>735.84495939122098</v>
      </c>
      <c r="S38" s="129">
        <f t="shared" si="3"/>
        <v>734.27378966497486</v>
      </c>
      <c r="T38" s="129">
        <f t="shared" si="3"/>
        <v>698.47069678022785</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v>1</v>
      </c>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t="str">
        <f>IF('3a DF'!V29="-","-",'3a DF'!V29)</f>
        <v>-</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15">
      <c r="A40" s="256">
        <v>2</v>
      </c>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t="str">
        <f>IF('3b CM'!U29="-","-",'3b CM'!U29)</f>
        <v>-</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15">
      <c r="A41" s="256"/>
      <c r="B41" s="135" t="s">
        <v>600</v>
      </c>
      <c r="C41" s="135" t="s">
        <v>601</v>
      </c>
      <c r="D41" s="127" t="s">
        <v>318</v>
      </c>
      <c r="E41" s="128"/>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f>IF('3c AA'!W169="-","-",'3c AA'!W169)</f>
        <v>0</v>
      </c>
      <c r="U41" s="38" t="str">
        <f>IF('3c AA'!X169="-","-",'3c AA'!X169)</f>
        <v>-</v>
      </c>
      <c r="V41" s="38" t="str">
        <f>IF('3c AA'!Y169="-","-",'3c AA'!Y169)</f>
        <v>-</v>
      </c>
      <c r="W41" s="38" t="str">
        <f>IF('3c AA'!Z169="-","-",'3c AA'!Z169)</f>
        <v>-</v>
      </c>
      <c r="X41" s="38" t="str">
        <f>IF('3c AA'!AA169="-","-",'3c AA'!AA169)</f>
        <v>-</v>
      </c>
      <c r="Y41" s="38" t="str">
        <f>IF('3c AA'!AB169="-","-",'3c AA'!AB169)</f>
        <v>-</v>
      </c>
      <c r="Z41" s="38" t="str">
        <f>IF('3c AA'!AC169="-","-",'3c AA'!AC169)</f>
        <v>-</v>
      </c>
      <c r="AA41" s="28"/>
    </row>
    <row r="42" spans="1:27" s="29" customFormat="1" ht="11.25" customHeight="1" x14ac:dyDescent="0.15">
      <c r="A42" s="256">
        <v>3</v>
      </c>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t="str">
        <f>IF('3d PC'!U30="-","-",'3d PC'!U30)</f>
        <v>-</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15">
      <c r="A43" s="256">
        <v>4</v>
      </c>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t="str">
        <f>IF('3e NC-Elec'!V58="-","-",'3e NC-Elec'!V58)</f>
        <v>-</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15">
      <c r="A44" s="256">
        <v>5</v>
      </c>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t="str">
        <f>IF('3g CPIH'!Q$16="-","-",'3h OC '!$E$10*('3g CPIH'!Q$16/'3g CPIH'!$G$16))</f>
        <v>-</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15">
      <c r="A45" s="256">
        <v>6</v>
      </c>
      <c r="B45" s="135" t="s">
        <v>349</v>
      </c>
      <c r="C45" s="135" t="s">
        <v>43</v>
      </c>
      <c r="D45" s="127" t="s">
        <v>318</v>
      </c>
      <c r="E45" s="128"/>
      <c r="F45" s="30"/>
      <c r="G45" s="38" t="s">
        <v>333</v>
      </c>
      <c r="H45" s="38" t="s">
        <v>333</v>
      </c>
      <c r="I45" s="38" t="s">
        <v>333</v>
      </c>
      <c r="J45" s="38" t="s">
        <v>333</v>
      </c>
      <c r="K45" s="38">
        <f>IF('3i SMNCC'!G$40="-","-",'3i SMNCC'!G$40)</f>
        <v>0</v>
      </c>
      <c r="L45" s="38">
        <f>IF('3i SMNCC'!H$40="-","-",'3i SMNCC'!H$40)</f>
        <v>-0.18995176814939541</v>
      </c>
      <c r="M45" s="38">
        <f>IF('3i SMNCC'!I$40="-","-",'3i SMNCC'!I$40)</f>
        <v>2.3898674656215144</v>
      </c>
      <c r="N45" s="38">
        <f>IF('3i SMNCC'!J$40="-","-",'3i SMNCC'!J$40)</f>
        <v>2.4654635585146529</v>
      </c>
      <c r="O45" s="30"/>
      <c r="P45" s="38">
        <f>IF('3i SMNCC'!L$40="-","-",'3i SMNCC'!L$40)</f>
        <v>2.4654635585146529</v>
      </c>
      <c r="Q45" s="38">
        <f>IF('3i SMNCC'!M$40="-","-",'3i SMNCC'!M$40)</f>
        <v>4.8850955964817686</v>
      </c>
      <c r="R45" s="38">
        <f>IF('3i SMNCC'!N$40="-","-",'3i SMNCC'!N$40)</f>
        <v>4.7480163427765101</v>
      </c>
      <c r="S45" s="38">
        <f>IF('3i SMNCC'!O$40="-","-",'3i SMNCC'!O$40)</f>
        <v>7.093641997338695</v>
      </c>
      <c r="T45" s="38">
        <f>IF('3i SMNCC'!P$40="-","-",'3i SMNCC'!P$40)</f>
        <v>6.2155900817178944</v>
      </c>
      <c r="U45" s="38" t="str">
        <f>IF('3i SMNCC'!Q$40="-","-",'3i SMNCC'!Q$40)</f>
        <v>-</v>
      </c>
      <c r="V45" s="38" t="str">
        <f>IF('3i SMNCC'!R$40="-","-",'3i SMNCC'!R$40)</f>
        <v>-</v>
      </c>
      <c r="W45" s="38" t="str">
        <f>IF('3i SMNCC'!S$40="-","-",'3i SMNCC'!S$40)</f>
        <v>-</v>
      </c>
      <c r="X45" s="38" t="str">
        <f>IF('3i SMNCC'!T$40="-","-",'3i SMNCC'!T$40)</f>
        <v>-</v>
      </c>
      <c r="Y45" s="38" t="str">
        <f>IF('3i SMNCC'!U$40="-","-",'3i SMNCC'!U$40)</f>
        <v>-</v>
      </c>
      <c r="Z45" s="38" t="str">
        <f>IF('3i SMNCC'!V$40="-","-",'3i SMNCC'!V$40)</f>
        <v>-</v>
      </c>
      <c r="AA45" s="28"/>
    </row>
    <row r="46" spans="1:27" s="29" customFormat="1" ht="11.25" x14ac:dyDescent="0.15">
      <c r="A46" s="256">
        <v>7</v>
      </c>
      <c r="B46" s="135" t="s">
        <v>349</v>
      </c>
      <c r="C46" s="135" t="s">
        <v>389</v>
      </c>
      <c r="D46" s="127" t="s">
        <v>318</v>
      </c>
      <c r="E46" s="128"/>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f>IF('3g CPIH'!P$16="-","-",'3j PAAC PAP'!$G$18*('3g CPIH'!P$16/'3g CPIH'!$G$16))</f>
        <v>25.983398825831699</v>
      </c>
      <c r="U46" s="38" t="str">
        <f>IF('3g CPIH'!Q$16="-","-",'3j PAAC PAP'!$G$18*('3g CPIH'!Q$16/'3g CPIH'!$G$16))</f>
        <v>-</v>
      </c>
      <c r="V46" s="38" t="str">
        <f>IF('3g CPIH'!R$16="-","-",'3j PAAC PAP'!$G$18*('3g CPIH'!R$16/'3g CPIH'!$G$16))</f>
        <v>-</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25" x14ac:dyDescent="0.15">
      <c r="A47" s="256">
        <v>8</v>
      </c>
      <c r="B47" s="135" t="s">
        <v>349</v>
      </c>
      <c r="C47" s="135" t="s">
        <v>406</v>
      </c>
      <c r="D47" s="127" t="s">
        <v>318</v>
      </c>
      <c r="E47" s="128"/>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f>IF(T39="-","-",SUM(T39:T45)*'3j PAAC PAP'!$G$36)</f>
        <v>0</v>
      </c>
      <c r="U47" s="38" t="str">
        <f>IF(U39="-","-",SUM(U39:U45)*'3j PAAC PAP'!$G$36)</f>
        <v>-</v>
      </c>
      <c r="V47" s="38" t="str">
        <f>IF(V39="-","-",SUM(V39:V45)*'3j PAAC PAP'!$G$36)</f>
        <v>-</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15">
      <c r="A48" s="256">
        <v>9</v>
      </c>
      <c r="B48" s="135" t="s">
        <v>388</v>
      </c>
      <c r="C48" s="135" t="s">
        <v>518</v>
      </c>
      <c r="D48" s="133" t="s">
        <v>318</v>
      </c>
      <c r="E48" s="128"/>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11.046619427370853</v>
      </c>
      <c r="M48" s="38">
        <f>IF(M39="-","-",SUM(M39:M47)*'3k EBIT'!$E$10)</f>
        <v>12.27781331628761</v>
      </c>
      <c r="N48" s="38">
        <f>IF(N39="-","-",SUM(N39:N47)*'3k EBIT'!$E$10)</f>
        <v>12.755186054594127</v>
      </c>
      <c r="O48" s="30"/>
      <c r="P48" s="38">
        <f>IF(P39="-","-",SUM(P39:P47)*'3k EBIT'!$E$10)</f>
        <v>12.755186054594127</v>
      </c>
      <c r="Q48" s="38">
        <f>IF(Q39="-","-",SUM(Q39:Q47)*'3k EBIT'!$E$10)</f>
        <v>14.346487074018595</v>
      </c>
      <c r="R48" s="38">
        <f>IF(R39="-","-",SUM(R39:R47)*'3k EBIT'!$E$10)</f>
        <v>13.79040062022543</v>
      </c>
      <c r="S48" s="38">
        <f>IF(S39="-","-",SUM(S39:S47)*'3k EBIT'!$E$10)</f>
        <v>13.903636345480368</v>
      </c>
      <c r="T48" s="38">
        <f>IF(T39="-","-",SUM(T39:T47)*'3k EBIT'!$E$10)</f>
        <v>13.220096257193486</v>
      </c>
      <c r="U48" s="38" t="str">
        <f>IF(U39="-","-",SUM(U39:U47)*'3k EBIT'!$E$10)</f>
        <v>-</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15">
      <c r="A49" s="256">
        <v>10</v>
      </c>
      <c r="B49" s="135" t="s">
        <v>292</v>
      </c>
      <c r="C49" s="179" t="s">
        <v>519</v>
      </c>
      <c r="D49" s="133" t="s">
        <v>318</v>
      </c>
      <c r="E49" s="127"/>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6.8855654273662417</v>
      </c>
      <c r="M49" s="38">
        <f>IF(M39="-","-",SUM(M39:M42,M44:M48)*'3l HAP'!$E$11)</f>
        <v>7.7568863046626584</v>
      </c>
      <c r="N49" s="38">
        <f>IF(N39="-","-",SUM(N39:N42,N44:N48)*'3l HAP'!$E$11)</f>
        <v>8.1326594422160561</v>
      </c>
      <c r="O49" s="30"/>
      <c r="P49" s="38">
        <f>IF(P39="-","-",SUM(P39:P42,P44:P48)*'3l HAP'!$E$11)</f>
        <v>8.1326594422160561</v>
      </c>
      <c r="Q49" s="38">
        <f>IF(Q39="-","-",SUM(Q39:Q42,Q44:Q48)*'3l HAP'!$E$11)</f>
        <v>9.1735464282931769</v>
      </c>
      <c r="R49" s="38">
        <f>IF(R39="-","-",SUM(R39:R42,R44:R48)*'3l HAP'!$E$11)</f>
        <v>8.7313999755228657</v>
      </c>
      <c r="S49" s="38">
        <f>IF(S39="-","-",SUM(S39:S42,S44:S48)*'3l HAP'!$E$11)</f>
        <v>8.7296964633301606</v>
      </c>
      <c r="T49" s="38">
        <f>IF(T39="-","-",SUM(T39:T42,T44:T48)*'3l HAP'!$E$11)</f>
        <v>8.1553617677484045</v>
      </c>
      <c r="U49" s="38" t="str">
        <f>IF(U39="-","-",SUM(U39:U42,U44:U48)*'3l HAP'!$E$11)</f>
        <v>-</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15">
      <c r="A50" s="256">
        <v>11</v>
      </c>
      <c r="B50" s="135" t="s">
        <v>44</v>
      </c>
      <c r="C50" s="135" t="str">
        <f>B50&amp;"_"&amp;D50</f>
        <v>Total_London</v>
      </c>
      <c r="D50" s="133" t="s">
        <v>318</v>
      </c>
      <c r="E50" s="128"/>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588.28634777144782</v>
      </c>
      <c r="M50" s="38">
        <f t="shared" si="4"/>
        <v>653.95732024711765</v>
      </c>
      <c r="N50" s="38">
        <f t="shared" si="4"/>
        <v>679.45796397027812</v>
      </c>
      <c r="O50" s="30"/>
      <c r="P50" s="38">
        <f t="shared" ref="P50:Z50" si="5">IF(P39="-","-",SUM(P39:P49))</f>
        <v>679.45796397027812</v>
      </c>
      <c r="Q50" s="38">
        <f t="shared" si="5"/>
        <v>764.25150159496957</v>
      </c>
      <c r="R50" s="38">
        <f t="shared" si="5"/>
        <v>734.54165913692088</v>
      </c>
      <c r="S50" s="38">
        <f t="shared" si="5"/>
        <v>740.49972817644618</v>
      </c>
      <c r="T50" s="38">
        <f t="shared" si="5"/>
        <v>703.9496142203925</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v>1</v>
      </c>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t="str">
        <f>IF('3a DF'!V30="-","-",'3a DF'!V30)</f>
        <v>-</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15">
      <c r="A52" s="256">
        <v>2</v>
      </c>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t="str">
        <f>IF('3b CM'!U30="-","-",'3b CM'!U30)</f>
        <v>-</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15">
      <c r="A53" s="256"/>
      <c r="B53" s="132" t="s">
        <v>600</v>
      </c>
      <c r="C53" s="132" t="s">
        <v>601</v>
      </c>
      <c r="D53" s="134" t="s">
        <v>319</v>
      </c>
      <c r="E53" s="131"/>
      <c r="F53" s="30"/>
      <c r="G53" s="129" t="str">
        <f>IF('3c AA'!J170="-","-",'3c AA'!J170)</f>
        <v>-</v>
      </c>
      <c r="H53" s="129" t="str">
        <f>IF('3c AA'!K170="-","-",'3c AA'!K170)</f>
        <v>-</v>
      </c>
      <c r="I53" s="129" t="str">
        <f>IF('3c AA'!L170="-","-",'3c AA'!L170)</f>
        <v>-</v>
      </c>
      <c r="J53" s="129" t="str">
        <f>IF('3c AA'!M170="-","-",'3c AA'!M170)</f>
        <v>-</v>
      </c>
      <c r="K53" s="129" t="str">
        <f>IF('3c AA'!N170="-","-",'3c AA'!N170)</f>
        <v>-</v>
      </c>
      <c r="L53" s="129" t="str">
        <f>IF('3c AA'!O170="-","-",'3c AA'!O170)</f>
        <v>-</v>
      </c>
      <c r="M53" s="129" t="str">
        <f>IF('3c AA'!P170="-","-",'3c AA'!P170)</f>
        <v>-</v>
      </c>
      <c r="N53" s="129" t="str">
        <f>IF('3c AA'!Q170="-","-",'3c AA'!Q170)</f>
        <v>-</v>
      </c>
      <c r="O53" s="30"/>
      <c r="P53" s="129" t="str">
        <f>IF('3c AA'!S170="-","-",'3c AA'!S170)</f>
        <v>-</v>
      </c>
      <c r="Q53" s="129" t="str">
        <f>IF('3c AA'!T170="-","-",'3c AA'!T170)</f>
        <v>-</v>
      </c>
      <c r="R53" s="129" t="str">
        <f>IF('3c AA'!U170="-","-",'3c AA'!U170)</f>
        <v>-</v>
      </c>
      <c r="S53" s="129" t="str">
        <f>IF('3c AA'!V170="-","-",'3c AA'!V170)</f>
        <v>-</v>
      </c>
      <c r="T53" s="129">
        <f>IF('3c AA'!W170="-","-",'3c AA'!W170)</f>
        <v>0</v>
      </c>
      <c r="U53" s="129" t="str">
        <f>IF('3c AA'!X170="-","-",'3c AA'!X170)</f>
        <v>-</v>
      </c>
      <c r="V53" s="129" t="str">
        <f>IF('3c AA'!Y170="-","-",'3c AA'!Y170)</f>
        <v>-</v>
      </c>
      <c r="W53" s="129" t="str">
        <f>IF('3c AA'!Z170="-","-",'3c AA'!Z170)</f>
        <v>-</v>
      </c>
      <c r="X53" s="129" t="str">
        <f>IF('3c AA'!AA170="-","-",'3c AA'!AA170)</f>
        <v>-</v>
      </c>
      <c r="Y53" s="129" t="str">
        <f>IF('3c AA'!AB170="-","-",'3c AA'!AB170)</f>
        <v>-</v>
      </c>
      <c r="Z53" s="129" t="str">
        <f>IF('3c AA'!AC170="-","-",'3c AA'!AC170)</f>
        <v>-</v>
      </c>
      <c r="AA53" s="28"/>
    </row>
    <row r="54" spans="1:27" s="29" customFormat="1" ht="11.25" customHeight="1" x14ac:dyDescent="0.15">
      <c r="A54" s="256">
        <v>3</v>
      </c>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t="str">
        <f>IF('3d PC'!U31="-","-",'3d PC'!U31)</f>
        <v>-</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15">
      <c r="A55" s="256">
        <v>4</v>
      </c>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t="str">
        <f>IF('3e NC-Elec'!V59="-","-",'3e NC-Elec'!V59)</f>
        <v>-</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15">
      <c r="A56" s="256">
        <v>5</v>
      </c>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t="str">
        <f>IF('3g CPIH'!Q$16="-","-",'3h OC '!$E$10*('3g CPIH'!Q$16/'3g CPIH'!$G$16))</f>
        <v>-</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15">
      <c r="A57" s="256">
        <v>6</v>
      </c>
      <c r="B57" s="132" t="s">
        <v>349</v>
      </c>
      <c r="C57" s="132" t="s">
        <v>43</v>
      </c>
      <c r="D57" s="134" t="s">
        <v>319</v>
      </c>
      <c r="E57" s="131"/>
      <c r="F57" s="30"/>
      <c r="G57" s="129" t="s">
        <v>333</v>
      </c>
      <c r="H57" s="129" t="s">
        <v>333</v>
      </c>
      <c r="I57" s="129" t="s">
        <v>333</v>
      </c>
      <c r="J57" s="129" t="s">
        <v>333</v>
      </c>
      <c r="K57" s="129">
        <f>IF('3i SMNCC'!G$40="-","-",'3i SMNCC'!G$40)</f>
        <v>0</v>
      </c>
      <c r="L57" s="129">
        <f>IF('3i SMNCC'!H$40="-","-",'3i SMNCC'!H$40)</f>
        <v>-0.18995176814939541</v>
      </c>
      <c r="M57" s="129">
        <f>IF('3i SMNCC'!I$40="-","-",'3i SMNCC'!I$40)</f>
        <v>2.3898674656215144</v>
      </c>
      <c r="N57" s="129">
        <f>IF('3i SMNCC'!J$40="-","-",'3i SMNCC'!J$40)</f>
        <v>2.4654635585146529</v>
      </c>
      <c r="O57" s="30"/>
      <c r="P57" s="129">
        <f>IF('3i SMNCC'!L$40="-","-",'3i SMNCC'!L$40)</f>
        <v>2.4654635585146529</v>
      </c>
      <c r="Q57" s="129">
        <f>IF('3i SMNCC'!M$40="-","-",'3i SMNCC'!M$40)</f>
        <v>4.8850955964817686</v>
      </c>
      <c r="R57" s="129">
        <f>IF('3i SMNCC'!N$40="-","-",'3i SMNCC'!N$40)</f>
        <v>4.7480163427765101</v>
      </c>
      <c r="S57" s="129">
        <f>IF('3i SMNCC'!O$40="-","-",'3i SMNCC'!O$40)</f>
        <v>7.093641997338695</v>
      </c>
      <c r="T57" s="129">
        <f>IF('3i SMNCC'!P$40="-","-",'3i SMNCC'!P$40)</f>
        <v>6.2155900817178944</v>
      </c>
      <c r="U57" s="129" t="str">
        <f>IF('3i SMNCC'!Q$40="-","-",'3i SMNCC'!Q$40)</f>
        <v>-</v>
      </c>
      <c r="V57" s="129" t="str">
        <f>IF('3i SMNCC'!R$40="-","-",'3i SMNCC'!R$40)</f>
        <v>-</v>
      </c>
      <c r="W57" s="129" t="str">
        <f>IF('3i SMNCC'!S$40="-","-",'3i SMNCC'!S$40)</f>
        <v>-</v>
      </c>
      <c r="X57" s="129" t="str">
        <f>IF('3i SMNCC'!T$40="-","-",'3i SMNCC'!T$40)</f>
        <v>-</v>
      </c>
      <c r="Y57" s="129" t="str">
        <f>IF('3i SMNCC'!U$40="-","-",'3i SMNCC'!U$40)</f>
        <v>-</v>
      </c>
      <c r="Z57" s="129" t="str">
        <f>IF('3i SMNCC'!V$40="-","-",'3i SMNCC'!V$40)</f>
        <v>-</v>
      </c>
      <c r="AA57" s="28"/>
    </row>
    <row r="58" spans="1:27" s="29" customFormat="1" ht="12.4" customHeight="1" x14ac:dyDescent="0.15">
      <c r="A58" s="256">
        <v>7</v>
      </c>
      <c r="B58" s="132" t="s">
        <v>349</v>
      </c>
      <c r="C58" s="132" t="s">
        <v>389</v>
      </c>
      <c r="D58" s="134" t="s">
        <v>319</v>
      </c>
      <c r="E58" s="131"/>
      <c r="F58" s="30"/>
      <c r="G58" s="129">
        <f>IF('3g CPIH'!C$16="-","-",'3j PAAC PAP'!$G$18*('3g CPIH'!C$16/'3g CPIH'!$G$16))</f>
        <v>23.857918590998043</v>
      </c>
      <c r="H58" s="129">
        <f>IF('3g CPIH'!D$16="-","-",'3j PAAC PAP'!$G$18*('3g CPIH'!D$16/'3g CPIH'!$G$16))</f>
        <v>23.905682191780819</v>
      </c>
      <c r="I58" s="129">
        <f>IF('3g CPIH'!E$16="-","-",'3j PAAC PAP'!$G$18*('3g CPIH'!E$16/'3g CPIH'!$G$16))</f>
        <v>23.977327592954992</v>
      </c>
      <c r="J58" s="129">
        <f>IF('3g CPIH'!F$16="-","-",'3j PAAC PAP'!$G$18*('3g CPIH'!F$16/'3g CPIH'!$G$16))</f>
        <v>24.120618395303325</v>
      </c>
      <c r="K58" s="129">
        <f>IF('3g CPIH'!G$16="-","-",'3j PAAC PAP'!$G$18*('3g CPIH'!G$16/'3g CPIH'!$G$16))</f>
        <v>24.4072</v>
      </c>
      <c r="L58" s="129">
        <f>IF('3g CPIH'!H$16="-","-",'3j PAAC PAP'!$G$18*('3g CPIH'!H$16/'3g CPIH'!$G$16))</f>
        <v>24.717663405088064</v>
      </c>
      <c r="M58" s="129">
        <f>IF('3g CPIH'!I$16="-","-",'3j PAAC PAP'!$G$18*('3g CPIH'!I$16/'3g CPIH'!$G$16))</f>
        <v>25.075890410958902</v>
      </c>
      <c r="N58" s="129">
        <f>IF('3g CPIH'!J$16="-","-",'3j PAAC PAP'!$G$18*('3g CPIH'!J$16/'3g CPIH'!$G$16))</f>
        <v>25.290826614481411</v>
      </c>
      <c r="O58" s="30"/>
      <c r="P58" s="129">
        <f>IF('3g CPIH'!L$16="-","-",'3j PAAC PAP'!$G$18*('3g CPIH'!L$16/'3g CPIH'!$G$16))</f>
        <v>25.290826614481411</v>
      </c>
      <c r="Q58" s="129">
        <f>IF('3g CPIH'!M$16="-","-",'3j PAAC PAP'!$G$18*('3g CPIH'!M$16/'3g CPIH'!$G$16))</f>
        <v>25.577408219178082</v>
      </c>
      <c r="R58" s="129">
        <f>IF('3g CPIH'!N$16="-","-",'3j PAAC PAP'!$G$18*('3g CPIH'!N$16/'3g CPIH'!$G$16))</f>
        <v>25.768462622309197</v>
      </c>
      <c r="S58" s="129">
        <f>IF('3g CPIH'!O$16="-","-",'3j PAAC PAP'!$G$18*('3g CPIH'!O$16/'3g CPIH'!$G$16))</f>
        <v>25.911753424657533</v>
      </c>
      <c r="T58" s="129">
        <f>IF('3g CPIH'!P$16="-","-",'3j PAAC PAP'!$G$18*('3g CPIH'!P$16/'3g CPIH'!$G$16))</f>
        <v>25.983398825831699</v>
      </c>
      <c r="U58" s="129" t="str">
        <f>IF('3g CPIH'!Q$16="-","-",'3j PAAC PAP'!$G$18*('3g CPIH'!Q$16/'3g CPIH'!$G$16))</f>
        <v>-</v>
      </c>
      <c r="V58" s="129" t="str">
        <f>IF('3g CPIH'!R$16="-","-",'3j PAAC PAP'!$G$18*('3g CPIH'!R$16/'3g CPIH'!$G$16))</f>
        <v>-</v>
      </c>
      <c r="W58" s="129" t="str">
        <f>IF('3g CPIH'!S$16="-","-",'3j PAAC PAP'!$G$18*('3g CPIH'!S$16/'3g CPIH'!$G$16))</f>
        <v>-</v>
      </c>
      <c r="X58" s="129" t="str">
        <f>IF('3g CPIH'!T$16="-","-",'3j PAAC PAP'!$G$18*('3g CPIH'!T$16/'3g CPIH'!$G$16))</f>
        <v>-</v>
      </c>
      <c r="Y58" s="129" t="str">
        <f>IF('3g CPIH'!U$16="-","-",'3j PAAC PAP'!$G$18*('3g CPIH'!U$16/'3g CPIH'!$G$16))</f>
        <v>-</v>
      </c>
      <c r="Z58" s="129" t="str">
        <f>IF('3g CPIH'!V$16="-","-",'3j PAAC PAP'!$G$18*('3g CPIH'!V$16/'3g CPIH'!$G$16))</f>
        <v>-</v>
      </c>
      <c r="AA58" s="28"/>
    </row>
    <row r="59" spans="1:27" s="29" customFormat="1" ht="11.25" x14ac:dyDescent="0.15">
      <c r="A59" s="256">
        <v>8</v>
      </c>
      <c r="B59" s="132" t="s">
        <v>349</v>
      </c>
      <c r="C59" s="132" t="s">
        <v>406</v>
      </c>
      <c r="D59" s="134" t="s">
        <v>319</v>
      </c>
      <c r="E59" s="131"/>
      <c r="F59" s="30"/>
      <c r="G59" s="129">
        <f>IF(G51="-","-",SUM(G51:G57)*'3j PAAC PAP'!$G$36)</f>
        <v>0</v>
      </c>
      <c r="H59" s="129">
        <f>IF(H51="-","-",SUM(H51:H57)*'3j PAAC PAP'!$G$36)</f>
        <v>0</v>
      </c>
      <c r="I59" s="129">
        <f>IF(I51="-","-",SUM(I51:I57)*'3j PAAC PAP'!$G$36)</f>
        <v>0</v>
      </c>
      <c r="J59" s="129">
        <f>IF(J51="-","-",SUM(J51:J57)*'3j PAAC PAP'!$G$36)</f>
        <v>0</v>
      </c>
      <c r="K59" s="129">
        <f>IF(K51="-","-",SUM(K51:K57)*'3j PAAC PAP'!$G$36)</f>
        <v>0</v>
      </c>
      <c r="L59" s="129">
        <f>IF(L51="-","-",SUM(L51:L57)*'3j PAAC PAP'!$G$36)</f>
        <v>0</v>
      </c>
      <c r="M59" s="129">
        <f>IF(M51="-","-",SUM(M51:M57)*'3j PAAC PAP'!$G$36)</f>
        <v>0</v>
      </c>
      <c r="N59" s="129">
        <f>IF(N51="-","-",SUM(N51:N57)*'3j PAAC PAP'!$G$36)</f>
        <v>0</v>
      </c>
      <c r="O59" s="30"/>
      <c r="P59" s="129">
        <f>IF(P51="-","-",SUM(P51:P57)*'3j PAAC PAP'!$G$36)</f>
        <v>0</v>
      </c>
      <c r="Q59" s="129">
        <f>IF(Q51="-","-",SUM(Q51:Q57)*'3j PAAC PAP'!$G$36)</f>
        <v>0</v>
      </c>
      <c r="R59" s="129">
        <f>IF(R51="-","-",SUM(R51:R57)*'3j PAAC PAP'!$G$36)</f>
        <v>0</v>
      </c>
      <c r="S59" s="129">
        <f>IF(S51="-","-",SUM(S51:S57)*'3j PAAC PAP'!$G$36)</f>
        <v>0</v>
      </c>
      <c r="T59" s="129">
        <f>IF(T51="-","-",SUM(T51:T57)*'3j PAAC PAP'!$G$36)</f>
        <v>0</v>
      </c>
      <c r="U59" s="129" t="str">
        <f>IF(U51="-","-",SUM(U51:U57)*'3j PAAC PAP'!$G$36)</f>
        <v>-</v>
      </c>
      <c r="V59" s="129" t="str">
        <f>IF(V51="-","-",SUM(V51:V57)*'3j PAAC PAP'!$G$36)</f>
        <v>-</v>
      </c>
      <c r="W59" s="129" t="str">
        <f>IF(W51="-","-",SUM(W51:W57)*'3j PAAC PAP'!$G$36)</f>
        <v>-</v>
      </c>
      <c r="X59" s="129" t="str">
        <f>IF(X51="-","-",SUM(X51:X57)*'3j PAAC PAP'!$G$36)</f>
        <v>-</v>
      </c>
      <c r="Y59" s="129" t="str">
        <f>IF(Y51="-","-",SUM(Y51:Y57)*'3j PAAC PAP'!$G$36)</f>
        <v>-</v>
      </c>
      <c r="Z59" s="129" t="str">
        <f>IF(Z51="-","-",SUM(Z51:Z57)*'3j PAAC PAP'!$G$36)</f>
        <v>-</v>
      </c>
      <c r="AA59" s="28"/>
    </row>
    <row r="60" spans="1:27" s="29" customFormat="1" ht="11.25" customHeight="1" x14ac:dyDescent="0.15">
      <c r="A60" s="256">
        <v>9</v>
      </c>
      <c r="B60" s="132" t="s">
        <v>388</v>
      </c>
      <c r="C60" s="132" t="s">
        <v>518</v>
      </c>
      <c r="D60" s="134" t="s">
        <v>319</v>
      </c>
      <c r="E60" s="131"/>
      <c r="F60" s="30"/>
      <c r="G60" s="129">
        <f>IF(G51="-","-",SUM(G51:G59)*'3k EBIT'!$E$10)</f>
        <v>11.914431387165024</v>
      </c>
      <c r="H60" s="129">
        <f>IF(H51="-","-",SUM(H51:H59)*'3k EBIT'!$E$10)</f>
        <v>11.409288974875997</v>
      </c>
      <c r="I60" s="129">
        <f>IF(I51="-","-",SUM(I51:I59)*'3k EBIT'!$E$10)</f>
        <v>11.32169716265758</v>
      </c>
      <c r="J60" s="129">
        <f>IF(J51="-","-",SUM(J51:J59)*'3k EBIT'!$E$10)</f>
        <v>11.101047782339878</v>
      </c>
      <c r="K60" s="129">
        <f>IF(K51="-","-",SUM(K51:K59)*'3k EBIT'!$E$10)</f>
        <v>12.257210322418805</v>
      </c>
      <c r="L60" s="129">
        <f>IF(L51="-","-",SUM(L51:L59)*'3k EBIT'!$E$10)</f>
        <v>12.109185513115046</v>
      </c>
      <c r="M60" s="129">
        <f>IF(M51="-","-",SUM(M51:M59)*'3k EBIT'!$E$10)</f>
        <v>13.244367643109822</v>
      </c>
      <c r="N60" s="129">
        <f>IF(N51="-","-",SUM(N51:N59)*'3k EBIT'!$E$10)</f>
        <v>13.724526818992121</v>
      </c>
      <c r="O60" s="30"/>
      <c r="P60" s="129">
        <f>IF(P51="-","-",SUM(P51:P59)*'3k EBIT'!$E$10)</f>
        <v>13.724526818992121</v>
      </c>
      <c r="Q60" s="129">
        <f>IF(Q51="-","-",SUM(Q51:Q59)*'3k EBIT'!$E$10)</f>
        <v>15.459973026024841</v>
      </c>
      <c r="R60" s="129">
        <f>IF(R51="-","-",SUM(R51:R59)*'3k EBIT'!$E$10)</f>
        <v>14.899438669224901</v>
      </c>
      <c r="S60" s="129">
        <f>IF(S51="-","-",SUM(S51:S59)*'3k EBIT'!$E$10)</f>
        <v>15.037222399358335</v>
      </c>
      <c r="T60" s="129">
        <f>IF(T51="-","-",SUM(T51:T59)*'3k EBIT'!$E$10)</f>
        <v>14.34792037037295</v>
      </c>
      <c r="U60" s="129" t="str">
        <f>IF(U51="-","-",SUM(U51:U59)*'3k EBIT'!$E$10)</f>
        <v>-</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15">
      <c r="A61" s="256">
        <v>10</v>
      </c>
      <c r="B61" s="132" t="s">
        <v>292</v>
      </c>
      <c r="C61" s="177" t="s">
        <v>519</v>
      </c>
      <c r="D61" s="134" t="s">
        <v>319</v>
      </c>
      <c r="E61" s="130"/>
      <c r="F61" s="30"/>
      <c r="G61" s="129">
        <f>IF(G51="-","-",SUM(G51:G54,G56:G60)*'3l HAP'!$E$11)</f>
        <v>6.7868987904748082</v>
      </c>
      <c r="H61" s="129">
        <f>IF(H51="-","-",SUM(H51:H54,H56:H60)*'3l HAP'!$E$11)</f>
        <v>6.3827583346815802</v>
      </c>
      <c r="I61" s="129">
        <f>IF(I51="-","-",SUM(I51:I54,I56:I60)*'3l HAP'!$E$11)</f>
        <v>6.4103128001490974</v>
      </c>
      <c r="J61" s="129">
        <f>IF(J51="-","-",SUM(J51:J54,J56:J60)*'3l HAP'!$E$11)</f>
        <v>6.2514832688384931</v>
      </c>
      <c r="K61" s="129">
        <f>IF(K51="-","-",SUM(K51:K54,K56:K60)*'3l HAP'!$E$11)</f>
        <v>7.0736400112612792</v>
      </c>
      <c r="L61" s="129">
        <f>IF(L51="-","-",SUM(L51:L54,L56:L60)*'3l HAP'!$E$11)</f>
        <v>6.9417267031297154</v>
      </c>
      <c r="M61" s="129">
        <f>IF(M51="-","-",SUM(M51:M54,M56:M60)*'3l HAP'!$E$11)</f>
        <v>7.7975138070027272</v>
      </c>
      <c r="N61" s="129">
        <f>IF(N51="-","-",SUM(N51:N54,N56:N60)*'3l HAP'!$E$11)</f>
        <v>8.1754837049180367</v>
      </c>
      <c r="O61" s="30"/>
      <c r="P61" s="129">
        <f>IF(P51="-","-",SUM(P51:P54,P56:P60)*'3l HAP'!$E$11)</f>
        <v>8.1754837049180367</v>
      </c>
      <c r="Q61" s="129">
        <f>IF(Q51="-","-",SUM(Q51:Q54,Q56:Q60)*'3l HAP'!$E$11)</f>
        <v>9.2266856372549242</v>
      </c>
      <c r="R61" s="129">
        <f>IF(R51="-","-",SUM(R51:R54,R56:R60)*'3l HAP'!$E$11)</f>
        <v>8.7810871285947503</v>
      </c>
      <c r="S61" s="129">
        <f>IF(S51="-","-",SUM(S51:S54,S56:S60)*'3l HAP'!$E$11)</f>
        <v>8.7881406399096296</v>
      </c>
      <c r="T61" s="129">
        <f>IF(T51="-","-",SUM(T51:T54,T56:T60)*'3l HAP'!$E$11)</f>
        <v>8.2091905607345588</v>
      </c>
      <c r="U61" s="129" t="str">
        <f>IF(U51="-","-",SUM(U51:U54,U56:U60)*'3l HAP'!$E$11)</f>
        <v>-</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15">
      <c r="A62" s="256">
        <v>11</v>
      </c>
      <c r="B62" s="132" t="s">
        <v>44</v>
      </c>
      <c r="C62" s="132" t="str">
        <f>B62&amp;"_"&amp;D62</f>
        <v>Total_N Wales and Mersey</v>
      </c>
      <c r="D62" s="134" t="s">
        <v>319</v>
      </c>
      <c r="E62" s="131"/>
      <c r="F62" s="30"/>
      <c r="G62" s="129">
        <f t="shared" ref="G62:N62" si="6">IF(G51="-","-",SUM(G51:G61))</f>
        <v>633.86197594204623</v>
      </c>
      <c r="H62" s="129">
        <f t="shared" si="6"/>
        <v>606.87140371579449</v>
      </c>
      <c r="I62" s="129">
        <f t="shared" si="6"/>
        <v>602.28886470555653</v>
      </c>
      <c r="J62" s="129">
        <f t="shared" si="6"/>
        <v>590.5169146911968</v>
      </c>
      <c r="K62" s="129">
        <f t="shared" si="6"/>
        <v>652.18970630325907</v>
      </c>
      <c r="L62" s="129">
        <f t="shared" si="6"/>
        <v>644.26701677608798</v>
      </c>
      <c r="M62" s="129">
        <f t="shared" si="6"/>
        <v>704.86920709601418</v>
      </c>
      <c r="N62" s="129">
        <f t="shared" si="6"/>
        <v>730.51870212821223</v>
      </c>
      <c r="O62" s="30"/>
      <c r="P62" s="129">
        <f t="shared" ref="P62:Z62" si="7">IF(P51="-","-",SUM(P51:P61))</f>
        <v>730.51870212821223</v>
      </c>
      <c r="Q62" s="129">
        <f t="shared" si="7"/>
        <v>822.90914038699111</v>
      </c>
      <c r="R62" s="129">
        <f t="shared" si="7"/>
        <v>792.96174581149694</v>
      </c>
      <c r="S62" s="129">
        <f t="shared" si="7"/>
        <v>800.22057159762903</v>
      </c>
      <c r="T62" s="129">
        <f t="shared" si="7"/>
        <v>763.36258234648085</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v>1</v>
      </c>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t="str">
        <f>IF('3a DF'!V31="-","-",'3a DF'!V31)</f>
        <v>-</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15">
      <c r="A64" s="256">
        <v>2</v>
      </c>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t="str">
        <f>IF('3b CM'!U31="-","-",'3b CM'!U31)</f>
        <v>-</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15">
      <c r="A65" s="256"/>
      <c r="B65" s="135" t="s">
        <v>600</v>
      </c>
      <c r="C65" s="135" t="s">
        <v>601</v>
      </c>
      <c r="D65" s="133" t="s">
        <v>320</v>
      </c>
      <c r="E65" s="128"/>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f>IF('3c AA'!W171="-","-",'3c AA'!W171)</f>
        <v>0</v>
      </c>
      <c r="U65" s="38" t="str">
        <f>IF('3c AA'!X171="-","-",'3c AA'!X171)</f>
        <v>-</v>
      </c>
      <c r="V65" s="38" t="str">
        <f>IF('3c AA'!Y171="-","-",'3c AA'!Y171)</f>
        <v>-</v>
      </c>
      <c r="W65" s="38" t="str">
        <f>IF('3c AA'!Z171="-","-",'3c AA'!Z171)</f>
        <v>-</v>
      </c>
      <c r="X65" s="38" t="str">
        <f>IF('3c AA'!AA171="-","-",'3c AA'!AA171)</f>
        <v>-</v>
      </c>
      <c r="Y65" s="38" t="str">
        <f>IF('3c AA'!AB171="-","-",'3c AA'!AB171)</f>
        <v>-</v>
      </c>
      <c r="Z65" s="38" t="str">
        <f>IF('3c AA'!AC171="-","-",'3c AA'!AC171)</f>
        <v>-</v>
      </c>
      <c r="AA65" s="28"/>
    </row>
    <row r="66" spans="1:27" s="29" customFormat="1" ht="11.25" customHeight="1" x14ac:dyDescent="0.15">
      <c r="A66" s="256">
        <v>3</v>
      </c>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t="str">
        <f>IF('3d PC'!U32="-","-",'3d PC'!U32)</f>
        <v>-</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15">
      <c r="A67" s="256">
        <v>4</v>
      </c>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t="str">
        <f>IF('3e NC-Elec'!V60="-","-",'3e NC-Elec'!V60)</f>
        <v>-</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15">
      <c r="A68" s="256">
        <v>5</v>
      </c>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t="str">
        <f>IF('3g CPIH'!Q$16="-","-",'3h OC '!$E$10*('3g CPIH'!Q$16/'3g CPIH'!$G$16))</f>
        <v>-</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15">
      <c r="A69" s="256">
        <v>6</v>
      </c>
      <c r="B69" s="135" t="s">
        <v>349</v>
      </c>
      <c r="C69" s="135" t="s">
        <v>43</v>
      </c>
      <c r="D69" s="133" t="s">
        <v>320</v>
      </c>
      <c r="E69" s="128"/>
      <c r="F69" s="30"/>
      <c r="G69" s="38" t="s">
        <v>333</v>
      </c>
      <c r="H69" s="38" t="s">
        <v>333</v>
      </c>
      <c r="I69" s="38" t="s">
        <v>333</v>
      </c>
      <c r="J69" s="38" t="s">
        <v>333</v>
      </c>
      <c r="K69" s="38">
        <f>IF('3i SMNCC'!G$40="-","-",'3i SMNCC'!G$40)</f>
        <v>0</v>
      </c>
      <c r="L69" s="38">
        <f>IF('3i SMNCC'!H$40="-","-",'3i SMNCC'!H$40)</f>
        <v>-0.18995176814939541</v>
      </c>
      <c r="M69" s="38">
        <f>IF('3i SMNCC'!I$40="-","-",'3i SMNCC'!I$40)</f>
        <v>2.3898674656215144</v>
      </c>
      <c r="N69" s="38">
        <f>IF('3i SMNCC'!J$40="-","-",'3i SMNCC'!J$40)</f>
        <v>2.4654635585146529</v>
      </c>
      <c r="O69" s="30"/>
      <c r="P69" s="38">
        <f>IF('3i SMNCC'!L$40="-","-",'3i SMNCC'!L$40)</f>
        <v>2.4654635585146529</v>
      </c>
      <c r="Q69" s="38">
        <f>IF('3i SMNCC'!M$40="-","-",'3i SMNCC'!M$40)</f>
        <v>4.8850955964817686</v>
      </c>
      <c r="R69" s="38">
        <f>IF('3i SMNCC'!N$40="-","-",'3i SMNCC'!N$40)</f>
        <v>4.7480163427765101</v>
      </c>
      <c r="S69" s="38">
        <f>IF('3i SMNCC'!O$40="-","-",'3i SMNCC'!O$40)</f>
        <v>7.093641997338695</v>
      </c>
      <c r="T69" s="38">
        <f>IF('3i SMNCC'!P$40="-","-",'3i SMNCC'!P$40)</f>
        <v>6.2155900817178944</v>
      </c>
      <c r="U69" s="38" t="str">
        <f>IF('3i SMNCC'!Q$40="-","-",'3i SMNCC'!Q$40)</f>
        <v>-</v>
      </c>
      <c r="V69" s="38" t="str">
        <f>IF('3i SMNCC'!R$40="-","-",'3i SMNCC'!R$40)</f>
        <v>-</v>
      </c>
      <c r="W69" s="38" t="str">
        <f>IF('3i SMNCC'!S$40="-","-",'3i SMNCC'!S$40)</f>
        <v>-</v>
      </c>
      <c r="X69" s="38" t="str">
        <f>IF('3i SMNCC'!T$40="-","-",'3i SMNCC'!T$40)</f>
        <v>-</v>
      </c>
      <c r="Y69" s="38" t="str">
        <f>IF('3i SMNCC'!U$40="-","-",'3i SMNCC'!U$40)</f>
        <v>-</v>
      </c>
      <c r="Z69" s="38" t="str">
        <f>IF('3i SMNCC'!V$40="-","-",'3i SMNCC'!V$40)</f>
        <v>-</v>
      </c>
      <c r="AA69" s="28"/>
    </row>
    <row r="70" spans="1:27" s="29" customFormat="1" ht="11.25" x14ac:dyDescent="0.15">
      <c r="A70" s="256">
        <v>7</v>
      </c>
      <c r="B70" s="135" t="s">
        <v>349</v>
      </c>
      <c r="C70" s="135" t="s">
        <v>389</v>
      </c>
      <c r="D70" s="133" t="s">
        <v>320</v>
      </c>
      <c r="E70" s="128"/>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f>IF('3g CPIH'!P$16="-","-",'3j PAAC PAP'!$G$18*('3g CPIH'!P$16/'3g CPIH'!$G$16))</f>
        <v>25.983398825831699</v>
      </c>
      <c r="U70" s="38" t="str">
        <f>IF('3g CPIH'!Q$16="-","-",'3j PAAC PAP'!$G$18*('3g CPIH'!Q$16/'3g CPIH'!$G$16))</f>
        <v>-</v>
      </c>
      <c r="V70" s="38" t="str">
        <f>IF('3g CPIH'!R$16="-","-",'3j PAAC PAP'!$G$18*('3g CPIH'!R$16/'3g CPIH'!$G$16))</f>
        <v>-</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15">
      <c r="A71" s="256">
        <v>8</v>
      </c>
      <c r="B71" s="135" t="s">
        <v>349</v>
      </c>
      <c r="C71" s="135" t="s">
        <v>406</v>
      </c>
      <c r="D71" s="133" t="s">
        <v>320</v>
      </c>
      <c r="E71" s="128"/>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f>IF(T63="-","-",SUM(T63:T69)*'3j PAAC PAP'!$G$36)</f>
        <v>0</v>
      </c>
      <c r="U71" s="38" t="str">
        <f>IF(U63="-","-",SUM(U63:U69)*'3j PAAC PAP'!$G$36)</f>
        <v>-</v>
      </c>
      <c r="V71" s="38" t="str">
        <f>IF(V63="-","-",SUM(V63:V69)*'3j PAAC PAP'!$G$36)</f>
        <v>-</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15">
      <c r="A72" s="256">
        <v>9</v>
      </c>
      <c r="B72" s="135" t="s">
        <v>388</v>
      </c>
      <c r="C72" s="135" t="s">
        <v>518</v>
      </c>
      <c r="D72" s="133" t="s">
        <v>320</v>
      </c>
      <c r="E72" s="128"/>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11.424937773137874</v>
      </c>
      <c r="M72" s="38">
        <f>IF(M63="-","-",SUM(M63:M71)*'3k EBIT'!$E$10)</f>
        <v>12.77218246903492</v>
      </c>
      <c r="N72" s="38">
        <f>IF(N63="-","-",SUM(N63:N71)*'3k EBIT'!$E$10)</f>
        <v>13.243922454538122</v>
      </c>
      <c r="O72" s="30"/>
      <c r="P72" s="38">
        <f>IF(P63="-","-",SUM(P63:P71)*'3k EBIT'!$E$10)</f>
        <v>13.243922454538122</v>
      </c>
      <c r="Q72" s="38">
        <f>IF(Q63="-","-",SUM(Q63:Q71)*'3k EBIT'!$E$10)</f>
        <v>14.666018245493767</v>
      </c>
      <c r="R72" s="38">
        <f>IF(R63="-","-",SUM(R63:R71)*'3k EBIT'!$E$10)</f>
        <v>14.115756652898954</v>
      </c>
      <c r="S72" s="38">
        <f>IF(S63="-","-",SUM(S63:S71)*'3k EBIT'!$E$10)</f>
        <v>14.014040467835926</v>
      </c>
      <c r="T72" s="38">
        <f>IF(T63="-","-",SUM(T63:T71)*'3k EBIT'!$E$10)</f>
        <v>13.333879243735892</v>
      </c>
      <c r="U72" s="38" t="str">
        <f>IF(U63="-","-",SUM(U63:U71)*'3k EBIT'!$E$10)</f>
        <v>-</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15">
      <c r="A73" s="256">
        <v>10</v>
      </c>
      <c r="B73" s="135" t="s">
        <v>292</v>
      </c>
      <c r="C73" s="179" t="s">
        <v>519</v>
      </c>
      <c r="D73" s="133" t="s">
        <v>320</v>
      </c>
      <c r="E73" s="127"/>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6.8662334902414033</v>
      </c>
      <c r="M73" s="38">
        <f>IF(M63="-","-",SUM(M63:M66,M68:M72)*'3l HAP'!$E$11)</f>
        <v>7.712020431372971</v>
      </c>
      <c r="N73" s="38">
        <f>IF(N63="-","-",SUM(N63:N66,N68:N72)*'3l HAP'!$E$11)</f>
        <v>8.0833534583290518</v>
      </c>
      <c r="O73" s="30"/>
      <c r="P73" s="38">
        <f>IF(P63="-","-",SUM(P63:P66,P68:P72)*'3l HAP'!$E$11)</f>
        <v>8.0833534583290518</v>
      </c>
      <c r="Q73" s="38">
        <f>IF(Q63="-","-",SUM(Q63:Q66,Q68:Q72)*'3l HAP'!$E$11)</f>
        <v>9.1153999445935554</v>
      </c>
      <c r="R73" s="38">
        <f>IF(R63="-","-",SUM(R63:R66,R68:R72)*'3l HAP'!$E$11)</f>
        <v>8.6792511150667249</v>
      </c>
      <c r="S73" s="38">
        <f>IF(S63="-","-",SUM(S63:S66,S68:S72)*'3l HAP'!$E$11)</f>
        <v>8.6969233838675155</v>
      </c>
      <c r="T73" s="38">
        <f>IF(T63="-","-",SUM(T63:T66,T68:T72)*'3l HAP'!$E$11)</f>
        <v>8.1267396487703714</v>
      </c>
      <c r="U73" s="38" t="str">
        <f>IF(U63="-","-",SUM(U63:U66,U68:U72)*'3l HAP'!$E$11)</f>
        <v>-</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15">
      <c r="A74" s="256">
        <v>11</v>
      </c>
      <c r="B74" s="135" t="s">
        <v>44</v>
      </c>
      <c r="C74" s="135" t="str">
        <f>B74&amp;"_"&amp;D74</f>
        <v>Total_Midlands</v>
      </c>
      <c r="D74" s="133" t="s">
        <v>320</v>
      </c>
      <c r="E74" s="128"/>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608.17849949230708</v>
      </c>
      <c r="M74" s="38">
        <f t="shared" si="8"/>
        <v>679.93187271840247</v>
      </c>
      <c r="N74" s="38">
        <f t="shared" si="8"/>
        <v>705.13161577956089</v>
      </c>
      <c r="O74" s="30"/>
      <c r="P74" s="38">
        <f t="shared" ref="P74:Z74" si="9">IF(P63="-","-",SUM(P63:P73))</f>
        <v>705.13161577956089</v>
      </c>
      <c r="Q74" s="38">
        <f t="shared" si="9"/>
        <v>781.01077824242975</v>
      </c>
      <c r="R74" s="38">
        <f t="shared" si="9"/>
        <v>751.6135049230129</v>
      </c>
      <c r="S74" s="38">
        <f t="shared" si="9"/>
        <v>746.27769597871327</v>
      </c>
      <c r="T74" s="38">
        <f t="shared" si="9"/>
        <v>709.90956786689139</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v>1</v>
      </c>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t="str">
        <f>IF('3a DF'!V32="-","-",'3a DF'!V32)</f>
        <v>-</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15">
      <c r="A76" s="256">
        <v>2</v>
      </c>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t="str">
        <f>IF('3b CM'!U32="-","-",'3b CM'!U32)</f>
        <v>-</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15">
      <c r="A77" s="256"/>
      <c r="B77" s="132" t="s">
        <v>600</v>
      </c>
      <c r="C77" s="132" t="s">
        <v>601</v>
      </c>
      <c r="D77" s="134" t="s">
        <v>321</v>
      </c>
      <c r="E77" s="131"/>
      <c r="F77" s="30"/>
      <c r="G77" s="129" t="str">
        <f>IF('3c AA'!J172="-","-",'3c AA'!J172)</f>
        <v>-</v>
      </c>
      <c r="H77" s="129" t="str">
        <f>IF('3c AA'!K172="-","-",'3c AA'!K172)</f>
        <v>-</v>
      </c>
      <c r="I77" s="129" t="str">
        <f>IF('3c AA'!L172="-","-",'3c AA'!L172)</f>
        <v>-</v>
      </c>
      <c r="J77" s="129" t="str">
        <f>IF('3c AA'!M172="-","-",'3c AA'!M172)</f>
        <v>-</v>
      </c>
      <c r="K77" s="129" t="str">
        <f>IF('3c AA'!N172="-","-",'3c AA'!N172)</f>
        <v>-</v>
      </c>
      <c r="L77" s="129" t="str">
        <f>IF('3c AA'!O172="-","-",'3c AA'!O172)</f>
        <v>-</v>
      </c>
      <c r="M77" s="129" t="str">
        <f>IF('3c AA'!P172="-","-",'3c AA'!P172)</f>
        <v>-</v>
      </c>
      <c r="N77" s="129" t="str">
        <f>IF('3c AA'!Q172="-","-",'3c AA'!Q172)</f>
        <v>-</v>
      </c>
      <c r="O77" s="30"/>
      <c r="P77" s="129" t="str">
        <f>IF('3c AA'!S172="-","-",'3c AA'!S172)</f>
        <v>-</v>
      </c>
      <c r="Q77" s="129" t="str">
        <f>IF('3c AA'!T172="-","-",'3c AA'!T172)</f>
        <v>-</v>
      </c>
      <c r="R77" s="129" t="str">
        <f>IF('3c AA'!U172="-","-",'3c AA'!U172)</f>
        <v>-</v>
      </c>
      <c r="S77" s="129" t="str">
        <f>IF('3c AA'!V172="-","-",'3c AA'!V172)</f>
        <v>-</v>
      </c>
      <c r="T77" s="129">
        <f>IF('3c AA'!W172="-","-",'3c AA'!W172)</f>
        <v>0</v>
      </c>
      <c r="U77" s="129" t="str">
        <f>IF('3c AA'!X172="-","-",'3c AA'!X172)</f>
        <v>-</v>
      </c>
      <c r="V77" s="129" t="str">
        <f>IF('3c AA'!Y172="-","-",'3c AA'!Y172)</f>
        <v>-</v>
      </c>
      <c r="W77" s="129" t="str">
        <f>IF('3c AA'!Z172="-","-",'3c AA'!Z172)</f>
        <v>-</v>
      </c>
      <c r="X77" s="129" t="str">
        <f>IF('3c AA'!AA172="-","-",'3c AA'!AA172)</f>
        <v>-</v>
      </c>
      <c r="Y77" s="129" t="str">
        <f>IF('3c AA'!AB172="-","-",'3c AA'!AB172)</f>
        <v>-</v>
      </c>
      <c r="Z77" s="129" t="str">
        <f>IF('3c AA'!AC172="-","-",'3c AA'!AC172)</f>
        <v>-</v>
      </c>
      <c r="AA77" s="28"/>
    </row>
    <row r="78" spans="1:27" s="29" customFormat="1" ht="11.25" x14ac:dyDescent="0.15">
      <c r="A78" s="256">
        <v>3</v>
      </c>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t="str">
        <f>IF('3d PC'!U33="-","-",'3d PC'!U33)</f>
        <v>-</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15">
      <c r="A79" s="256">
        <v>4</v>
      </c>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t="str">
        <f>IF('3e NC-Elec'!V61="-","-",'3e NC-Elec'!V61)</f>
        <v>-</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15">
      <c r="A80" s="256">
        <v>5</v>
      </c>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t="str">
        <f>IF('3g CPIH'!Q$16="-","-",'3h OC '!$E$10*('3g CPIH'!Q$16/'3g CPIH'!$G$16))</f>
        <v>-</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15">
      <c r="A81" s="256">
        <v>6</v>
      </c>
      <c r="B81" s="132" t="s">
        <v>349</v>
      </c>
      <c r="C81" s="132" t="s">
        <v>43</v>
      </c>
      <c r="D81" s="134" t="s">
        <v>321</v>
      </c>
      <c r="E81" s="131"/>
      <c r="F81" s="30"/>
      <c r="G81" s="129" t="s">
        <v>333</v>
      </c>
      <c r="H81" s="129" t="s">
        <v>333</v>
      </c>
      <c r="I81" s="129" t="s">
        <v>333</v>
      </c>
      <c r="J81" s="129" t="s">
        <v>333</v>
      </c>
      <c r="K81" s="129">
        <f>IF('3i SMNCC'!G$40="-","-",'3i SMNCC'!G$40)</f>
        <v>0</v>
      </c>
      <c r="L81" s="129">
        <f>IF('3i SMNCC'!H$40="-","-",'3i SMNCC'!H$40)</f>
        <v>-0.18995176814939541</v>
      </c>
      <c r="M81" s="129">
        <f>IF('3i SMNCC'!I$40="-","-",'3i SMNCC'!I$40)</f>
        <v>2.3898674656215144</v>
      </c>
      <c r="N81" s="129">
        <f>IF('3i SMNCC'!J$40="-","-",'3i SMNCC'!J$40)</f>
        <v>2.4654635585146529</v>
      </c>
      <c r="O81" s="30"/>
      <c r="P81" s="129">
        <f>IF('3i SMNCC'!L$40="-","-",'3i SMNCC'!L$40)</f>
        <v>2.4654635585146529</v>
      </c>
      <c r="Q81" s="129">
        <f>IF('3i SMNCC'!M$40="-","-",'3i SMNCC'!M$40)</f>
        <v>4.8850955964817686</v>
      </c>
      <c r="R81" s="129">
        <f>IF('3i SMNCC'!N$40="-","-",'3i SMNCC'!N$40)</f>
        <v>4.7480163427765101</v>
      </c>
      <c r="S81" s="129">
        <f>IF('3i SMNCC'!O$40="-","-",'3i SMNCC'!O$40)</f>
        <v>7.093641997338695</v>
      </c>
      <c r="T81" s="129">
        <f>IF('3i SMNCC'!P$40="-","-",'3i SMNCC'!P$40)</f>
        <v>6.2155900817178944</v>
      </c>
      <c r="U81" s="129" t="str">
        <f>IF('3i SMNCC'!Q$40="-","-",'3i SMNCC'!Q$40)</f>
        <v>-</v>
      </c>
      <c r="V81" s="129" t="str">
        <f>IF('3i SMNCC'!R$40="-","-",'3i SMNCC'!R$40)</f>
        <v>-</v>
      </c>
      <c r="W81" s="129" t="str">
        <f>IF('3i SMNCC'!S$40="-","-",'3i SMNCC'!S$40)</f>
        <v>-</v>
      </c>
      <c r="X81" s="129" t="str">
        <f>IF('3i SMNCC'!T$40="-","-",'3i SMNCC'!T$40)</f>
        <v>-</v>
      </c>
      <c r="Y81" s="129" t="str">
        <f>IF('3i SMNCC'!U$40="-","-",'3i SMNCC'!U$40)</f>
        <v>-</v>
      </c>
      <c r="Z81" s="129" t="str">
        <f>IF('3i SMNCC'!V$40="-","-",'3i SMNCC'!V$40)</f>
        <v>-</v>
      </c>
      <c r="AA81" s="28"/>
    </row>
    <row r="82" spans="1:27" s="29" customFormat="1" ht="11.25" customHeight="1" x14ac:dyDescent="0.15">
      <c r="A82" s="256">
        <v>7</v>
      </c>
      <c r="B82" s="132" t="s">
        <v>349</v>
      </c>
      <c r="C82" s="132" t="s">
        <v>389</v>
      </c>
      <c r="D82" s="134" t="s">
        <v>321</v>
      </c>
      <c r="E82" s="131"/>
      <c r="F82" s="30"/>
      <c r="G82" s="129">
        <f>IF('3g CPIH'!C$16="-","-",'3j PAAC PAP'!$G$18*('3g CPIH'!C$16/'3g CPIH'!$G$16))</f>
        <v>23.857918590998043</v>
      </c>
      <c r="H82" s="129">
        <f>IF('3g CPIH'!D$16="-","-",'3j PAAC PAP'!$G$18*('3g CPIH'!D$16/'3g CPIH'!$G$16))</f>
        <v>23.905682191780819</v>
      </c>
      <c r="I82" s="129">
        <f>IF('3g CPIH'!E$16="-","-",'3j PAAC PAP'!$G$18*('3g CPIH'!E$16/'3g CPIH'!$G$16))</f>
        <v>23.977327592954992</v>
      </c>
      <c r="J82" s="129">
        <f>IF('3g CPIH'!F$16="-","-",'3j PAAC PAP'!$G$18*('3g CPIH'!F$16/'3g CPIH'!$G$16))</f>
        <v>24.120618395303325</v>
      </c>
      <c r="K82" s="129">
        <f>IF('3g CPIH'!G$16="-","-",'3j PAAC PAP'!$G$18*('3g CPIH'!G$16/'3g CPIH'!$G$16))</f>
        <v>24.4072</v>
      </c>
      <c r="L82" s="129">
        <f>IF('3g CPIH'!H$16="-","-",'3j PAAC PAP'!$G$18*('3g CPIH'!H$16/'3g CPIH'!$G$16))</f>
        <v>24.717663405088064</v>
      </c>
      <c r="M82" s="129">
        <f>IF('3g CPIH'!I$16="-","-",'3j PAAC PAP'!$G$18*('3g CPIH'!I$16/'3g CPIH'!$G$16))</f>
        <v>25.075890410958902</v>
      </c>
      <c r="N82" s="129">
        <f>IF('3g CPIH'!J$16="-","-",'3j PAAC PAP'!$G$18*('3g CPIH'!J$16/'3g CPIH'!$G$16))</f>
        <v>25.290826614481411</v>
      </c>
      <c r="O82" s="30"/>
      <c r="P82" s="129">
        <f>IF('3g CPIH'!L$16="-","-",'3j PAAC PAP'!$G$18*('3g CPIH'!L$16/'3g CPIH'!$G$16))</f>
        <v>25.290826614481411</v>
      </c>
      <c r="Q82" s="129">
        <f>IF('3g CPIH'!M$16="-","-",'3j PAAC PAP'!$G$18*('3g CPIH'!M$16/'3g CPIH'!$G$16))</f>
        <v>25.577408219178082</v>
      </c>
      <c r="R82" s="129">
        <f>IF('3g CPIH'!N$16="-","-",'3j PAAC PAP'!$G$18*('3g CPIH'!N$16/'3g CPIH'!$G$16))</f>
        <v>25.768462622309197</v>
      </c>
      <c r="S82" s="129">
        <f>IF('3g CPIH'!O$16="-","-",'3j PAAC PAP'!$G$18*('3g CPIH'!O$16/'3g CPIH'!$G$16))</f>
        <v>25.911753424657533</v>
      </c>
      <c r="T82" s="129">
        <f>IF('3g CPIH'!P$16="-","-",'3j PAAC PAP'!$G$18*('3g CPIH'!P$16/'3g CPIH'!$G$16))</f>
        <v>25.983398825831699</v>
      </c>
      <c r="U82" s="129" t="str">
        <f>IF('3g CPIH'!Q$16="-","-",'3j PAAC PAP'!$G$18*('3g CPIH'!Q$16/'3g CPIH'!$G$16))</f>
        <v>-</v>
      </c>
      <c r="V82" s="129" t="str">
        <f>IF('3g CPIH'!R$16="-","-",'3j PAAC PAP'!$G$18*('3g CPIH'!R$16/'3g CPIH'!$G$16))</f>
        <v>-</v>
      </c>
      <c r="W82" s="129" t="str">
        <f>IF('3g CPIH'!S$16="-","-",'3j PAAC PAP'!$G$18*('3g CPIH'!S$16/'3g CPIH'!$G$16))</f>
        <v>-</v>
      </c>
      <c r="X82" s="129" t="str">
        <f>IF('3g CPIH'!T$16="-","-",'3j PAAC PAP'!$G$18*('3g CPIH'!T$16/'3g CPIH'!$G$16))</f>
        <v>-</v>
      </c>
      <c r="Y82" s="129" t="str">
        <f>IF('3g CPIH'!U$16="-","-",'3j PAAC PAP'!$G$18*('3g CPIH'!U$16/'3g CPIH'!$G$16))</f>
        <v>-</v>
      </c>
      <c r="Z82" s="129" t="str">
        <f>IF('3g CPIH'!V$16="-","-",'3j PAAC PAP'!$G$18*('3g CPIH'!V$16/'3g CPIH'!$G$16))</f>
        <v>-</v>
      </c>
      <c r="AA82" s="28"/>
    </row>
    <row r="83" spans="1:27" s="29" customFormat="1" ht="11.25" customHeight="1" x14ac:dyDescent="0.15">
      <c r="A83" s="256">
        <v>8</v>
      </c>
      <c r="B83" s="132" t="s">
        <v>349</v>
      </c>
      <c r="C83" s="132" t="s">
        <v>406</v>
      </c>
      <c r="D83" s="134" t="s">
        <v>321</v>
      </c>
      <c r="E83" s="131"/>
      <c r="F83" s="30"/>
      <c r="G83" s="129">
        <f>IF(G75="-","-",SUM(G75:G81)*'3j PAAC PAP'!$G$36)</f>
        <v>0</v>
      </c>
      <c r="H83" s="129">
        <f>IF(H75="-","-",SUM(H75:H81)*'3j PAAC PAP'!$G$36)</f>
        <v>0</v>
      </c>
      <c r="I83" s="129">
        <f>IF(I75="-","-",SUM(I75:I81)*'3j PAAC PAP'!$G$36)</f>
        <v>0</v>
      </c>
      <c r="J83" s="129">
        <f>IF(J75="-","-",SUM(J75:J81)*'3j PAAC PAP'!$G$36)</f>
        <v>0</v>
      </c>
      <c r="K83" s="129">
        <f>IF(K75="-","-",SUM(K75:K81)*'3j PAAC PAP'!$G$36)</f>
        <v>0</v>
      </c>
      <c r="L83" s="129">
        <f>IF(L75="-","-",SUM(L75:L81)*'3j PAAC PAP'!$G$36)</f>
        <v>0</v>
      </c>
      <c r="M83" s="129">
        <f>IF(M75="-","-",SUM(M75:M81)*'3j PAAC PAP'!$G$36)</f>
        <v>0</v>
      </c>
      <c r="N83" s="129">
        <f>IF(N75="-","-",SUM(N75:N81)*'3j PAAC PAP'!$G$36)</f>
        <v>0</v>
      </c>
      <c r="O83" s="30"/>
      <c r="P83" s="129">
        <f>IF(P75="-","-",SUM(P75:P81)*'3j PAAC PAP'!$G$36)</f>
        <v>0</v>
      </c>
      <c r="Q83" s="129">
        <f>IF(Q75="-","-",SUM(Q75:Q81)*'3j PAAC PAP'!$G$36)</f>
        <v>0</v>
      </c>
      <c r="R83" s="129">
        <f>IF(R75="-","-",SUM(R75:R81)*'3j PAAC PAP'!$G$36)</f>
        <v>0</v>
      </c>
      <c r="S83" s="129">
        <f>IF(S75="-","-",SUM(S75:S81)*'3j PAAC PAP'!$G$36)</f>
        <v>0</v>
      </c>
      <c r="T83" s="129">
        <f>IF(T75="-","-",SUM(T75:T81)*'3j PAAC PAP'!$G$36)</f>
        <v>0</v>
      </c>
      <c r="U83" s="129" t="str">
        <f>IF(U75="-","-",SUM(U75:U81)*'3j PAAC PAP'!$G$36)</f>
        <v>-</v>
      </c>
      <c r="V83" s="129" t="str">
        <f>IF(V75="-","-",SUM(V75:V81)*'3j PAAC PAP'!$G$36)</f>
        <v>-</v>
      </c>
      <c r="W83" s="129" t="str">
        <f>IF(W75="-","-",SUM(W75:W81)*'3j PAAC PAP'!$G$36)</f>
        <v>-</v>
      </c>
      <c r="X83" s="129" t="str">
        <f>IF(X75="-","-",SUM(X75:X81)*'3j PAAC PAP'!$G$36)</f>
        <v>-</v>
      </c>
      <c r="Y83" s="129" t="str">
        <f>IF(Y75="-","-",SUM(Y75:Y81)*'3j PAAC PAP'!$G$36)</f>
        <v>-</v>
      </c>
      <c r="Z83" s="129" t="str">
        <f>IF(Z75="-","-",SUM(Z75:Z81)*'3j PAAC PAP'!$G$36)</f>
        <v>-</v>
      </c>
      <c r="AA83" s="28"/>
    </row>
    <row r="84" spans="1:27" s="29" customFormat="1" ht="11.25" customHeight="1" x14ac:dyDescent="0.15">
      <c r="A84" s="256">
        <v>9</v>
      </c>
      <c r="B84" s="132" t="s">
        <v>388</v>
      </c>
      <c r="C84" s="132" t="s">
        <v>518</v>
      </c>
      <c r="D84" s="134" t="s">
        <v>321</v>
      </c>
      <c r="E84" s="131"/>
      <c r="F84" s="30"/>
      <c r="G84" s="129">
        <f>IF(G75="-","-",SUM(G75:G83)*'3k EBIT'!$E$10)</f>
        <v>11.323464723574308</v>
      </c>
      <c r="H84" s="129">
        <f>IF(H75="-","-",SUM(H75:H83)*'3k EBIT'!$E$10)</f>
        <v>10.82406324715134</v>
      </c>
      <c r="I84" s="129">
        <f>IF(I75="-","-",SUM(I75:I83)*'3k EBIT'!$E$10)</f>
        <v>11.044133499305556</v>
      </c>
      <c r="J84" s="129">
        <f>IF(J75="-","-",SUM(J75:J83)*'3k EBIT'!$E$10)</f>
        <v>10.826074807499928</v>
      </c>
      <c r="K84" s="129">
        <f>IF(K75="-","-",SUM(K75:K83)*'3k EBIT'!$E$10)</f>
        <v>11.755036761522828</v>
      </c>
      <c r="L84" s="129">
        <f>IF(L75="-","-",SUM(L75:L83)*'3k EBIT'!$E$10)</f>
        <v>11.609048517764407</v>
      </c>
      <c r="M84" s="129">
        <f>IF(M75="-","-",SUM(M75:M83)*'3k EBIT'!$E$10)</f>
        <v>12.618984969322527</v>
      </c>
      <c r="N84" s="129">
        <f>IF(N75="-","-",SUM(N75:N83)*'3k EBIT'!$E$10)</f>
        <v>13.08505947944864</v>
      </c>
      <c r="O84" s="30"/>
      <c r="P84" s="129">
        <f>IF(P75="-","-",SUM(P75:P83)*'3k EBIT'!$E$10)</f>
        <v>13.08505947944864</v>
      </c>
      <c r="Q84" s="129">
        <f>IF(Q75="-","-",SUM(Q75:Q83)*'3k EBIT'!$E$10)</f>
        <v>14.555812689062479</v>
      </c>
      <c r="R84" s="129">
        <f>IF(R75="-","-",SUM(R75:R83)*'3k EBIT'!$E$10)</f>
        <v>14.021204947170068</v>
      </c>
      <c r="S84" s="129">
        <f>IF(S75="-","-",SUM(S75:S83)*'3k EBIT'!$E$10)</f>
        <v>14.06766296626799</v>
      </c>
      <c r="T84" s="129">
        <f>IF(T75="-","-",SUM(T75:T83)*'3k EBIT'!$E$10)</f>
        <v>13.409117898876055</v>
      </c>
      <c r="U84" s="129" t="str">
        <f>IF(U75="-","-",SUM(U75:U83)*'3k EBIT'!$E$10)</f>
        <v>-</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15">
      <c r="A85" s="256">
        <v>10</v>
      </c>
      <c r="B85" s="132" t="s">
        <v>292</v>
      </c>
      <c r="C85" s="177" t="s">
        <v>519</v>
      </c>
      <c r="D85" s="134" t="s">
        <v>321</v>
      </c>
      <c r="E85" s="130"/>
      <c r="F85" s="30"/>
      <c r="G85" s="129">
        <f>IF(G75="-","-",SUM(G75:G78,G80:G84)*'3l HAP'!$E$11)</f>
        <v>6.7349557237097404</v>
      </c>
      <c r="H85" s="129">
        <f>IF(H75="-","-",SUM(H75:H78,H80:H84)*'3l HAP'!$E$11)</f>
        <v>6.3354072774221999</v>
      </c>
      <c r="I85" s="129">
        <f>IF(I75="-","-",SUM(I75:I78,I80:I84)*'3l HAP'!$E$11)</f>
        <v>6.3705288031059881</v>
      </c>
      <c r="J85" s="129">
        <f>IF(J75="-","-",SUM(J75:J78,J80:J84)*'3l HAP'!$E$11)</f>
        <v>6.2135691167263554</v>
      </c>
      <c r="K85" s="129">
        <f>IF(K75="-","-",SUM(K75:K78,K80:K84)*'3l HAP'!$E$11)</f>
        <v>7.0241683354240969</v>
      </c>
      <c r="L85" s="129">
        <f>IF(L75="-","-",SUM(L75:L78,L80:L84)*'3l HAP'!$E$11)</f>
        <v>6.8940259621677651</v>
      </c>
      <c r="M85" s="129">
        <f>IF(M75="-","-",SUM(M75:M78,M80:M84)*'3l HAP'!$E$11)</f>
        <v>7.6602135130346829</v>
      </c>
      <c r="N85" s="129">
        <f>IF(N75="-","-",SUM(N75:N78,N80:N84)*'3l HAP'!$E$11)</f>
        <v>8.0270824262719422</v>
      </c>
      <c r="O85" s="30"/>
      <c r="P85" s="129">
        <f>IF(P75="-","-",SUM(P75:P78,P80:P84)*'3l HAP'!$E$11)</f>
        <v>8.0270824262719422</v>
      </c>
      <c r="Q85" s="129">
        <f>IF(Q75="-","-",SUM(Q75:Q78,Q80:Q84)*'3l HAP'!$E$11)</f>
        <v>9.0187606089913928</v>
      </c>
      <c r="R85" s="129">
        <f>IF(R75="-","-",SUM(R75:R78,R80:R84)*'3l HAP'!$E$11)</f>
        <v>8.5914932994755038</v>
      </c>
      <c r="S85" s="129">
        <f>IF(S75="-","-",SUM(S75:S78,S80:S84)*'3l HAP'!$E$11)</f>
        <v>8.5728046455183922</v>
      </c>
      <c r="T85" s="129">
        <f>IF(T75="-","-",SUM(T75:T78,T80:T84)*'3l HAP'!$E$11)</f>
        <v>8.0176496759102953</v>
      </c>
      <c r="U85" s="129" t="str">
        <f>IF(U75="-","-",SUM(U75:U78,U80:U84)*'3l HAP'!$E$11)</f>
        <v>-</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15">
      <c r="A86" s="256">
        <v>11</v>
      </c>
      <c r="B86" s="132" t="s">
        <v>44</v>
      </c>
      <c r="C86" s="132" t="str">
        <f>B86&amp;"_"&amp;D86</f>
        <v>Total_Northern</v>
      </c>
      <c r="D86" s="134" t="s">
        <v>321</v>
      </c>
      <c r="E86" s="131"/>
      <c r="F86" s="30"/>
      <c r="G86" s="129">
        <f t="shared" ref="G86:N86" si="10">IF(G75="-","-",SUM(G75:G85))</f>
        <v>602.70653711262412</v>
      </c>
      <c r="H86" s="129">
        <f t="shared" si="10"/>
        <v>576.02271129033875</v>
      </c>
      <c r="I86" s="129">
        <f t="shared" si="10"/>
        <v>587.64047288200447</v>
      </c>
      <c r="J86" s="129">
        <f t="shared" si="10"/>
        <v>576.00674468320653</v>
      </c>
      <c r="K86" s="129">
        <f t="shared" si="10"/>
        <v>625.71005812889791</v>
      </c>
      <c r="L86" s="129">
        <f t="shared" si="10"/>
        <v>617.89632715260916</v>
      </c>
      <c r="M86" s="129">
        <f t="shared" si="10"/>
        <v>671.81704282986493</v>
      </c>
      <c r="N86" s="129">
        <f t="shared" si="10"/>
        <v>696.71413898588582</v>
      </c>
      <c r="O86" s="30"/>
      <c r="P86" s="129">
        <f t="shared" ref="P86:Z86" si="11">IF(P75="-","-",SUM(P75:P85))</f>
        <v>696.71413898588582</v>
      </c>
      <c r="Q86" s="129">
        <f t="shared" si="11"/>
        <v>775.11384885890061</v>
      </c>
      <c r="R86" s="129">
        <f t="shared" si="11"/>
        <v>746.54934359825995</v>
      </c>
      <c r="S86" s="129">
        <f t="shared" si="11"/>
        <v>748.97581283421471</v>
      </c>
      <c r="T86" s="129">
        <f t="shared" si="11"/>
        <v>713.76040547627622</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v>1</v>
      </c>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t="str">
        <f>IF('3a DF'!V33="-","-",'3a DF'!V33)</f>
        <v>-</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15">
      <c r="A88" s="256">
        <v>2</v>
      </c>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t="str">
        <f>IF('3b CM'!U33="-","-",'3b CM'!U33)</f>
        <v>-</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15">
      <c r="A89" s="256"/>
      <c r="B89" s="135" t="s">
        <v>600</v>
      </c>
      <c r="C89" s="135" t="s">
        <v>601</v>
      </c>
      <c r="D89" s="133" t="s">
        <v>322</v>
      </c>
      <c r="E89" s="128"/>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f>IF('3c AA'!W173="-","-",'3c AA'!W173)</f>
        <v>0</v>
      </c>
      <c r="U89" s="38" t="str">
        <f>IF('3c AA'!X173="-","-",'3c AA'!X173)</f>
        <v>-</v>
      </c>
      <c r="V89" s="38" t="str">
        <f>IF('3c AA'!Y173="-","-",'3c AA'!Y173)</f>
        <v>-</v>
      </c>
      <c r="W89" s="38" t="str">
        <f>IF('3c AA'!Z173="-","-",'3c AA'!Z173)</f>
        <v>-</v>
      </c>
      <c r="X89" s="38" t="str">
        <f>IF('3c AA'!AA173="-","-",'3c AA'!AA173)</f>
        <v>-</v>
      </c>
      <c r="Y89" s="38" t="str">
        <f>IF('3c AA'!AB173="-","-",'3c AA'!AB173)</f>
        <v>-</v>
      </c>
      <c r="Z89" s="38" t="str">
        <f>IF('3c AA'!AC173="-","-",'3c AA'!AC173)</f>
        <v>-</v>
      </c>
      <c r="AA89" s="28"/>
    </row>
    <row r="90" spans="1:27" s="29" customFormat="1" ht="11.25" x14ac:dyDescent="0.15">
      <c r="A90" s="256">
        <v>3</v>
      </c>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t="str">
        <f>IF('3d PC'!U34="-","-",'3d PC'!U34)</f>
        <v>-</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15">
      <c r="A91" s="256">
        <v>4</v>
      </c>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t="str">
        <f>IF('3e NC-Elec'!V62="-","-",'3e NC-Elec'!V62)</f>
        <v>-</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15">
      <c r="A92" s="256">
        <v>5</v>
      </c>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t="str">
        <f>IF('3g CPIH'!Q$16="-","-",'3h OC '!$E$10*('3g CPIH'!Q$16/'3g CPIH'!$G$16))</f>
        <v>-</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15">
      <c r="A93" s="256">
        <v>6</v>
      </c>
      <c r="B93" s="135" t="s">
        <v>349</v>
      </c>
      <c r="C93" s="135" t="s">
        <v>43</v>
      </c>
      <c r="D93" s="133" t="s">
        <v>322</v>
      </c>
      <c r="E93" s="128"/>
      <c r="F93" s="30"/>
      <c r="G93" s="38" t="s">
        <v>333</v>
      </c>
      <c r="H93" s="38" t="s">
        <v>333</v>
      </c>
      <c r="I93" s="38" t="s">
        <v>333</v>
      </c>
      <c r="J93" s="38" t="s">
        <v>333</v>
      </c>
      <c r="K93" s="38">
        <f>IF('3i SMNCC'!G$40="-","-",'3i SMNCC'!G$40)</f>
        <v>0</v>
      </c>
      <c r="L93" s="38">
        <f>IF('3i SMNCC'!H$40="-","-",'3i SMNCC'!H$40)</f>
        <v>-0.18995176814939541</v>
      </c>
      <c r="M93" s="38">
        <f>IF('3i SMNCC'!I$40="-","-",'3i SMNCC'!I$40)</f>
        <v>2.3898674656215144</v>
      </c>
      <c r="N93" s="38">
        <f>IF('3i SMNCC'!J$40="-","-",'3i SMNCC'!J$40)</f>
        <v>2.4654635585146529</v>
      </c>
      <c r="O93" s="30"/>
      <c r="P93" s="38">
        <f>IF('3i SMNCC'!L$40="-","-",'3i SMNCC'!L$40)</f>
        <v>2.4654635585146529</v>
      </c>
      <c r="Q93" s="38">
        <f>IF('3i SMNCC'!M$40="-","-",'3i SMNCC'!M$40)</f>
        <v>4.8850955964817686</v>
      </c>
      <c r="R93" s="38">
        <f>IF('3i SMNCC'!N$40="-","-",'3i SMNCC'!N$40)</f>
        <v>4.7480163427765101</v>
      </c>
      <c r="S93" s="38">
        <f>IF('3i SMNCC'!O$40="-","-",'3i SMNCC'!O$40)</f>
        <v>7.093641997338695</v>
      </c>
      <c r="T93" s="38">
        <f>IF('3i SMNCC'!P$40="-","-",'3i SMNCC'!P$40)</f>
        <v>6.2155900817178944</v>
      </c>
      <c r="U93" s="38" t="str">
        <f>IF('3i SMNCC'!Q$40="-","-",'3i SMNCC'!Q$40)</f>
        <v>-</v>
      </c>
      <c r="V93" s="38" t="str">
        <f>IF('3i SMNCC'!R$40="-","-",'3i SMNCC'!R$40)</f>
        <v>-</v>
      </c>
      <c r="W93" s="38" t="str">
        <f>IF('3i SMNCC'!S$40="-","-",'3i SMNCC'!S$40)</f>
        <v>-</v>
      </c>
      <c r="X93" s="38" t="str">
        <f>IF('3i SMNCC'!T$40="-","-",'3i SMNCC'!T$40)</f>
        <v>-</v>
      </c>
      <c r="Y93" s="38" t="str">
        <f>IF('3i SMNCC'!U$40="-","-",'3i SMNCC'!U$40)</f>
        <v>-</v>
      </c>
      <c r="Z93" s="38" t="str">
        <f>IF('3i SMNCC'!V$40="-","-",'3i SMNCC'!V$40)</f>
        <v>-</v>
      </c>
      <c r="AA93" s="28"/>
    </row>
    <row r="94" spans="1:27" s="29" customFormat="1" ht="11.25" customHeight="1" x14ac:dyDescent="0.15">
      <c r="A94" s="256">
        <v>7</v>
      </c>
      <c r="B94" s="135" t="s">
        <v>349</v>
      </c>
      <c r="C94" s="135" t="s">
        <v>389</v>
      </c>
      <c r="D94" s="133" t="s">
        <v>322</v>
      </c>
      <c r="E94" s="128"/>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f>IF('3g CPIH'!P$16="-","-",'3j PAAC PAP'!$G$18*('3g CPIH'!P$16/'3g CPIH'!$G$16))</f>
        <v>25.983398825831699</v>
      </c>
      <c r="U94" s="38" t="str">
        <f>IF('3g CPIH'!Q$16="-","-",'3j PAAC PAP'!$G$18*('3g CPIH'!Q$16/'3g CPIH'!$G$16))</f>
        <v>-</v>
      </c>
      <c r="V94" s="38" t="str">
        <f>IF('3g CPIH'!R$16="-","-",'3j PAAC PAP'!$G$18*('3g CPIH'!R$16/'3g CPIH'!$G$16))</f>
        <v>-</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15">
      <c r="A95" s="256">
        <v>8</v>
      </c>
      <c r="B95" s="135" t="s">
        <v>349</v>
      </c>
      <c r="C95" s="135" t="s">
        <v>406</v>
      </c>
      <c r="D95" s="133" t="s">
        <v>322</v>
      </c>
      <c r="E95" s="128"/>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f>IF(T87="-","-",SUM(T87:T93)*'3j PAAC PAP'!$G$36)</f>
        <v>0</v>
      </c>
      <c r="U95" s="38" t="str">
        <f>IF(U87="-","-",SUM(U87:U93)*'3j PAAC PAP'!$G$36)</f>
        <v>-</v>
      </c>
      <c r="V95" s="38" t="str">
        <f>IF(V87="-","-",SUM(V87:V93)*'3j PAAC PAP'!$G$36)</f>
        <v>-</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15">
      <c r="A96" s="256">
        <v>9</v>
      </c>
      <c r="B96" s="135" t="s">
        <v>388</v>
      </c>
      <c r="C96" s="135" t="s">
        <v>518</v>
      </c>
      <c r="D96" s="133" t="s">
        <v>322</v>
      </c>
      <c r="E96" s="128"/>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11.392695317436802</v>
      </c>
      <c r="M96" s="38">
        <f>IF(M87="-","-",SUM(M87:M95)*'3k EBIT'!$E$10)</f>
        <v>12.592845246338687</v>
      </c>
      <c r="N96" s="38">
        <f>IF(N87="-","-",SUM(N87:N95)*'3k EBIT'!$E$10)</f>
        <v>13.066524344122882</v>
      </c>
      <c r="O96" s="30"/>
      <c r="P96" s="38">
        <f>IF(P87="-","-",SUM(P87:P95)*'3k EBIT'!$E$10)</f>
        <v>13.066524344122882</v>
      </c>
      <c r="Q96" s="38">
        <f>IF(Q87="-","-",SUM(Q87:Q95)*'3k EBIT'!$E$10)</f>
        <v>14.640834398177695</v>
      </c>
      <c r="R96" s="38">
        <f>IF(R87="-","-",SUM(R87:R95)*'3k EBIT'!$E$10)</f>
        <v>14.090432115604637</v>
      </c>
      <c r="S96" s="38">
        <f>IF(S87="-","-",SUM(S87:S95)*'3k EBIT'!$E$10)</f>
        <v>13.904877600496171</v>
      </c>
      <c r="T96" s="38">
        <f>IF(T87="-","-",SUM(T87:T95)*'3k EBIT'!$E$10)</f>
        <v>13.231515910095645</v>
      </c>
      <c r="U96" s="38" t="str">
        <f>IF(U87="-","-",SUM(U87:U95)*'3k EBIT'!$E$10)</f>
        <v>-</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15">
      <c r="A97" s="256">
        <v>10</v>
      </c>
      <c r="B97" s="135" t="s">
        <v>292</v>
      </c>
      <c r="C97" s="179" t="s">
        <v>519</v>
      </c>
      <c r="D97" s="133" t="s">
        <v>322</v>
      </c>
      <c r="E97" s="127"/>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6.9098430400204505</v>
      </c>
      <c r="M97" s="38">
        <f>IF(M87="-","-",SUM(M87:M90,M92:M96)*'3l HAP'!$E$11)</f>
        <v>7.7270200055321725</v>
      </c>
      <c r="N97" s="38">
        <f>IF(N87="-","-",SUM(N87:N90,N92:N96)*'3l HAP'!$E$11)</f>
        <v>8.0998810864478088</v>
      </c>
      <c r="O97" s="30"/>
      <c r="P97" s="38">
        <f>IF(P87="-","-",SUM(P87:P90,P92:P96)*'3l HAP'!$E$11)</f>
        <v>8.0998810864478088</v>
      </c>
      <c r="Q97" s="38">
        <f>IF(Q87="-","-",SUM(Q87:Q90,Q92:Q96)*'3l HAP'!$E$11)</f>
        <v>9.1310334325588745</v>
      </c>
      <c r="R97" s="38">
        <f>IF(R87="-","-",SUM(R87:R90,R92:R96)*'3l HAP'!$E$11)</f>
        <v>8.6933560579490727</v>
      </c>
      <c r="S97" s="38">
        <f>IF(S87="-","-",SUM(S87:S90,S92:S96)*'3l HAP'!$E$11)</f>
        <v>8.6585826134900596</v>
      </c>
      <c r="T97" s="38">
        <f>IF(T87="-","-",SUM(T87:T90,T92:T96)*'3l HAP'!$E$11)</f>
        <v>8.0928734733407328</v>
      </c>
      <c r="U97" s="38" t="str">
        <f>IF(U87="-","-",SUM(U87:U90,U92:U96)*'3l HAP'!$E$11)</f>
        <v>-</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15">
      <c r="A98" s="256">
        <v>11</v>
      </c>
      <c r="B98" s="135" t="s">
        <v>44</v>
      </c>
      <c r="C98" s="135" t="str">
        <f>B98&amp;"_"&amp;D98</f>
        <v>Total_North West</v>
      </c>
      <c r="D98" s="133" t="s">
        <v>322</v>
      </c>
      <c r="E98" s="128"/>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606.52513839033634</v>
      </c>
      <c r="M98" s="38">
        <f t="shared" si="12"/>
        <v>670.50807499674318</v>
      </c>
      <c r="N98" s="38">
        <f t="shared" si="12"/>
        <v>695.81140461081031</v>
      </c>
      <c r="O98" s="30"/>
      <c r="P98" s="38">
        <f t="shared" ref="P98:Z98" si="13">IF(P87="-","-",SUM(P87:P97))</f>
        <v>695.81140461081031</v>
      </c>
      <c r="Q98" s="38">
        <f t="shared" si="13"/>
        <v>779.70094662966756</v>
      </c>
      <c r="R98" s="38">
        <f t="shared" si="13"/>
        <v>750.29474003252903</v>
      </c>
      <c r="S98" s="38">
        <f t="shared" si="13"/>
        <v>740.49394351097976</v>
      </c>
      <c r="T98" s="38">
        <f t="shared" si="13"/>
        <v>704.48816004099751</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v>1</v>
      </c>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t="str">
        <f>IF('3a DF'!V34="-","-",'3a DF'!V34)</f>
        <v>-</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15">
      <c r="A100" s="256">
        <v>2</v>
      </c>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t="str">
        <f>IF('3b CM'!U34="-","-",'3b CM'!U34)</f>
        <v>-</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15">
      <c r="A101" s="256"/>
      <c r="B101" s="132" t="s">
        <v>600</v>
      </c>
      <c r="C101" s="132" t="s">
        <v>601</v>
      </c>
      <c r="D101" s="134" t="s">
        <v>323</v>
      </c>
      <c r="E101" s="131"/>
      <c r="F101" s="30"/>
      <c r="G101" s="129" t="str">
        <f>IF('3c AA'!J174="-","-",'3c AA'!J174)</f>
        <v>-</v>
      </c>
      <c r="H101" s="129" t="str">
        <f>IF('3c AA'!K174="-","-",'3c AA'!K174)</f>
        <v>-</v>
      </c>
      <c r="I101" s="129" t="str">
        <f>IF('3c AA'!L174="-","-",'3c AA'!L174)</f>
        <v>-</v>
      </c>
      <c r="J101" s="129" t="str">
        <f>IF('3c AA'!M174="-","-",'3c AA'!M174)</f>
        <v>-</v>
      </c>
      <c r="K101" s="129" t="str">
        <f>IF('3c AA'!N174="-","-",'3c AA'!N174)</f>
        <v>-</v>
      </c>
      <c r="L101" s="129" t="str">
        <f>IF('3c AA'!O174="-","-",'3c AA'!O174)</f>
        <v>-</v>
      </c>
      <c r="M101" s="129" t="str">
        <f>IF('3c AA'!P174="-","-",'3c AA'!P174)</f>
        <v>-</v>
      </c>
      <c r="N101" s="129" t="str">
        <f>IF('3c AA'!Q174="-","-",'3c AA'!Q174)</f>
        <v>-</v>
      </c>
      <c r="O101" s="30"/>
      <c r="P101" s="129" t="str">
        <f>IF('3c AA'!S174="-","-",'3c AA'!S174)</f>
        <v>-</v>
      </c>
      <c r="Q101" s="129" t="str">
        <f>IF('3c AA'!T174="-","-",'3c AA'!T174)</f>
        <v>-</v>
      </c>
      <c r="R101" s="129" t="str">
        <f>IF('3c AA'!U174="-","-",'3c AA'!U174)</f>
        <v>-</v>
      </c>
      <c r="S101" s="129" t="str">
        <f>IF('3c AA'!V174="-","-",'3c AA'!V174)</f>
        <v>-</v>
      </c>
      <c r="T101" s="129">
        <f>IF('3c AA'!W174="-","-",'3c AA'!W174)</f>
        <v>0</v>
      </c>
      <c r="U101" s="129" t="str">
        <f>IF('3c AA'!X174="-","-",'3c AA'!X174)</f>
        <v>-</v>
      </c>
      <c r="V101" s="129" t="str">
        <f>IF('3c AA'!Y174="-","-",'3c AA'!Y174)</f>
        <v>-</v>
      </c>
      <c r="W101" s="129" t="str">
        <f>IF('3c AA'!Z174="-","-",'3c AA'!Z174)</f>
        <v>-</v>
      </c>
      <c r="X101" s="129" t="str">
        <f>IF('3c AA'!AA174="-","-",'3c AA'!AA174)</f>
        <v>-</v>
      </c>
      <c r="Y101" s="129" t="str">
        <f>IF('3c AA'!AB174="-","-",'3c AA'!AB174)</f>
        <v>-</v>
      </c>
      <c r="Z101" s="129" t="str">
        <f>IF('3c AA'!AC174="-","-",'3c AA'!AC174)</f>
        <v>-</v>
      </c>
      <c r="AA101" s="28"/>
    </row>
    <row r="102" spans="1:27" s="29" customFormat="1" ht="11.25" x14ac:dyDescent="0.15">
      <c r="A102" s="256">
        <v>3</v>
      </c>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t="str">
        <f>IF('3d PC'!U35="-","-",'3d PC'!U35)</f>
        <v>-</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15">
      <c r="A103" s="256">
        <v>4</v>
      </c>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t="str">
        <f>IF('3e NC-Elec'!V63="-","-",'3e NC-Elec'!V63)</f>
        <v>-</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15">
      <c r="A104" s="256">
        <v>5</v>
      </c>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t="str">
        <f>IF('3g CPIH'!Q$16="-","-",'3h OC '!$E$10*('3g CPIH'!Q$16/'3g CPIH'!$G$16))</f>
        <v>-</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15">
      <c r="A105" s="256">
        <v>6</v>
      </c>
      <c r="B105" s="132" t="s">
        <v>349</v>
      </c>
      <c r="C105" s="132" t="s">
        <v>43</v>
      </c>
      <c r="D105" s="134" t="s">
        <v>323</v>
      </c>
      <c r="E105" s="131"/>
      <c r="F105" s="30"/>
      <c r="G105" s="129" t="s">
        <v>333</v>
      </c>
      <c r="H105" s="129" t="s">
        <v>333</v>
      </c>
      <c r="I105" s="129" t="s">
        <v>333</v>
      </c>
      <c r="J105" s="129" t="s">
        <v>333</v>
      </c>
      <c r="K105" s="129">
        <f>IF('3i SMNCC'!G$40="-","-",'3i SMNCC'!G$40)</f>
        <v>0</v>
      </c>
      <c r="L105" s="129">
        <f>IF('3i SMNCC'!H$40="-","-",'3i SMNCC'!H$40)</f>
        <v>-0.18995176814939541</v>
      </c>
      <c r="M105" s="129">
        <f>IF('3i SMNCC'!I$40="-","-",'3i SMNCC'!I$40)</f>
        <v>2.3898674656215144</v>
      </c>
      <c r="N105" s="129">
        <f>IF('3i SMNCC'!J$40="-","-",'3i SMNCC'!J$40)</f>
        <v>2.4654635585146529</v>
      </c>
      <c r="O105" s="30"/>
      <c r="P105" s="129">
        <f>IF('3i SMNCC'!L$40="-","-",'3i SMNCC'!L$40)</f>
        <v>2.4654635585146529</v>
      </c>
      <c r="Q105" s="129">
        <f>IF('3i SMNCC'!M$40="-","-",'3i SMNCC'!M$40)</f>
        <v>4.8850955964817686</v>
      </c>
      <c r="R105" s="129">
        <f>IF('3i SMNCC'!N$40="-","-",'3i SMNCC'!N$40)</f>
        <v>4.7480163427765101</v>
      </c>
      <c r="S105" s="129">
        <f>IF('3i SMNCC'!O$40="-","-",'3i SMNCC'!O$40)</f>
        <v>7.093641997338695</v>
      </c>
      <c r="T105" s="129">
        <f>IF('3i SMNCC'!P$40="-","-",'3i SMNCC'!P$40)</f>
        <v>6.2155900817178944</v>
      </c>
      <c r="U105" s="129" t="str">
        <f>IF('3i SMNCC'!Q$40="-","-",'3i SMNCC'!Q$40)</f>
        <v>-</v>
      </c>
      <c r="V105" s="129" t="str">
        <f>IF('3i SMNCC'!R$40="-","-",'3i SMNCC'!R$40)</f>
        <v>-</v>
      </c>
      <c r="W105" s="129" t="str">
        <f>IF('3i SMNCC'!S$40="-","-",'3i SMNCC'!S$40)</f>
        <v>-</v>
      </c>
      <c r="X105" s="129" t="str">
        <f>IF('3i SMNCC'!T$40="-","-",'3i SMNCC'!T$40)</f>
        <v>-</v>
      </c>
      <c r="Y105" s="129" t="str">
        <f>IF('3i SMNCC'!U$40="-","-",'3i SMNCC'!U$40)</f>
        <v>-</v>
      </c>
      <c r="Z105" s="129" t="str">
        <f>IF('3i SMNCC'!V$40="-","-",'3i SMNCC'!V$40)</f>
        <v>-</v>
      </c>
      <c r="AA105" s="28"/>
    </row>
    <row r="106" spans="1:27" s="29" customFormat="1" ht="11.25" customHeight="1" x14ac:dyDescent="0.15">
      <c r="A106" s="256">
        <v>7</v>
      </c>
      <c r="B106" s="132" t="s">
        <v>349</v>
      </c>
      <c r="C106" s="132" t="s">
        <v>389</v>
      </c>
      <c r="D106" s="134" t="s">
        <v>323</v>
      </c>
      <c r="E106" s="131"/>
      <c r="F106" s="30"/>
      <c r="G106" s="129">
        <f>IF('3g CPIH'!C$16="-","-",'3j PAAC PAP'!$G$18*('3g CPIH'!C$16/'3g CPIH'!$G$16))</f>
        <v>23.857918590998043</v>
      </c>
      <c r="H106" s="129">
        <f>IF('3g CPIH'!D$16="-","-",'3j PAAC PAP'!$G$18*('3g CPIH'!D$16/'3g CPIH'!$G$16))</f>
        <v>23.905682191780819</v>
      </c>
      <c r="I106" s="129">
        <f>IF('3g CPIH'!E$16="-","-",'3j PAAC PAP'!$G$18*('3g CPIH'!E$16/'3g CPIH'!$G$16))</f>
        <v>23.977327592954992</v>
      </c>
      <c r="J106" s="129">
        <f>IF('3g CPIH'!F$16="-","-",'3j PAAC PAP'!$G$18*('3g CPIH'!F$16/'3g CPIH'!$G$16))</f>
        <v>24.120618395303325</v>
      </c>
      <c r="K106" s="129">
        <f>IF('3g CPIH'!G$16="-","-",'3j PAAC PAP'!$G$18*('3g CPIH'!G$16/'3g CPIH'!$G$16))</f>
        <v>24.4072</v>
      </c>
      <c r="L106" s="129">
        <f>IF('3g CPIH'!H$16="-","-",'3j PAAC PAP'!$G$18*('3g CPIH'!H$16/'3g CPIH'!$G$16))</f>
        <v>24.717663405088064</v>
      </c>
      <c r="M106" s="129">
        <f>IF('3g CPIH'!I$16="-","-",'3j PAAC PAP'!$G$18*('3g CPIH'!I$16/'3g CPIH'!$G$16))</f>
        <v>25.075890410958902</v>
      </c>
      <c r="N106" s="129">
        <f>IF('3g CPIH'!J$16="-","-",'3j PAAC PAP'!$G$18*('3g CPIH'!J$16/'3g CPIH'!$G$16))</f>
        <v>25.290826614481411</v>
      </c>
      <c r="O106" s="30"/>
      <c r="P106" s="129">
        <f>IF('3g CPIH'!L$16="-","-",'3j PAAC PAP'!$G$18*('3g CPIH'!L$16/'3g CPIH'!$G$16))</f>
        <v>25.290826614481411</v>
      </c>
      <c r="Q106" s="129">
        <f>IF('3g CPIH'!M$16="-","-",'3j PAAC PAP'!$G$18*('3g CPIH'!M$16/'3g CPIH'!$G$16))</f>
        <v>25.577408219178082</v>
      </c>
      <c r="R106" s="129">
        <f>IF('3g CPIH'!N$16="-","-",'3j PAAC PAP'!$G$18*('3g CPIH'!N$16/'3g CPIH'!$G$16))</f>
        <v>25.768462622309197</v>
      </c>
      <c r="S106" s="129">
        <f>IF('3g CPIH'!O$16="-","-",'3j PAAC PAP'!$G$18*('3g CPIH'!O$16/'3g CPIH'!$G$16))</f>
        <v>25.911753424657533</v>
      </c>
      <c r="T106" s="129">
        <f>IF('3g CPIH'!P$16="-","-",'3j PAAC PAP'!$G$18*('3g CPIH'!P$16/'3g CPIH'!$G$16))</f>
        <v>25.983398825831699</v>
      </c>
      <c r="U106" s="129" t="str">
        <f>IF('3g CPIH'!Q$16="-","-",'3j PAAC PAP'!$G$18*('3g CPIH'!Q$16/'3g CPIH'!$G$16))</f>
        <v>-</v>
      </c>
      <c r="V106" s="129" t="str">
        <f>IF('3g CPIH'!R$16="-","-",'3j PAAC PAP'!$G$18*('3g CPIH'!R$16/'3g CPIH'!$G$16))</f>
        <v>-</v>
      </c>
      <c r="W106" s="129" t="str">
        <f>IF('3g CPIH'!S$16="-","-",'3j PAAC PAP'!$G$18*('3g CPIH'!S$16/'3g CPIH'!$G$16))</f>
        <v>-</v>
      </c>
      <c r="X106" s="129" t="str">
        <f>IF('3g CPIH'!T$16="-","-",'3j PAAC PAP'!$G$18*('3g CPIH'!T$16/'3g CPIH'!$G$16))</f>
        <v>-</v>
      </c>
      <c r="Y106" s="129" t="str">
        <f>IF('3g CPIH'!U$16="-","-",'3j PAAC PAP'!$G$18*('3g CPIH'!U$16/'3g CPIH'!$G$16))</f>
        <v>-</v>
      </c>
      <c r="Z106" s="129" t="str">
        <f>IF('3g CPIH'!V$16="-","-",'3j PAAC PAP'!$G$18*('3g CPIH'!V$16/'3g CPIH'!$G$16))</f>
        <v>-</v>
      </c>
      <c r="AA106" s="28"/>
    </row>
    <row r="107" spans="1:27" s="29" customFormat="1" ht="11.25" customHeight="1" x14ac:dyDescent="0.15">
      <c r="A107" s="256">
        <v>8</v>
      </c>
      <c r="B107" s="132" t="s">
        <v>349</v>
      </c>
      <c r="C107" s="132" t="s">
        <v>406</v>
      </c>
      <c r="D107" s="134" t="s">
        <v>323</v>
      </c>
      <c r="E107" s="131"/>
      <c r="F107" s="30"/>
      <c r="G107" s="129">
        <f>IF(G99="-","-",SUM(G99:G105)*'3j PAAC PAP'!$G$36)</f>
        <v>0</v>
      </c>
      <c r="H107" s="129">
        <f>IF(H99="-","-",SUM(H99:H105)*'3j PAAC PAP'!$G$36)</f>
        <v>0</v>
      </c>
      <c r="I107" s="129">
        <f>IF(I99="-","-",SUM(I99:I105)*'3j PAAC PAP'!$G$36)</f>
        <v>0</v>
      </c>
      <c r="J107" s="129">
        <f>IF(J99="-","-",SUM(J99:J105)*'3j PAAC PAP'!$G$36)</f>
        <v>0</v>
      </c>
      <c r="K107" s="129">
        <f>IF(K99="-","-",SUM(K99:K105)*'3j PAAC PAP'!$G$36)</f>
        <v>0</v>
      </c>
      <c r="L107" s="129">
        <f>IF(L99="-","-",SUM(L99:L105)*'3j PAAC PAP'!$G$36)</f>
        <v>0</v>
      </c>
      <c r="M107" s="129">
        <f>IF(M99="-","-",SUM(M99:M105)*'3j PAAC PAP'!$G$36)</f>
        <v>0</v>
      </c>
      <c r="N107" s="129">
        <f>IF(N99="-","-",SUM(N99:N105)*'3j PAAC PAP'!$G$36)</f>
        <v>0</v>
      </c>
      <c r="O107" s="30"/>
      <c r="P107" s="129">
        <f>IF(P99="-","-",SUM(P99:P105)*'3j PAAC PAP'!$G$36)</f>
        <v>0</v>
      </c>
      <c r="Q107" s="129">
        <f>IF(Q99="-","-",SUM(Q99:Q105)*'3j PAAC PAP'!$G$36)</f>
        <v>0</v>
      </c>
      <c r="R107" s="129">
        <f>IF(R99="-","-",SUM(R99:R105)*'3j PAAC PAP'!$G$36)</f>
        <v>0</v>
      </c>
      <c r="S107" s="129">
        <f>IF(S99="-","-",SUM(S99:S105)*'3j PAAC PAP'!$G$36)</f>
        <v>0</v>
      </c>
      <c r="T107" s="129">
        <f>IF(T99="-","-",SUM(T99:T105)*'3j PAAC PAP'!$G$36)</f>
        <v>0</v>
      </c>
      <c r="U107" s="129" t="str">
        <f>IF(U99="-","-",SUM(U99:U105)*'3j PAAC PAP'!$G$36)</f>
        <v>-</v>
      </c>
      <c r="V107" s="129" t="str">
        <f>IF(V99="-","-",SUM(V99:V105)*'3j PAAC PAP'!$G$36)</f>
        <v>-</v>
      </c>
      <c r="W107" s="129" t="str">
        <f>IF(W99="-","-",SUM(W99:W105)*'3j PAAC PAP'!$G$36)</f>
        <v>-</v>
      </c>
      <c r="X107" s="129" t="str">
        <f>IF(X99="-","-",SUM(X99:X105)*'3j PAAC PAP'!$G$36)</f>
        <v>-</v>
      </c>
      <c r="Y107" s="129" t="str">
        <f>IF(Y99="-","-",SUM(Y99:Y105)*'3j PAAC PAP'!$G$36)</f>
        <v>-</v>
      </c>
      <c r="Z107" s="129" t="str">
        <f>IF(Z99="-","-",SUM(Z99:Z105)*'3j PAAC PAP'!$G$36)</f>
        <v>-</v>
      </c>
      <c r="AA107" s="28"/>
    </row>
    <row r="108" spans="1:27" s="29" customFormat="1" ht="11.25" customHeight="1" x14ac:dyDescent="0.15">
      <c r="A108" s="256">
        <v>9</v>
      </c>
      <c r="B108" s="132" t="s">
        <v>388</v>
      </c>
      <c r="C108" s="132" t="s">
        <v>518</v>
      </c>
      <c r="D108" s="134" t="s">
        <v>323</v>
      </c>
      <c r="E108" s="131"/>
      <c r="F108" s="30"/>
      <c r="G108" s="129">
        <f>IF(G99="-","-",SUM(G99:G107)*'3k EBIT'!$E$10)</f>
        <v>10.908676314583108</v>
      </c>
      <c r="H108" s="129">
        <f>IF(H99="-","-",SUM(H99:H107)*'3k EBIT'!$E$10)</f>
        <v>10.414921924539778</v>
      </c>
      <c r="I108" s="129">
        <f>IF(I99="-","-",SUM(I99:I107)*'3k EBIT'!$E$10)</f>
        <v>10.588129846335308</v>
      </c>
      <c r="J108" s="129">
        <f>IF(J99="-","-",SUM(J99:J107)*'3k EBIT'!$E$10)</f>
        <v>10.37261881683391</v>
      </c>
      <c r="K108" s="129">
        <f>IF(K99="-","-",SUM(K99:K107)*'3k EBIT'!$E$10)</f>
        <v>11.54145382126111</v>
      </c>
      <c r="L108" s="129">
        <f>IF(L99="-","-",SUM(L99:L107)*'3k EBIT'!$E$10)</f>
        <v>11.397459471011897</v>
      </c>
      <c r="M108" s="129">
        <f>IF(M99="-","-",SUM(M99:M107)*'3k EBIT'!$E$10)</f>
        <v>12.632669681803172</v>
      </c>
      <c r="N108" s="129">
        <f>IF(N99="-","-",SUM(N99:N107)*'3k EBIT'!$E$10)</f>
        <v>13.103356290567859</v>
      </c>
      <c r="O108" s="30"/>
      <c r="P108" s="129">
        <f>IF(P99="-","-",SUM(P99:P107)*'3k EBIT'!$E$10)</f>
        <v>13.103356290567859</v>
      </c>
      <c r="Q108" s="129">
        <f>IF(Q99="-","-",SUM(Q99:Q107)*'3k EBIT'!$E$10)</f>
        <v>14.575790909584134</v>
      </c>
      <c r="R108" s="129">
        <f>IF(R99="-","-",SUM(R99:R107)*'3k EBIT'!$E$10)</f>
        <v>14.057356487557175</v>
      </c>
      <c r="S108" s="129">
        <f>IF(S99="-","-",SUM(S99:S107)*'3k EBIT'!$E$10)</f>
        <v>13.890047662698976</v>
      </c>
      <c r="T108" s="129">
        <f>IF(T99="-","-",SUM(T99:T107)*'3k EBIT'!$E$10)</f>
        <v>13.231712349884203</v>
      </c>
      <c r="U108" s="129" t="str">
        <f>IF(U99="-","-",SUM(U99:U107)*'3k EBIT'!$E$10)</f>
        <v>-</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15">
      <c r="A109" s="256">
        <v>10</v>
      </c>
      <c r="B109" s="132" t="s">
        <v>292</v>
      </c>
      <c r="C109" s="177" t="s">
        <v>519</v>
      </c>
      <c r="D109" s="134" t="s">
        <v>323</v>
      </c>
      <c r="E109" s="130"/>
      <c r="F109" s="30"/>
      <c r="G109" s="129">
        <f>IF(G99="-","-",SUM(G99:G102,G104:G108)*'3l HAP'!$E$11)</f>
        <v>6.6863207726061304</v>
      </c>
      <c r="H109" s="129">
        <f>IF(H99="-","-",SUM(H99:H102,H104:H108)*'3l HAP'!$E$11)</f>
        <v>6.2912892003791692</v>
      </c>
      <c r="I109" s="129">
        <f>IF(I99="-","-",SUM(I99:I102,I104:I108)*'3l HAP'!$E$11)</f>
        <v>6.3287471951523031</v>
      </c>
      <c r="J109" s="129">
        <f>IF(J99="-","-",SUM(J99:J102,J104:J108)*'3l HAP'!$E$11)</f>
        <v>6.1736263174186821</v>
      </c>
      <c r="K109" s="129">
        <f>IF(K99="-","-",SUM(K99:K102,K104:K108)*'3l HAP'!$E$11)</f>
        <v>6.9798438136938072</v>
      </c>
      <c r="L109" s="129">
        <f>IF(L99="-","-",SUM(L99:L102,L104:L108)*'3l HAP'!$E$11)</f>
        <v>6.8514361160505262</v>
      </c>
      <c r="M109" s="129">
        <f>IF(M99="-","-",SUM(M99:M102,M104:M108)*'3l HAP'!$E$11)</f>
        <v>7.7007623713652302</v>
      </c>
      <c r="N109" s="129">
        <f>IF(N99="-","-",SUM(N99:N102,N104:N108)*'3l HAP'!$E$11)</f>
        <v>8.0712654253482441</v>
      </c>
      <c r="O109" s="30"/>
      <c r="P109" s="129">
        <f>IF(P99="-","-",SUM(P99:P102,P104:P108)*'3l HAP'!$E$11)</f>
        <v>8.0712654253482441</v>
      </c>
      <c r="Q109" s="129">
        <f>IF(Q99="-","-",SUM(Q99:Q102,Q104:Q108)*'3l HAP'!$E$11)</f>
        <v>9.1092417445935983</v>
      </c>
      <c r="R109" s="129">
        <f>IF(R99="-","-",SUM(R99:R102,R104:R108)*'3l HAP'!$E$11)</f>
        <v>8.6943515064722394</v>
      </c>
      <c r="S109" s="129">
        <f>IF(S99="-","-",SUM(S99:S102,S104:S108)*'3l HAP'!$E$11)</f>
        <v>8.6931942511292526</v>
      </c>
      <c r="T109" s="129">
        <f>IF(T99="-","-",SUM(T99:T102,T104:T108)*'3l HAP'!$E$11)</f>
        <v>8.13748626431377</v>
      </c>
      <c r="U109" s="129" t="str">
        <f>IF(U99="-","-",SUM(U99:U102,U104:U108)*'3l HAP'!$E$11)</f>
        <v>-</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15">
      <c r="A110" s="256">
        <v>11</v>
      </c>
      <c r="B110" s="132" t="s">
        <v>44</v>
      </c>
      <c r="C110" s="132" t="str">
        <f>B110&amp;"_"&amp;D110</f>
        <v>Total_Southern</v>
      </c>
      <c r="D110" s="134" t="s">
        <v>323</v>
      </c>
      <c r="E110" s="131"/>
      <c r="F110" s="30"/>
      <c r="G110" s="129">
        <f t="shared" ref="G110:N110" si="14">IF(G99="-","-",SUM(G99:G109))</f>
        <v>580.82694228458217</v>
      </c>
      <c r="H110" s="129">
        <f t="shared" si="14"/>
        <v>554.44484828620443</v>
      </c>
      <c r="I110" s="129">
        <f t="shared" si="14"/>
        <v>563.5985089257972</v>
      </c>
      <c r="J110" s="129">
        <f t="shared" si="14"/>
        <v>552.10070696995626</v>
      </c>
      <c r="K110" s="129">
        <f t="shared" si="14"/>
        <v>614.42453086818034</v>
      </c>
      <c r="L110" s="129">
        <f t="shared" si="14"/>
        <v>606.71747628780065</v>
      </c>
      <c r="M110" s="129">
        <f t="shared" si="14"/>
        <v>672.57783941599223</v>
      </c>
      <c r="N110" s="129">
        <f t="shared" si="14"/>
        <v>697.72131164610289</v>
      </c>
      <c r="O110" s="30"/>
      <c r="P110" s="129">
        <f t="shared" ref="P110:Z110" si="15">IF(P99="-","-",SUM(P99:P109))</f>
        <v>697.72131164610289</v>
      </c>
      <c r="Q110" s="129">
        <f t="shared" si="15"/>
        <v>776.25581485079772</v>
      </c>
      <c r="R110" s="129">
        <f t="shared" si="15"/>
        <v>748.55491367128957</v>
      </c>
      <c r="S110" s="129">
        <f t="shared" si="15"/>
        <v>739.7480324290583</v>
      </c>
      <c r="T110" s="129">
        <f t="shared" si="15"/>
        <v>704.54311176394003</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v>1</v>
      </c>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t="str">
        <f>IF('3a DF'!V35="-","-",'3a DF'!V35)</f>
        <v>-</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15">
      <c r="A112" s="256">
        <v>2</v>
      </c>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t="str">
        <f>IF('3b CM'!U35="-","-",'3b CM'!U35)</f>
        <v>-</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15">
      <c r="A113" s="256"/>
      <c r="B113" s="135" t="s">
        <v>600</v>
      </c>
      <c r="C113" s="135" t="s">
        <v>601</v>
      </c>
      <c r="D113" s="133" t="s">
        <v>324</v>
      </c>
      <c r="E113" s="128"/>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f>IF('3c AA'!W175="-","-",'3c AA'!W175)</f>
        <v>0</v>
      </c>
      <c r="U113" s="38" t="str">
        <f>IF('3c AA'!X175="-","-",'3c AA'!X175)</f>
        <v>-</v>
      </c>
      <c r="V113" s="38" t="str">
        <f>IF('3c AA'!Y175="-","-",'3c AA'!Y175)</f>
        <v>-</v>
      </c>
      <c r="W113" s="38" t="str">
        <f>IF('3c AA'!Z175="-","-",'3c AA'!Z175)</f>
        <v>-</v>
      </c>
      <c r="X113" s="38" t="str">
        <f>IF('3c AA'!AA175="-","-",'3c AA'!AA175)</f>
        <v>-</v>
      </c>
      <c r="Y113" s="38" t="str">
        <f>IF('3c AA'!AB175="-","-",'3c AA'!AB175)</f>
        <v>-</v>
      </c>
      <c r="Z113" s="38" t="str">
        <f>IF('3c AA'!AC175="-","-",'3c AA'!AC175)</f>
        <v>-</v>
      </c>
      <c r="AA113" s="28"/>
    </row>
    <row r="114" spans="1:27" s="29" customFormat="1" ht="12.4" customHeight="1" x14ac:dyDescent="0.15">
      <c r="A114" s="256">
        <v>3</v>
      </c>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t="str">
        <f>IF('3d PC'!U36="-","-",'3d PC'!U36)</f>
        <v>-</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15">
      <c r="A115" s="256">
        <v>4</v>
      </c>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t="str">
        <f>IF('3e NC-Elec'!V64="-","-",'3e NC-Elec'!V64)</f>
        <v>-</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15">
      <c r="A116" s="256">
        <v>5</v>
      </c>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t="str">
        <f>IF('3g CPIH'!Q$16="-","-",'3h OC '!$E$10*('3g CPIH'!Q$16/'3g CPIH'!$G$16))</f>
        <v>-</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15">
      <c r="A117" s="256">
        <v>6</v>
      </c>
      <c r="B117" s="135" t="s">
        <v>349</v>
      </c>
      <c r="C117" s="135" t="s">
        <v>43</v>
      </c>
      <c r="D117" s="133" t="s">
        <v>324</v>
      </c>
      <c r="E117" s="128"/>
      <c r="F117" s="30"/>
      <c r="G117" s="38" t="s">
        <v>333</v>
      </c>
      <c r="H117" s="38" t="s">
        <v>333</v>
      </c>
      <c r="I117" s="38" t="s">
        <v>333</v>
      </c>
      <c r="J117" s="38" t="s">
        <v>333</v>
      </c>
      <c r="K117" s="38">
        <f>IF('3i SMNCC'!G$40="-","-",'3i SMNCC'!G$40)</f>
        <v>0</v>
      </c>
      <c r="L117" s="38">
        <f>IF('3i SMNCC'!H$40="-","-",'3i SMNCC'!H$40)</f>
        <v>-0.18995176814939541</v>
      </c>
      <c r="M117" s="38">
        <f>IF('3i SMNCC'!I$40="-","-",'3i SMNCC'!I$40)</f>
        <v>2.3898674656215144</v>
      </c>
      <c r="N117" s="38">
        <f>IF('3i SMNCC'!J$40="-","-",'3i SMNCC'!J$40)</f>
        <v>2.4654635585146529</v>
      </c>
      <c r="O117" s="30"/>
      <c r="P117" s="38">
        <f>IF('3i SMNCC'!L$40="-","-",'3i SMNCC'!L$40)</f>
        <v>2.4654635585146529</v>
      </c>
      <c r="Q117" s="38">
        <f>IF('3i SMNCC'!M$40="-","-",'3i SMNCC'!M$40)</f>
        <v>4.8850955964817686</v>
      </c>
      <c r="R117" s="38">
        <f>IF('3i SMNCC'!N$40="-","-",'3i SMNCC'!N$40)</f>
        <v>4.7480163427765101</v>
      </c>
      <c r="S117" s="38">
        <f>IF('3i SMNCC'!O$40="-","-",'3i SMNCC'!O$40)</f>
        <v>7.093641997338695</v>
      </c>
      <c r="T117" s="38">
        <f>IF('3i SMNCC'!P$40="-","-",'3i SMNCC'!P$40)</f>
        <v>6.2155900817178944</v>
      </c>
      <c r="U117" s="38" t="str">
        <f>IF('3i SMNCC'!Q$40="-","-",'3i SMNCC'!Q$40)</f>
        <v>-</v>
      </c>
      <c r="V117" s="38" t="str">
        <f>IF('3i SMNCC'!R$40="-","-",'3i SMNCC'!R$40)</f>
        <v>-</v>
      </c>
      <c r="W117" s="38" t="str">
        <f>IF('3i SMNCC'!S$40="-","-",'3i SMNCC'!S$40)</f>
        <v>-</v>
      </c>
      <c r="X117" s="38" t="str">
        <f>IF('3i SMNCC'!T$40="-","-",'3i SMNCC'!T$40)</f>
        <v>-</v>
      </c>
      <c r="Y117" s="38" t="str">
        <f>IF('3i SMNCC'!U$40="-","-",'3i SMNCC'!U$40)</f>
        <v>-</v>
      </c>
      <c r="Z117" s="38" t="str">
        <f>IF('3i SMNCC'!V$40="-","-",'3i SMNCC'!V$40)</f>
        <v>-</v>
      </c>
      <c r="AA117" s="28"/>
    </row>
    <row r="118" spans="1:27" s="29" customFormat="1" ht="11.25" customHeight="1" x14ac:dyDescent="0.15">
      <c r="A118" s="256">
        <v>7</v>
      </c>
      <c r="B118" s="135" t="s">
        <v>349</v>
      </c>
      <c r="C118" s="135" t="s">
        <v>389</v>
      </c>
      <c r="D118" s="133" t="s">
        <v>324</v>
      </c>
      <c r="E118" s="128"/>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f>IF('3g CPIH'!P$16="-","-",'3j PAAC PAP'!$G$18*('3g CPIH'!P$16/'3g CPIH'!$G$16))</f>
        <v>25.983398825831699</v>
      </c>
      <c r="U118" s="38" t="str">
        <f>IF('3g CPIH'!Q$16="-","-",'3j PAAC PAP'!$G$18*('3g CPIH'!Q$16/'3g CPIH'!$G$16))</f>
        <v>-</v>
      </c>
      <c r="V118" s="38" t="str">
        <f>IF('3g CPIH'!R$16="-","-",'3j PAAC PAP'!$G$18*('3g CPIH'!R$16/'3g CPIH'!$G$16))</f>
        <v>-</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15">
      <c r="A119" s="256">
        <v>8</v>
      </c>
      <c r="B119" s="135" t="s">
        <v>349</v>
      </c>
      <c r="C119" s="135" t="s">
        <v>406</v>
      </c>
      <c r="D119" s="133" t="s">
        <v>324</v>
      </c>
      <c r="E119" s="128"/>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f>IF(T111="-","-",SUM(T111:T117)*'3j PAAC PAP'!$G$36)</f>
        <v>0</v>
      </c>
      <c r="U119" s="38" t="str">
        <f>IF(U111="-","-",SUM(U111:U117)*'3j PAAC PAP'!$G$36)</f>
        <v>-</v>
      </c>
      <c r="V119" s="38" t="str">
        <f>IF(V111="-","-",SUM(V111:V117)*'3j PAAC PAP'!$G$36)</f>
        <v>-</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15">
      <c r="A120" s="256">
        <v>9</v>
      </c>
      <c r="B120" s="135" t="s">
        <v>388</v>
      </c>
      <c r="C120" s="135" t="s">
        <v>518</v>
      </c>
      <c r="D120" s="133" t="s">
        <v>324</v>
      </c>
      <c r="E120" s="128"/>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11.77527369608231</v>
      </c>
      <c r="M120" s="38">
        <f>IF(M111="-","-",SUM(M111:M119)*'3k EBIT'!$E$10)</f>
        <v>12.831398271178745</v>
      </c>
      <c r="N120" s="38">
        <f>IF(N111="-","-",SUM(N111:N119)*'3k EBIT'!$E$10)</f>
        <v>13.302513554875597</v>
      </c>
      <c r="O120" s="30"/>
      <c r="P120" s="38">
        <f>IF(P111="-","-",SUM(P111:P119)*'3k EBIT'!$E$10)</f>
        <v>13.302513554875597</v>
      </c>
      <c r="Q120" s="38">
        <f>IF(Q111="-","-",SUM(Q111:Q119)*'3k EBIT'!$E$10)</f>
        <v>14.907272739569443</v>
      </c>
      <c r="R120" s="38">
        <f>IF(R111="-","-",SUM(R111:R119)*'3k EBIT'!$E$10)</f>
        <v>14.35408618609088</v>
      </c>
      <c r="S120" s="38">
        <f>IF(S111="-","-",SUM(S111:S119)*'3k EBIT'!$E$10)</f>
        <v>14.493233059053333</v>
      </c>
      <c r="T120" s="38">
        <f>IF(T111="-","-",SUM(T111:T119)*'3k EBIT'!$E$10)</f>
        <v>13.811471936039737</v>
      </c>
      <c r="U120" s="38" t="str">
        <f>IF(U111="-","-",SUM(U111:U119)*'3k EBIT'!$E$10)</f>
        <v>-</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15">
      <c r="A121" s="256">
        <v>10</v>
      </c>
      <c r="B121" s="135" t="s">
        <v>292</v>
      </c>
      <c r="C121" s="179" t="s">
        <v>519</v>
      </c>
      <c r="D121" s="133" t="s">
        <v>324</v>
      </c>
      <c r="E121" s="127"/>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6.8897619552948743</v>
      </c>
      <c r="M121" s="38">
        <f>IF(M111="-","-",SUM(M111:M114,M116:M120)*'3l HAP'!$E$11)</f>
        <v>7.7100566153887291</v>
      </c>
      <c r="N121" s="38">
        <f>IF(N111="-","-",SUM(N111:N114,N116:N120)*'3l HAP'!$E$11)</f>
        <v>8.0808992521589769</v>
      </c>
      <c r="O121" s="30"/>
      <c r="P121" s="38">
        <f>IF(P111="-","-",SUM(P111:P114,P116:P120)*'3l HAP'!$E$11)</f>
        <v>8.0808992521589769</v>
      </c>
      <c r="Q121" s="38">
        <f>IF(Q111="-","-",SUM(Q111:Q114,Q116:Q120)*'3l HAP'!$E$11)</f>
        <v>9.1181834664277357</v>
      </c>
      <c r="R121" s="38">
        <f>IF(R111="-","-",SUM(R111:R114,R116:R120)*'3l HAP'!$E$11)</f>
        <v>8.6819954695132555</v>
      </c>
      <c r="S121" s="38">
        <f>IF(S111="-","-",SUM(S111:S114,S116:S120)*'3l HAP'!$E$11)</f>
        <v>8.6991265961034259</v>
      </c>
      <c r="T121" s="38">
        <f>IF(T111="-","-",SUM(T111:T114,T116:T120)*'3l HAP'!$E$11)</f>
        <v>8.1296260572570684</v>
      </c>
      <c r="U121" s="38" t="str">
        <f>IF(U111="-","-",SUM(U111:U114,U116:U120)*'3l HAP'!$E$11)</f>
        <v>-</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15">
      <c r="A122" s="256">
        <v>11</v>
      </c>
      <c r="B122" s="135" t="s">
        <v>44</v>
      </c>
      <c r="C122" s="135" t="str">
        <f>B122&amp;"_"&amp;D122</f>
        <v>Total_South East</v>
      </c>
      <c r="D122" s="133" t="s">
        <v>324</v>
      </c>
      <c r="E122" s="128"/>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626.64075312774594</v>
      </c>
      <c r="M122" s="38">
        <f t="shared" si="16"/>
        <v>683.0465287805547</v>
      </c>
      <c r="N122" s="38">
        <f t="shared" si="16"/>
        <v>708.21290242266844</v>
      </c>
      <c r="O122" s="30"/>
      <c r="P122" s="38">
        <f t="shared" ref="P122:Z122" si="17">IF(P111="-","-",SUM(P111:P121))</f>
        <v>708.21290242266844</v>
      </c>
      <c r="Q122" s="38">
        <f t="shared" si="17"/>
        <v>793.71116147083819</v>
      </c>
      <c r="R122" s="38">
        <f t="shared" si="17"/>
        <v>764.15990373795023</v>
      </c>
      <c r="S122" s="38">
        <f t="shared" si="17"/>
        <v>771.50055146914542</v>
      </c>
      <c r="T122" s="38">
        <f t="shared" si="17"/>
        <v>735.04890138237863</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v>1</v>
      </c>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t="str">
        <f>IF('3a DF'!V36="-","-",'3a DF'!V36)</f>
        <v>-</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15">
      <c r="A124" s="256">
        <v>2</v>
      </c>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t="str">
        <f>IF('3b CM'!U36="-","-",'3b CM'!U36)</f>
        <v>-</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15">
      <c r="A125" s="256"/>
      <c r="B125" s="132" t="s">
        <v>600</v>
      </c>
      <c r="C125" s="132" t="s">
        <v>601</v>
      </c>
      <c r="D125" s="134" t="s">
        <v>325</v>
      </c>
      <c r="E125" s="131"/>
      <c r="F125" s="30"/>
      <c r="G125" s="129" t="str">
        <f>IF('3c AA'!J176="-","-",'3c AA'!J176)</f>
        <v>-</v>
      </c>
      <c r="H125" s="129" t="str">
        <f>IF('3c AA'!K176="-","-",'3c AA'!K176)</f>
        <v>-</v>
      </c>
      <c r="I125" s="129" t="str">
        <f>IF('3c AA'!L176="-","-",'3c AA'!L176)</f>
        <v>-</v>
      </c>
      <c r="J125" s="129" t="str">
        <f>IF('3c AA'!M176="-","-",'3c AA'!M176)</f>
        <v>-</v>
      </c>
      <c r="K125" s="129" t="str">
        <f>IF('3c AA'!N176="-","-",'3c AA'!N176)</f>
        <v>-</v>
      </c>
      <c r="L125" s="129" t="str">
        <f>IF('3c AA'!O176="-","-",'3c AA'!O176)</f>
        <v>-</v>
      </c>
      <c r="M125" s="129" t="str">
        <f>IF('3c AA'!P176="-","-",'3c AA'!P176)</f>
        <v>-</v>
      </c>
      <c r="N125" s="129" t="str">
        <f>IF('3c AA'!Q176="-","-",'3c AA'!Q176)</f>
        <v>-</v>
      </c>
      <c r="O125" s="30"/>
      <c r="P125" s="129" t="str">
        <f>IF('3c AA'!S176="-","-",'3c AA'!S176)</f>
        <v>-</v>
      </c>
      <c r="Q125" s="129" t="str">
        <f>IF('3c AA'!T176="-","-",'3c AA'!T176)</f>
        <v>-</v>
      </c>
      <c r="R125" s="129" t="str">
        <f>IF('3c AA'!U176="-","-",'3c AA'!U176)</f>
        <v>-</v>
      </c>
      <c r="S125" s="129" t="str">
        <f>IF('3c AA'!V176="-","-",'3c AA'!V176)</f>
        <v>-</v>
      </c>
      <c r="T125" s="129">
        <f>IF('3c AA'!W176="-","-",'3c AA'!W176)</f>
        <v>0</v>
      </c>
      <c r="U125" s="129" t="str">
        <f>IF('3c AA'!X176="-","-",'3c AA'!X176)</f>
        <v>-</v>
      </c>
      <c r="V125" s="129" t="str">
        <f>IF('3c AA'!Y176="-","-",'3c AA'!Y176)</f>
        <v>-</v>
      </c>
      <c r="W125" s="129" t="str">
        <f>IF('3c AA'!Z176="-","-",'3c AA'!Z176)</f>
        <v>-</v>
      </c>
      <c r="X125" s="129" t="str">
        <f>IF('3c AA'!AA176="-","-",'3c AA'!AA176)</f>
        <v>-</v>
      </c>
      <c r="Y125" s="129" t="str">
        <f>IF('3c AA'!AB176="-","-",'3c AA'!AB176)</f>
        <v>-</v>
      </c>
      <c r="Z125" s="129" t="str">
        <f>IF('3c AA'!AC176="-","-",'3c AA'!AC176)</f>
        <v>-</v>
      </c>
      <c r="AA125" s="28"/>
    </row>
    <row r="126" spans="1:27" s="29" customFormat="1" ht="11.25" customHeight="1" x14ac:dyDescent="0.15">
      <c r="A126" s="256">
        <v>3</v>
      </c>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t="str">
        <f>IF('3d PC'!U37="-","-",'3d PC'!U37)</f>
        <v>-</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15">
      <c r="A127" s="256">
        <v>4</v>
      </c>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t="str">
        <f>IF('3e NC-Elec'!V65="-","-",'3e NC-Elec'!V65)</f>
        <v>-</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15">
      <c r="A128" s="256">
        <v>5</v>
      </c>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t="str">
        <f>IF('3g CPIH'!Q$16="-","-",'3h OC '!$E$10*('3g CPIH'!Q$16/'3g CPIH'!$G$16))</f>
        <v>-</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15">
      <c r="A129" s="256">
        <v>6</v>
      </c>
      <c r="B129" s="132" t="s">
        <v>349</v>
      </c>
      <c r="C129" s="132" t="s">
        <v>43</v>
      </c>
      <c r="D129" s="134" t="s">
        <v>325</v>
      </c>
      <c r="E129" s="131"/>
      <c r="F129" s="30"/>
      <c r="G129" s="129" t="s">
        <v>333</v>
      </c>
      <c r="H129" s="129" t="s">
        <v>333</v>
      </c>
      <c r="I129" s="129" t="s">
        <v>333</v>
      </c>
      <c r="J129" s="129" t="s">
        <v>333</v>
      </c>
      <c r="K129" s="129">
        <f>IF('3i SMNCC'!G$40="-","-",'3i SMNCC'!G$40)</f>
        <v>0</v>
      </c>
      <c r="L129" s="129">
        <f>IF('3i SMNCC'!H$40="-","-",'3i SMNCC'!H$40)</f>
        <v>-0.18995176814939541</v>
      </c>
      <c r="M129" s="129">
        <f>IF('3i SMNCC'!I$40="-","-",'3i SMNCC'!I$40)</f>
        <v>2.3898674656215144</v>
      </c>
      <c r="N129" s="129">
        <f>IF('3i SMNCC'!J$40="-","-",'3i SMNCC'!J$40)</f>
        <v>2.4654635585146529</v>
      </c>
      <c r="O129" s="30"/>
      <c r="P129" s="129">
        <f>IF('3i SMNCC'!L$40="-","-",'3i SMNCC'!L$40)</f>
        <v>2.4654635585146529</v>
      </c>
      <c r="Q129" s="129">
        <f>IF('3i SMNCC'!M$40="-","-",'3i SMNCC'!M$40)</f>
        <v>4.8850955964817686</v>
      </c>
      <c r="R129" s="129">
        <f>IF('3i SMNCC'!N$40="-","-",'3i SMNCC'!N$40)</f>
        <v>4.7480163427765101</v>
      </c>
      <c r="S129" s="129">
        <f>IF('3i SMNCC'!O$40="-","-",'3i SMNCC'!O$40)</f>
        <v>7.093641997338695</v>
      </c>
      <c r="T129" s="129">
        <f>IF('3i SMNCC'!P$40="-","-",'3i SMNCC'!P$40)</f>
        <v>6.2155900817178944</v>
      </c>
      <c r="U129" s="129" t="str">
        <f>IF('3i SMNCC'!Q$40="-","-",'3i SMNCC'!Q$40)</f>
        <v>-</v>
      </c>
      <c r="V129" s="129" t="str">
        <f>IF('3i SMNCC'!R$40="-","-",'3i SMNCC'!R$40)</f>
        <v>-</v>
      </c>
      <c r="W129" s="129" t="str">
        <f>IF('3i SMNCC'!S$40="-","-",'3i SMNCC'!S$40)</f>
        <v>-</v>
      </c>
      <c r="X129" s="129" t="str">
        <f>IF('3i SMNCC'!T$40="-","-",'3i SMNCC'!T$40)</f>
        <v>-</v>
      </c>
      <c r="Y129" s="129" t="str">
        <f>IF('3i SMNCC'!U$40="-","-",'3i SMNCC'!U$40)</f>
        <v>-</v>
      </c>
      <c r="Z129" s="129" t="str">
        <f>IF('3i SMNCC'!V$40="-","-",'3i SMNCC'!V$40)</f>
        <v>-</v>
      </c>
      <c r="AA129" s="28"/>
    </row>
    <row r="130" spans="1:27" s="29" customFormat="1" ht="11.25" customHeight="1" x14ac:dyDescent="0.15">
      <c r="A130" s="256">
        <v>7</v>
      </c>
      <c r="B130" s="132" t="s">
        <v>349</v>
      </c>
      <c r="C130" s="132" t="s">
        <v>389</v>
      </c>
      <c r="D130" s="134" t="s">
        <v>325</v>
      </c>
      <c r="E130" s="131"/>
      <c r="F130" s="30"/>
      <c r="G130" s="129">
        <f>IF('3g CPIH'!C$16="-","-",'3j PAAC PAP'!$G$18*('3g CPIH'!C$16/'3g CPIH'!$G$16))</f>
        <v>23.857918590998043</v>
      </c>
      <c r="H130" s="129">
        <f>IF('3g CPIH'!D$16="-","-",'3j PAAC PAP'!$G$18*('3g CPIH'!D$16/'3g CPIH'!$G$16))</f>
        <v>23.905682191780819</v>
      </c>
      <c r="I130" s="129">
        <f>IF('3g CPIH'!E$16="-","-",'3j PAAC PAP'!$G$18*('3g CPIH'!E$16/'3g CPIH'!$G$16))</f>
        <v>23.977327592954992</v>
      </c>
      <c r="J130" s="129">
        <f>IF('3g CPIH'!F$16="-","-",'3j PAAC PAP'!$G$18*('3g CPIH'!F$16/'3g CPIH'!$G$16))</f>
        <v>24.120618395303325</v>
      </c>
      <c r="K130" s="129">
        <f>IF('3g CPIH'!G$16="-","-",'3j PAAC PAP'!$G$18*('3g CPIH'!G$16/'3g CPIH'!$G$16))</f>
        <v>24.4072</v>
      </c>
      <c r="L130" s="129">
        <f>IF('3g CPIH'!H$16="-","-",'3j PAAC PAP'!$G$18*('3g CPIH'!H$16/'3g CPIH'!$G$16))</f>
        <v>24.717663405088064</v>
      </c>
      <c r="M130" s="129">
        <f>IF('3g CPIH'!I$16="-","-",'3j PAAC PAP'!$G$18*('3g CPIH'!I$16/'3g CPIH'!$G$16))</f>
        <v>25.075890410958902</v>
      </c>
      <c r="N130" s="129">
        <f>IF('3g CPIH'!J$16="-","-",'3j PAAC PAP'!$G$18*('3g CPIH'!J$16/'3g CPIH'!$G$16))</f>
        <v>25.290826614481411</v>
      </c>
      <c r="O130" s="30"/>
      <c r="P130" s="129">
        <f>IF('3g CPIH'!L$16="-","-",'3j PAAC PAP'!$G$18*('3g CPIH'!L$16/'3g CPIH'!$G$16))</f>
        <v>25.290826614481411</v>
      </c>
      <c r="Q130" s="129">
        <f>IF('3g CPIH'!M$16="-","-",'3j PAAC PAP'!$G$18*('3g CPIH'!M$16/'3g CPIH'!$G$16))</f>
        <v>25.577408219178082</v>
      </c>
      <c r="R130" s="129">
        <f>IF('3g CPIH'!N$16="-","-",'3j PAAC PAP'!$G$18*('3g CPIH'!N$16/'3g CPIH'!$G$16))</f>
        <v>25.768462622309197</v>
      </c>
      <c r="S130" s="129">
        <f>IF('3g CPIH'!O$16="-","-",'3j PAAC PAP'!$G$18*('3g CPIH'!O$16/'3g CPIH'!$G$16))</f>
        <v>25.911753424657533</v>
      </c>
      <c r="T130" s="129">
        <f>IF('3g CPIH'!P$16="-","-",'3j PAAC PAP'!$G$18*('3g CPIH'!P$16/'3g CPIH'!$G$16))</f>
        <v>25.983398825831699</v>
      </c>
      <c r="U130" s="129" t="str">
        <f>IF('3g CPIH'!Q$16="-","-",'3j PAAC PAP'!$G$18*('3g CPIH'!Q$16/'3g CPIH'!$G$16))</f>
        <v>-</v>
      </c>
      <c r="V130" s="129" t="str">
        <f>IF('3g CPIH'!R$16="-","-",'3j PAAC PAP'!$G$18*('3g CPIH'!R$16/'3g CPIH'!$G$16))</f>
        <v>-</v>
      </c>
      <c r="W130" s="129" t="str">
        <f>IF('3g CPIH'!S$16="-","-",'3j PAAC PAP'!$G$18*('3g CPIH'!S$16/'3g CPIH'!$G$16))</f>
        <v>-</v>
      </c>
      <c r="X130" s="129" t="str">
        <f>IF('3g CPIH'!T$16="-","-",'3j PAAC PAP'!$G$18*('3g CPIH'!T$16/'3g CPIH'!$G$16))</f>
        <v>-</v>
      </c>
      <c r="Y130" s="129" t="str">
        <f>IF('3g CPIH'!U$16="-","-",'3j PAAC PAP'!$G$18*('3g CPIH'!U$16/'3g CPIH'!$G$16))</f>
        <v>-</v>
      </c>
      <c r="Z130" s="129" t="str">
        <f>IF('3g CPIH'!V$16="-","-",'3j PAAC PAP'!$G$18*('3g CPIH'!V$16/'3g CPIH'!$G$16))</f>
        <v>-</v>
      </c>
      <c r="AA130" s="28"/>
    </row>
    <row r="131" spans="1:27" s="29" customFormat="1" ht="11.25" customHeight="1" x14ac:dyDescent="0.15">
      <c r="A131" s="256">
        <v>8</v>
      </c>
      <c r="B131" s="132" t="s">
        <v>349</v>
      </c>
      <c r="C131" s="132" t="s">
        <v>406</v>
      </c>
      <c r="D131" s="134" t="s">
        <v>325</v>
      </c>
      <c r="E131" s="131"/>
      <c r="F131" s="30"/>
      <c r="G131" s="129">
        <f>IF(G123="-","-",SUM(G123:G129)*'3j PAAC PAP'!$G$36)</f>
        <v>0</v>
      </c>
      <c r="H131" s="129">
        <f>IF(H123="-","-",SUM(H123:H129)*'3j PAAC PAP'!$G$36)</f>
        <v>0</v>
      </c>
      <c r="I131" s="129">
        <f>IF(I123="-","-",SUM(I123:I129)*'3j PAAC PAP'!$G$36)</f>
        <v>0</v>
      </c>
      <c r="J131" s="129">
        <f>IF(J123="-","-",SUM(J123:J129)*'3j PAAC PAP'!$G$36)</f>
        <v>0</v>
      </c>
      <c r="K131" s="129">
        <f>IF(K123="-","-",SUM(K123:K129)*'3j PAAC PAP'!$G$36)</f>
        <v>0</v>
      </c>
      <c r="L131" s="129">
        <f>IF(L123="-","-",SUM(L123:L129)*'3j PAAC PAP'!$G$36)</f>
        <v>0</v>
      </c>
      <c r="M131" s="129">
        <f>IF(M123="-","-",SUM(M123:M129)*'3j PAAC PAP'!$G$36)</f>
        <v>0</v>
      </c>
      <c r="N131" s="129">
        <f>IF(N123="-","-",SUM(N123:N129)*'3j PAAC PAP'!$G$36)</f>
        <v>0</v>
      </c>
      <c r="O131" s="30"/>
      <c r="P131" s="129">
        <f>IF(P123="-","-",SUM(P123:P129)*'3j PAAC PAP'!$G$36)</f>
        <v>0</v>
      </c>
      <c r="Q131" s="129">
        <f>IF(Q123="-","-",SUM(Q123:Q129)*'3j PAAC PAP'!$G$36)</f>
        <v>0</v>
      </c>
      <c r="R131" s="129">
        <f>IF(R123="-","-",SUM(R123:R129)*'3j PAAC PAP'!$G$36)</f>
        <v>0</v>
      </c>
      <c r="S131" s="129">
        <f>IF(S123="-","-",SUM(S123:S129)*'3j PAAC PAP'!$G$36)</f>
        <v>0</v>
      </c>
      <c r="T131" s="129">
        <f>IF(T123="-","-",SUM(T123:T129)*'3j PAAC PAP'!$G$36)</f>
        <v>0</v>
      </c>
      <c r="U131" s="129" t="str">
        <f>IF(U123="-","-",SUM(U123:U129)*'3j PAAC PAP'!$G$36)</f>
        <v>-</v>
      </c>
      <c r="V131" s="129" t="str">
        <f>IF(V123="-","-",SUM(V123:V129)*'3j PAAC PAP'!$G$36)</f>
        <v>-</v>
      </c>
      <c r="W131" s="129" t="str">
        <f>IF(W123="-","-",SUM(W123:W129)*'3j PAAC PAP'!$G$36)</f>
        <v>-</v>
      </c>
      <c r="X131" s="129" t="str">
        <f>IF(X123="-","-",SUM(X123:X129)*'3j PAAC PAP'!$G$36)</f>
        <v>-</v>
      </c>
      <c r="Y131" s="129" t="str">
        <f>IF(Y123="-","-",SUM(Y123:Y129)*'3j PAAC PAP'!$G$36)</f>
        <v>-</v>
      </c>
      <c r="Z131" s="129" t="str">
        <f>IF(Z123="-","-",SUM(Z123:Z129)*'3j PAAC PAP'!$G$36)</f>
        <v>-</v>
      </c>
      <c r="AA131" s="28"/>
    </row>
    <row r="132" spans="1:27" s="29" customFormat="1" ht="11.25" x14ac:dyDescent="0.15">
      <c r="A132" s="256">
        <v>9</v>
      </c>
      <c r="B132" s="132" t="s">
        <v>388</v>
      </c>
      <c r="C132" s="132" t="s">
        <v>518</v>
      </c>
      <c r="D132" s="134" t="s">
        <v>325</v>
      </c>
      <c r="E132" s="131"/>
      <c r="F132" s="30"/>
      <c r="G132" s="129">
        <f>IF(G123="-","-",SUM(G123:G131)*'3k EBIT'!$E$10)</f>
        <v>11.153197575900336</v>
      </c>
      <c r="H132" s="129">
        <f>IF(H123="-","-",SUM(H123:H131)*'3k EBIT'!$E$10)</f>
        <v>10.656649951860093</v>
      </c>
      <c r="I132" s="129">
        <f>IF(I123="-","-",SUM(I123:I131)*'3k EBIT'!$E$10)</f>
        <v>11.13658635565135</v>
      </c>
      <c r="J132" s="129">
        <f>IF(J123="-","-",SUM(J123:J131)*'3k EBIT'!$E$10)</f>
        <v>10.919815890900999</v>
      </c>
      <c r="K132" s="129">
        <f>IF(K123="-","-",SUM(K123:K131)*'3k EBIT'!$E$10)</f>
        <v>11.91877331031575</v>
      </c>
      <c r="L132" s="129">
        <f>IF(L123="-","-",SUM(L123:L131)*'3k EBIT'!$E$10)</f>
        <v>11.773802738065834</v>
      </c>
      <c r="M132" s="129">
        <f>IF(M123="-","-",SUM(M123:M131)*'3k EBIT'!$E$10)</f>
        <v>13.027514440524737</v>
      </c>
      <c r="N132" s="129">
        <f>IF(N123="-","-",SUM(N123:N131)*'3k EBIT'!$E$10)</f>
        <v>13.493005317600071</v>
      </c>
      <c r="O132" s="30"/>
      <c r="P132" s="129">
        <f>IF(P123="-","-",SUM(P123:P131)*'3k EBIT'!$E$10)</f>
        <v>13.493005317600071</v>
      </c>
      <c r="Q132" s="129">
        <f>IF(Q123="-","-",SUM(Q123:Q131)*'3k EBIT'!$E$10)</f>
        <v>14.955756927208933</v>
      </c>
      <c r="R132" s="129">
        <f>IF(R123="-","-",SUM(R123:R131)*'3k EBIT'!$E$10)</f>
        <v>14.413438178745656</v>
      </c>
      <c r="S132" s="129">
        <f>IF(S123="-","-",SUM(S123:S131)*'3k EBIT'!$E$10)</f>
        <v>14.349630558495349</v>
      </c>
      <c r="T132" s="129">
        <f>IF(T123="-","-",SUM(T123:T131)*'3k EBIT'!$E$10)</f>
        <v>13.680311499553246</v>
      </c>
      <c r="U132" s="129" t="str">
        <f>IF(U123="-","-",SUM(U123:U131)*'3k EBIT'!$E$10)</f>
        <v>-</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15">
      <c r="A133" s="256">
        <v>10</v>
      </c>
      <c r="B133" s="132" t="s">
        <v>292</v>
      </c>
      <c r="C133" s="177" t="s">
        <v>519</v>
      </c>
      <c r="D133" s="134" t="s">
        <v>325</v>
      </c>
      <c r="E133" s="130"/>
      <c r="F133" s="30"/>
      <c r="G133" s="129">
        <f>IF(G123="-","-",SUM(G123:G126,G128:G132)*'3l HAP'!$E$11)</f>
        <v>6.7109309526529834</v>
      </c>
      <c r="H133" s="129">
        <f>IF(H123="-","-",SUM(H123:H126,H128:H132)*'3l HAP'!$E$11)</f>
        <v>6.3136652590908939</v>
      </c>
      <c r="I133" s="129">
        <f>IF(I123="-","-",SUM(I123:I126,I128:I132)*'3l HAP'!$E$11)</f>
        <v>6.3541082417887331</v>
      </c>
      <c r="J133" s="129">
        <f>IF(J123="-","-",SUM(J123:J126,J128:J132)*'3l HAP'!$E$11)</f>
        <v>6.1980783307986886</v>
      </c>
      <c r="K133" s="129">
        <f>IF(K123="-","-",SUM(K123:K126,K128:K132)*'3l HAP'!$E$11)</f>
        <v>7.0054963936161609</v>
      </c>
      <c r="L133" s="129">
        <f>IF(L123="-","-",SUM(L123:L126,L128:L132)*'3l HAP'!$E$11)</f>
        <v>6.8762384791748508</v>
      </c>
      <c r="M133" s="129">
        <f>IF(M123="-","-",SUM(M123:M126,M128:M132)*'3l HAP'!$E$11)</f>
        <v>7.6593875892233152</v>
      </c>
      <c r="N133" s="129">
        <f>IF(N123="-","-",SUM(N123:N126,N128:N132)*'3l HAP'!$E$11)</f>
        <v>8.0257955070436964</v>
      </c>
      <c r="O133" s="30"/>
      <c r="P133" s="129">
        <f>IF(P123="-","-",SUM(P123:P126,P128:P132)*'3l HAP'!$E$11)</f>
        <v>8.0257955070436964</v>
      </c>
      <c r="Q133" s="129">
        <f>IF(Q123="-","-",SUM(Q123:Q126,Q128:Q132)*'3l HAP'!$E$11)</f>
        <v>9.0778843238123184</v>
      </c>
      <c r="R133" s="129">
        <f>IF(R123="-","-",SUM(R123:R126,R128:R132)*'3l HAP'!$E$11)</f>
        <v>8.6457347465881416</v>
      </c>
      <c r="S133" s="129">
        <f>IF(S123="-","-",SUM(S123:S126,S128:S132)*'3l HAP'!$E$11)</f>
        <v>8.6389855266415836</v>
      </c>
      <c r="T133" s="129">
        <f>IF(T123="-","-",SUM(T123:T126,T128:T132)*'3l HAP'!$E$11)</f>
        <v>8.076127069046299</v>
      </c>
      <c r="U133" s="129" t="str">
        <f>IF(U123="-","-",SUM(U123:U126,U128:U132)*'3l HAP'!$E$11)</f>
        <v>-</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15">
      <c r="A134" s="256">
        <v>11</v>
      </c>
      <c r="B134" s="132" t="s">
        <v>44</v>
      </c>
      <c r="C134" s="132" t="str">
        <f>B134&amp;"_"&amp;D134</f>
        <v>Total_South Wales</v>
      </c>
      <c r="D134" s="134" t="s">
        <v>325</v>
      </c>
      <c r="E134" s="131"/>
      <c r="F134" s="30"/>
      <c r="G134" s="129">
        <f t="shared" ref="G134:N134" si="18">IF(G123="-","-",SUM(G123:G133))</f>
        <v>593.72108721816176</v>
      </c>
      <c r="H134" s="129">
        <f t="shared" si="18"/>
        <v>567.18974684354555</v>
      </c>
      <c r="I134" s="129">
        <f t="shared" si="18"/>
        <v>592.48999011847218</v>
      </c>
      <c r="J134" s="129">
        <f t="shared" si="18"/>
        <v>580.92499309102016</v>
      </c>
      <c r="K134" s="129">
        <f t="shared" si="18"/>
        <v>634.30909572188671</v>
      </c>
      <c r="L134" s="129">
        <f t="shared" si="18"/>
        <v>626.54981084063149</v>
      </c>
      <c r="M134" s="129">
        <f t="shared" si="18"/>
        <v>693.31775914069078</v>
      </c>
      <c r="N134" s="129">
        <f t="shared" si="18"/>
        <v>718.1836767849943</v>
      </c>
      <c r="O134" s="30"/>
      <c r="P134" s="129">
        <f t="shared" ref="P134:Z134" si="19">IF(P123="-","-",SUM(P123:P133))</f>
        <v>718.1836767849943</v>
      </c>
      <c r="Q134" s="129">
        <f t="shared" si="19"/>
        <v>796.2226606236427</v>
      </c>
      <c r="R134" s="129">
        <f t="shared" si="19"/>
        <v>767.24743081182987</v>
      </c>
      <c r="S134" s="129">
        <f t="shared" si="19"/>
        <v>763.88238717638797</v>
      </c>
      <c r="T134" s="129">
        <f t="shared" si="19"/>
        <v>728.09222437783365</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v>1</v>
      </c>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t="str">
        <f>IF('3a DF'!V37="-","-",'3a DF'!V37)</f>
        <v>-</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15">
      <c r="A136" s="256">
        <v>2</v>
      </c>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t="str">
        <f>IF('3b CM'!U37="-","-",'3b CM'!U37)</f>
        <v>-</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15">
      <c r="A137" s="256"/>
      <c r="B137" s="135" t="s">
        <v>600</v>
      </c>
      <c r="C137" s="135" t="s">
        <v>601</v>
      </c>
      <c r="D137" s="133" t="s">
        <v>326</v>
      </c>
      <c r="E137" s="128"/>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f>IF('3c AA'!W177="-","-",'3c AA'!W177)</f>
        <v>0</v>
      </c>
      <c r="U137" s="38" t="str">
        <f>IF('3c AA'!X177="-","-",'3c AA'!X177)</f>
        <v>-</v>
      </c>
      <c r="V137" s="38" t="str">
        <f>IF('3c AA'!Y177="-","-",'3c AA'!Y177)</f>
        <v>-</v>
      </c>
      <c r="W137" s="38" t="str">
        <f>IF('3c AA'!Z177="-","-",'3c AA'!Z177)</f>
        <v>-</v>
      </c>
      <c r="X137" s="38" t="str">
        <f>IF('3c AA'!AA177="-","-",'3c AA'!AA177)</f>
        <v>-</v>
      </c>
      <c r="Y137" s="38" t="str">
        <f>IF('3c AA'!AB177="-","-",'3c AA'!AB177)</f>
        <v>-</v>
      </c>
      <c r="Z137" s="38" t="str">
        <f>IF('3c AA'!AC177="-","-",'3c AA'!AC177)</f>
        <v>-</v>
      </c>
      <c r="AA137" s="28"/>
    </row>
    <row r="138" spans="1:27" s="29" customFormat="1" ht="11.25" customHeight="1" x14ac:dyDescent="0.15">
      <c r="A138" s="256">
        <v>3</v>
      </c>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t="str">
        <f>IF('3d PC'!U38="-","-",'3d PC'!U38)</f>
        <v>-</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15">
      <c r="A139" s="256">
        <v>4</v>
      </c>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t="str">
        <f>IF('3e NC-Elec'!V66="-","-",'3e NC-Elec'!V66)</f>
        <v>-</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15">
      <c r="A140" s="256">
        <v>5</v>
      </c>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t="str">
        <f>IF('3g CPIH'!Q$16="-","-",'3h OC '!$E$10*('3g CPIH'!Q$16/'3g CPIH'!$G$16))</f>
        <v>-</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15">
      <c r="A141" s="256">
        <v>6</v>
      </c>
      <c r="B141" s="135" t="s">
        <v>349</v>
      </c>
      <c r="C141" s="135" t="s">
        <v>43</v>
      </c>
      <c r="D141" s="133" t="s">
        <v>326</v>
      </c>
      <c r="E141" s="128"/>
      <c r="F141" s="30"/>
      <c r="G141" s="38" t="s">
        <v>333</v>
      </c>
      <c r="H141" s="38" t="s">
        <v>333</v>
      </c>
      <c r="I141" s="38" t="s">
        <v>333</v>
      </c>
      <c r="J141" s="38" t="s">
        <v>333</v>
      </c>
      <c r="K141" s="38">
        <f>IF('3i SMNCC'!G$40="-","-",'3i SMNCC'!G$40)</f>
        <v>0</v>
      </c>
      <c r="L141" s="38">
        <f>IF('3i SMNCC'!H$40="-","-",'3i SMNCC'!H$40)</f>
        <v>-0.18995176814939541</v>
      </c>
      <c r="M141" s="38">
        <f>IF('3i SMNCC'!I$40="-","-",'3i SMNCC'!I$40)</f>
        <v>2.3898674656215144</v>
      </c>
      <c r="N141" s="38">
        <f>IF('3i SMNCC'!J$40="-","-",'3i SMNCC'!J$40)</f>
        <v>2.4654635585146529</v>
      </c>
      <c r="O141" s="30"/>
      <c r="P141" s="38">
        <f>IF('3i SMNCC'!L$40="-","-",'3i SMNCC'!L$40)</f>
        <v>2.4654635585146529</v>
      </c>
      <c r="Q141" s="38">
        <f>IF('3i SMNCC'!M$40="-","-",'3i SMNCC'!M$40)</f>
        <v>4.8850955964817686</v>
      </c>
      <c r="R141" s="38">
        <f>IF('3i SMNCC'!N$40="-","-",'3i SMNCC'!N$40)</f>
        <v>4.7480163427765101</v>
      </c>
      <c r="S141" s="38">
        <f>IF('3i SMNCC'!O$40="-","-",'3i SMNCC'!O$40)</f>
        <v>7.093641997338695</v>
      </c>
      <c r="T141" s="38">
        <f>IF('3i SMNCC'!P$40="-","-",'3i SMNCC'!P$40)</f>
        <v>6.2155900817178944</v>
      </c>
      <c r="U141" s="38" t="str">
        <f>IF('3i SMNCC'!Q$40="-","-",'3i SMNCC'!Q$40)</f>
        <v>-</v>
      </c>
      <c r="V141" s="38" t="str">
        <f>IF('3i SMNCC'!R$40="-","-",'3i SMNCC'!R$40)</f>
        <v>-</v>
      </c>
      <c r="W141" s="38" t="str">
        <f>IF('3i SMNCC'!S$40="-","-",'3i SMNCC'!S$40)</f>
        <v>-</v>
      </c>
      <c r="X141" s="38" t="str">
        <f>IF('3i SMNCC'!T$40="-","-",'3i SMNCC'!T$40)</f>
        <v>-</v>
      </c>
      <c r="Y141" s="38" t="str">
        <f>IF('3i SMNCC'!U$40="-","-",'3i SMNCC'!U$40)</f>
        <v>-</v>
      </c>
      <c r="Z141" s="38" t="str">
        <f>IF('3i SMNCC'!V$40="-","-",'3i SMNCC'!V$40)</f>
        <v>-</v>
      </c>
      <c r="AA141" s="28"/>
    </row>
    <row r="142" spans="1:27" s="29" customFormat="1" ht="12.4" customHeight="1" x14ac:dyDescent="0.15">
      <c r="A142" s="256">
        <v>7</v>
      </c>
      <c r="B142" s="135" t="s">
        <v>349</v>
      </c>
      <c r="C142" s="135" t="s">
        <v>389</v>
      </c>
      <c r="D142" s="133" t="s">
        <v>326</v>
      </c>
      <c r="E142" s="128"/>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f>IF('3g CPIH'!P$16="-","-",'3j PAAC PAP'!$G$18*('3g CPIH'!P$16/'3g CPIH'!$G$16))</f>
        <v>25.983398825831699</v>
      </c>
      <c r="U142" s="38" t="str">
        <f>IF('3g CPIH'!Q$16="-","-",'3j PAAC PAP'!$G$18*('3g CPIH'!Q$16/'3g CPIH'!$G$16))</f>
        <v>-</v>
      </c>
      <c r="V142" s="38" t="str">
        <f>IF('3g CPIH'!R$16="-","-",'3j PAAC PAP'!$G$18*('3g CPIH'!R$16/'3g CPIH'!$G$16))</f>
        <v>-</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15">
      <c r="A143" s="256">
        <v>8</v>
      </c>
      <c r="B143" s="135" t="s">
        <v>349</v>
      </c>
      <c r="C143" s="135" t="s">
        <v>406</v>
      </c>
      <c r="D143" s="133" t="s">
        <v>326</v>
      </c>
      <c r="E143" s="128"/>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f>IF(T135="-","-",SUM(T135:T141)*'3j PAAC PAP'!$G$36)</f>
        <v>0</v>
      </c>
      <c r="U143" s="38" t="str">
        <f>IF(U135="-","-",SUM(U135:U141)*'3j PAAC PAP'!$G$36)</f>
        <v>-</v>
      </c>
      <c r="V143" s="38" t="str">
        <f>IF(V135="-","-",SUM(V135:V141)*'3j PAAC PAP'!$G$36)</f>
        <v>-</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25" x14ac:dyDescent="0.15">
      <c r="A144" s="256">
        <v>9</v>
      </c>
      <c r="B144" s="135" t="s">
        <v>388</v>
      </c>
      <c r="C144" s="135" t="s">
        <v>518</v>
      </c>
      <c r="D144" s="133" t="s">
        <v>326</v>
      </c>
      <c r="E144" s="128"/>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12.056771803097824</v>
      </c>
      <c r="M144" s="38">
        <f>IF(M135="-","-",SUM(M135:M143)*'3k EBIT'!$E$10)</f>
        <v>13.275363342276952</v>
      </c>
      <c r="N144" s="38">
        <f>IF(N135="-","-",SUM(N135:N143)*'3k EBIT'!$E$10)</f>
        <v>13.739139770107391</v>
      </c>
      <c r="O144" s="30"/>
      <c r="P144" s="38">
        <f>IF(P135="-","-",SUM(P135:P143)*'3k EBIT'!$E$10)</f>
        <v>13.739139770107391</v>
      </c>
      <c r="Q144" s="38">
        <f>IF(Q135="-","-",SUM(Q135:Q143)*'3k EBIT'!$E$10)</f>
        <v>15.152417893472775</v>
      </c>
      <c r="R144" s="38">
        <f>IF(R135="-","-",SUM(R135:R143)*'3k EBIT'!$E$10)</f>
        <v>14.605710936687409</v>
      </c>
      <c r="S144" s="38">
        <f>IF(S135="-","-",SUM(S135:S143)*'3k EBIT'!$E$10)</f>
        <v>14.609199666377634</v>
      </c>
      <c r="T144" s="38">
        <f>IF(T135="-","-",SUM(T135:T143)*'3k EBIT'!$E$10)</f>
        <v>13.934218478561656</v>
      </c>
      <c r="U144" s="38" t="str">
        <f>IF(U135="-","-",SUM(U135:U143)*'3k EBIT'!$E$10)</f>
        <v>-</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15">
      <c r="A145" s="256">
        <v>10</v>
      </c>
      <c r="B145" s="135" t="s">
        <v>292</v>
      </c>
      <c r="C145" s="179" t="s">
        <v>519</v>
      </c>
      <c r="D145" s="133" t="s">
        <v>326</v>
      </c>
      <c r="E145" s="127"/>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6.8254136299379171</v>
      </c>
      <c r="M145" s="38">
        <f>IF(M135="-","-",SUM(M135:M138,M140:M144)*'3l HAP'!$E$11)</f>
        <v>7.6481972475101259</v>
      </c>
      <c r="N145" s="38">
        <f>IF(N135="-","-",SUM(N135:N138,N140:N144)*'3l HAP'!$E$11)</f>
        <v>8.0132546120643422</v>
      </c>
      <c r="O145" s="30"/>
      <c r="P145" s="38">
        <f>IF(P135="-","-",SUM(P135:P138,P140:P144)*'3l HAP'!$E$11)</f>
        <v>8.0132546120643422</v>
      </c>
      <c r="Q145" s="38">
        <f>IF(Q135="-","-",SUM(Q135:Q138,Q140:Q144)*'3l HAP'!$E$11)</f>
        <v>9.0757524871286872</v>
      </c>
      <c r="R145" s="38">
        <f>IF(R135="-","-",SUM(R135:R138,R140:R144)*'3l HAP'!$E$11)</f>
        <v>8.6440492404875204</v>
      </c>
      <c r="S145" s="38">
        <f>IF(S135="-","-",SUM(S135:S138,S140:S144)*'3l HAP'!$E$11)</f>
        <v>8.6510338144124823</v>
      </c>
      <c r="T145" s="38">
        <f>IF(T135="-","-",SUM(T135:T138,T140:T144)*'3l HAP'!$E$11)</f>
        <v>8.0872173315997049</v>
      </c>
      <c r="U145" s="38" t="str">
        <f>IF(U135="-","-",SUM(U135:U138,U140:U144)*'3l HAP'!$E$11)</f>
        <v>-</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15">
      <c r="A146" s="256">
        <v>11</v>
      </c>
      <c r="B146" s="135" t="s">
        <v>44</v>
      </c>
      <c r="C146" s="135" t="str">
        <f>B146&amp;"_"&amp;D146</f>
        <v>Total_Southern Western</v>
      </c>
      <c r="D146" s="133" t="s">
        <v>326</v>
      </c>
      <c r="E146" s="128"/>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641.39208852565366</v>
      </c>
      <c r="M146" s="38">
        <f t="shared" si="20"/>
        <v>706.35124245043096</v>
      </c>
      <c r="N146" s="38">
        <f t="shared" si="20"/>
        <v>731.12557540795603</v>
      </c>
      <c r="O146" s="30"/>
      <c r="P146" s="38">
        <f t="shared" ref="P146:Z146" si="21">IF(P135="-","-",SUM(P135:P145))</f>
        <v>731.12557540795603</v>
      </c>
      <c r="Q146" s="38">
        <f t="shared" si="21"/>
        <v>806.57110168340898</v>
      </c>
      <c r="R146" s="38">
        <f t="shared" si="21"/>
        <v>777.36535996483542</v>
      </c>
      <c r="S146" s="38">
        <f t="shared" si="21"/>
        <v>777.55596181503392</v>
      </c>
      <c r="T146" s="38">
        <f t="shared" si="21"/>
        <v>741.46683433151907</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v>1</v>
      </c>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t="str">
        <f>IF('3a DF'!V38="-","-",'3a DF'!V38)</f>
        <v>-</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15">
      <c r="A148" s="256">
        <v>2</v>
      </c>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t="str">
        <f>IF('3b CM'!U38="-","-",'3b CM'!U38)</f>
        <v>-</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15">
      <c r="A149" s="256"/>
      <c r="B149" s="132" t="s">
        <v>600</v>
      </c>
      <c r="C149" s="132" t="s">
        <v>601</v>
      </c>
      <c r="D149" s="134" t="s">
        <v>327</v>
      </c>
      <c r="E149" s="131"/>
      <c r="F149" s="30"/>
      <c r="G149" s="129" t="str">
        <f>IF('3c AA'!J178="-","-",'3c AA'!J178)</f>
        <v>-</v>
      </c>
      <c r="H149" s="129" t="str">
        <f>IF('3c AA'!K178="-","-",'3c AA'!K178)</f>
        <v>-</v>
      </c>
      <c r="I149" s="129" t="str">
        <f>IF('3c AA'!L178="-","-",'3c AA'!L178)</f>
        <v>-</v>
      </c>
      <c r="J149" s="129" t="str">
        <f>IF('3c AA'!M178="-","-",'3c AA'!M178)</f>
        <v>-</v>
      </c>
      <c r="K149" s="129" t="str">
        <f>IF('3c AA'!N178="-","-",'3c AA'!N178)</f>
        <v>-</v>
      </c>
      <c r="L149" s="129" t="str">
        <f>IF('3c AA'!O178="-","-",'3c AA'!O178)</f>
        <v>-</v>
      </c>
      <c r="M149" s="129" t="str">
        <f>IF('3c AA'!P178="-","-",'3c AA'!P178)</f>
        <v>-</v>
      </c>
      <c r="N149" s="129" t="str">
        <f>IF('3c AA'!Q178="-","-",'3c AA'!Q178)</f>
        <v>-</v>
      </c>
      <c r="O149" s="30"/>
      <c r="P149" s="129" t="str">
        <f>IF('3c AA'!S178="-","-",'3c AA'!S178)</f>
        <v>-</v>
      </c>
      <c r="Q149" s="129" t="str">
        <f>IF('3c AA'!T178="-","-",'3c AA'!T178)</f>
        <v>-</v>
      </c>
      <c r="R149" s="129" t="str">
        <f>IF('3c AA'!U178="-","-",'3c AA'!U178)</f>
        <v>-</v>
      </c>
      <c r="S149" s="129" t="str">
        <f>IF('3c AA'!V178="-","-",'3c AA'!V178)</f>
        <v>-</v>
      </c>
      <c r="T149" s="129">
        <f>IF('3c AA'!W178="-","-",'3c AA'!W178)</f>
        <v>0</v>
      </c>
      <c r="U149" s="129" t="str">
        <f>IF('3c AA'!X178="-","-",'3c AA'!X178)</f>
        <v>-</v>
      </c>
      <c r="V149" s="129" t="str">
        <f>IF('3c AA'!Y178="-","-",'3c AA'!Y178)</f>
        <v>-</v>
      </c>
      <c r="W149" s="129" t="str">
        <f>IF('3c AA'!Z178="-","-",'3c AA'!Z178)</f>
        <v>-</v>
      </c>
      <c r="X149" s="129" t="str">
        <f>IF('3c AA'!AA178="-","-",'3c AA'!AA178)</f>
        <v>-</v>
      </c>
      <c r="Y149" s="129" t="str">
        <f>IF('3c AA'!AB178="-","-",'3c AA'!AB178)</f>
        <v>-</v>
      </c>
      <c r="Z149" s="129" t="str">
        <f>IF('3c AA'!AC178="-","-",'3c AA'!AC178)</f>
        <v>-</v>
      </c>
      <c r="AA149" s="28"/>
    </row>
    <row r="150" spans="1:27" s="29" customFormat="1" ht="11.25" customHeight="1" x14ac:dyDescent="0.15">
      <c r="A150" s="256">
        <v>3</v>
      </c>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t="str">
        <f>IF('3d PC'!U39="-","-",'3d PC'!U39)</f>
        <v>-</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15">
      <c r="A151" s="256">
        <v>4</v>
      </c>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t="str">
        <f>IF('3e NC-Elec'!V67="-","-",'3e NC-Elec'!V67)</f>
        <v>-</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15">
      <c r="A152" s="256">
        <v>5</v>
      </c>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t="str">
        <f>IF('3g CPIH'!Q$16="-","-",'3h OC '!$E$10*('3g CPIH'!Q$16/'3g CPIH'!$G$16))</f>
        <v>-</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15">
      <c r="A153" s="256">
        <v>6</v>
      </c>
      <c r="B153" s="132" t="s">
        <v>349</v>
      </c>
      <c r="C153" s="132" t="s">
        <v>43</v>
      </c>
      <c r="D153" s="134" t="s">
        <v>327</v>
      </c>
      <c r="E153" s="131"/>
      <c r="F153" s="30"/>
      <c r="G153" s="129" t="s">
        <v>333</v>
      </c>
      <c r="H153" s="129" t="s">
        <v>333</v>
      </c>
      <c r="I153" s="129" t="s">
        <v>333</v>
      </c>
      <c r="J153" s="129" t="s">
        <v>333</v>
      </c>
      <c r="K153" s="129">
        <f>IF('3i SMNCC'!G$40="-","-",'3i SMNCC'!G$40)</f>
        <v>0</v>
      </c>
      <c r="L153" s="129">
        <f>IF('3i SMNCC'!H$40="-","-",'3i SMNCC'!H$40)</f>
        <v>-0.18995176814939541</v>
      </c>
      <c r="M153" s="129">
        <f>IF('3i SMNCC'!I$40="-","-",'3i SMNCC'!I$40)</f>
        <v>2.3898674656215144</v>
      </c>
      <c r="N153" s="129">
        <f>IF('3i SMNCC'!J$40="-","-",'3i SMNCC'!J$40)</f>
        <v>2.4654635585146529</v>
      </c>
      <c r="O153" s="30"/>
      <c r="P153" s="129">
        <f>IF('3i SMNCC'!L$40="-","-",'3i SMNCC'!L$40)</f>
        <v>2.4654635585146529</v>
      </c>
      <c r="Q153" s="129">
        <f>IF('3i SMNCC'!M$40="-","-",'3i SMNCC'!M$40)</f>
        <v>4.8850955964817686</v>
      </c>
      <c r="R153" s="129">
        <f>IF('3i SMNCC'!N$40="-","-",'3i SMNCC'!N$40)</f>
        <v>4.7480163427765101</v>
      </c>
      <c r="S153" s="129">
        <f>IF('3i SMNCC'!O$40="-","-",'3i SMNCC'!O$40)</f>
        <v>7.093641997338695</v>
      </c>
      <c r="T153" s="129">
        <f>IF('3i SMNCC'!P$40="-","-",'3i SMNCC'!P$40)</f>
        <v>6.2155900817178944</v>
      </c>
      <c r="U153" s="129" t="str">
        <f>IF('3i SMNCC'!Q$40="-","-",'3i SMNCC'!Q$40)</f>
        <v>-</v>
      </c>
      <c r="V153" s="129" t="str">
        <f>IF('3i SMNCC'!R$40="-","-",'3i SMNCC'!R$40)</f>
        <v>-</v>
      </c>
      <c r="W153" s="129" t="str">
        <f>IF('3i SMNCC'!S$40="-","-",'3i SMNCC'!S$40)</f>
        <v>-</v>
      </c>
      <c r="X153" s="129" t="str">
        <f>IF('3i SMNCC'!T$40="-","-",'3i SMNCC'!T$40)</f>
        <v>-</v>
      </c>
      <c r="Y153" s="129" t="str">
        <f>IF('3i SMNCC'!U$40="-","-",'3i SMNCC'!U$40)</f>
        <v>-</v>
      </c>
      <c r="Z153" s="129" t="str">
        <f>IF('3i SMNCC'!V$40="-","-",'3i SMNCC'!V$40)</f>
        <v>-</v>
      </c>
      <c r="AA153" s="28"/>
    </row>
    <row r="154" spans="1:27" s="29" customFormat="1" ht="11.25" customHeight="1" x14ac:dyDescent="0.15">
      <c r="A154" s="256">
        <v>7</v>
      </c>
      <c r="B154" s="132" t="s">
        <v>349</v>
      </c>
      <c r="C154" s="132" t="s">
        <v>389</v>
      </c>
      <c r="D154" s="134" t="s">
        <v>327</v>
      </c>
      <c r="E154" s="131"/>
      <c r="F154" s="30"/>
      <c r="G154" s="129">
        <f>IF('3g CPIH'!C$16="-","-",'3j PAAC PAP'!$G$18*('3g CPIH'!C$16/'3g CPIH'!$G$16))</f>
        <v>23.857918590998043</v>
      </c>
      <c r="H154" s="129">
        <f>IF('3g CPIH'!D$16="-","-",'3j PAAC PAP'!$G$18*('3g CPIH'!D$16/'3g CPIH'!$G$16))</f>
        <v>23.905682191780819</v>
      </c>
      <c r="I154" s="129">
        <f>IF('3g CPIH'!E$16="-","-",'3j PAAC PAP'!$G$18*('3g CPIH'!E$16/'3g CPIH'!$G$16))</f>
        <v>23.977327592954992</v>
      </c>
      <c r="J154" s="129">
        <f>IF('3g CPIH'!F$16="-","-",'3j PAAC PAP'!$G$18*('3g CPIH'!F$16/'3g CPIH'!$G$16))</f>
        <v>24.120618395303325</v>
      </c>
      <c r="K154" s="129">
        <f>IF('3g CPIH'!G$16="-","-",'3j PAAC PAP'!$G$18*('3g CPIH'!G$16/'3g CPIH'!$G$16))</f>
        <v>24.4072</v>
      </c>
      <c r="L154" s="129">
        <f>IF('3g CPIH'!H$16="-","-",'3j PAAC PAP'!$G$18*('3g CPIH'!H$16/'3g CPIH'!$G$16))</f>
        <v>24.717663405088064</v>
      </c>
      <c r="M154" s="129">
        <f>IF('3g CPIH'!I$16="-","-",'3j PAAC PAP'!$G$18*('3g CPIH'!I$16/'3g CPIH'!$G$16))</f>
        <v>25.075890410958902</v>
      </c>
      <c r="N154" s="129">
        <f>IF('3g CPIH'!J$16="-","-",'3j PAAC PAP'!$G$18*('3g CPIH'!J$16/'3g CPIH'!$G$16))</f>
        <v>25.290826614481411</v>
      </c>
      <c r="O154" s="30"/>
      <c r="P154" s="129">
        <f>IF('3g CPIH'!L$16="-","-",'3j PAAC PAP'!$G$18*('3g CPIH'!L$16/'3g CPIH'!$G$16))</f>
        <v>25.290826614481411</v>
      </c>
      <c r="Q154" s="129">
        <f>IF('3g CPIH'!M$16="-","-",'3j PAAC PAP'!$G$18*('3g CPIH'!M$16/'3g CPIH'!$G$16))</f>
        <v>25.577408219178082</v>
      </c>
      <c r="R154" s="129">
        <f>IF('3g CPIH'!N$16="-","-",'3j PAAC PAP'!$G$18*('3g CPIH'!N$16/'3g CPIH'!$G$16))</f>
        <v>25.768462622309197</v>
      </c>
      <c r="S154" s="129">
        <f>IF('3g CPIH'!O$16="-","-",'3j PAAC PAP'!$G$18*('3g CPIH'!O$16/'3g CPIH'!$G$16))</f>
        <v>25.911753424657533</v>
      </c>
      <c r="T154" s="129">
        <f>IF('3g CPIH'!P$16="-","-",'3j PAAC PAP'!$G$18*('3g CPIH'!P$16/'3g CPIH'!$G$16))</f>
        <v>25.983398825831699</v>
      </c>
      <c r="U154" s="129" t="str">
        <f>IF('3g CPIH'!Q$16="-","-",'3j PAAC PAP'!$G$18*('3g CPIH'!Q$16/'3g CPIH'!$G$16))</f>
        <v>-</v>
      </c>
      <c r="V154" s="129" t="str">
        <f>IF('3g CPIH'!R$16="-","-",'3j PAAC PAP'!$G$18*('3g CPIH'!R$16/'3g CPIH'!$G$16))</f>
        <v>-</v>
      </c>
      <c r="W154" s="129" t="str">
        <f>IF('3g CPIH'!S$16="-","-",'3j PAAC PAP'!$G$18*('3g CPIH'!S$16/'3g CPIH'!$G$16))</f>
        <v>-</v>
      </c>
      <c r="X154" s="129" t="str">
        <f>IF('3g CPIH'!T$16="-","-",'3j PAAC PAP'!$G$18*('3g CPIH'!T$16/'3g CPIH'!$G$16))</f>
        <v>-</v>
      </c>
      <c r="Y154" s="129" t="str">
        <f>IF('3g CPIH'!U$16="-","-",'3j PAAC PAP'!$G$18*('3g CPIH'!U$16/'3g CPIH'!$G$16))</f>
        <v>-</v>
      </c>
      <c r="Z154" s="129" t="str">
        <f>IF('3g CPIH'!V$16="-","-",'3j PAAC PAP'!$G$18*('3g CPIH'!V$16/'3g CPIH'!$G$16))</f>
        <v>-</v>
      </c>
      <c r="AA154" s="28"/>
    </row>
    <row r="155" spans="1:27" s="29" customFormat="1" ht="11.25" x14ac:dyDescent="0.15">
      <c r="A155" s="256">
        <v>8</v>
      </c>
      <c r="B155" s="132" t="s">
        <v>349</v>
      </c>
      <c r="C155" s="132" t="s">
        <v>406</v>
      </c>
      <c r="D155" s="134" t="s">
        <v>327</v>
      </c>
      <c r="E155" s="131"/>
      <c r="F155" s="30"/>
      <c r="G155" s="129">
        <f>IF(G147="-","-",SUM(G147:G153)*'3j PAAC PAP'!$G$36)</f>
        <v>0</v>
      </c>
      <c r="H155" s="129">
        <f>IF(H147="-","-",SUM(H147:H153)*'3j PAAC PAP'!$G$36)</f>
        <v>0</v>
      </c>
      <c r="I155" s="129">
        <f>IF(I147="-","-",SUM(I147:I153)*'3j PAAC PAP'!$G$36)</f>
        <v>0</v>
      </c>
      <c r="J155" s="129">
        <f>IF(J147="-","-",SUM(J147:J153)*'3j PAAC PAP'!$G$36)</f>
        <v>0</v>
      </c>
      <c r="K155" s="129">
        <f>IF(K147="-","-",SUM(K147:K153)*'3j PAAC PAP'!$G$36)</f>
        <v>0</v>
      </c>
      <c r="L155" s="129">
        <f>IF(L147="-","-",SUM(L147:L153)*'3j PAAC PAP'!$G$36)</f>
        <v>0</v>
      </c>
      <c r="M155" s="129">
        <f>IF(M147="-","-",SUM(M147:M153)*'3j PAAC PAP'!$G$36)</f>
        <v>0</v>
      </c>
      <c r="N155" s="129">
        <f>IF(N147="-","-",SUM(N147:N153)*'3j PAAC PAP'!$G$36)</f>
        <v>0</v>
      </c>
      <c r="O155" s="30"/>
      <c r="P155" s="129">
        <f>IF(P147="-","-",SUM(P147:P153)*'3j PAAC PAP'!$G$36)</f>
        <v>0</v>
      </c>
      <c r="Q155" s="129">
        <f>IF(Q147="-","-",SUM(Q147:Q153)*'3j PAAC PAP'!$G$36)</f>
        <v>0</v>
      </c>
      <c r="R155" s="129">
        <f>IF(R147="-","-",SUM(R147:R153)*'3j PAAC PAP'!$G$36)</f>
        <v>0</v>
      </c>
      <c r="S155" s="129">
        <f>IF(S147="-","-",SUM(S147:S153)*'3j PAAC PAP'!$G$36)</f>
        <v>0</v>
      </c>
      <c r="T155" s="129">
        <f>IF(T147="-","-",SUM(T147:T153)*'3j PAAC PAP'!$G$36)</f>
        <v>0</v>
      </c>
      <c r="U155" s="129" t="str">
        <f>IF(U147="-","-",SUM(U147:U153)*'3j PAAC PAP'!$G$36)</f>
        <v>-</v>
      </c>
      <c r="V155" s="129" t="str">
        <f>IF(V147="-","-",SUM(V147:V153)*'3j PAAC PAP'!$G$36)</f>
        <v>-</v>
      </c>
      <c r="W155" s="129" t="str">
        <f>IF(W147="-","-",SUM(W147:W153)*'3j PAAC PAP'!$G$36)</f>
        <v>-</v>
      </c>
      <c r="X155" s="129" t="str">
        <f>IF(X147="-","-",SUM(X147:X153)*'3j PAAC PAP'!$G$36)</f>
        <v>-</v>
      </c>
      <c r="Y155" s="129" t="str">
        <f>IF(Y147="-","-",SUM(Y147:Y153)*'3j PAAC PAP'!$G$36)</f>
        <v>-</v>
      </c>
      <c r="Z155" s="129" t="str">
        <f>IF(Z147="-","-",SUM(Z147:Z153)*'3j PAAC PAP'!$G$36)</f>
        <v>-</v>
      </c>
      <c r="AA155" s="28"/>
    </row>
    <row r="156" spans="1:27" s="29" customFormat="1" ht="11.25" x14ac:dyDescent="0.15">
      <c r="A156" s="256">
        <v>9</v>
      </c>
      <c r="B156" s="132" t="s">
        <v>388</v>
      </c>
      <c r="C156" s="132" t="s">
        <v>518</v>
      </c>
      <c r="D156" s="134" t="s">
        <v>327</v>
      </c>
      <c r="E156" s="182"/>
      <c r="F156" s="30"/>
      <c r="G156" s="129">
        <f>IF(G147="-","-",SUM(G147:G155)*'3k EBIT'!$E$10)</f>
        <v>11.166871859974949</v>
      </c>
      <c r="H156" s="129">
        <f>IF(H147="-","-",SUM(H147:H155)*'3k EBIT'!$E$10)</f>
        <v>10.661176523709987</v>
      </c>
      <c r="I156" s="129">
        <f>IF(I147="-","-",SUM(I147:I155)*'3k EBIT'!$E$10)</f>
        <v>10.75349105751326</v>
      </c>
      <c r="J156" s="129">
        <f>IF(J147="-","-",SUM(J147:J155)*'3k EBIT'!$E$10)</f>
        <v>10.532592983473993</v>
      </c>
      <c r="K156" s="129">
        <f>IF(K147="-","-",SUM(K147:K155)*'3k EBIT'!$E$10)</f>
        <v>11.549398878828729</v>
      </c>
      <c r="L156" s="129">
        <f>IF(L147="-","-",SUM(L147:L155)*'3k EBIT'!$E$10)</f>
        <v>11.401189340303583</v>
      </c>
      <c r="M156" s="129">
        <f>IF(M147="-","-",SUM(M147:M155)*'3k EBIT'!$E$10)</f>
        <v>12.566189846311321</v>
      </c>
      <c r="N156" s="129">
        <f>IF(N147="-","-",SUM(N147:N155)*'3k EBIT'!$E$10)</f>
        <v>13.037713554198096</v>
      </c>
      <c r="O156" s="30"/>
      <c r="P156" s="129">
        <f>IF(P147="-","-",SUM(P147:P155)*'3k EBIT'!$E$10)</f>
        <v>13.037713554198096</v>
      </c>
      <c r="Q156" s="129">
        <f>IF(Q147="-","-",SUM(Q147:Q155)*'3k EBIT'!$E$10)</f>
        <v>14.510658475187197</v>
      </c>
      <c r="R156" s="129">
        <f>IF(R147="-","-",SUM(R147:R155)*'3k EBIT'!$E$10)</f>
        <v>13.963290094449281</v>
      </c>
      <c r="S156" s="129">
        <f>IF(S147="-","-",SUM(S147:S155)*'3k EBIT'!$E$10)</f>
        <v>14.044829798038792</v>
      </c>
      <c r="T156" s="129">
        <f>IF(T147="-","-",SUM(T147:T155)*'3k EBIT'!$E$10)</f>
        <v>13.367757430917667</v>
      </c>
      <c r="U156" s="129" t="str">
        <f>IF(U147="-","-",SUM(U147:U155)*'3k EBIT'!$E$10)</f>
        <v>-</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15">
      <c r="A157" s="256">
        <v>10</v>
      </c>
      <c r="B157" s="132" t="s">
        <v>292</v>
      </c>
      <c r="C157" s="177" t="s">
        <v>519</v>
      </c>
      <c r="D157" s="134" t="s">
        <v>327</v>
      </c>
      <c r="E157" s="134"/>
      <c r="F157" s="30"/>
      <c r="G157" s="129">
        <f>IF(G147="-","-",SUM(G147:G150,G152:G156)*'3l HAP'!$E$11)</f>
        <v>6.7800976509414346</v>
      </c>
      <c r="H157" s="129">
        <f>IF(H147="-","-",SUM(H147:H150,H152:H156)*'3l HAP'!$E$11)</f>
        <v>6.3755150098648716</v>
      </c>
      <c r="I157" s="129">
        <f>IF(I147="-","-",SUM(I147:I150,I152:I156)*'3l HAP'!$E$11)</f>
        <v>6.4053962663612403</v>
      </c>
      <c r="J157" s="129">
        <f>IF(J147="-","-",SUM(J147:J150,J152:J156)*'3l HAP'!$E$11)</f>
        <v>6.2463872167970651</v>
      </c>
      <c r="K157" s="129">
        <f>IF(K147="-","-",SUM(K147:K150,K152:K156)*'3l HAP'!$E$11)</f>
        <v>7.0670495031848306</v>
      </c>
      <c r="L157" s="129">
        <f>IF(L147="-","-",SUM(L147:L150,L152:L156)*'3l HAP'!$E$11)</f>
        <v>6.9349745291118952</v>
      </c>
      <c r="M157" s="129">
        <f>IF(M147="-","-",SUM(M147:M150,M152:M156)*'3l HAP'!$E$11)</f>
        <v>7.7081460884281583</v>
      </c>
      <c r="N157" s="129">
        <f>IF(N147="-","-",SUM(N147:N150,N152:N156)*'3l HAP'!$E$11)</f>
        <v>8.0793092193172047</v>
      </c>
      <c r="O157" s="30"/>
      <c r="P157" s="129">
        <f>IF(P147="-","-",SUM(P147:P150,P152:P156)*'3l HAP'!$E$11)</f>
        <v>8.0793092193172047</v>
      </c>
      <c r="Q157" s="129">
        <f>IF(Q147="-","-",SUM(Q147:Q150,Q152:Q156)*'3l HAP'!$E$11)</f>
        <v>9.1049674917216965</v>
      </c>
      <c r="R157" s="129">
        <f>IF(R147="-","-",SUM(R147:R150,R152:R156)*'3l HAP'!$E$11)</f>
        <v>8.6695278521714307</v>
      </c>
      <c r="S157" s="129">
        <f>IF(S147="-","-",SUM(S147:S150,S152:S156)*'3l HAP'!$E$11)</f>
        <v>8.6895875510448182</v>
      </c>
      <c r="T157" s="129">
        <f>IF(T147="-","-",SUM(T147:T150,T152:T156)*'3l HAP'!$E$11)</f>
        <v>8.1205306951108511</v>
      </c>
      <c r="U157" s="129" t="str">
        <f>IF(U147="-","-",SUM(U147:U150,U152:U156)*'3l HAP'!$E$11)</f>
        <v>-</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15">
      <c r="A158" s="256">
        <v>11</v>
      </c>
      <c r="B158" s="132" t="s">
        <v>44</v>
      </c>
      <c r="C158" s="132" t="str">
        <f>B158&amp;"_"&amp;D158</f>
        <v>Total_Yorkshire</v>
      </c>
      <c r="D158" s="134" t="s">
        <v>327</v>
      </c>
      <c r="E158" s="182"/>
      <c r="F158" s="30"/>
      <c r="G158" s="129">
        <f t="shared" ref="G158:N158" si="22">IF(G147="-","-",SUM(G147:G157))</f>
        <v>594.50995278099845</v>
      </c>
      <c r="H158" s="129">
        <f t="shared" si="22"/>
        <v>567.48983711959238</v>
      </c>
      <c r="I158" s="129">
        <f t="shared" si="22"/>
        <v>572.37837604306389</v>
      </c>
      <c r="J158" s="129">
        <f t="shared" si="22"/>
        <v>560.59315737261693</v>
      </c>
      <c r="K158" s="129">
        <f t="shared" si="22"/>
        <v>614.92989730956049</v>
      </c>
      <c r="L158" s="129">
        <f t="shared" si="22"/>
        <v>606.99732352986484</v>
      </c>
      <c r="M158" s="129">
        <f t="shared" si="22"/>
        <v>669.08628586820305</v>
      </c>
      <c r="N158" s="129">
        <f t="shared" si="22"/>
        <v>694.27447600555251</v>
      </c>
      <c r="O158" s="30"/>
      <c r="P158" s="129">
        <f t="shared" ref="P158:Z158" si="23">IF(P147="-","-",SUM(P147:P157))</f>
        <v>694.27447600555251</v>
      </c>
      <c r="Q158" s="129">
        <f t="shared" si="23"/>
        <v>772.82351915088225</v>
      </c>
      <c r="R158" s="129">
        <f t="shared" si="23"/>
        <v>743.57922926680249</v>
      </c>
      <c r="S158" s="129">
        <f t="shared" si="23"/>
        <v>747.8908505398515</v>
      </c>
      <c r="T158" s="129">
        <f t="shared" si="23"/>
        <v>711.68642065998483</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v>1</v>
      </c>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t="str">
        <f>IF('3a DF'!V39="-","-",'3a DF'!V39)</f>
        <v>-</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15">
      <c r="A160" s="256">
        <v>2</v>
      </c>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t="str">
        <f>IF('3b CM'!U39="-","-",'3b CM'!U39)</f>
        <v>-</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15">
      <c r="A161" s="256"/>
      <c r="B161" s="135" t="s">
        <v>600</v>
      </c>
      <c r="C161" s="135" t="s">
        <v>601</v>
      </c>
      <c r="D161" s="133" t="s">
        <v>328</v>
      </c>
      <c r="E161" s="181"/>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f>IF('3c AA'!W179="-","-",'3c AA'!W179)</f>
        <v>0</v>
      </c>
      <c r="U161" s="38" t="str">
        <f>IF('3c AA'!X179="-","-",'3c AA'!X179)</f>
        <v>-</v>
      </c>
      <c r="V161" s="38" t="str">
        <f>IF('3c AA'!Y179="-","-",'3c AA'!Y179)</f>
        <v>-</v>
      </c>
      <c r="W161" s="38" t="str">
        <f>IF('3c AA'!Z179="-","-",'3c AA'!Z179)</f>
        <v>-</v>
      </c>
      <c r="X161" s="38" t="str">
        <f>IF('3c AA'!AA179="-","-",'3c AA'!AA179)</f>
        <v>-</v>
      </c>
      <c r="Y161" s="38" t="str">
        <f>IF('3c AA'!AB179="-","-",'3c AA'!AB179)</f>
        <v>-</v>
      </c>
      <c r="Z161" s="38" t="str">
        <f>IF('3c AA'!AC179="-","-",'3c AA'!AC179)</f>
        <v>-</v>
      </c>
      <c r="AA161" s="28"/>
    </row>
    <row r="162" spans="1:27" s="29" customFormat="1" ht="11.25" customHeight="1" x14ac:dyDescent="0.15">
      <c r="A162" s="256">
        <v>3</v>
      </c>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t="str">
        <f>IF('3d PC'!U40="-","-",'3d PC'!U40)</f>
        <v>-</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15">
      <c r="A163" s="256">
        <v>4</v>
      </c>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t="str">
        <f>IF('3e NC-Elec'!V68="-","-",'3e NC-Elec'!V68)</f>
        <v>-</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15">
      <c r="A164" s="256">
        <v>5</v>
      </c>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t="str">
        <f>IF('3g CPIH'!Q$16="-","-",'3h OC '!$E$10*('3g CPIH'!Q$16/'3g CPIH'!$G$16))</f>
        <v>-</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15">
      <c r="A165" s="256">
        <v>6</v>
      </c>
      <c r="B165" s="135" t="s">
        <v>349</v>
      </c>
      <c r="C165" s="135" t="s">
        <v>43</v>
      </c>
      <c r="D165" s="133" t="s">
        <v>328</v>
      </c>
      <c r="E165" s="181"/>
      <c r="F165" s="30"/>
      <c r="G165" s="38" t="s">
        <v>333</v>
      </c>
      <c r="H165" s="38" t="s">
        <v>333</v>
      </c>
      <c r="I165" s="38" t="s">
        <v>333</v>
      </c>
      <c r="J165" s="38" t="s">
        <v>333</v>
      </c>
      <c r="K165" s="38">
        <f>IF('3i SMNCC'!G$40="-","-",'3i SMNCC'!G$40)</f>
        <v>0</v>
      </c>
      <c r="L165" s="38">
        <f>IF('3i SMNCC'!H$40="-","-",'3i SMNCC'!H$40)</f>
        <v>-0.18995176814939541</v>
      </c>
      <c r="M165" s="38">
        <f>IF('3i SMNCC'!I$40="-","-",'3i SMNCC'!I$40)</f>
        <v>2.3898674656215144</v>
      </c>
      <c r="N165" s="38">
        <f>IF('3i SMNCC'!J$40="-","-",'3i SMNCC'!J$40)</f>
        <v>2.4654635585146529</v>
      </c>
      <c r="O165" s="30"/>
      <c r="P165" s="38">
        <f>IF('3i SMNCC'!L$40="-","-",'3i SMNCC'!L$40)</f>
        <v>2.4654635585146529</v>
      </c>
      <c r="Q165" s="38">
        <f>IF('3i SMNCC'!M$40="-","-",'3i SMNCC'!M$40)</f>
        <v>4.8850955964817686</v>
      </c>
      <c r="R165" s="38">
        <f>IF('3i SMNCC'!N$40="-","-",'3i SMNCC'!N$40)</f>
        <v>4.7480163427765101</v>
      </c>
      <c r="S165" s="38">
        <f>IF('3i SMNCC'!O$40="-","-",'3i SMNCC'!O$40)</f>
        <v>7.093641997338695</v>
      </c>
      <c r="T165" s="38">
        <f>IF('3i SMNCC'!P$40="-","-",'3i SMNCC'!P$40)</f>
        <v>6.2155900817178944</v>
      </c>
      <c r="U165" s="38" t="str">
        <f>IF('3i SMNCC'!Q$40="-","-",'3i SMNCC'!Q$40)</f>
        <v>-</v>
      </c>
      <c r="V165" s="38" t="str">
        <f>IF('3i SMNCC'!R$40="-","-",'3i SMNCC'!R$40)</f>
        <v>-</v>
      </c>
      <c r="W165" s="38" t="str">
        <f>IF('3i SMNCC'!S$40="-","-",'3i SMNCC'!S$40)</f>
        <v>-</v>
      </c>
      <c r="X165" s="38" t="str">
        <f>IF('3i SMNCC'!T$40="-","-",'3i SMNCC'!T$40)</f>
        <v>-</v>
      </c>
      <c r="Y165" s="38" t="str">
        <f>IF('3i SMNCC'!U$40="-","-",'3i SMNCC'!U$40)</f>
        <v>-</v>
      </c>
      <c r="Z165" s="38" t="str">
        <f>IF('3i SMNCC'!V$40="-","-",'3i SMNCC'!V$40)</f>
        <v>-</v>
      </c>
      <c r="AA165" s="28"/>
    </row>
    <row r="166" spans="1:27" s="29" customFormat="1" ht="11.25" x14ac:dyDescent="0.15">
      <c r="A166" s="256">
        <v>7</v>
      </c>
      <c r="B166" s="135" t="s">
        <v>349</v>
      </c>
      <c r="C166" s="135" t="s">
        <v>389</v>
      </c>
      <c r="D166" s="133" t="s">
        <v>328</v>
      </c>
      <c r="E166" s="181"/>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f>IF('3g CPIH'!P$16="-","-",'3j PAAC PAP'!$G$18*('3g CPIH'!P$16/'3g CPIH'!$G$16))</f>
        <v>25.983398825831699</v>
      </c>
      <c r="U166" s="38" t="str">
        <f>IF('3g CPIH'!Q$16="-","-",'3j PAAC PAP'!$G$18*('3g CPIH'!Q$16/'3g CPIH'!$G$16))</f>
        <v>-</v>
      </c>
      <c r="V166" s="38" t="str">
        <f>IF('3g CPIH'!R$16="-","-",'3j PAAC PAP'!$G$18*('3g CPIH'!R$16/'3g CPIH'!$G$16))</f>
        <v>-</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25" x14ac:dyDescent="0.15">
      <c r="A167" s="256">
        <v>8</v>
      </c>
      <c r="B167" s="135" t="s">
        <v>349</v>
      </c>
      <c r="C167" s="135" t="s">
        <v>406</v>
      </c>
      <c r="D167" s="133" t="s">
        <v>328</v>
      </c>
      <c r="E167" s="181"/>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f>IF(T159="-","-",SUM(T159:T165)*'3j PAAC PAP'!$G$36)</f>
        <v>0</v>
      </c>
      <c r="U167" s="38" t="str">
        <f>IF(U159="-","-",SUM(U159:U165)*'3j PAAC PAP'!$G$36)</f>
        <v>-</v>
      </c>
      <c r="V167" s="38" t="str">
        <f>IF(V159="-","-",SUM(V159:V165)*'3j PAAC PAP'!$G$36)</f>
        <v>-</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25" x14ac:dyDescent="0.15">
      <c r="A168" s="256">
        <v>9</v>
      </c>
      <c r="B168" s="135" t="s">
        <v>388</v>
      </c>
      <c r="C168" s="135" t="s">
        <v>518</v>
      </c>
      <c r="D168" s="133" t="s">
        <v>328</v>
      </c>
      <c r="E168" s="181"/>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11.571579804993863</v>
      </c>
      <c r="M168" s="38">
        <f>IF(M159="-","-",SUM(M159:M167)*'3k EBIT'!$E$10)</f>
        <v>12.751628626971304</v>
      </c>
      <c r="N168" s="38">
        <f>IF(N159="-","-",SUM(N159:N167)*'3k EBIT'!$E$10)</f>
        <v>13.222886874556234</v>
      </c>
      <c r="O168" s="30"/>
      <c r="P168" s="38">
        <f>IF(P159="-","-",SUM(P159:P167)*'3k EBIT'!$E$10)</f>
        <v>13.222886874556234</v>
      </c>
      <c r="Q168" s="38">
        <f>IF(Q159="-","-",SUM(Q159:Q167)*'3k EBIT'!$E$10)</f>
        <v>14.714256090066801</v>
      </c>
      <c r="R168" s="38">
        <f>IF(R159="-","-",SUM(R159:R167)*'3k EBIT'!$E$10)</f>
        <v>14.172246414877643</v>
      </c>
      <c r="S168" s="38">
        <f>IF(S159="-","-",SUM(S159:S167)*'3k EBIT'!$E$10)</f>
        <v>14.183957344238916</v>
      </c>
      <c r="T168" s="38">
        <f>IF(T159="-","-",SUM(T159:T167)*'3k EBIT'!$E$10)</f>
        <v>13.517494714702314</v>
      </c>
      <c r="U168" s="38" t="str">
        <f>IF(U159="-","-",SUM(U159:U167)*'3k EBIT'!$E$10)</f>
        <v>-</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15">
      <c r="A169" s="256">
        <v>10</v>
      </c>
      <c r="B169" s="135" t="s">
        <v>292</v>
      </c>
      <c r="C169" s="136" t="s">
        <v>519</v>
      </c>
      <c r="D169" s="133" t="s">
        <v>328</v>
      </c>
      <c r="E169" s="127"/>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6.9141954592606369</v>
      </c>
      <c r="M169" s="38">
        <f>IF(M159="-","-",SUM(M159:M162,M164:M168)*'3l HAP'!$E$11)</f>
        <v>7.7117354945225545</v>
      </c>
      <c r="N169" s="38">
        <f>IF(N159="-","-",SUM(N159:N162,N164:N168)*'3l HAP'!$E$11)</f>
        <v>8.0826916079891493</v>
      </c>
      <c r="O169" s="30"/>
      <c r="P169" s="38">
        <f>IF(P159="-","-",SUM(P159:P162,P164:P168)*'3l HAP'!$E$11)</f>
        <v>8.0826916079891493</v>
      </c>
      <c r="Q169" s="38">
        <f>IF(Q159="-","-",SUM(Q159:Q162,Q164:Q168)*'3l HAP'!$E$11)</f>
        <v>9.1106807209239378</v>
      </c>
      <c r="R169" s="38">
        <f>IF(R159="-","-",SUM(R159:R162,R164:R168)*'3l HAP'!$E$11)</f>
        <v>8.6750668622183706</v>
      </c>
      <c r="S169" s="38">
        <f>IF(S159="-","-",SUM(S159:S162,S164:S168)*'3l HAP'!$E$11)</f>
        <v>8.6521583680621053</v>
      </c>
      <c r="T169" s="38">
        <f>IF(T159="-","-",SUM(T159:T162,T164:T168)*'3l HAP'!$E$11)</f>
        <v>8.0880566510753251</v>
      </c>
      <c r="U169" s="38" t="str">
        <f>IF(U159="-","-",SUM(U159:U162,U164:U168)*'3l HAP'!$E$11)</f>
        <v>-</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15">
      <c r="A170" s="256">
        <v>11</v>
      </c>
      <c r="B170" s="135" t="s">
        <v>44</v>
      </c>
      <c r="C170" s="180" t="str">
        <f>B170&amp;"_"&amp;D170</f>
        <v>Total_Southern Scotland</v>
      </c>
      <c r="D170" s="133" t="s">
        <v>328</v>
      </c>
      <c r="E170" s="128"/>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615.94445995001786</v>
      </c>
      <c r="M170" s="38">
        <f t="shared" si="24"/>
        <v>678.84980706714157</v>
      </c>
      <c r="N170" s="38">
        <f t="shared" si="24"/>
        <v>704.02381859800573</v>
      </c>
      <c r="O170" s="30"/>
      <c r="P170" s="38">
        <f t="shared" ref="P170:Z170" si="25">IF(P159="-","-",SUM(P159:P169))</f>
        <v>704.02381859800573</v>
      </c>
      <c r="Q170" s="38">
        <f t="shared" si="25"/>
        <v>783.54489189498497</v>
      </c>
      <c r="R170" s="38">
        <f t="shared" si="25"/>
        <v>754.58246480939897</v>
      </c>
      <c r="S170" s="38">
        <f t="shared" si="25"/>
        <v>755.17592076387666</v>
      </c>
      <c r="T170" s="38">
        <f t="shared" si="25"/>
        <v>719.53485303359651</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v>1</v>
      </c>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t="str">
        <f>IF('3a DF'!V40="-","-",'3a DF'!V40)</f>
        <v>-</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15">
      <c r="A172" s="256">
        <v>2</v>
      </c>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t="str">
        <f>IF('3b CM'!U40="-","-",'3b CM'!U40)</f>
        <v>-</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15">
      <c r="A173" s="256"/>
      <c r="B173" s="132" t="s">
        <v>600</v>
      </c>
      <c r="C173" s="178" t="s">
        <v>601</v>
      </c>
      <c r="D173" s="134" t="s">
        <v>329</v>
      </c>
      <c r="E173" s="131"/>
      <c r="F173" s="30"/>
      <c r="G173" s="129" t="str">
        <f>IF('3c AA'!J180="-","-",'3c AA'!J180)</f>
        <v>-</v>
      </c>
      <c r="H173" s="129" t="str">
        <f>IF('3c AA'!K180="-","-",'3c AA'!K180)</f>
        <v>-</v>
      </c>
      <c r="I173" s="129" t="str">
        <f>IF('3c AA'!L180="-","-",'3c AA'!L180)</f>
        <v>-</v>
      </c>
      <c r="J173" s="129" t="str">
        <f>IF('3c AA'!M180="-","-",'3c AA'!M180)</f>
        <v>-</v>
      </c>
      <c r="K173" s="129" t="str">
        <f>IF('3c AA'!N180="-","-",'3c AA'!N180)</f>
        <v>-</v>
      </c>
      <c r="L173" s="129" t="str">
        <f>IF('3c AA'!O180="-","-",'3c AA'!O180)</f>
        <v>-</v>
      </c>
      <c r="M173" s="129" t="str">
        <f>IF('3c AA'!P180="-","-",'3c AA'!P180)</f>
        <v>-</v>
      </c>
      <c r="N173" s="129" t="str">
        <f>IF('3c AA'!Q180="-","-",'3c AA'!Q180)</f>
        <v>-</v>
      </c>
      <c r="O173" s="30"/>
      <c r="P173" s="129" t="str">
        <f>IF('3c AA'!S180="-","-",'3c AA'!S180)</f>
        <v>-</v>
      </c>
      <c r="Q173" s="129" t="str">
        <f>IF('3c AA'!T180="-","-",'3c AA'!T180)</f>
        <v>-</v>
      </c>
      <c r="R173" s="129" t="str">
        <f>IF('3c AA'!U180="-","-",'3c AA'!U180)</f>
        <v>-</v>
      </c>
      <c r="S173" s="129" t="str">
        <f>IF('3c AA'!V180="-","-",'3c AA'!V180)</f>
        <v>-</v>
      </c>
      <c r="T173" s="129">
        <f>IF('3c AA'!W180="-","-",'3c AA'!W180)</f>
        <v>0</v>
      </c>
      <c r="U173" s="129" t="str">
        <f>IF('3c AA'!X180="-","-",'3c AA'!X180)</f>
        <v>-</v>
      </c>
      <c r="V173" s="129" t="str">
        <f>IF('3c AA'!Y180="-","-",'3c AA'!Y180)</f>
        <v>-</v>
      </c>
      <c r="W173" s="129" t="str">
        <f>IF('3c AA'!Z180="-","-",'3c AA'!Z180)</f>
        <v>-</v>
      </c>
      <c r="X173" s="129" t="str">
        <f>IF('3c AA'!AA180="-","-",'3c AA'!AA180)</f>
        <v>-</v>
      </c>
      <c r="Y173" s="129" t="str">
        <f>IF('3c AA'!AB180="-","-",'3c AA'!AB180)</f>
        <v>-</v>
      </c>
      <c r="Z173" s="129" t="str">
        <f>IF('3c AA'!AC180="-","-",'3c AA'!AC180)</f>
        <v>-</v>
      </c>
      <c r="AA173" s="28"/>
    </row>
    <row r="174" spans="1:27" s="29" customFormat="1" ht="11.25" customHeight="1" x14ac:dyDescent="0.15">
      <c r="A174" s="256">
        <v>3</v>
      </c>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t="str">
        <f>IF('3d PC'!U41="-","-",'3d PC'!U41)</f>
        <v>-</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15">
      <c r="A175" s="256">
        <v>4</v>
      </c>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t="str">
        <f>IF('3e NC-Elec'!V69="-","-",'3e NC-Elec'!V69)</f>
        <v>-</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15">
      <c r="A176" s="256">
        <v>5</v>
      </c>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t="str">
        <f>IF('3g CPIH'!Q$16="-","-",'3h OC '!$E$10*('3g CPIH'!Q$16/'3g CPIH'!$G$16))</f>
        <v>-</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15">
      <c r="A177" s="256">
        <v>6</v>
      </c>
      <c r="B177" s="132" t="s">
        <v>349</v>
      </c>
      <c r="C177" s="178" t="s">
        <v>43</v>
      </c>
      <c r="D177" s="134" t="s">
        <v>329</v>
      </c>
      <c r="E177" s="131"/>
      <c r="F177" s="30"/>
      <c r="G177" s="129" t="s">
        <v>333</v>
      </c>
      <c r="H177" s="129" t="s">
        <v>333</v>
      </c>
      <c r="I177" s="129" t="s">
        <v>333</v>
      </c>
      <c r="J177" s="129" t="s">
        <v>333</v>
      </c>
      <c r="K177" s="129">
        <f>IF('3i SMNCC'!G$40="-","-",'3i SMNCC'!G$40)</f>
        <v>0</v>
      </c>
      <c r="L177" s="129">
        <f>IF('3i SMNCC'!H$40="-","-",'3i SMNCC'!H$40)</f>
        <v>-0.18995176814939541</v>
      </c>
      <c r="M177" s="129">
        <f>IF('3i SMNCC'!I$40="-","-",'3i SMNCC'!I$40)</f>
        <v>2.3898674656215144</v>
      </c>
      <c r="N177" s="129">
        <f>IF('3i SMNCC'!J$40="-","-",'3i SMNCC'!J$40)</f>
        <v>2.4654635585146529</v>
      </c>
      <c r="O177" s="30"/>
      <c r="P177" s="129">
        <f>IF('3i SMNCC'!L$40="-","-",'3i SMNCC'!L$40)</f>
        <v>2.4654635585146529</v>
      </c>
      <c r="Q177" s="129">
        <f>IF('3i SMNCC'!M$40="-","-",'3i SMNCC'!M$40)</f>
        <v>4.8850955964817686</v>
      </c>
      <c r="R177" s="129">
        <f>IF('3i SMNCC'!N$40="-","-",'3i SMNCC'!N$40)</f>
        <v>4.7480163427765101</v>
      </c>
      <c r="S177" s="129">
        <f>IF('3i SMNCC'!O$40="-","-",'3i SMNCC'!O$40)</f>
        <v>7.093641997338695</v>
      </c>
      <c r="T177" s="129">
        <f>IF('3i SMNCC'!P$40="-","-",'3i SMNCC'!P$40)</f>
        <v>6.2155900817178944</v>
      </c>
      <c r="U177" s="129" t="str">
        <f>IF('3i SMNCC'!Q$40="-","-",'3i SMNCC'!Q$40)</f>
        <v>-</v>
      </c>
      <c r="V177" s="129" t="str">
        <f>IF('3i SMNCC'!R$40="-","-",'3i SMNCC'!R$40)</f>
        <v>-</v>
      </c>
      <c r="W177" s="129" t="str">
        <f>IF('3i SMNCC'!S$40="-","-",'3i SMNCC'!S$40)</f>
        <v>-</v>
      </c>
      <c r="X177" s="129" t="str">
        <f>IF('3i SMNCC'!T$40="-","-",'3i SMNCC'!T$40)</f>
        <v>-</v>
      </c>
      <c r="Y177" s="129" t="str">
        <f>IF('3i SMNCC'!U$40="-","-",'3i SMNCC'!U$40)</f>
        <v>-</v>
      </c>
      <c r="Z177" s="129" t="str">
        <f>IF('3i SMNCC'!V$40="-","-",'3i SMNCC'!V$40)</f>
        <v>-</v>
      </c>
      <c r="AA177" s="28"/>
    </row>
    <row r="178" spans="1:27" s="29" customFormat="1" ht="12.4" customHeight="1" x14ac:dyDescent="0.15">
      <c r="A178" s="256">
        <v>7</v>
      </c>
      <c r="B178" s="132" t="s">
        <v>349</v>
      </c>
      <c r="C178" s="178" t="s">
        <v>389</v>
      </c>
      <c r="D178" s="134" t="s">
        <v>329</v>
      </c>
      <c r="E178" s="131"/>
      <c r="F178" s="30"/>
      <c r="G178" s="129">
        <f>IF('3g CPIH'!C$16="-","-",'3j PAAC PAP'!$G$18*('3g CPIH'!C$16/'3g CPIH'!$G$16))</f>
        <v>23.857918590998043</v>
      </c>
      <c r="H178" s="129">
        <f>IF('3g CPIH'!D$16="-","-",'3j PAAC PAP'!$G$18*('3g CPIH'!D$16/'3g CPIH'!$G$16))</f>
        <v>23.905682191780819</v>
      </c>
      <c r="I178" s="129">
        <f>IF('3g CPIH'!E$16="-","-",'3j PAAC PAP'!$G$18*('3g CPIH'!E$16/'3g CPIH'!$G$16))</f>
        <v>23.977327592954992</v>
      </c>
      <c r="J178" s="129">
        <f>IF('3g CPIH'!F$16="-","-",'3j PAAC PAP'!$G$18*('3g CPIH'!F$16/'3g CPIH'!$G$16))</f>
        <v>24.120618395303325</v>
      </c>
      <c r="K178" s="129">
        <f>IF('3g CPIH'!G$16="-","-",'3j PAAC PAP'!$G$18*('3g CPIH'!G$16/'3g CPIH'!$G$16))</f>
        <v>24.4072</v>
      </c>
      <c r="L178" s="129">
        <f>IF('3g CPIH'!H$16="-","-",'3j PAAC PAP'!$G$18*('3g CPIH'!H$16/'3g CPIH'!$G$16))</f>
        <v>24.717663405088064</v>
      </c>
      <c r="M178" s="129">
        <f>IF('3g CPIH'!I$16="-","-",'3j PAAC PAP'!$G$18*('3g CPIH'!I$16/'3g CPIH'!$G$16))</f>
        <v>25.075890410958902</v>
      </c>
      <c r="N178" s="129">
        <f>IF('3g CPIH'!J$16="-","-",'3j PAAC PAP'!$G$18*('3g CPIH'!J$16/'3g CPIH'!$G$16))</f>
        <v>25.290826614481411</v>
      </c>
      <c r="O178" s="30"/>
      <c r="P178" s="129">
        <f>IF('3g CPIH'!L$16="-","-",'3j PAAC PAP'!$G$18*('3g CPIH'!L$16/'3g CPIH'!$G$16))</f>
        <v>25.290826614481411</v>
      </c>
      <c r="Q178" s="129">
        <f>IF('3g CPIH'!M$16="-","-",'3j PAAC PAP'!$G$18*('3g CPIH'!M$16/'3g CPIH'!$G$16))</f>
        <v>25.577408219178082</v>
      </c>
      <c r="R178" s="129">
        <f>IF('3g CPIH'!N$16="-","-",'3j PAAC PAP'!$G$18*('3g CPIH'!N$16/'3g CPIH'!$G$16))</f>
        <v>25.768462622309197</v>
      </c>
      <c r="S178" s="129">
        <f>IF('3g CPIH'!O$16="-","-",'3j PAAC PAP'!$G$18*('3g CPIH'!O$16/'3g CPIH'!$G$16))</f>
        <v>25.911753424657533</v>
      </c>
      <c r="T178" s="129">
        <f>IF('3g CPIH'!P$16="-","-",'3j PAAC PAP'!$G$18*('3g CPIH'!P$16/'3g CPIH'!$G$16))</f>
        <v>25.983398825831699</v>
      </c>
      <c r="U178" s="129" t="str">
        <f>IF('3g CPIH'!Q$16="-","-",'3j PAAC PAP'!$G$18*('3g CPIH'!Q$16/'3g CPIH'!$G$16))</f>
        <v>-</v>
      </c>
      <c r="V178" s="129" t="str">
        <f>IF('3g CPIH'!R$16="-","-",'3j PAAC PAP'!$G$18*('3g CPIH'!R$16/'3g CPIH'!$G$16))</f>
        <v>-</v>
      </c>
      <c r="W178" s="129" t="str">
        <f>IF('3g CPIH'!S$16="-","-",'3j PAAC PAP'!$G$18*('3g CPIH'!S$16/'3g CPIH'!$G$16))</f>
        <v>-</v>
      </c>
      <c r="X178" s="129" t="str">
        <f>IF('3g CPIH'!T$16="-","-",'3j PAAC PAP'!$G$18*('3g CPIH'!T$16/'3g CPIH'!$G$16))</f>
        <v>-</v>
      </c>
      <c r="Y178" s="129" t="str">
        <f>IF('3g CPIH'!U$16="-","-",'3j PAAC PAP'!$G$18*('3g CPIH'!U$16/'3g CPIH'!$G$16))</f>
        <v>-</v>
      </c>
      <c r="Z178" s="129" t="str">
        <f>IF('3g CPIH'!V$16="-","-",'3j PAAC PAP'!$G$18*('3g CPIH'!V$16/'3g CPIH'!$G$16))</f>
        <v>-</v>
      </c>
      <c r="AA178" s="28"/>
    </row>
    <row r="179" spans="1:27" s="29" customFormat="1" ht="11.25" customHeight="1" x14ac:dyDescent="0.15">
      <c r="A179" s="256">
        <v>8</v>
      </c>
      <c r="B179" s="132" t="s">
        <v>349</v>
      </c>
      <c r="C179" s="132" t="s">
        <v>406</v>
      </c>
      <c r="D179" s="134" t="s">
        <v>329</v>
      </c>
      <c r="E179" s="131"/>
      <c r="F179" s="30"/>
      <c r="G179" s="129">
        <f>IF(G171="-","-",SUM(G171:G177)*'3j PAAC PAP'!$G$36)</f>
        <v>0</v>
      </c>
      <c r="H179" s="129">
        <f>IF(H171="-","-",SUM(H171:H177)*'3j PAAC PAP'!$G$36)</f>
        <v>0</v>
      </c>
      <c r="I179" s="129">
        <f>IF(I171="-","-",SUM(I171:I177)*'3j PAAC PAP'!$G$36)</f>
        <v>0</v>
      </c>
      <c r="J179" s="129">
        <f>IF(J171="-","-",SUM(J171:J177)*'3j PAAC PAP'!$G$36)</f>
        <v>0</v>
      </c>
      <c r="K179" s="129">
        <f>IF(K171="-","-",SUM(K171:K177)*'3j PAAC PAP'!$G$36)</f>
        <v>0</v>
      </c>
      <c r="L179" s="129">
        <f>IF(L171="-","-",SUM(L171:L177)*'3j PAAC PAP'!$G$36)</f>
        <v>0</v>
      </c>
      <c r="M179" s="129">
        <f>IF(M171="-","-",SUM(M171:M177)*'3j PAAC PAP'!$G$36)</f>
        <v>0</v>
      </c>
      <c r="N179" s="129">
        <f>IF(N171="-","-",SUM(N171:N177)*'3j PAAC PAP'!$G$36)</f>
        <v>0</v>
      </c>
      <c r="O179" s="30"/>
      <c r="P179" s="129">
        <f>IF(P171="-","-",SUM(P171:P177)*'3j PAAC PAP'!$G$36)</f>
        <v>0</v>
      </c>
      <c r="Q179" s="129">
        <f>IF(Q171="-","-",SUM(Q171:Q177)*'3j PAAC PAP'!$G$36)</f>
        <v>0</v>
      </c>
      <c r="R179" s="129">
        <f>IF(R171="-","-",SUM(R171:R177)*'3j PAAC PAP'!$G$36)</f>
        <v>0</v>
      </c>
      <c r="S179" s="129">
        <f>IF(S171="-","-",SUM(S171:S177)*'3j PAAC PAP'!$G$36)</f>
        <v>0</v>
      </c>
      <c r="T179" s="129">
        <f>IF(T171="-","-",SUM(T171:T177)*'3j PAAC PAP'!$G$36)</f>
        <v>0</v>
      </c>
      <c r="U179" s="129" t="str">
        <f>IF(U171="-","-",SUM(U171:U177)*'3j PAAC PAP'!$G$36)</f>
        <v>-</v>
      </c>
      <c r="V179" s="129" t="str">
        <f>IF(V171="-","-",SUM(V171:V177)*'3j PAAC PAP'!$G$36)</f>
        <v>-</v>
      </c>
      <c r="W179" s="129" t="str">
        <f>IF(W171="-","-",SUM(W171:W177)*'3j PAAC PAP'!$G$36)</f>
        <v>-</v>
      </c>
      <c r="X179" s="129" t="str">
        <f>IF(X171="-","-",SUM(X171:X177)*'3j PAAC PAP'!$G$36)</f>
        <v>-</v>
      </c>
      <c r="Y179" s="129" t="str">
        <f>IF(Y171="-","-",SUM(Y171:Y177)*'3j PAAC PAP'!$G$36)</f>
        <v>-</v>
      </c>
      <c r="Z179" s="129" t="str">
        <f>IF(Z171="-","-",SUM(Z171:Z177)*'3j PAAC PAP'!$G$36)</f>
        <v>-</v>
      </c>
      <c r="AA179" s="28"/>
    </row>
    <row r="180" spans="1:27" x14ac:dyDescent="0.2">
      <c r="A180" s="256">
        <v>9</v>
      </c>
      <c r="B180" s="132" t="s">
        <v>388</v>
      </c>
      <c r="C180" s="178" t="s">
        <v>518</v>
      </c>
      <c r="D180" s="134" t="s">
        <v>329</v>
      </c>
      <c r="E180" s="131"/>
      <c r="F180" s="30"/>
      <c r="G180" s="129">
        <f>IF(G171="-","-",SUM(G171:G179)*'3k EBIT'!$E$10)</f>
        <v>11.851747838535179</v>
      </c>
      <c r="H180" s="129">
        <f>IF(H171="-","-",SUM(H171:H179)*'3k EBIT'!$E$10)</f>
        <v>11.347919885804359</v>
      </c>
      <c r="I180" s="129">
        <f>IF(I171="-","-",SUM(I171:I179)*'3k EBIT'!$E$10)</f>
        <v>11.914213860815765</v>
      </c>
      <c r="J180" s="129">
        <f>IF(J171="-","-",SUM(J171:J179)*'3k EBIT'!$E$10)</f>
        <v>11.694161095605176</v>
      </c>
      <c r="K180" s="129">
        <f>IF(K171="-","-",SUM(K171:K179)*'3k EBIT'!$E$10)</f>
        <v>12.771989842444572</v>
      </c>
      <c r="L180" s="129">
        <f>IF(L171="-","-",SUM(L171:L179)*'3k EBIT'!$E$10)</f>
        <v>12.624479167133854</v>
      </c>
      <c r="M180" s="129">
        <f>IF(M171="-","-",SUM(M171:M179)*'3k EBIT'!$E$10)</f>
        <v>13.406356224876271</v>
      </c>
      <c r="N180" s="129">
        <f>IF(N171="-","-",SUM(N171:N179)*'3k EBIT'!$E$10)</f>
        <v>13.874131869860387</v>
      </c>
      <c r="O180" s="30"/>
      <c r="P180" s="129">
        <f>IF(P171="-","-",SUM(P171:P179)*'3k EBIT'!$E$10)</f>
        <v>13.874131869860387</v>
      </c>
      <c r="Q180" s="129">
        <f>IF(Q171="-","-",SUM(Q171:Q179)*'3k EBIT'!$E$10)</f>
        <v>15.18502630439464</v>
      </c>
      <c r="R180" s="129">
        <f>IF(R171="-","-",SUM(R171:R179)*'3k EBIT'!$E$10)</f>
        <v>14.628352966683869</v>
      </c>
      <c r="S180" s="129">
        <f>IF(S171="-","-",SUM(S171:S179)*'3k EBIT'!$E$10)</f>
        <v>14.763291231597913</v>
      </c>
      <c r="T180" s="129">
        <f>IF(T171="-","-",SUM(T171:T179)*'3k EBIT'!$E$10)</f>
        <v>14.165256879881314</v>
      </c>
      <c r="U180" s="129" t="str">
        <f>IF(U171="-","-",SUM(U171:U179)*'3k EBIT'!$E$10)</f>
        <v>-</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2">
      <c r="A181" s="256">
        <v>10</v>
      </c>
      <c r="B181" s="132" t="s">
        <v>292</v>
      </c>
      <c r="C181" s="176" t="s">
        <v>519</v>
      </c>
      <c r="D181" s="134" t="s">
        <v>329</v>
      </c>
      <c r="E181" s="130"/>
      <c r="F181" s="30"/>
      <c r="G181" s="129">
        <f>IF(G171="-","-",SUM(G171:G174,G176:G180)*'3l HAP'!$E$11)</f>
        <v>6.7759620022223519</v>
      </c>
      <c r="H181" s="129">
        <f>IF(H171="-","-",SUM(H171:H174,H176:H180)*'3l HAP'!$E$11)</f>
        <v>6.3728732913446766</v>
      </c>
      <c r="I181" s="129">
        <f>IF(I171="-","-",SUM(I171:I174,I176:I180)*'3l HAP'!$E$11)</f>
        <v>6.4106511778341746</v>
      </c>
      <c r="J181" s="129">
        <f>IF(J171="-","-",SUM(J171:J174,J176:J180)*'3l HAP'!$E$11)</f>
        <v>6.2522521645821616</v>
      </c>
      <c r="K181" s="129">
        <f>IF(K171="-","-",SUM(K171:K174,K176:K180)*'3l HAP'!$E$11)</f>
        <v>7.0703429956562225</v>
      </c>
      <c r="L181" s="129">
        <f>IF(L171="-","-",SUM(L171:L174,L176:L180)*'3l HAP'!$E$11)</f>
        <v>6.9388724426846018</v>
      </c>
      <c r="M181" s="129">
        <f>IF(M171="-","-",SUM(M171:M174,M176:M180)*'3l HAP'!$E$11)</f>
        <v>7.6831575411371125</v>
      </c>
      <c r="N181" s="129">
        <f>IF(N171="-","-",SUM(N171:N174,N176:N180)*'3l HAP'!$E$11)</f>
        <v>8.0513640647778129</v>
      </c>
      <c r="O181" s="30"/>
      <c r="P181" s="129">
        <f>IF(P171="-","-",SUM(P171:P174,P176:P180)*'3l HAP'!$E$11)</f>
        <v>8.0513640647778129</v>
      </c>
      <c r="Q181" s="129">
        <f>IF(Q171="-","-",SUM(Q171:Q174,Q176:Q180)*'3l HAP'!$E$11)</f>
        <v>9.0147173660869875</v>
      </c>
      <c r="R181" s="129">
        <f>IF(R171="-","-",SUM(R171:R174,R176:R180)*'3l HAP'!$E$11)</f>
        <v>8.5677595496297556</v>
      </c>
      <c r="S181" s="129">
        <f>IF(S171="-","-",SUM(S171:S174,S176:S180)*'3l HAP'!$E$11)</f>
        <v>8.5260790432360203</v>
      </c>
      <c r="T181" s="129">
        <f>IF(T171="-","-",SUM(T171:T174,T176:T180)*'3l HAP'!$E$11)</f>
        <v>8.0107164150190506</v>
      </c>
      <c r="U181" s="129" t="str">
        <f>IF(U171="-","-",SUM(U171:U174,U176:U180)*'3l HAP'!$E$11)</f>
        <v>-</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2">
      <c r="A182" s="256">
        <v>11</v>
      </c>
      <c r="B182" s="132" t="s">
        <v>44</v>
      </c>
      <c r="C182" s="178" t="str">
        <f>B182&amp;"_"&amp;D182</f>
        <v>Total_Northern Scotland</v>
      </c>
      <c r="D182" s="134" t="s">
        <v>329</v>
      </c>
      <c r="E182" s="131"/>
      <c r="F182" s="30"/>
      <c r="G182" s="129">
        <f t="shared" ref="G182:N182" si="26">IF(G171="-","-",SUM(G171:G181))</f>
        <v>630.55190637809642</v>
      </c>
      <c r="H182" s="129">
        <f t="shared" si="26"/>
        <v>603.63156795019529</v>
      </c>
      <c r="I182" s="129">
        <f t="shared" si="26"/>
        <v>633.47427957891045</v>
      </c>
      <c r="J182" s="129">
        <f t="shared" si="26"/>
        <v>621.73416086475038</v>
      </c>
      <c r="K182" s="129">
        <f t="shared" si="26"/>
        <v>679.28005704527618</v>
      </c>
      <c r="L182" s="129">
        <f t="shared" si="26"/>
        <v>671.38486994593234</v>
      </c>
      <c r="M182" s="129">
        <f t="shared" si="26"/>
        <v>713.2805621383942</v>
      </c>
      <c r="N182" s="129">
        <f t="shared" si="26"/>
        <v>738.26852928141568</v>
      </c>
      <c r="O182" s="30"/>
      <c r="P182" s="129">
        <f t="shared" ref="P182:Z182" si="27">IF(P171="-","-",SUM(P171:P181))</f>
        <v>738.26852928141568</v>
      </c>
      <c r="Q182" s="129">
        <f t="shared" si="27"/>
        <v>808.22629800725576</v>
      </c>
      <c r="R182" s="129">
        <f t="shared" si="27"/>
        <v>778.4807555710363</v>
      </c>
      <c r="S182" s="129">
        <f t="shared" si="27"/>
        <v>785.54108607398268</v>
      </c>
      <c r="T182" s="129">
        <f t="shared" si="27"/>
        <v>753.55024425118461</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f t="shared" si="29"/>
        <v>18.515809469683656</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15">
      <c r="A186" s="256"/>
      <c r="B186" s="135" t="s">
        <v>2</v>
      </c>
      <c r="C186" s="135" t="s">
        <v>342</v>
      </c>
      <c r="D186" s="133" t="s">
        <v>291</v>
      </c>
      <c r="E186" s="128"/>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f t="shared" si="31"/>
        <v>195.97839369940553</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15">
      <c r="A187" s="256"/>
      <c r="B187" s="135" t="s">
        <v>352</v>
      </c>
      <c r="C187" s="135" t="s">
        <v>343</v>
      </c>
      <c r="D187" s="133" t="s">
        <v>291</v>
      </c>
      <c r="E187" s="128"/>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f t="shared" si="31"/>
        <v>160.05334295858538</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15">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f t="shared" si="30"/>
        <v>83.318230919765156</v>
      </c>
      <c r="U188" s="38" t="str">
        <f t="shared" si="30"/>
        <v>-</v>
      </c>
      <c r="V188" s="38" t="str">
        <f t="shared" si="30"/>
        <v>-</v>
      </c>
      <c r="W188" s="38" t="str">
        <f t="shared" si="31"/>
        <v>-</v>
      </c>
      <c r="X188" s="38" t="str">
        <f t="shared" si="31"/>
        <v>-</v>
      </c>
      <c r="Y188" s="38" t="str">
        <f t="shared" si="31"/>
        <v>-</v>
      </c>
      <c r="Z188" s="38" t="str">
        <f t="shared" si="31"/>
        <v>-</v>
      </c>
      <c r="AA188" s="28"/>
    </row>
    <row r="189" spans="1:27" s="29" customFormat="1" ht="11.25" x14ac:dyDescent="0.15">
      <c r="A189" s="256"/>
      <c r="B189" s="135" t="s">
        <v>349</v>
      </c>
      <c r="C189" s="135" t="s">
        <v>43</v>
      </c>
      <c r="D189" s="133" t="s">
        <v>291</v>
      </c>
      <c r="E189" s="128"/>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-0.18995176814939541</v>
      </c>
      <c r="M189" s="38">
        <f t="shared" si="32"/>
        <v>2.389867465621514</v>
      </c>
      <c r="N189" s="38">
        <f t="shared" si="32"/>
        <v>2.4654635585146534</v>
      </c>
      <c r="O189" s="30"/>
      <c r="P189" s="38">
        <f t="shared" si="32"/>
        <v>2.4654635585146534</v>
      </c>
      <c r="Q189" s="38">
        <f t="shared" si="32"/>
        <v>4.8850955964817686</v>
      </c>
      <c r="R189" s="38">
        <f t="shared" si="32"/>
        <v>4.7480163427765101</v>
      </c>
      <c r="S189" s="38">
        <f t="shared" si="32"/>
        <v>7.0936419973386942</v>
      </c>
      <c r="T189" s="38">
        <f t="shared" si="32"/>
        <v>6.2155900817178926</v>
      </c>
      <c r="U189" s="38" t="str">
        <f t="shared" si="32"/>
        <v>-</v>
      </c>
      <c r="V189" s="38" t="str">
        <f t="shared" si="32"/>
        <v>-</v>
      </c>
      <c r="W189" s="38" t="str">
        <f t="shared" si="32"/>
        <v>-</v>
      </c>
      <c r="X189" s="38" t="str">
        <f t="shared" si="32"/>
        <v>-</v>
      </c>
      <c r="Y189" s="38" t="str">
        <f t="shared" si="32"/>
        <v>-</v>
      </c>
      <c r="Z189" s="38" t="str">
        <f t="shared" si="32"/>
        <v>-</v>
      </c>
      <c r="AA189" s="28"/>
    </row>
    <row r="190" spans="1:27" s="29" customFormat="1" ht="11.25" x14ac:dyDescent="0.15">
      <c r="A190" s="256"/>
      <c r="B190" s="135" t="s">
        <v>349</v>
      </c>
      <c r="C190" s="135" t="s">
        <v>389</v>
      </c>
      <c r="D190" s="133" t="s">
        <v>291</v>
      </c>
      <c r="E190" s="128"/>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f t="shared" si="33"/>
        <v>25.983398825831703</v>
      </c>
      <c r="U190" s="38" t="str">
        <f t="shared" si="33"/>
        <v>-</v>
      </c>
      <c r="V190" s="38" t="str">
        <f t="shared" si="33"/>
        <v>-</v>
      </c>
      <c r="W190" s="38" t="str">
        <f t="shared" si="33"/>
        <v>-</v>
      </c>
      <c r="X190" s="38" t="str">
        <f t="shared" si="33"/>
        <v>-</v>
      </c>
      <c r="Y190" s="38" t="str">
        <f t="shared" si="33"/>
        <v>-</v>
      </c>
      <c r="Z190" s="38" t="str">
        <f t="shared" si="33"/>
        <v>-</v>
      </c>
      <c r="AA190" s="28"/>
    </row>
    <row r="191" spans="1:27" s="29" customFormat="1" ht="11.25" x14ac:dyDescent="0.15">
      <c r="A191" s="256"/>
      <c r="B191" s="135" t="s">
        <v>349</v>
      </c>
      <c r="C191" s="135" t="s">
        <v>406</v>
      </c>
      <c r="D191" s="133" t="s">
        <v>291</v>
      </c>
      <c r="E191" s="128"/>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f t="shared" si="34"/>
        <v>0</v>
      </c>
      <c r="U191" s="38" t="str">
        <f t="shared" si="34"/>
        <v>-</v>
      </c>
      <c r="V191" s="38" t="str">
        <f t="shared" si="34"/>
        <v>-</v>
      </c>
      <c r="W191" s="38" t="str">
        <f t="shared" si="34"/>
        <v>-</v>
      </c>
      <c r="X191" s="38" t="str">
        <f t="shared" si="34"/>
        <v>-</v>
      </c>
      <c r="Y191" s="38" t="str">
        <f t="shared" si="34"/>
        <v>-</v>
      </c>
      <c r="Z191" s="38" t="str">
        <f t="shared" si="34"/>
        <v>-</v>
      </c>
      <c r="AA191" s="28"/>
    </row>
    <row r="192" spans="1:27" s="29" customFormat="1" ht="11.25" x14ac:dyDescent="0.15">
      <c r="A192" s="256"/>
      <c r="B192" s="135" t="s">
        <v>388</v>
      </c>
      <c r="C192" s="135" t="s">
        <v>518</v>
      </c>
      <c r="D192" s="133" t="s">
        <v>291</v>
      </c>
      <c r="E192" s="128"/>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11.643024159551567</v>
      </c>
      <c r="M192" s="38">
        <f t="shared" si="30"/>
        <v>12.78852018725725</v>
      </c>
      <c r="N192" s="38">
        <f t="shared" si="30"/>
        <v>13.259455801037754</v>
      </c>
      <c r="O192" s="30"/>
      <c r="P192" s="38">
        <f t="shared" si="31"/>
        <v>13.259455801037754</v>
      </c>
      <c r="Q192" s="38">
        <f t="shared" si="31"/>
        <v>14.76224479674242</v>
      </c>
      <c r="R192" s="38">
        <f t="shared" si="31"/>
        <v>14.21519088581636</v>
      </c>
      <c r="S192" s="38">
        <f t="shared" si="31"/>
        <v>14.225099131599046</v>
      </c>
      <c r="T192" s="38">
        <f t="shared" si="31"/>
        <v>13.556399970410739</v>
      </c>
      <c r="U192" s="38" t="str">
        <f t="shared" si="31"/>
        <v>-</v>
      </c>
      <c r="V192" s="38" t="str">
        <f t="shared" si="31"/>
        <v>-</v>
      </c>
      <c r="W192" s="38" t="str">
        <f t="shared" si="31"/>
        <v>-</v>
      </c>
      <c r="X192" s="38" t="str">
        <f t="shared" si="31"/>
        <v>-</v>
      </c>
      <c r="Y192" s="38" t="str">
        <f t="shared" si="31"/>
        <v>-</v>
      </c>
      <c r="Z192" s="38" t="str">
        <f t="shared" si="31"/>
        <v>-</v>
      </c>
      <c r="AA192" s="28"/>
    </row>
    <row r="193" spans="1:27" s="29" customFormat="1" ht="11.25" x14ac:dyDescent="0.15">
      <c r="A193" s="256"/>
      <c r="B193" s="135" t="s">
        <v>292</v>
      </c>
      <c r="C193" s="135" t="s">
        <v>519</v>
      </c>
      <c r="D193" s="133" t="s">
        <v>291</v>
      </c>
      <c r="E193" s="128"/>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6.8945474024379791</v>
      </c>
      <c r="M193" s="38">
        <f t="shared" si="30"/>
        <v>7.7060458648405232</v>
      </c>
      <c r="N193" s="38">
        <f t="shared" si="30"/>
        <v>8.0767455473051708</v>
      </c>
      <c r="O193" s="30"/>
      <c r="P193" s="38">
        <f t="shared" si="31"/>
        <v>8.0767455473051708</v>
      </c>
      <c r="Q193" s="38">
        <f t="shared" si="31"/>
        <v>9.1063063532194342</v>
      </c>
      <c r="R193" s="38">
        <f t="shared" si="31"/>
        <v>8.6711061105487008</v>
      </c>
      <c r="S193" s="38">
        <f t="shared" si="31"/>
        <v>8.6655369670840816</v>
      </c>
      <c r="T193" s="38">
        <f t="shared" si="31"/>
        <v>8.1029311101876029</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15">
      <c r="A194" s="256"/>
      <c r="B194" s="135" t="s">
        <v>44</v>
      </c>
      <c r="C194" s="135" t="str">
        <f>B194&amp;"_"&amp;D194</f>
        <v>Total_GB average</v>
      </c>
      <c r="D194" s="127" t="s">
        <v>291</v>
      </c>
      <c r="E194" s="128"/>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619.68503952727065</v>
      </c>
      <c r="M194" s="38">
        <f t="shared" si="30"/>
        <v>680.78577770313302</v>
      </c>
      <c r="N194" s="38">
        <f t="shared" si="30"/>
        <v>705.94255208346021</v>
      </c>
      <c r="O194" s="30"/>
      <c r="P194" s="38">
        <f t="shared" si="31"/>
        <v>705.94255208346021</v>
      </c>
      <c r="Q194" s="38">
        <f t="shared" si="31"/>
        <v>786.06623788800505</v>
      </c>
      <c r="R194" s="38">
        <f t="shared" si="31"/>
        <v>756.83873843669755</v>
      </c>
      <c r="S194" s="38">
        <f t="shared" si="31"/>
        <v>757.35465569797304</v>
      </c>
      <c r="T194" s="38">
        <f t="shared" si="31"/>
        <v>721.59737168420929</v>
      </c>
      <c r="U194" s="38" t="str">
        <f t="shared" si="31"/>
        <v>-</v>
      </c>
      <c r="V194" s="38" t="str">
        <f t="shared" si="31"/>
        <v>-</v>
      </c>
      <c r="W194" s="38" t="str">
        <f t="shared" si="31"/>
        <v>-</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76"/>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482</v>
      </c>
      <c r="D6" s="75"/>
      <c r="E6" s="75"/>
      <c r="F6" s="75"/>
      <c r="G6" s="75"/>
      <c r="I6" s="76"/>
      <c r="J6" s="76"/>
      <c r="K6" s="76"/>
      <c r="L6" s="76"/>
      <c r="M6" s="76"/>
      <c r="N6" s="76"/>
      <c r="O6" s="76"/>
      <c r="P6" s="76"/>
      <c r="Q6" s="76"/>
    </row>
    <row r="7" spans="1:27" ht="14.65" customHeight="1" x14ac:dyDescent="0.2">
      <c r="B7" s="79" t="s">
        <v>470</v>
      </c>
      <c r="C7" s="81" t="s">
        <v>0</v>
      </c>
      <c r="D7" s="75"/>
      <c r="E7" s="75"/>
      <c r="F7" s="75"/>
      <c r="G7" s="75"/>
      <c r="I7" s="76"/>
      <c r="J7" s="76"/>
      <c r="K7" s="76"/>
      <c r="L7" s="76"/>
      <c r="M7" s="76"/>
      <c r="N7" s="76"/>
      <c r="O7" s="76"/>
      <c r="P7" s="76"/>
      <c r="Q7" s="76"/>
    </row>
    <row r="8" spans="1:27" ht="12.4" customHeight="1" x14ac:dyDescent="0.2">
      <c r="B8" s="80" t="s">
        <v>345</v>
      </c>
      <c r="C8" s="82" t="s">
        <v>585</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f>IF('3c AA'!W69="-","-",'3c AA'!W69)</f>
        <v>0</v>
      </c>
      <c r="U17" s="38" t="str">
        <f>IF('3c AA'!X69="-","-",'3c AA'!X69)</f>
        <v>-</v>
      </c>
      <c r="V17" s="38" t="str">
        <f>IF('3c AA'!Y69="-","-",'3c AA'!Y69)</f>
        <v>-</v>
      </c>
      <c r="W17" s="38" t="str">
        <f>IF('3c AA'!Z69="-","-",'3c AA'!Z69)</f>
        <v>-</v>
      </c>
      <c r="X17" s="38" t="str">
        <f>IF('3c AA'!AA69="-","-",'3c AA'!AA69)</f>
        <v>-</v>
      </c>
      <c r="Y17" s="38" t="str">
        <f>IF('3c AA'!AB69="-","-",'3c AA'!AB69)</f>
        <v>-</v>
      </c>
      <c r="Z17" s="38" t="str">
        <f>IF('3c AA'!AC69="-","-",'3c AA'!AC69)</f>
        <v>-</v>
      </c>
      <c r="AA17" s="28"/>
    </row>
    <row r="18" spans="1:27" s="29" customFormat="1" ht="11.25" customHeight="1" x14ac:dyDescent="0.15">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t="str">
        <f>'3d PC'!U55</f>
        <v>-</v>
      </c>
      <c r="V18" s="38" t="str">
        <f>'3d PC'!V55</f>
        <v>-</v>
      </c>
      <c r="W18" s="38" t="str">
        <f>'3d PC'!W55</f>
        <v>-</v>
      </c>
      <c r="X18" s="38" t="str">
        <f>'3d PC'!X55</f>
        <v>-</v>
      </c>
      <c r="Y18" s="38" t="str">
        <f>'3d PC'!Y55</f>
        <v>-</v>
      </c>
      <c r="Z18" s="38" t="str">
        <f>'3d PC'!Z55</f>
        <v>-</v>
      </c>
      <c r="AA18" s="28"/>
    </row>
    <row r="19" spans="1:27" s="29" customFormat="1" ht="11.25" customHeight="1" x14ac:dyDescent="0.15">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t="str">
        <f>'3e NC-Elec'!V14</f>
        <v>-</v>
      </c>
      <c r="V19" s="38" t="str">
        <f>'3e NC-Elec'!W14</f>
        <v>-</v>
      </c>
      <c r="W19" s="38" t="str">
        <f>'3e NC-Elec'!X14</f>
        <v>-</v>
      </c>
      <c r="X19" s="38" t="str">
        <f>'3e NC-Elec'!Y14</f>
        <v>-</v>
      </c>
      <c r="Y19" s="38" t="str">
        <f>'3e NC-Elec'!Z14</f>
        <v>-</v>
      </c>
      <c r="Z19" s="38" t="str">
        <f>'3e NC-Elec'!AA14</f>
        <v>-</v>
      </c>
      <c r="AA19" s="28"/>
    </row>
    <row r="20" spans="1:27" s="29" customFormat="1" ht="11.25" customHeight="1" x14ac:dyDescent="0.15">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t="str">
        <f>IF('3g CPIH'!Q$16="-","-",'3h OC '!$E$7*('3g CPIH'!Q$16/'3g CPIH'!$G$16))</f>
        <v>-</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15">
      <c r="A21" s="256">
        <v>6</v>
      </c>
      <c r="B21" s="135" t="s">
        <v>349</v>
      </c>
      <c r="C21" s="135" t="s">
        <v>43</v>
      </c>
      <c r="D21" s="127" t="s">
        <v>315</v>
      </c>
      <c r="E21" s="128"/>
      <c r="F21" s="30"/>
      <c r="G21" s="38" t="s">
        <v>333</v>
      </c>
      <c r="H21" s="38" t="s">
        <v>333</v>
      </c>
      <c r="I21" s="38" t="s">
        <v>333</v>
      </c>
      <c r="J21" s="38" t="s">
        <v>333</v>
      </c>
      <c r="K21" s="38">
        <f>IF('3i SMNCC'!G$50="-","-",'3i SMNCC'!G$50)</f>
        <v>0</v>
      </c>
      <c r="L21" s="38">
        <f>IF('3i SMNCC'!H$50="-","-",'3i SMNCC'!H$50)</f>
        <v>-0.13106672002308281</v>
      </c>
      <c r="M21" s="38">
        <f>IF('3i SMNCC'!I$50="-","-",'3i SMNCC'!I$50)</f>
        <v>1.6490085512788448</v>
      </c>
      <c r="N21" s="38">
        <f>IF('3i SMNCC'!J$50="-","-",'3i SMNCC'!J$50)</f>
        <v>1.7011698553751105</v>
      </c>
      <c r="O21" s="30"/>
      <c r="P21" s="38">
        <f>IF('3i SMNCC'!L$50="-","-",'3i SMNCC'!L$50)</f>
        <v>1.7011698553751105</v>
      </c>
      <c r="Q21" s="38">
        <f>IF('3i SMNCC'!M$50="-","-",'3i SMNCC'!M$50)</f>
        <v>3.37071596157242</v>
      </c>
      <c r="R21" s="38">
        <f>IF('3i SMNCC'!N$50="-","-",'3i SMNCC'!N$50)</f>
        <v>3.2761312765157915</v>
      </c>
      <c r="S21" s="38">
        <f>IF('3i SMNCC'!O$50="-","-",'3i SMNCC'!O$50)</f>
        <v>4.8946129781636989</v>
      </c>
      <c r="T21" s="38">
        <f>IF('3i SMNCC'!P$50="-","-",'3i SMNCC'!P$50)</f>
        <v>4.2887571563853468</v>
      </c>
      <c r="U21" s="38" t="str">
        <f>IF('3i SMNCC'!Q$50="-","-",'3i SMNCC'!Q$50)</f>
        <v>-</v>
      </c>
      <c r="V21" s="38" t="str">
        <f>IF('3i SMNCC'!R$50="-","-",'3i SMNCC'!R$50)</f>
        <v>-</v>
      </c>
      <c r="W21" s="38" t="str">
        <f>IF('3i SMNCC'!S$50="-","-",'3i SMNCC'!S$50)</f>
        <v>-</v>
      </c>
      <c r="X21" s="38" t="str">
        <f>IF('3i SMNCC'!T$50="-","-",'3i SMNCC'!T$50)</f>
        <v>-</v>
      </c>
      <c r="Y21" s="38" t="str">
        <f>IF('3i SMNCC'!U$50="-","-",'3i SMNCC'!U$50)</f>
        <v>-</v>
      </c>
      <c r="Z21" s="38" t="str">
        <f>IF('3i SMNCC'!V$50="-","-",'3i SMNCC'!V$50)</f>
        <v>-</v>
      </c>
      <c r="AA21" s="28"/>
    </row>
    <row r="22" spans="1:27" s="29" customFormat="1" ht="11.25" customHeight="1" x14ac:dyDescent="0.15">
      <c r="A22" s="256">
        <v>7</v>
      </c>
      <c r="B22" s="135" t="s">
        <v>349</v>
      </c>
      <c r="C22" s="135" t="s">
        <v>389</v>
      </c>
      <c r="D22" s="127" t="s">
        <v>315</v>
      </c>
      <c r="E22" s="128"/>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f>IF('3g CPIH'!P$16="-","-",'3j PAAC PAP'!$G$11*('3g CPIH'!P$16/'3g CPIH'!$G$16))</f>
        <v>25.983398825831699</v>
      </c>
      <c r="U22" s="38" t="str">
        <f>IF('3g CPIH'!Q$16="-","-",'3j PAAC PAP'!$G$11*('3g CPIH'!Q$16/'3g CPIH'!$G$16))</f>
        <v>-</v>
      </c>
      <c r="V22" s="38" t="str">
        <f>IF('3g CPIH'!R$16="-","-",'3j PAAC PAP'!$G$11*('3g CPIH'!R$16/'3g CPIH'!$G$16))</f>
        <v>-</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25" x14ac:dyDescent="0.15">
      <c r="A23" s="256">
        <v>8</v>
      </c>
      <c r="B23" s="135" t="s">
        <v>349</v>
      </c>
      <c r="C23" s="135" t="s">
        <v>406</v>
      </c>
      <c r="D23" s="127" t="s">
        <v>315</v>
      </c>
      <c r="E23" s="128"/>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f>IF(T18="-","-",SUM(T15:T21)*'3j PAAC PAP'!$G$29)</f>
        <v>0</v>
      </c>
      <c r="U23" s="38" t="str">
        <f>IF(U18="-","-",SUM(U15:U21)*'3j PAAC PAP'!$G$29)</f>
        <v>-</v>
      </c>
      <c r="V23" s="38" t="str">
        <f>IF(V18="-","-",SUM(V15:V21)*'3j PAAC PAP'!$G$29)</f>
        <v>-</v>
      </c>
      <c r="W23" s="38" t="str">
        <f>IF(W18="-","-",SUM(W15:W21)*'3j PAAC PAP'!$G$29)</f>
        <v>-</v>
      </c>
      <c r="X23" s="38" t="str">
        <f>IF(X18="-","-",SUM(X15:X21)*'3j PAAC PAP'!$G$29)</f>
        <v>-</v>
      </c>
      <c r="Y23" s="38" t="str">
        <f>IF(Y18="-","-",SUM(Y15:Y21)*'3j PAAC PAP'!$G$29)</f>
        <v>-</v>
      </c>
      <c r="Z23" s="38" t="str">
        <f>IF(Z18="-","-",SUM(Z15:Z21)*'3j PAAC PAP'!$G$29)</f>
        <v>-</v>
      </c>
      <c r="AA23" s="28"/>
    </row>
    <row r="24" spans="1:27" s="29" customFormat="1" ht="11.25" x14ac:dyDescent="0.15">
      <c r="A24" s="256">
        <v>9</v>
      </c>
      <c r="B24" s="135" t="s">
        <v>388</v>
      </c>
      <c r="C24" s="135" t="s">
        <v>518</v>
      </c>
      <c r="D24" s="127" t="s">
        <v>315</v>
      </c>
      <c r="E24" s="128"/>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1.7155001093833704</v>
      </c>
      <c r="M24" s="38">
        <f>IF(M18="-","-",SUM(M15:M23)*'3k EBIT'!$E$7)</f>
        <v>1.7578208473640613</v>
      </c>
      <c r="N24" s="38">
        <f>IF(N18="-","-",SUM(N15:N23)*'3k EBIT'!$E$7)</f>
        <v>1.769759207760115</v>
      </c>
      <c r="O24" s="30"/>
      <c r="P24" s="38">
        <f>IF(P18="-","-",SUM(P15:P23)*'3k EBIT'!$E$7)</f>
        <v>1.769759207760115</v>
      </c>
      <c r="Q24" s="38">
        <f>IF(Q18="-","-",SUM(Q15:Q23)*'3k EBIT'!$E$7)</f>
        <v>1.8510117510883977</v>
      </c>
      <c r="R24" s="38">
        <f>IF(R18="-","-",SUM(R15:R23)*'3k EBIT'!$E$7)</f>
        <v>1.8572111288452315</v>
      </c>
      <c r="S24" s="38">
        <f>IF(S18="-","-",SUM(S15:S23)*'3k EBIT'!$E$7)</f>
        <v>1.8969340090474682</v>
      </c>
      <c r="T24" s="38">
        <f>IF(T18="-","-",SUM(T15:T23)*'3k EBIT'!$E$7)</f>
        <v>1.8828350108594296</v>
      </c>
      <c r="U24" s="38" t="str">
        <f>IF(U18="-","-",SUM(U15:U23)*'3k EBIT'!$E$7)</f>
        <v>-</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15">
      <c r="A25" s="256">
        <v>10</v>
      </c>
      <c r="B25" s="135" t="s">
        <v>292</v>
      </c>
      <c r="C25" s="179" t="s">
        <v>519</v>
      </c>
      <c r="D25" s="127" t="s">
        <v>315</v>
      </c>
      <c r="E25" s="127"/>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1.0712957639733287</v>
      </c>
      <c r="M25" s="38">
        <f>IF(M20="-","-",SUM(M15:M18,M20:M24)*'3l HAP'!$E$8)</f>
        <v>1.1178015292280965</v>
      </c>
      <c r="N25" s="38">
        <f>IF(N20="-","-",SUM(N15:N18,N20:N24)*'3l HAP'!$E$8)</f>
        <v>1.1270009746155372</v>
      </c>
      <c r="O25" s="30"/>
      <c r="P25" s="38">
        <f>IF(P20="-","-",SUM(P15:P18,P20:P24)*'3l HAP'!$E$8)</f>
        <v>1.1270009746155372</v>
      </c>
      <c r="Q25" s="38">
        <f>IF(Q20="-","-",SUM(Q15:Q18,Q20:Q24)*'3l HAP'!$E$8)</f>
        <v>1.1660990020626185</v>
      </c>
      <c r="R25" s="38">
        <f>IF(R20="-","-",SUM(R15:R18,R20:R24)*'3l HAP'!$E$8)</f>
        <v>1.1708761100756218</v>
      </c>
      <c r="S25" s="38">
        <f>IF(S20="-","-",SUM(S15:S18,S20:S24)*'3l HAP'!$E$8)</f>
        <v>1.2030889021449267</v>
      </c>
      <c r="T25" s="38">
        <f>IF(T20="-","-",SUM(T15:T18,T20:T24)*'3l HAP'!$E$8)</f>
        <v>1.1922245154498019</v>
      </c>
      <c r="U25" s="38" t="str">
        <f>IF(U20="-","-",SUM(U15:U18,U20:U24)*'3l HAP'!$E$8)</f>
        <v>-</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15">
      <c r="A26" s="256">
        <v>11</v>
      </c>
      <c r="B26" s="135" t="s">
        <v>44</v>
      </c>
      <c r="C26" s="135" t="str">
        <f>B26&amp;"_"&amp;D26</f>
        <v>Total_Eastern</v>
      </c>
      <c r="D26" s="127" t="s">
        <v>315</v>
      </c>
      <c r="E26" s="128"/>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91.360737910911965</v>
      </c>
      <c r="M26" s="38">
        <f t="shared" si="0"/>
        <v>93.634650018272325</v>
      </c>
      <c r="N26" s="38">
        <f t="shared" si="0"/>
        <v>94.272183961811578</v>
      </c>
      <c r="O26" s="30"/>
      <c r="P26" s="38">
        <f>IF(P20="-","-",SUM(P15:P25))</f>
        <v>94.272183961811578</v>
      </c>
      <c r="Q26" s="38">
        <f t="shared" ref="Q26:Z26" si="1">IF(Q20="-","-",SUM(Q15:Q25))</f>
        <v>98.587729871717599</v>
      </c>
      <c r="R26" s="38">
        <f t="shared" si="1"/>
        <v>98.918789884791963</v>
      </c>
      <c r="S26" s="38">
        <f t="shared" si="1"/>
        <v>101.0416797186825</v>
      </c>
      <c r="T26" s="38">
        <f t="shared" si="1"/>
        <v>100.28876310228144</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15">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AA'!J70="-","-",'3c AA'!J70)</f>
        <v>-</v>
      </c>
      <c r="H29" s="129" t="str">
        <f>IF('3c AA'!K70="-","-",'3c AA'!K70)</f>
        <v>-</v>
      </c>
      <c r="I29" s="129" t="str">
        <f>IF('3c AA'!L70="-","-",'3c AA'!L70)</f>
        <v>-</v>
      </c>
      <c r="J29" s="129" t="str">
        <f>IF('3c AA'!M70="-","-",'3c AA'!M70)</f>
        <v>-</v>
      </c>
      <c r="K29" s="129" t="str">
        <f>IF('3c AA'!N70="-","-",'3c AA'!N70)</f>
        <v>-</v>
      </c>
      <c r="L29" s="129" t="str">
        <f>IF('3c AA'!O70="-","-",'3c AA'!O70)</f>
        <v>-</v>
      </c>
      <c r="M29" s="129" t="str">
        <f>IF('3c AA'!P70="-","-",'3c AA'!P70)</f>
        <v>-</v>
      </c>
      <c r="N29" s="129" t="str">
        <f>IF('3c AA'!Q70="-","-",'3c AA'!Q70)</f>
        <v>-</v>
      </c>
      <c r="O29" s="30"/>
      <c r="P29" s="129" t="str">
        <f>IF('3c AA'!S70="-","-",'3c AA'!S70)</f>
        <v>-</v>
      </c>
      <c r="Q29" s="129" t="str">
        <f>IF('3c AA'!T70="-","-",'3c AA'!T70)</f>
        <v>-</v>
      </c>
      <c r="R29" s="129" t="str">
        <f>IF('3c AA'!U70="-","-",'3c AA'!U70)</f>
        <v>-</v>
      </c>
      <c r="S29" s="129" t="str">
        <f>IF('3c AA'!V70="-","-",'3c AA'!V70)</f>
        <v>-</v>
      </c>
      <c r="T29" s="129">
        <f>IF('3c AA'!W70="-","-",'3c AA'!W70)</f>
        <v>0</v>
      </c>
      <c r="U29" s="129" t="str">
        <f>IF('3c AA'!X70="-","-",'3c AA'!X70)</f>
        <v>-</v>
      </c>
      <c r="V29" s="129" t="str">
        <f>IF('3c AA'!Y70="-","-",'3c AA'!Y70)</f>
        <v>-</v>
      </c>
      <c r="W29" s="129" t="str">
        <f>IF('3c AA'!Z70="-","-",'3c AA'!Z70)</f>
        <v>-</v>
      </c>
      <c r="X29" s="129" t="str">
        <f>IF('3c AA'!AA70="-","-",'3c AA'!AA70)</f>
        <v>-</v>
      </c>
      <c r="Y29" s="129" t="str">
        <f>IF('3c AA'!AB70="-","-",'3c AA'!AB70)</f>
        <v>-</v>
      </c>
      <c r="Z29" s="129" t="str">
        <f>IF('3c AA'!AC70="-","-",'3c AA'!AC70)</f>
        <v>-</v>
      </c>
      <c r="AA29" s="28"/>
    </row>
    <row r="30" spans="1:27" s="29" customFormat="1" ht="12.4" customHeight="1" x14ac:dyDescent="0.15">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t="str">
        <f>'3d PC'!U55</f>
        <v>-</v>
      </c>
      <c r="V30" s="129" t="str">
        <f>'3d PC'!V55</f>
        <v>-</v>
      </c>
      <c r="W30" s="129" t="str">
        <f>'3d PC'!W55</f>
        <v>-</v>
      </c>
      <c r="X30" s="129" t="str">
        <f>'3d PC'!X55</f>
        <v>-</v>
      </c>
      <c r="Y30" s="129" t="str">
        <f>'3d PC'!Y55</f>
        <v>-</v>
      </c>
      <c r="Z30" s="129" t="str">
        <f>'3d PC'!Z55</f>
        <v>-</v>
      </c>
      <c r="AA30" s="28"/>
    </row>
    <row r="31" spans="1:27" s="29" customFormat="1" ht="11.25" customHeight="1" x14ac:dyDescent="0.15">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t="str">
        <f>'3e NC-Elec'!V15</f>
        <v>-</v>
      </c>
      <c r="V31" s="129" t="str">
        <f>'3e NC-Elec'!W15</f>
        <v>-</v>
      </c>
      <c r="W31" s="129" t="str">
        <f>'3e NC-Elec'!X15</f>
        <v>-</v>
      </c>
      <c r="X31" s="129" t="str">
        <f>'3e NC-Elec'!Y15</f>
        <v>-</v>
      </c>
      <c r="Y31" s="129" t="str">
        <f>'3e NC-Elec'!Z15</f>
        <v>-</v>
      </c>
      <c r="Z31" s="129" t="str">
        <f>'3e NC-Elec'!AA15</f>
        <v>-</v>
      </c>
      <c r="AA31" s="28"/>
    </row>
    <row r="32" spans="1:27" s="29" customFormat="1" ht="11.25" customHeight="1" x14ac:dyDescent="0.15">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t="str">
        <f>IF('3g CPIH'!Q$16="-","-",'3h OC '!$E$7*('3g CPIH'!Q$16/'3g CPIH'!$G$16))</f>
        <v>-</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15">
      <c r="A33" s="256">
        <v>6</v>
      </c>
      <c r="B33" s="132" t="s">
        <v>349</v>
      </c>
      <c r="C33" s="132" t="s">
        <v>43</v>
      </c>
      <c r="D33" s="130" t="s">
        <v>317</v>
      </c>
      <c r="E33" s="131"/>
      <c r="F33" s="30"/>
      <c r="G33" s="129" t="s">
        <v>333</v>
      </c>
      <c r="H33" s="129" t="s">
        <v>333</v>
      </c>
      <c r="I33" s="129" t="s">
        <v>333</v>
      </c>
      <c r="J33" s="129" t="s">
        <v>333</v>
      </c>
      <c r="K33" s="129">
        <f>IF('3i SMNCC'!G$50="-","-",'3i SMNCC'!G$50)</f>
        <v>0</v>
      </c>
      <c r="L33" s="129">
        <f>IF('3i SMNCC'!H$50="-","-",'3i SMNCC'!H$50)</f>
        <v>-0.13106672002308281</v>
      </c>
      <c r="M33" s="129">
        <f>IF('3i SMNCC'!I$50="-","-",'3i SMNCC'!I$50)</f>
        <v>1.6490085512788448</v>
      </c>
      <c r="N33" s="129">
        <f>IF('3i SMNCC'!J$50="-","-",'3i SMNCC'!J$50)</f>
        <v>1.7011698553751105</v>
      </c>
      <c r="O33" s="30"/>
      <c r="P33" s="129">
        <f>IF('3i SMNCC'!L$50="-","-",'3i SMNCC'!L$50)</f>
        <v>1.7011698553751105</v>
      </c>
      <c r="Q33" s="129">
        <f>IF('3i SMNCC'!M$50="-","-",'3i SMNCC'!M$50)</f>
        <v>3.37071596157242</v>
      </c>
      <c r="R33" s="129">
        <f>IF('3i SMNCC'!N$50="-","-",'3i SMNCC'!N$50)</f>
        <v>3.2761312765157915</v>
      </c>
      <c r="S33" s="129">
        <f>IF('3i SMNCC'!O$50="-","-",'3i SMNCC'!O$50)</f>
        <v>4.8946129781636989</v>
      </c>
      <c r="T33" s="129">
        <f>IF('3i SMNCC'!P$50="-","-",'3i SMNCC'!P$50)</f>
        <v>4.2887571563853468</v>
      </c>
      <c r="U33" s="129" t="str">
        <f>IF('3i SMNCC'!Q$50="-","-",'3i SMNCC'!Q$50)</f>
        <v>-</v>
      </c>
      <c r="V33" s="129" t="str">
        <f>IF('3i SMNCC'!R$50="-","-",'3i SMNCC'!R$50)</f>
        <v>-</v>
      </c>
      <c r="W33" s="129" t="str">
        <f>IF('3i SMNCC'!S$50="-","-",'3i SMNCC'!S$50)</f>
        <v>-</v>
      </c>
      <c r="X33" s="129" t="str">
        <f>IF('3i SMNCC'!T$50="-","-",'3i SMNCC'!T$50)</f>
        <v>-</v>
      </c>
      <c r="Y33" s="129" t="str">
        <f>IF('3i SMNCC'!U$50="-","-",'3i SMNCC'!U$50)</f>
        <v>-</v>
      </c>
      <c r="Z33" s="129" t="str">
        <f>IF('3i SMNCC'!V$50="-","-",'3i SMNCC'!V$50)</f>
        <v>-</v>
      </c>
      <c r="AA33" s="28"/>
    </row>
    <row r="34" spans="1:27" s="29" customFormat="1" ht="11.25" x14ac:dyDescent="0.15">
      <c r="A34" s="256">
        <v>7</v>
      </c>
      <c r="B34" s="132" t="s">
        <v>349</v>
      </c>
      <c r="C34" s="132" t="s">
        <v>389</v>
      </c>
      <c r="D34" s="130" t="s">
        <v>317</v>
      </c>
      <c r="E34" s="131"/>
      <c r="F34" s="30"/>
      <c r="G34" s="129">
        <f>IF('3g CPIH'!C$16="-","-",'3j PAAC PAP'!$G$11*('3g CPIH'!C$16/'3g CPIH'!$G$16))</f>
        <v>23.857918590998043</v>
      </c>
      <c r="H34" s="129">
        <f>IF('3g CPIH'!D$16="-","-",'3j PAAC PAP'!$G$11*('3g CPIH'!D$16/'3g CPIH'!$G$16))</f>
        <v>23.905682191780819</v>
      </c>
      <c r="I34" s="129">
        <f>IF('3g CPIH'!E$16="-","-",'3j PAAC PAP'!$G$11*('3g CPIH'!E$16/'3g CPIH'!$G$16))</f>
        <v>23.977327592954992</v>
      </c>
      <c r="J34" s="129">
        <f>IF('3g CPIH'!F$16="-","-",'3j PAAC PAP'!$G$11*('3g CPIH'!F$16/'3g CPIH'!$G$16))</f>
        <v>24.120618395303325</v>
      </c>
      <c r="K34" s="129">
        <f>IF('3g CPIH'!G$16="-","-",'3j PAAC PAP'!$G$11*('3g CPIH'!G$16/'3g CPIH'!$G$16))</f>
        <v>24.4072</v>
      </c>
      <c r="L34" s="129">
        <f>IF('3g CPIH'!H$16="-","-",'3j PAAC PAP'!$G$11*('3g CPIH'!H$16/'3g CPIH'!$G$16))</f>
        <v>24.717663405088064</v>
      </c>
      <c r="M34" s="129">
        <f>IF('3g CPIH'!I$16="-","-",'3j PAAC PAP'!$G$11*('3g CPIH'!I$16/'3g CPIH'!$G$16))</f>
        <v>25.075890410958902</v>
      </c>
      <c r="N34" s="129">
        <f>IF('3g CPIH'!J$16="-","-",'3j PAAC PAP'!$G$11*('3g CPIH'!J$16/'3g CPIH'!$G$16))</f>
        <v>25.290826614481411</v>
      </c>
      <c r="O34" s="30"/>
      <c r="P34" s="129">
        <f>IF('3g CPIH'!L$16="-","-",'3j PAAC PAP'!$G$11*('3g CPIH'!L$16/'3g CPIH'!$G$16))</f>
        <v>25.290826614481411</v>
      </c>
      <c r="Q34" s="129">
        <f>IF('3g CPIH'!M$16="-","-",'3j PAAC PAP'!$G$11*('3g CPIH'!M$16/'3g CPIH'!$G$16))</f>
        <v>25.577408219178082</v>
      </c>
      <c r="R34" s="129">
        <f>IF('3g CPIH'!N$16="-","-",'3j PAAC PAP'!$G$11*('3g CPIH'!N$16/'3g CPIH'!$G$16))</f>
        <v>25.768462622309197</v>
      </c>
      <c r="S34" s="129">
        <f>IF('3g CPIH'!O$16="-","-",'3j PAAC PAP'!$G$11*('3g CPIH'!O$16/'3g CPIH'!$G$16))</f>
        <v>25.911753424657533</v>
      </c>
      <c r="T34" s="129">
        <f>IF('3g CPIH'!P$16="-","-",'3j PAAC PAP'!$G$11*('3g CPIH'!P$16/'3g CPIH'!$G$16))</f>
        <v>25.983398825831699</v>
      </c>
      <c r="U34" s="129" t="str">
        <f>IF('3g CPIH'!Q$16="-","-",'3j PAAC PAP'!$G$11*('3g CPIH'!Q$16/'3g CPIH'!$G$16))</f>
        <v>-</v>
      </c>
      <c r="V34" s="129" t="str">
        <f>IF('3g CPIH'!R$16="-","-",'3j PAAC PAP'!$G$11*('3g CPIH'!R$16/'3g CPIH'!$G$16))</f>
        <v>-</v>
      </c>
      <c r="W34" s="129" t="str">
        <f>IF('3g CPIH'!S$16="-","-",'3j PAAC PAP'!$G$11*('3g CPIH'!S$16/'3g CPIH'!$G$16))</f>
        <v>-</v>
      </c>
      <c r="X34" s="129" t="str">
        <f>IF('3g CPIH'!T$16="-","-",'3j PAAC PAP'!$G$11*('3g CPIH'!T$16/'3g CPIH'!$G$16))</f>
        <v>-</v>
      </c>
      <c r="Y34" s="129" t="str">
        <f>IF('3g CPIH'!U$16="-","-",'3j PAAC PAP'!$G$11*('3g CPIH'!U$16/'3g CPIH'!$G$16))</f>
        <v>-</v>
      </c>
      <c r="Z34" s="129" t="str">
        <f>IF('3g CPIH'!V$16="-","-",'3j PAAC PAP'!$G$11*('3g CPIH'!V$16/'3g CPIH'!$G$16))</f>
        <v>-</v>
      </c>
      <c r="AA34" s="28"/>
    </row>
    <row r="35" spans="1:27" s="29" customFormat="1" ht="11.25" x14ac:dyDescent="0.15">
      <c r="A35" s="256">
        <v>8</v>
      </c>
      <c r="B35" s="132" t="s">
        <v>349</v>
      </c>
      <c r="C35" s="132" t="s">
        <v>406</v>
      </c>
      <c r="D35" s="130" t="s">
        <v>317</v>
      </c>
      <c r="E35" s="131"/>
      <c r="F35" s="30"/>
      <c r="G35" s="129">
        <f>IF(G30="-","-",SUM(G27:G33)*'3j PAAC PAP'!$G$29)</f>
        <v>0</v>
      </c>
      <c r="H35" s="129">
        <f>IF(H30="-","-",SUM(H27:H33)*'3j PAAC PAP'!$G$29)</f>
        <v>0</v>
      </c>
      <c r="I35" s="129">
        <f>IF(I30="-","-",SUM(I27:I33)*'3j PAAC PAP'!$G$29)</f>
        <v>0</v>
      </c>
      <c r="J35" s="129">
        <f>IF(J30="-","-",SUM(J27:J33)*'3j PAAC PAP'!$G$29)</f>
        <v>0</v>
      </c>
      <c r="K35" s="129">
        <f>IF(K30="-","-",SUM(K27:K33)*'3j PAAC PAP'!$G$29)</f>
        <v>0</v>
      </c>
      <c r="L35" s="129">
        <f>IF(L30="-","-",SUM(L27:L33)*'3j PAAC PAP'!$G$29)</f>
        <v>0</v>
      </c>
      <c r="M35" s="129">
        <f>IF(M30="-","-",SUM(M27:M33)*'3j PAAC PAP'!$G$29)</f>
        <v>0</v>
      </c>
      <c r="N35" s="129">
        <f>IF(N30="-","-",SUM(N27:N33)*'3j PAAC PAP'!$G$29)</f>
        <v>0</v>
      </c>
      <c r="O35" s="30"/>
      <c r="P35" s="129">
        <f>IF(P30="-","-",SUM(P27:P33)*'3j PAAC PAP'!$G$29)</f>
        <v>0</v>
      </c>
      <c r="Q35" s="129">
        <f>IF(Q30="-","-",SUM(Q27:Q33)*'3j PAAC PAP'!$G$29)</f>
        <v>0</v>
      </c>
      <c r="R35" s="129">
        <f>IF(R30="-","-",SUM(R27:R33)*'3j PAAC PAP'!$G$29)</f>
        <v>0</v>
      </c>
      <c r="S35" s="129">
        <f>IF(S30="-","-",SUM(S27:S33)*'3j PAAC PAP'!$G$29)</f>
        <v>0</v>
      </c>
      <c r="T35" s="129">
        <f>IF(T30="-","-",SUM(T27:T33)*'3j PAAC PAP'!$G$29)</f>
        <v>0</v>
      </c>
      <c r="U35" s="129" t="str">
        <f>IF(U30="-","-",SUM(U27:U33)*'3j PAAC PAP'!$G$29)</f>
        <v>-</v>
      </c>
      <c r="V35" s="129" t="str">
        <f>IF(V30="-","-",SUM(V27:V33)*'3j PAAC PAP'!$G$29)</f>
        <v>-</v>
      </c>
      <c r="W35" s="129" t="str">
        <f>IF(W30="-","-",SUM(W27:W33)*'3j PAAC PAP'!$G$29)</f>
        <v>-</v>
      </c>
      <c r="X35" s="129" t="str">
        <f>IF(X30="-","-",SUM(X27:X33)*'3j PAAC PAP'!$G$29)</f>
        <v>-</v>
      </c>
      <c r="Y35" s="129" t="str">
        <f>IF(Y30="-","-",SUM(Y27:Y33)*'3j PAAC PAP'!$G$29)</f>
        <v>-</v>
      </c>
      <c r="Z35" s="129" t="str">
        <f>IF(Z30="-","-",SUM(Z27:Z33)*'3j PAAC PAP'!$G$29)</f>
        <v>-</v>
      </c>
      <c r="AA35" s="28"/>
    </row>
    <row r="36" spans="1:27" s="29" customFormat="1" ht="11.25" x14ac:dyDescent="0.15">
      <c r="A36" s="256">
        <v>9</v>
      </c>
      <c r="B36" s="132" t="s">
        <v>388</v>
      </c>
      <c r="C36" s="132" t="s">
        <v>518</v>
      </c>
      <c r="D36" s="130" t="s">
        <v>317</v>
      </c>
      <c r="E36" s="131"/>
      <c r="F36" s="30"/>
      <c r="G36" s="129">
        <f>IF(G30="-","-",SUM(G27:G35)*'3k EBIT'!$E$7)</f>
        <v>1.5245196862675126</v>
      </c>
      <c r="H36" s="129">
        <f>IF(H30="-","-",SUM(H27:H35)*'3k EBIT'!$E$7)</f>
        <v>1.5269481529915832</v>
      </c>
      <c r="I36" s="129">
        <f>IF(I30="-","-",SUM(I27:I35)*'3k EBIT'!$E$7)</f>
        <v>1.6640068773551233</v>
      </c>
      <c r="J36" s="129">
        <f>IF(J30="-","-",SUM(J27:J35)*'3k EBIT'!$E$7)</f>
        <v>1.6712922775273344</v>
      </c>
      <c r="K36" s="129">
        <f>IF(K30="-","-",SUM(K27:K35)*'3k EBIT'!$E$7)</f>
        <v>1.5912652519103194</v>
      </c>
      <c r="L36" s="129">
        <f>IF(L30="-","-",SUM(L27:L35)*'3k EBIT'!$E$7)</f>
        <v>1.6045117853833704</v>
      </c>
      <c r="M36" s="129">
        <f>IF(M30="-","-",SUM(M27:M35)*'3k EBIT'!$E$7)</f>
        <v>1.6786444633640616</v>
      </c>
      <c r="N36" s="129">
        <f>IF(N30="-","-",SUM(N27:N35)*'3k EBIT'!$E$7)</f>
        <v>1.690582823760115</v>
      </c>
      <c r="O36" s="30"/>
      <c r="P36" s="129">
        <f>IF(P30="-","-",SUM(P27:P35)*'3k EBIT'!$E$7)</f>
        <v>1.690582823760115</v>
      </c>
      <c r="Q36" s="129">
        <f>IF(Q30="-","-",SUM(Q27:Q35)*'3k EBIT'!$E$7)</f>
        <v>1.7265917190883975</v>
      </c>
      <c r="R36" s="129">
        <f>IF(R30="-","-",SUM(R27:R35)*'3k EBIT'!$E$7)</f>
        <v>1.7327910968452311</v>
      </c>
      <c r="S36" s="129">
        <f>IF(S30="-","-",SUM(S27:S35)*'3k EBIT'!$E$7)</f>
        <v>1.7916011410474681</v>
      </c>
      <c r="T36" s="129">
        <f>IF(T30="-","-",SUM(T27:T35)*'3k EBIT'!$E$7)</f>
        <v>1.7775021428594295</v>
      </c>
      <c r="U36" s="129" t="str">
        <f>IF(U30="-","-",SUM(U27:U35)*'3k EBIT'!$E$7)</f>
        <v>-</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15">
      <c r="A37" s="256">
        <v>10</v>
      </c>
      <c r="B37" s="132" t="s">
        <v>292</v>
      </c>
      <c r="C37" s="177" t="s">
        <v>519</v>
      </c>
      <c r="D37" s="130" t="s">
        <v>317</v>
      </c>
      <c r="E37" s="130"/>
      <c r="F37" s="30"/>
      <c r="G37" s="129">
        <f>IF(G32="-","-",SUM(G27:G30,G32:G36)*'3l HAP'!$E$8)</f>
        <v>1.0352848033478039</v>
      </c>
      <c r="H37" s="129">
        <f>IF(H32="-","-",SUM(H27:H30,H32:H36)*'3l HAP'!$E$8)</f>
        <v>1.037156127906802</v>
      </c>
      <c r="I37" s="129">
        <f>IF(I32="-","-",SUM(I27:I30,I32:I36)*'3l HAP'!$E$8)</f>
        <v>1.0428385063301604</v>
      </c>
      <c r="J37" s="129">
        <f>IF(J32="-","-",SUM(J27:J30,J32:J36)*'3l HAP'!$E$8)</f>
        <v>1.0484524800071542</v>
      </c>
      <c r="K37" s="129">
        <f>IF(K32="-","-",SUM(K27:K30,K32:K36)*'3l HAP'!$E$8)</f>
        <v>1.0594632883179331</v>
      </c>
      <c r="L37" s="129">
        <f>IF(L32="-","-",SUM(L27:L30,L32:L36)*'3l HAP'!$E$8)</f>
        <v>1.0696707839216446</v>
      </c>
      <c r="M37" s="129">
        <f>IF(M32="-","-",SUM(M27:M30,M32:M36)*'3l HAP'!$E$8)</f>
        <v>1.1166423077899525</v>
      </c>
      <c r="N37" s="129">
        <f>IF(N32="-","-",SUM(N27:N30,N32:N36)*'3l HAP'!$E$8)</f>
        <v>1.125841753177393</v>
      </c>
      <c r="O37" s="30"/>
      <c r="P37" s="129">
        <f>IF(P32="-","-",SUM(P27:P30,P32:P36)*'3l HAP'!$E$8)</f>
        <v>1.125841753177393</v>
      </c>
      <c r="Q37" s="129">
        <f>IF(Q32="-","-",SUM(Q27:Q30,Q32:Q36)*'3l HAP'!$E$8)</f>
        <v>1.1642773683741068</v>
      </c>
      <c r="R37" s="129">
        <f>IF(R32="-","-",SUM(R27:R30,R32:R36)*'3l HAP'!$E$8)</f>
        <v>1.1690544763871098</v>
      </c>
      <c r="S37" s="129">
        <f>IF(S32="-","-",SUM(S27:S30,S32:S36)*'3l HAP'!$E$8)</f>
        <v>1.2015467236245385</v>
      </c>
      <c r="T37" s="129">
        <f>IF(T32="-","-",SUM(T27:T30,T32:T36)*'3l HAP'!$E$8)</f>
        <v>1.1906823369294139</v>
      </c>
      <c r="U37" s="129" t="str">
        <f>IF(U32="-","-",SUM(U27:U30,U32:U36)*'3l HAP'!$E$8)</f>
        <v>-</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15">
      <c r="A38" s="256">
        <v>11</v>
      </c>
      <c r="B38" s="132" t="s">
        <v>44</v>
      </c>
      <c r="C38" s="132" t="str">
        <f>B38&amp;"_"&amp;D38</f>
        <v>Total_East Midlands</v>
      </c>
      <c r="D38" s="130" t="s">
        <v>317</v>
      </c>
      <c r="E38" s="131"/>
      <c r="F38" s="30"/>
      <c r="G38" s="129">
        <f t="shared" ref="G38:N38" si="2">IF(G32="-","-",SUM(G27:G37))</f>
        <v>81.273129885500936</v>
      </c>
      <c r="H38" s="129">
        <f t="shared" si="2"/>
        <v>81.402815195374998</v>
      </c>
      <c r="I38" s="129">
        <f t="shared" si="2"/>
        <v>88.62211166596137</v>
      </c>
      <c r="J38" s="129">
        <f t="shared" si="2"/>
        <v>89.011167595583558</v>
      </c>
      <c r="K38" s="129">
        <f t="shared" si="2"/>
        <v>84.810231426965103</v>
      </c>
      <c r="L38" s="129">
        <f t="shared" si="2"/>
        <v>85.517624606860281</v>
      </c>
      <c r="M38" s="129">
        <f t="shared" si="2"/>
        <v>89.466314412834194</v>
      </c>
      <c r="N38" s="129">
        <f t="shared" si="2"/>
        <v>90.103848356373433</v>
      </c>
      <c r="O38" s="30"/>
      <c r="P38" s="129">
        <f t="shared" ref="P38:Z38" si="3">IF(P32="-","-",SUM(P27:P37))</f>
        <v>90.103848356373433</v>
      </c>
      <c r="Q38" s="129">
        <f t="shared" si="3"/>
        <v>92.037488206029082</v>
      </c>
      <c r="R38" s="129">
        <f t="shared" si="3"/>
        <v>92.368548219103417</v>
      </c>
      <c r="S38" s="129">
        <f t="shared" si="3"/>
        <v>95.496304672162097</v>
      </c>
      <c r="T38" s="129">
        <f t="shared" si="3"/>
        <v>94.743388055761045</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f>IF('3c AA'!W71="-","-",'3c AA'!W71)</f>
        <v>0</v>
      </c>
      <c r="U41" s="38" t="str">
        <f>IF('3c AA'!X71="-","-",'3c AA'!X71)</f>
        <v>-</v>
      </c>
      <c r="V41" s="38" t="str">
        <f>IF('3c AA'!Y71="-","-",'3c AA'!Y71)</f>
        <v>-</v>
      </c>
      <c r="W41" s="38" t="str">
        <f>IF('3c AA'!Z71="-","-",'3c AA'!Z71)</f>
        <v>-</v>
      </c>
      <c r="X41" s="38" t="str">
        <f>IF('3c AA'!AA71="-","-",'3c AA'!AA71)</f>
        <v>-</v>
      </c>
      <c r="Y41" s="38" t="str">
        <f>IF('3c AA'!AB71="-","-",'3c AA'!AB71)</f>
        <v>-</v>
      </c>
      <c r="Z41" s="38" t="str">
        <f>IF('3c AA'!AC71="-","-",'3c AA'!AC71)</f>
        <v>-</v>
      </c>
      <c r="AA41" s="28"/>
    </row>
    <row r="42" spans="1:27" s="29" customFormat="1" ht="11.25" customHeight="1" x14ac:dyDescent="0.15">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t="str">
        <f>'3d PC'!U55</f>
        <v>-</v>
      </c>
      <c r="V42" s="38" t="str">
        <f>'3d PC'!V55</f>
        <v>-</v>
      </c>
      <c r="W42" s="38" t="str">
        <f>'3d PC'!W55</f>
        <v>-</v>
      </c>
      <c r="X42" s="38" t="str">
        <f>'3d PC'!X55</f>
        <v>-</v>
      </c>
      <c r="Y42" s="38" t="str">
        <f>'3d PC'!Y55</f>
        <v>-</v>
      </c>
      <c r="Z42" s="38" t="str">
        <f>'3d PC'!Z55</f>
        <v>-</v>
      </c>
      <c r="AA42" s="28"/>
    </row>
    <row r="43" spans="1:27" s="29" customFormat="1" ht="11.25" customHeight="1" x14ac:dyDescent="0.15">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t="str">
        <f>'3e NC-Elec'!V16</f>
        <v>-</v>
      </c>
      <c r="V43" s="38" t="str">
        <f>'3e NC-Elec'!W16</f>
        <v>-</v>
      </c>
      <c r="W43" s="38" t="str">
        <f>'3e NC-Elec'!X16</f>
        <v>-</v>
      </c>
      <c r="X43" s="38" t="str">
        <f>'3e NC-Elec'!Y16</f>
        <v>-</v>
      </c>
      <c r="Y43" s="38" t="str">
        <f>'3e NC-Elec'!Z16</f>
        <v>-</v>
      </c>
      <c r="Z43" s="38" t="str">
        <f>'3e NC-Elec'!AA16</f>
        <v>-</v>
      </c>
      <c r="AA43" s="28"/>
    </row>
    <row r="44" spans="1:27" s="29" customFormat="1" ht="12.4" customHeight="1" x14ac:dyDescent="0.15">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t="str">
        <f>IF('3g CPIH'!Q$16="-","-",'3h OC '!$E$7*('3g CPIH'!Q$16/'3g CPIH'!$G$16))</f>
        <v>-</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15">
      <c r="A45" s="256">
        <v>6</v>
      </c>
      <c r="B45" s="135" t="s">
        <v>349</v>
      </c>
      <c r="C45" s="135" t="s">
        <v>43</v>
      </c>
      <c r="D45" s="127" t="s">
        <v>318</v>
      </c>
      <c r="E45" s="128"/>
      <c r="F45" s="30"/>
      <c r="G45" s="38" t="s">
        <v>333</v>
      </c>
      <c r="H45" s="38" t="s">
        <v>333</v>
      </c>
      <c r="I45" s="38" t="s">
        <v>333</v>
      </c>
      <c r="J45" s="38" t="s">
        <v>333</v>
      </c>
      <c r="K45" s="38">
        <f>IF('3i SMNCC'!G$50="-","-",'3i SMNCC'!G$50)</f>
        <v>0</v>
      </c>
      <c r="L45" s="38">
        <f>IF('3i SMNCC'!H$50="-","-",'3i SMNCC'!H$50)</f>
        <v>-0.13106672002308281</v>
      </c>
      <c r="M45" s="38">
        <f>IF('3i SMNCC'!I$50="-","-",'3i SMNCC'!I$50)</f>
        <v>1.6490085512788448</v>
      </c>
      <c r="N45" s="38">
        <f>IF('3i SMNCC'!J$50="-","-",'3i SMNCC'!J$50)</f>
        <v>1.7011698553751105</v>
      </c>
      <c r="O45" s="30"/>
      <c r="P45" s="38">
        <f>IF('3i SMNCC'!L$50="-","-",'3i SMNCC'!L$50)</f>
        <v>1.7011698553751105</v>
      </c>
      <c r="Q45" s="38">
        <f>IF('3i SMNCC'!M$50="-","-",'3i SMNCC'!M$50)</f>
        <v>3.37071596157242</v>
      </c>
      <c r="R45" s="38">
        <f>IF('3i SMNCC'!N$50="-","-",'3i SMNCC'!N$50)</f>
        <v>3.2761312765157915</v>
      </c>
      <c r="S45" s="38">
        <f>IF('3i SMNCC'!O$50="-","-",'3i SMNCC'!O$50)</f>
        <v>4.8946129781636989</v>
      </c>
      <c r="T45" s="38">
        <f>IF('3i SMNCC'!P$50="-","-",'3i SMNCC'!P$50)</f>
        <v>4.2887571563853468</v>
      </c>
      <c r="U45" s="38" t="str">
        <f>IF('3i SMNCC'!Q$50="-","-",'3i SMNCC'!Q$50)</f>
        <v>-</v>
      </c>
      <c r="V45" s="38" t="str">
        <f>IF('3i SMNCC'!R$50="-","-",'3i SMNCC'!R$50)</f>
        <v>-</v>
      </c>
      <c r="W45" s="38" t="str">
        <f>IF('3i SMNCC'!S$50="-","-",'3i SMNCC'!S$50)</f>
        <v>-</v>
      </c>
      <c r="X45" s="38" t="str">
        <f>IF('3i SMNCC'!T$50="-","-",'3i SMNCC'!T$50)</f>
        <v>-</v>
      </c>
      <c r="Y45" s="38" t="str">
        <f>IF('3i SMNCC'!U$50="-","-",'3i SMNCC'!U$50)</f>
        <v>-</v>
      </c>
      <c r="Z45" s="38" t="str">
        <f>IF('3i SMNCC'!V$50="-","-",'3i SMNCC'!V$50)</f>
        <v>-</v>
      </c>
      <c r="AA45" s="28"/>
    </row>
    <row r="46" spans="1:27" s="29" customFormat="1" ht="11.25" x14ac:dyDescent="0.15">
      <c r="A46" s="256">
        <v>7</v>
      </c>
      <c r="B46" s="135" t="s">
        <v>349</v>
      </c>
      <c r="C46" s="135" t="s">
        <v>389</v>
      </c>
      <c r="D46" s="127" t="s">
        <v>318</v>
      </c>
      <c r="E46" s="128"/>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f>IF('3g CPIH'!P$16="-","-",'3j PAAC PAP'!$G$11*('3g CPIH'!P$16/'3g CPIH'!$G$16))</f>
        <v>25.983398825831699</v>
      </c>
      <c r="U46" s="38" t="str">
        <f>IF('3g CPIH'!Q$16="-","-",'3j PAAC PAP'!$G$11*('3g CPIH'!Q$16/'3g CPIH'!$G$16))</f>
        <v>-</v>
      </c>
      <c r="V46" s="38" t="str">
        <f>IF('3g CPIH'!R$16="-","-",'3j PAAC PAP'!$G$11*('3g CPIH'!R$16/'3g CPIH'!$G$16))</f>
        <v>-</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25" x14ac:dyDescent="0.15">
      <c r="A47" s="256">
        <v>8</v>
      </c>
      <c r="B47" s="135" t="s">
        <v>349</v>
      </c>
      <c r="C47" s="135" t="s">
        <v>406</v>
      </c>
      <c r="D47" s="127" t="s">
        <v>318</v>
      </c>
      <c r="E47" s="128"/>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f>IF(T42="-","-",SUM(T39:T45)*'3j PAAC PAP'!$G$29)</f>
        <v>0</v>
      </c>
      <c r="U47" s="38" t="str">
        <f>IF(U42="-","-",SUM(U39:U45)*'3j PAAC PAP'!$G$29)</f>
        <v>-</v>
      </c>
      <c r="V47" s="38" t="str">
        <f>IF(V42="-","-",SUM(V39:V45)*'3j PAAC PAP'!$G$29)</f>
        <v>-</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15">
      <c r="A48" s="256">
        <v>9</v>
      </c>
      <c r="B48" s="135" t="s">
        <v>388</v>
      </c>
      <c r="C48" s="135" t="s">
        <v>518</v>
      </c>
      <c r="D48" s="133" t="s">
        <v>318</v>
      </c>
      <c r="E48" s="128"/>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1.6716703253833702</v>
      </c>
      <c r="M48" s="38">
        <f>IF(M42="-","-",SUM(M39:M47)*'3k EBIT'!$E$7)</f>
        <v>1.7436822073640612</v>
      </c>
      <c r="N48" s="38">
        <f>IF(N42="-","-",SUM(N39:N47)*'3k EBIT'!$E$7)</f>
        <v>1.7556205677601151</v>
      </c>
      <c r="O48" s="30"/>
      <c r="P48" s="38">
        <f>IF(P42="-","-",SUM(P39:P47)*'3k EBIT'!$E$7)</f>
        <v>1.7556205677601151</v>
      </c>
      <c r="Q48" s="38">
        <f>IF(Q42="-","-",SUM(Q39:Q47)*'3k EBIT'!$E$7)</f>
        <v>1.7951641230883977</v>
      </c>
      <c r="R48" s="38">
        <f>IF(R42="-","-",SUM(R39:R47)*'3k EBIT'!$E$7)</f>
        <v>1.8013635008452316</v>
      </c>
      <c r="S48" s="38">
        <f>IF(S42="-","-",SUM(S39:S47)*'3k EBIT'!$E$7)</f>
        <v>1.8453279730474683</v>
      </c>
      <c r="T48" s="38">
        <f>IF(T42="-","-",SUM(T39:T47)*'3k EBIT'!$E$7)</f>
        <v>1.8312289748594295</v>
      </c>
      <c r="U48" s="38" t="str">
        <f>IF(U42="-","-",SUM(U39:U47)*'3k EBIT'!$E$7)</f>
        <v>-</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15">
      <c r="A49" s="256">
        <v>10</v>
      </c>
      <c r="B49" s="135" t="s">
        <v>292</v>
      </c>
      <c r="C49" s="179" t="s">
        <v>519</v>
      </c>
      <c r="D49" s="133" t="s">
        <v>318</v>
      </c>
      <c r="E49" s="127"/>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1.0706540521057848</v>
      </c>
      <c r="M49" s="38">
        <f>IF(M44="-","-",SUM(M39:M42,M44:M48)*'3l HAP'!$E$8)</f>
        <v>1.1175945253998565</v>
      </c>
      <c r="N49" s="38">
        <f>IF(N44="-","-",SUM(N39:N42,N44:N48)*'3l HAP'!$E$8)</f>
        <v>1.1267939707872971</v>
      </c>
      <c r="O49" s="30"/>
      <c r="P49" s="38">
        <f>IF(P44="-","-",SUM(P39:P42,P44:P48)*'3l HAP'!$E$8)</f>
        <v>1.1267939707872971</v>
      </c>
      <c r="Q49" s="38">
        <f>IF(Q44="-","-",SUM(Q39:Q42,Q44:Q48)*'3l HAP'!$E$8)</f>
        <v>1.1652813369410706</v>
      </c>
      <c r="R49" s="38">
        <f>IF(R44="-","-",SUM(R39:R42,R44:R48)*'3l HAP'!$E$8)</f>
        <v>1.1700584449540736</v>
      </c>
      <c r="S49" s="38">
        <f>IF(S44="-","-",SUM(S39:S42,S44:S48)*'3l HAP'!$E$8)</f>
        <v>1.2023333381718506</v>
      </c>
      <c r="T49" s="38">
        <f>IF(T44="-","-",SUM(T39:T42,T44:T48)*'3l HAP'!$E$8)</f>
        <v>1.1914689514767258</v>
      </c>
      <c r="U49" s="38" t="str">
        <f>IF(U44="-","-",SUM(U39:U42,U44:U48)*'3l HAP'!$E$8)</f>
        <v>-</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15">
      <c r="A50" s="256">
        <v>11</v>
      </c>
      <c r="B50" s="135" t="s">
        <v>44</v>
      </c>
      <c r="C50" s="135" t="str">
        <f>B50&amp;"_"&amp;D50</f>
        <v>Total_London</v>
      </c>
      <c r="D50" s="133" t="s">
        <v>318</v>
      </c>
      <c r="E50" s="128"/>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89.053266415044419</v>
      </c>
      <c r="M50" s="38">
        <f t="shared" si="4"/>
        <v>92.890304374444071</v>
      </c>
      <c r="N50" s="38">
        <f t="shared" si="4"/>
        <v>93.527838317983353</v>
      </c>
      <c r="O50" s="30"/>
      <c r="P50" s="38">
        <f t="shared" ref="P50:Z50" si="5">IF(P44="-","-",SUM(P39:P49))</f>
        <v>93.527838317983353</v>
      </c>
      <c r="Q50" s="38">
        <f t="shared" si="5"/>
        <v>95.647564578596047</v>
      </c>
      <c r="R50" s="38">
        <f t="shared" si="5"/>
        <v>95.97862459167041</v>
      </c>
      <c r="S50" s="38">
        <f t="shared" si="5"/>
        <v>98.32481811870943</v>
      </c>
      <c r="T50" s="38">
        <f t="shared" si="5"/>
        <v>97.57190150230835</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15">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AA'!J72="-","-",'3c AA'!J72)</f>
        <v>-</v>
      </c>
      <c r="H53" s="129" t="str">
        <f>IF('3c AA'!K72="-","-",'3c AA'!K72)</f>
        <v>-</v>
      </c>
      <c r="I53" s="129" t="str">
        <f>IF('3c AA'!L72="-","-",'3c AA'!L72)</f>
        <v>-</v>
      </c>
      <c r="J53" s="129" t="str">
        <f>IF('3c AA'!M72="-","-",'3c AA'!M72)</f>
        <v>-</v>
      </c>
      <c r="K53" s="129" t="str">
        <f>IF('3c AA'!N72="-","-",'3c AA'!N72)</f>
        <v>-</v>
      </c>
      <c r="L53" s="129" t="str">
        <f>IF('3c AA'!O72="-","-",'3c AA'!O72)</f>
        <v>-</v>
      </c>
      <c r="M53" s="129" t="str">
        <f>IF('3c AA'!P72="-","-",'3c AA'!P72)</f>
        <v>-</v>
      </c>
      <c r="N53" s="129" t="str">
        <f>IF('3c AA'!Q72="-","-",'3c AA'!Q72)</f>
        <v>-</v>
      </c>
      <c r="O53" s="30"/>
      <c r="P53" s="129" t="str">
        <f>IF('3c AA'!S72="-","-",'3c AA'!S72)</f>
        <v>-</v>
      </c>
      <c r="Q53" s="129" t="str">
        <f>IF('3c AA'!T72="-","-",'3c AA'!T72)</f>
        <v>-</v>
      </c>
      <c r="R53" s="129" t="str">
        <f>IF('3c AA'!U72="-","-",'3c AA'!U72)</f>
        <v>-</v>
      </c>
      <c r="S53" s="129" t="str">
        <f>IF('3c AA'!V72="-","-",'3c AA'!V72)</f>
        <v>-</v>
      </c>
      <c r="T53" s="129">
        <f>IF('3c AA'!W72="-","-",'3c AA'!W72)</f>
        <v>0</v>
      </c>
      <c r="U53" s="129" t="str">
        <f>IF('3c AA'!X72="-","-",'3c AA'!X72)</f>
        <v>-</v>
      </c>
      <c r="V53" s="129" t="str">
        <f>IF('3c AA'!Y72="-","-",'3c AA'!Y72)</f>
        <v>-</v>
      </c>
      <c r="W53" s="129" t="str">
        <f>IF('3c AA'!Z72="-","-",'3c AA'!Z72)</f>
        <v>-</v>
      </c>
      <c r="X53" s="129" t="str">
        <f>IF('3c AA'!AA72="-","-",'3c AA'!AA72)</f>
        <v>-</v>
      </c>
      <c r="Y53" s="129" t="str">
        <f>IF('3c AA'!AB72="-","-",'3c AA'!AB72)</f>
        <v>-</v>
      </c>
      <c r="Z53" s="129" t="str">
        <f>IF('3c AA'!AC72="-","-",'3c AA'!AC72)</f>
        <v>-</v>
      </c>
      <c r="AA53" s="28"/>
    </row>
    <row r="54" spans="1:27" s="29" customFormat="1" ht="11.25" customHeight="1" x14ac:dyDescent="0.15">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t="str">
        <f>'3d PC'!U55</f>
        <v>-</v>
      </c>
      <c r="V54" s="129" t="str">
        <f>'3d PC'!V55</f>
        <v>-</v>
      </c>
      <c r="W54" s="129" t="str">
        <f>'3d PC'!W55</f>
        <v>-</v>
      </c>
      <c r="X54" s="129" t="str">
        <f>'3d PC'!X55</f>
        <v>-</v>
      </c>
      <c r="Y54" s="129" t="str">
        <f>'3d PC'!Y55</f>
        <v>-</v>
      </c>
      <c r="Z54" s="129" t="str">
        <f>'3d PC'!Z55</f>
        <v>-</v>
      </c>
      <c r="AA54" s="28"/>
    </row>
    <row r="55" spans="1:27" s="29" customFormat="1" ht="11.25" customHeight="1" x14ac:dyDescent="0.15">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t="str">
        <f>'3e NC-Elec'!V17</f>
        <v>-</v>
      </c>
      <c r="V55" s="129" t="str">
        <f>'3e NC-Elec'!W17</f>
        <v>-</v>
      </c>
      <c r="W55" s="129" t="str">
        <f>'3e NC-Elec'!X17</f>
        <v>-</v>
      </c>
      <c r="X55" s="129" t="str">
        <f>'3e NC-Elec'!Y17</f>
        <v>-</v>
      </c>
      <c r="Y55" s="129" t="str">
        <f>'3e NC-Elec'!Z17</f>
        <v>-</v>
      </c>
      <c r="Z55" s="129" t="str">
        <f>'3e NC-Elec'!AA17</f>
        <v>-</v>
      </c>
      <c r="AA55" s="28"/>
    </row>
    <row r="56" spans="1:27" s="29" customFormat="1" ht="11.25" x14ac:dyDescent="0.15">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t="str">
        <f>IF('3g CPIH'!Q$16="-","-",'3h OC '!$E$7*('3g CPIH'!Q$16/'3g CPIH'!$G$16))</f>
        <v>-</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15">
      <c r="A57" s="256">
        <v>6</v>
      </c>
      <c r="B57" s="132" t="s">
        <v>349</v>
      </c>
      <c r="C57" s="132" t="s">
        <v>43</v>
      </c>
      <c r="D57" s="134" t="s">
        <v>319</v>
      </c>
      <c r="E57" s="131"/>
      <c r="F57" s="30"/>
      <c r="G57" s="129" t="s">
        <v>333</v>
      </c>
      <c r="H57" s="129" t="s">
        <v>333</v>
      </c>
      <c r="I57" s="129" t="s">
        <v>333</v>
      </c>
      <c r="J57" s="129" t="s">
        <v>333</v>
      </c>
      <c r="K57" s="129">
        <f>IF('3i SMNCC'!G$50="-","-",'3i SMNCC'!G$50)</f>
        <v>0</v>
      </c>
      <c r="L57" s="129">
        <f>IF('3i SMNCC'!H$50="-","-",'3i SMNCC'!H$50)</f>
        <v>-0.13106672002308281</v>
      </c>
      <c r="M57" s="129">
        <f>IF('3i SMNCC'!I$50="-","-",'3i SMNCC'!I$50)</f>
        <v>1.6490085512788448</v>
      </c>
      <c r="N57" s="129">
        <f>IF('3i SMNCC'!J$50="-","-",'3i SMNCC'!J$50)</f>
        <v>1.7011698553751105</v>
      </c>
      <c r="O57" s="30"/>
      <c r="P57" s="129">
        <f>IF('3i SMNCC'!L$50="-","-",'3i SMNCC'!L$50)</f>
        <v>1.7011698553751105</v>
      </c>
      <c r="Q57" s="129">
        <f>IF('3i SMNCC'!M$50="-","-",'3i SMNCC'!M$50)</f>
        <v>3.37071596157242</v>
      </c>
      <c r="R57" s="129">
        <f>IF('3i SMNCC'!N$50="-","-",'3i SMNCC'!N$50)</f>
        <v>3.2761312765157915</v>
      </c>
      <c r="S57" s="129">
        <f>IF('3i SMNCC'!O$50="-","-",'3i SMNCC'!O$50)</f>
        <v>4.8946129781636989</v>
      </c>
      <c r="T57" s="129">
        <f>IF('3i SMNCC'!P$50="-","-",'3i SMNCC'!P$50)</f>
        <v>4.2887571563853468</v>
      </c>
      <c r="U57" s="129" t="str">
        <f>IF('3i SMNCC'!Q$50="-","-",'3i SMNCC'!Q$50)</f>
        <v>-</v>
      </c>
      <c r="V57" s="129" t="str">
        <f>IF('3i SMNCC'!R$50="-","-",'3i SMNCC'!R$50)</f>
        <v>-</v>
      </c>
      <c r="W57" s="129" t="str">
        <f>IF('3i SMNCC'!S$50="-","-",'3i SMNCC'!S$50)</f>
        <v>-</v>
      </c>
      <c r="X57" s="129" t="str">
        <f>IF('3i SMNCC'!T$50="-","-",'3i SMNCC'!T$50)</f>
        <v>-</v>
      </c>
      <c r="Y57" s="129" t="str">
        <f>IF('3i SMNCC'!U$50="-","-",'3i SMNCC'!U$50)</f>
        <v>-</v>
      </c>
      <c r="Z57" s="129" t="str">
        <f>IF('3i SMNCC'!V$50="-","-",'3i SMNCC'!V$50)</f>
        <v>-</v>
      </c>
      <c r="AA57" s="28"/>
    </row>
    <row r="58" spans="1:27" s="29" customFormat="1" ht="12.4" customHeight="1" x14ac:dyDescent="0.15">
      <c r="A58" s="256">
        <v>7</v>
      </c>
      <c r="B58" s="132" t="s">
        <v>349</v>
      </c>
      <c r="C58" s="132" t="s">
        <v>389</v>
      </c>
      <c r="D58" s="134" t="s">
        <v>319</v>
      </c>
      <c r="E58" s="131"/>
      <c r="F58" s="30"/>
      <c r="G58" s="129">
        <f>IF('3g CPIH'!C$16="-","-",'3j PAAC PAP'!$G$11*('3g CPIH'!C$16/'3g CPIH'!$G$16))</f>
        <v>23.857918590998043</v>
      </c>
      <c r="H58" s="129">
        <f>IF('3g CPIH'!D$16="-","-",'3j PAAC PAP'!$G$11*('3g CPIH'!D$16/'3g CPIH'!$G$16))</f>
        <v>23.905682191780819</v>
      </c>
      <c r="I58" s="129">
        <f>IF('3g CPIH'!E$16="-","-",'3j PAAC PAP'!$G$11*('3g CPIH'!E$16/'3g CPIH'!$G$16))</f>
        <v>23.977327592954992</v>
      </c>
      <c r="J58" s="129">
        <f>IF('3g CPIH'!F$16="-","-",'3j PAAC PAP'!$G$11*('3g CPIH'!F$16/'3g CPIH'!$G$16))</f>
        <v>24.120618395303325</v>
      </c>
      <c r="K58" s="129">
        <f>IF('3g CPIH'!G$16="-","-",'3j PAAC PAP'!$G$11*('3g CPIH'!G$16/'3g CPIH'!$G$16))</f>
        <v>24.4072</v>
      </c>
      <c r="L58" s="129">
        <f>IF('3g CPIH'!H$16="-","-",'3j PAAC PAP'!$G$11*('3g CPIH'!H$16/'3g CPIH'!$G$16))</f>
        <v>24.717663405088064</v>
      </c>
      <c r="M58" s="129">
        <f>IF('3g CPIH'!I$16="-","-",'3j PAAC PAP'!$G$11*('3g CPIH'!I$16/'3g CPIH'!$G$16))</f>
        <v>25.075890410958902</v>
      </c>
      <c r="N58" s="129">
        <f>IF('3g CPIH'!J$16="-","-",'3j PAAC PAP'!$G$11*('3g CPIH'!J$16/'3g CPIH'!$G$16))</f>
        <v>25.290826614481411</v>
      </c>
      <c r="O58" s="30"/>
      <c r="P58" s="129">
        <f>IF('3g CPIH'!L$16="-","-",'3j PAAC PAP'!$G$11*('3g CPIH'!L$16/'3g CPIH'!$G$16))</f>
        <v>25.290826614481411</v>
      </c>
      <c r="Q58" s="129">
        <f>IF('3g CPIH'!M$16="-","-",'3j PAAC PAP'!$G$11*('3g CPIH'!M$16/'3g CPIH'!$G$16))</f>
        <v>25.577408219178082</v>
      </c>
      <c r="R58" s="129">
        <f>IF('3g CPIH'!N$16="-","-",'3j PAAC PAP'!$G$11*('3g CPIH'!N$16/'3g CPIH'!$G$16))</f>
        <v>25.768462622309197</v>
      </c>
      <c r="S58" s="129">
        <f>IF('3g CPIH'!O$16="-","-",'3j PAAC PAP'!$G$11*('3g CPIH'!O$16/'3g CPIH'!$G$16))</f>
        <v>25.911753424657533</v>
      </c>
      <c r="T58" s="129">
        <f>IF('3g CPIH'!P$16="-","-",'3j PAAC PAP'!$G$11*('3g CPIH'!P$16/'3g CPIH'!$G$16))</f>
        <v>25.983398825831699</v>
      </c>
      <c r="U58" s="129" t="str">
        <f>IF('3g CPIH'!Q$16="-","-",'3j PAAC PAP'!$G$11*('3g CPIH'!Q$16/'3g CPIH'!$G$16))</f>
        <v>-</v>
      </c>
      <c r="V58" s="129" t="str">
        <f>IF('3g CPIH'!R$16="-","-",'3j PAAC PAP'!$G$11*('3g CPIH'!R$16/'3g CPIH'!$G$16))</f>
        <v>-</v>
      </c>
      <c r="W58" s="129" t="str">
        <f>IF('3g CPIH'!S$16="-","-",'3j PAAC PAP'!$G$11*('3g CPIH'!S$16/'3g CPIH'!$G$16))</f>
        <v>-</v>
      </c>
      <c r="X58" s="129" t="str">
        <f>IF('3g CPIH'!T$16="-","-",'3j PAAC PAP'!$G$11*('3g CPIH'!T$16/'3g CPIH'!$G$16))</f>
        <v>-</v>
      </c>
      <c r="Y58" s="129" t="str">
        <f>IF('3g CPIH'!U$16="-","-",'3j PAAC PAP'!$G$11*('3g CPIH'!U$16/'3g CPIH'!$G$16))</f>
        <v>-</v>
      </c>
      <c r="Z58" s="129" t="str">
        <f>IF('3g CPIH'!V$16="-","-",'3j PAAC PAP'!$G$11*('3g CPIH'!V$16/'3g CPIH'!$G$16))</f>
        <v>-</v>
      </c>
      <c r="AA58" s="28"/>
    </row>
    <row r="59" spans="1:27" s="29" customFormat="1" ht="11.25" x14ac:dyDescent="0.15">
      <c r="A59" s="256">
        <v>8</v>
      </c>
      <c r="B59" s="132" t="s">
        <v>349</v>
      </c>
      <c r="C59" s="132" t="s">
        <v>406</v>
      </c>
      <c r="D59" s="134" t="s">
        <v>319</v>
      </c>
      <c r="E59" s="131"/>
      <c r="F59" s="30"/>
      <c r="G59" s="129">
        <f>IF(G54="-","-",SUM(G51:G57)*'3j PAAC PAP'!$G$29)</f>
        <v>0</v>
      </c>
      <c r="H59" s="129">
        <f>IF(H54="-","-",SUM(H51:H57)*'3j PAAC PAP'!$G$29)</f>
        <v>0</v>
      </c>
      <c r="I59" s="129">
        <f>IF(I54="-","-",SUM(I51:I57)*'3j PAAC PAP'!$G$29)</f>
        <v>0</v>
      </c>
      <c r="J59" s="129">
        <f>IF(J54="-","-",SUM(J51:J57)*'3j PAAC PAP'!$G$29)</f>
        <v>0</v>
      </c>
      <c r="K59" s="129">
        <f>IF(K54="-","-",SUM(K51:K57)*'3j PAAC PAP'!$G$29)</f>
        <v>0</v>
      </c>
      <c r="L59" s="129">
        <f>IF(L54="-","-",SUM(L51:L57)*'3j PAAC PAP'!$G$29)</f>
        <v>0</v>
      </c>
      <c r="M59" s="129">
        <f>IF(M54="-","-",SUM(M51:M57)*'3j PAAC PAP'!$G$29)</f>
        <v>0</v>
      </c>
      <c r="N59" s="129">
        <f>IF(N54="-","-",SUM(N51:N57)*'3j PAAC PAP'!$G$29)</f>
        <v>0</v>
      </c>
      <c r="O59" s="30"/>
      <c r="P59" s="129">
        <f>IF(P54="-","-",SUM(P51:P57)*'3j PAAC PAP'!$G$29)</f>
        <v>0</v>
      </c>
      <c r="Q59" s="129">
        <f>IF(Q54="-","-",SUM(Q51:Q57)*'3j PAAC PAP'!$G$29)</f>
        <v>0</v>
      </c>
      <c r="R59" s="129">
        <f>IF(R54="-","-",SUM(R51:R57)*'3j PAAC PAP'!$G$29)</f>
        <v>0</v>
      </c>
      <c r="S59" s="129">
        <f>IF(S54="-","-",SUM(S51:S57)*'3j PAAC PAP'!$G$29)</f>
        <v>0</v>
      </c>
      <c r="T59" s="129">
        <f>IF(T54="-","-",SUM(T51:T57)*'3j PAAC PAP'!$G$29)</f>
        <v>0</v>
      </c>
      <c r="U59" s="129" t="str">
        <f>IF(U54="-","-",SUM(U51:U57)*'3j PAAC PAP'!$G$29)</f>
        <v>-</v>
      </c>
      <c r="V59" s="129" t="str">
        <f>IF(V54="-","-",SUM(V51:V57)*'3j PAAC PAP'!$G$29)</f>
        <v>-</v>
      </c>
      <c r="W59" s="129" t="str">
        <f>IF(W54="-","-",SUM(W51:W57)*'3j PAAC PAP'!$G$29)</f>
        <v>-</v>
      </c>
      <c r="X59" s="129" t="str">
        <f>IF(X54="-","-",SUM(X51:X57)*'3j PAAC PAP'!$G$29)</f>
        <v>-</v>
      </c>
      <c r="Y59" s="129" t="str">
        <f>IF(Y54="-","-",SUM(Y51:Y57)*'3j PAAC PAP'!$G$29)</f>
        <v>-</v>
      </c>
      <c r="Z59" s="129" t="str">
        <f>IF(Z54="-","-",SUM(Z51:Z57)*'3j PAAC PAP'!$G$29)</f>
        <v>-</v>
      </c>
      <c r="AA59" s="28"/>
    </row>
    <row r="60" spans="1:27" s="29" customFormat="1" ht="11.25" customHeight="1" x14ac:dyDescent="0.15">
      <c r="A60" s="256">
        <v>9</v>
      </c>
      <c r="B60" s="132" t="s">
        <v>388</v>
      </c>
      <c r="C60" s="132" t="s">
        <v>518</v>
      </c>
      <c r="D60" s="134" t="s">
        <v>319</v>
      </c>
      <c r="E60" s="131"/>
      <c r="F60" s="30"/>
      <c r="G60" s="129">
        <f>IF(G54="-","-",SUM(G51:G59)*'3k EBIT'!$E$7)</f>
        <v>1.7136946894675125</v>
      </c>
      <c r="H60" s="129">
        <f>IF(H54="-","-",SUM(H51:H59)*'3k EBIT'!$E$7)</f>
        <v>1.7161231561915828</v>
      </c>
      <c r="I60" s="129">
        <f>IF(I54="-","-",SUM(I51:I59)*'3k EBIT'!$E$7)</f>
        <v>1.6343157333551233</v>
      </c>
      <c r="J60" s="129">
        <f>IF(J54="-","-",SUM(J51:J59)*'3k EBIT'!$E$7)</f>
        <v>1.6416011335273346</v>
      </c>
      <c r="K60" s="129">
        <f>IF(K54="-","-",SUM(K51:K59)*'3k EBIT'!$E$7)</f>
        <v>1.6647861799103196</v>
      </c>
      <c r="L60" s="129">
        <f>IF(L54="-","-",SUM(L51:L59)*'3k EBIT'!$E$7)</f>
        <v>1.6780327133833703</v>
      </c>
      <c r="M60" s="129">
        <f>IF(M54="-","-",SUM(M51:M59)*'3k EBIT'!$E$7)</f>
        <v>1.7055078793640612</v>
      </c>
      <c r="N60" s="129">
        <f>IF(N54="-","-",SUM(N51:N59)*'3k EBIT'!$E$7)</f>
        <v>1.7174462397601149</v>
      </c>
      <c r="O60" s="30"/>
      <c r="P60" s="129">
        <f>IF(P54="-","-",SUM(P51:P59)*'3k EBIT'!$E$7)</f>
        <v>1.7174462397601149</v>
      </c>
      <c r="Q60" s="129">
        <f>IF(Q54="-","-",SUM(Q51:Q59)*'3k EBIT'!$E$7)</f>
        <v>1.7668868430883975</v>
      </c>
      <c r="R60" s="129">
        <f>IF(R54="-","-",SUM(R51:R59)*'3k EBIT'!$E$7)</f>
        <v>1.7730862208452314</v>
      </c>
      <c r="S60" s="129">
        <f>IF(S54="-","-",SUM(S51:S59)*'3k EBIT'!$E$7)</f>
        <v>1.7746347730474685</v>
      </c>
      <c r="T60" s="129">
        <f>IF(T54="-","-",SUM(T51:T59)*'3k EBIT'!$E$7)</f>
        <v>1.7605357748594297</v>
      </c>
      <c r="U60" s="129" t="str">
        <f>IF(U54="-","-",SUM(U51:U59)*'3k EBIT'!$E$7)</f>
        <v>-</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15">
      <c r="A61" s="256">
        <v>10</v>
      </c>
      <c r="B61" s="132" t="s">
        <v>292</v>
      </c>
      <c r="C61" s="177" t="s">
        <v>519</v>
      </c>
      <c r="D61" s="134" t="s">
        <v>319</v>
      </c>
      <c r="E61" s="130"/>
      <c r="F61" s="30"/>
      <c r="G61" s="129">
        <f>IF(G56="-","-",SUM(G51:G54,G56:G60)*'3l HAP'!$E$8)</f>
        <v>1.0380545145696551</v>
      </c>
      <c r="H61" s="129">
        <f>IF(H56="-","-",SUM(H51:H54,H56:H60)*'3l HAP'!$E$8)</f>
        <v>1.0399258391286532</v>
      </c>
      <c r="I61" s="129">
        <f>IF(I56="-","-",SUM(I51:I54,I56:I60)*'3l HAP'!$E$8)</f>
        <v>1.0424037982908565</v>
      </c>
      <c r="J61" s="129">
        <f>IF(J56="-","-",SUM(J51:J54,J56:J60)*'3l HAP'!$E$8)</f>
        <v>1.0480177719678503</v>
      </c>
      <c r="K61" s="129">
        <f>IF(K56="-","-",SUM(K51:K54,K56:K60)*'3l HAP'!$E$8)</f>
        <v>1.0605397082247814</v>
      </c>
      <c r="L61" s="129">
        <f>IF(L56="-","-",SUM(L51:L54,L56:L60)*'3l HAP'!$E$8)</f>
        <v>1.0707472038284926</v>
      </c>
      <c r="M61" s="129">
        <f>IF(M56="-","-",SUM(M51:M54,M56:M60)*'3l HAP'!$E$8)</f>
        <v>1.1170356150636085</v>
      </c>
      <c r="N61" s="129">
        <f>IF(N56="-","-",SUM(N51:N54,N56:N60)*'3l HAP'!$E$8)</f>
        <v>1.1262350604510492</v>
      </c>
      <c r="O61" s="30"/>
      <c r="P61" s="129">
        <f>IF(P56="-","-",SUM(P51:P54,P56:P60)*'3l HAP'!$E$8)</f>
        <v>1.1262350604510492</v>
      </c>
      <c r="Q61" s="129">
        <f>IF(Q56="-","-",SUM(Q51:Q54,Q56:Q60)*'3l HAP'!$E$8)</f>
        <v>1.1648673292845906</v>
      </c>
      <c r="R61" s="129">
        <f>IF(R56="-","-",SUM(R51:R54,R56:R60)*'3l HAP'!$E$8)</f>
        <v>1.1696444372975936</v>
      </c>
      <c r="S61" s="129">
        <f>IF(S56="-","-",SUM(S51:S54,S56:S60)*'3l HAP'!$E$8)</f>
        <v>1.2012983190306505</v>
      </c>
      <c r="T61" s="129">
        <f>IF(T56="-","-",SUM(T51:T54,T56:T60)*'3l HAP'!$E$8)</f>
        <v>1.190433932335526</v>
      </c>
      <c r="U61" s="129" t="str">
        <f>IF(U56="-","-",SUM(U51:U54,U56:U60)*'3l HAP'!$E$8)</f>
        <v>-</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15">
      <c r="A62" s="256">
        <v>11</v>
      </c>
      <c r="B62" s="132" t="s">
        <v>44</v>
      </c>
      <c r="C62" s="132" t="str">
        <f>B62&amp;"_"&amp;D62</f>
        <v>Total_N Wales and Mersey</v>
      </c>
      <c r="D62" s="134" t="s">
        <v>319</v>
      </c>
      <c r="E62" s="131"/>
      <c r="F62" s="30"/>
      <c r="G62" s="129">
        <f t="shared" ref="G62:N62" si="6">IF(G56="-","-",SUM(G51:G61))</f>
        <v>91.232474599922782</v>
      </c>
      <c r="H62" s="129">
        <f t="shared" si="6"/>
        <v>91.362159909796844</v>
      </c>
      <c r="I62" s="129">
        <f t="shared" si="6"/>
        <v>87.058985813922078</v>
      </c>
      <c r="J62" s="129">
        <f t="shared" si="6"/>
        <v>87.448041743544266</v>
      </c>
      <c r="K62" s="129">
        <f t="shared" si="6"/>
        <v>88.680828774871969</v>
      </c>
      <c r="L62" s="129">
        <f t="shared" si="6"/>
        <v>89.388221954767133</v>
      </c>
      <c r="M62" s="129">
        <f t="shared" si="6"/>
        <v>90.880571136107832</v>
      </c>
      <c r="N62" s="129">
        <f t="shared" si="6"/>
        <v>91.5181050796471</v>
      </c>
      <c r="O62" s="30"/>
      <c r="P62" s="129">
        <f t="shared" ref="P62:Z62" si="7">IF(P56="-","-",SUM(P51:P61))</f>
        <v>91.5181050796471</v>
      </c>
      <c r="Q62" s="129">
        <f t="shared" si="7"/>
        <v>94.158873290939567</v>
      </c>
      <c r="R62" s="129">
        <f t="shared" si="7"/>
        <v>94.489933304013917</v>
      </c>
      <c r="S62" s="129">
        <f t="shared" si="7"/>
        <v>94.603089899568232</v>
      </c>
      <c r="T62" s="129">
        <f t="shared" si="7"/>
        <v>93.850173283167166</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f>IF('3c AA'!W73="-","-",'3c AA'!W73)</f>
        <v>0</v>
      </c>
      <c r="U65" s="38" t="str">
        <f>IF('3c AA'!X73="-","-",'3c AA'!X73)</f>
        <v>-</v>
      </c>
      <c r="V65" s="38" t="str">
        <f>IF('3c AA'!Y73="-","-",'3c AA'!Y73)</f>
        <v>-</v>
      </c>
      <c r="W65" s="38" t="str">
        <f>IF('3c AA'!Z73="-","-",'3c AA'!Z73)</f>
        <v>-</v>
      </c>
      <c r="X65" s="38" t="str">
        <f>IF('3c AA'!AA73="-","-",'3c AA'!AA73)</f>
        <v>-</v>
      </c>
      <c r="Y65" s="38" t="str">
        <f>IF('3c AA'!AB73="-","-",'3c AA'!AB73)</f>
        <v>-</v>
      </c>
      <c r="Z65" s="38" t="str">
        <f>IF('3c AA'!AC73="-","-",'3c AA'!AC73)</f>
        <v>-</v>
      </c>
      <c r="AA65" s="28"/>
    </row>
    <row r="66" spans="1:27" s="29" customFormat="1" ht="11.25" customHeight="1" x14ac:dyDescent="0.15">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t="str">
        <f>'3d PC'!U55</f>
        <v>-</v>
      </c>
      <c r="V66" s="38" t="str">
        <f>'3d PC'!V55</f>
        <v>-</v>
      </c>
      <c r="W66" s="38" t="str">
        <f>'3d PC'!W55</f>
        <v>-</v>
      </c>
      <c r="X66" s="38" t="str">
        <f>'3d PC'!X55</f>
        <v>-</v>
      </c>
      <c r="Y66" s="38" t="str">
        <f>'3d PC'!Y55</f>
        <v>-</v>
      </c>
      <c r="Z66" s="38" t="str">
        <f>'3d PC'!Z55</f>
        <v>-</v>
      </c>
      <c r="AA66" s="28"/>
    </row>
    <row r="67" spans="1:27" s="29" customFormat="1" ht="11.25" x14ac:dyDescent="0.15">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t="str">
        <f>'3e NC-Elec'!V18</f>
        <v>-</v>
      </c>
      <c r="V67" s="38" t="str">
        <f>'3e NC-Elec'!W18</f>
        <v>-</v>
      </c>
      <c r="W67" s="38" t="str">
        <f>'3e NC-Elec'!X18</f>
        <v>-</v>
      </c>
      <c r="X67" s="38" t="str">
        <f>'3e NC-Elec'!Y18</f>
        <v>-</v>
      </c>
      <c r="Y67" s="38" t="str">
        <f>'3e NC-Elec'!Z18</f>
        <v>-</v>
      </c>
      <c r="Z67" s="38" t="str">
        <f>'3e NC-Elec'!AA18</f>
        <v>-</v>
      </c>
      <c r="AA67" s="28"/>
    </row>
    <row r="68" spans="1:27" s="29" customFormat="1" ht="11.25" x14ac:dyDescent="0.15">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t="str">
        <f>IF('3g CPIH'!Q$16="-","-",'3h OC '!$E$7*('3g CPIH'!Q$16/'3g CPIH'!$G$16))</f>
        <v>-</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15">
      <c r="A69" s="256">
        <v>6</v>
      </c>
      <c r="B69" s="135" t="s">
        <v>349</v>
      </c>
      <c r="C69" s="135" t="s">
        <v>43</v>
      </c>
      <c r="D69" s="133" t="s">
        <v>320</v>
      </c>
      <c r="E69" s="128"/>
      <c r="F69" s="30"/>
      <c r="G69" s="38" t="s">
        <v>333</v>
      </c>
      <c r="H69" s="38" t="s">
        <v>333</v>
      </c>
      <c r="I69" s="38" t="s">
        <v>333</v>
      </c>
      <c r="J69" s="38" t="s">
        <v>333</v>
      </c>
      <c r="K69" s="38">
        <f>IF('3i SMNCC'!G$50="-","-",'3i SMNCC'!G$50)</f>
        <v>0</v>
      </c>
      <c r="L69" s="38">
        <f>IF('3i SMNCC'!H$50="-","-",'3i SMNCC'!H$50)</f>
        <v>-0.13106672002308281</v>
      </c>
      <c r="M69" s="38">
        <f>IF('3i SMNCC'!I$50="-","-",'3i SMNCC'!I$50)</f>
        <v>1.6490085512788448</v>
      </c>
      <c r="N69" s="38">
        <f>IF('3i SMNCC'!J$50="-","-",'3i SMNCC'!J$50)</f>
        <v>1.7011698553751105</v>
      </c>
      <c r="O69" s="30"/>
      <c r="P69" s="38">
        <f>IF('3i SMNCC'!L$50="-","-",'3i SMNCC'!L$50)</f>
        <v>1.7011698553751105</v>
      </c>
      <c r="Q69" s="38">
        <f>IF('3i SMNCC'!M$50="-","-",'3i SMNCC'!M$50)</f>
        <v>3.37071596157242</v>
      </c>
      <c r="R69" s="38">
        <f>IF('3i SMNCC'!N$50="-","-",'3i SMNCC'!N$50)</f>
        <v>3.2761312765157915</v>
      </c>
      <c r="S69" s="38">
        <f>IF('3i SMNCC'!O$50="-","-",'3i SMNCC'!O$50)</f>
        <v>4.8946129781636989</v>
      </c>
      <c r="T69" s="38">
        <f>IF('3i SMNCC'!P$50="-","-",'3i SMNCC'!P$50)</f>
        <v>4.2887571563853468</v>
      </c>
      <c r="U69" s="38" t="str">
        <f>IF('3i SMNCC'!Q$50="-","-",'3i SMNCC'!Q$50)</f>
        <v>-</v>
      </c>
      <c r="V69" s="38" t="str">
        <f>IF('3i SMNCC'!R$50="-","-",'3i SMNCC'!R$50)</f>
        <v>-</v>
      </c>
      <c r="W69" s="38" t="str">
        <f>IF('3i SMNCC'!S$50="-","-",'3i SMNCC'!S$50)</f>
        <v>-</v>
      </c>
      <c r="X69" s="38" t="str">
        <f>IF('3i SMNCC'!T$50="-","-",'3i SMNCC'!T$50)</f>
        <v>-</v>
      </c>
      <c r="Y69" s="38" t="str">
        <f>IF('3i SMNCC'!U$50="-","-",'3i SMNCC'!U$50)</f>
        <v>-</v>
      </c>
      <c r="Z69" s="38" t="str">
        <f>IF('3i SMNCC'!V$50="-","-",'3i SMNCC'!V$50)</f>
        <v>-</v>
      </c>
      <c r="AA69" s="28"/>
    </row>
    <row r="70" spans="1:27" s="29" customFormat="1" ht="11.25" x14ac:dyDescent="0.15">
      <c r="A70" s="256">
        <v>7</v>
      </c>
      <c r="B70" s="135" t="s">
        <v>349</v>
      </c>
      <c r="C70" s="135" t="s">
        <v>389</v>
      </c>
      <c r="D70" s="133" t="s">
        <v>320</v>
      </c>
      <c r="E70" s="128"/>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f>IF('3g CPIH'!P$16="-","-",'3j PAAC PAP'!$G$11*('3g CPIH'!P$16/'3g CPIH'!$G$16))</f>
        <v>25.983398825831699</v>
      </c>
      <c r="U70" s="38" t="str">
        <f>IF('3g CPIH'!Q$16="-","-",'3j PAAC PAP'!$G$11*('3g CPIH'!Q$16/'3g CPIH'!$G$16))</f>
        <v>-</v>
      </c>
      <c r="V70" s="38" t="str">
        <f>IF('3g CPIH'!R$16="-","-",'3j PAAC PAP'!$G$11*('3g CPIH'!R$16/'3g CPIH'!$G$16))</f>
        <v>-</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15">
      <c r="A71" s="256">
        <v>8</v>
      </c>
      <c r="B71" s="135" t="s">
        <v>349</v>
      </c>
      <c r="C71" s="135" t="s">
        <v>406</v>
      </c>
      <c r="D71" s="133" t="s">
        <v>320</v>
      </c>
      <c r="E71" s="128"/>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f>IF(T66="-","-",SUM(T63:T69)*'3j PAAC PAP'!$G$29)</f>
        <v>0</v>
      </c>
      <c r="U71" s="38" t="str">
        <f>IF(U66="-","-",SUM(U63:U69)*'3j PAAC PAP'!$G$29)</f>
        <v>-</v>
      </c>
      <c r="V71" s="38" t="str">
        <f>IF(V66="-","-",SUM(V63:V69)*'3j PAAC PAP'!$G$29)</f>
        <v>-</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15">
      <c r="A72" s="256">
        <v>9</v>
      </c>
      <c r="B72" s="135" t="s">
        <v>388</v>
      </c>
      <c r="C72" s="135" t="s">
        <v>518</v>
      </c>
      <c r="D72" s="133" t="s">
        <v>320</v>
      </c>
      <c r="E72" s="128"/>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1.6596524813833704</v>
      </c>
      <c r="M72" s="38">
        <f>IF(M66="-","-",SUM(M63:M71)*'3k EBIT'!$E$7)</f>
        <v>1.7479237993640615</v>
      </c>
      <c r="N72" s="38">
        <f>IF(N66="-","-",SUM(N63:N71)*'3k EBIT'!$E$7)</f>
        <v>1.759862159760115</v>
      </c>
      <c r="O72" s="30"/>
      <c r="P72" s="38">
        <f>IF(P66="-","-",SUM(P63:P71)*'3k EBIT'!$E$7)</f>
        <v>1.759862159760115</v>
      </c>
      <c r="Q72" s="38">
        <f>IF(Q66="-","-",SUM(Q63:Q71)*'3k EBIT'!$E$7)</f>
        <v>1.8050611710883975</v>
      </c>
      <c r="R72" s="38">
        <f>IF(R66="-","-",SUM(R63:R71)*'3k EBIT'!$E$7)</f>
        <v>1.8112605488452314</v>
      </c>
      <c r="S72" s="38">
        <f>IF(S66="-","-",SUM(S63:S71)*'3k EBIT'!$E$7)</f>
        <v>1.8870369610474682</v>
      </c>
      <c r="T72" s="38">
        <f>IF(T66="-","-",SUM(T63:T71)*'3k EBIT'!$E$7)</f>
        <v>1.8729379628594298</v>
      </c>
      <c r="U72" s="38" t="str">
        <f>IF(U66="-","-",SUM(U63:U71)*'3k EBIT'!$E$7)</f>
        <v>-</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15">
      <c r="A73" s="256">
        <v>10</v>
      </c>
      <c r="B73" s="135" t="s">
        <v>292</v>
      </c>
      <c r="C73" s="179" t="s">
        <v>519</v>
      </c>
      <c r="D73" s="133" t="s">
        <v>320</v>
      </c>
      <c r="E73" s="127"/>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1.0704780988517808</v>
      </c>
      <c r="M73" s="38">
        <f>IF(M68="-","-",SUM(M63:M66,M68:M72)*'3l HAP'!$E$8)</f>
        <v>1.1176566265483285</v>
      </c>
      <c r="N73" s="38">
        <f>IF(N68="-","-",SUM(N63:N66,N68:N72)*'3l HAP'!$E$8)</f>
        <v>1.1268560719357692</v>
      </c>
      <c r="O73" s="30"/>
      <c r="P73" s="38">
        <f>IF(P68="-","-",SUM(P63:P66,P68:P72)*'3l HAP'!$E$8)</f>
        <v>1.1268560719357692</v>
      </c>
      <c r="Q73" s="38">
        <f>IF(Q68="-","-",SUM(Q63:Q66,Q68:Q72)*'3l HAP'!$E$8)</f>
        <v>1.1654262396208386</v>
      </c>
      <c r="R73" s="38">
        <f>IF(R68="-","-",SUM(R63:R66,R68:R72)*'3l HAP'!$E$8)</f>
        <v>1.1702033476338416</v>
      </c>
      <c r="S73" s="38">
        <f>IF(S68="-","-",SUM(S63:S66,S68:S72)*'3l HAP'!$E$8)</f>
        <v>1.2029439994651587</v>
      </c>
      <c r="T73" s="38">
        <f>IF(T68="-","-",SUM(T63:T66,T68:T72)*'3l HAP'!$E$8)</f>
        <v>1.1920796127700339</v>
      </c>
      <c r="U73" s="38" t="str">
        <f>IF(U68="-","-",SUM(U63:U66,U68:U72)*'3l HAP'!$E$8)</f>
        <v>-</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15">
      <c r="A74" s="256">
        <v>11</v>
      </c>
      <c r="B74" s="135" t="s">
        <v>44</v>
      </c>
      <c r="C74" s="135" t="str">
        <f>B74&amp;"_"&amp;D74</f>
        <v>Total_Midlands</v>
      </c>
      <c r="D74" s="133" t="s">
        <v>320</v>
      </c>
      <c r="E74" s="128"/>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88.420572617790427</v>
      </c>
      <c r="M74" s="38">
        <f t="shared" si="8"/>
        <v>93.113608067592551</v>
      </c>
      <c r="N74" s="38">
        <f t="shared" si="8"/>
        <v>93.751142011131805</v>
      </c>
      <c r="O74" s="30"/>
      <c r="P74" s="38">
        <f t="shared" ref="P74:Z74" si="9">IF(P68="-","-",SUM(P63:P73))</f>
        <v>93.751142011131805</v>
      </c>
      <c r="Q74" s="38">
        <f t="shared" si="9"/>
        <v>96.16860652927582</v>
      </c>
      <c r="R74" s="38">
        <f t="shared" si="9"/>
        <v>96.49966654235017</v>
      </c>
      <c r="S74" s="38">
        <f t="shared" si="9"/>
        <v>100.52063776800273</v>
      </c>
      <c r="T74" s="38">
        <f t="shared" si="9"/>
        <v>99.767721151601663</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15">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AA'!J74="-","-",'3c AA'!J74)</f>
        <v>-</v>
      </c>
      <c r="H77" s="129" t="str">
        <f>IF('3c AA'!K74="-","-",'3c AA'!K74)</f>
        <v>-</v>
      </c>
      <c r="I77" s="129" t="str">
        <f>IF('3c AA'!L74="-","-",'3c AA'!L74)</f>
        <v>-</v>
      </c>
      <c r="J77" s="129" t="str">
        <f>IF('3c AA'!M74="-","-",'3c AA'!M74)</f>
        <v>-</v>
      </c>
      <c r="K77" s="129" t="str">
        <f>IF('3c AA'!N74="-","-",'3c AA'!N74)</f>
        <v>-</v>
      </c>
      <c r="L77" s="129" t="str">
        <f>IF('3c AA'!O74="-","-",'3c AA'!O74)</f>
        <v>-</v>
      </c>
      <c r="M77" s="129" t="str">
        <f>IF('3c AA'!P74="-","-",'3c AA'!P74)</f>
        <v>-</v>
      </c>
      <c r="N77" s="129" t="str">
        <f>IF('3c AA'!Q74="-","-",'3c AA'!Q74)</f>
        <v>-</v>
      </c>
      <c r="O77" s="30"/>
      <c r="P77" s="129" t="str">
        <f>IF('3c AA'!S74="-","-",'3c AA'!S74)</f>
        <v>-</v>
      </c>
      <c r="Q77" s="129" t="str">
        <f>IF('3c AA'!T74="-","-",'3c AA'!T74)</f>
        <v>-</v>
      </c>
      <c r="R77" s="129" t="str">
        <f>IF('3c AA'!U74="-","-",'3c AA'!U74)</f>
        <v>-</v>
      </c>
      <c r="S77" s="129" t="str">
        <f>IF('3c AA'!V74="-","-",'3c AA'!V74)</f>
        <v>-</v>
      </c>
      <c r="T77" s="129">
        <f>IF('3c AA'!W74="-","-",'3c AA'!W74)</f>
        <v>0</v>
      </c>
      <c r="U77" s="129" t="str">
        <f>IF('3c AA'!X74="-","-",'3c AA'!X74)</f>
        <v>-</v>
      </c>
      <c r="V77" s="129" t="str">
        <f>IF('3c AA'!Y74="-","-",'3c AA'!Y74)</f>
        <v>-</v>
      </c>
      <c r="W77" s="129" t="str">
        <f>IF('3c AA'!Z74="-","-",'3c AA'!Z74)</f>
        <v>-</v>
      </c>
      <c r="X77" s="129" t="str">
        <f>IF('3c AA'!AA74="-","-",'3c AA'!AA74)</f>
        <v>-</v>
      </c>
      <c r="Y77" s="129" t="str">
        <f>IF('3c AA'!AB74="-","-",'3c AA'!AB74)</f>
        <v>-</v>
      </c>
      <c r="Z77" s="129" t="str">
        <f>IF('3c AA'!AC74="-","-",'3c AA'!AC74)</f>
        <v>-</v>
      </c>
      <c r="AA77" s="28"/>
    </row>
    <row r="78" spans="1:27" s="29" customFormat="1" ht="11.25" x14ac:dyDescent="0.15">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t="str">
        <f>'3d PC'!U55</f>
        <v>-</v>
      </c>
      <c r="V78" s="129" t="str">
        <f>'3d PC'!V55</f>
        <v>-</v>
      </c>
      <c r="W78" s="129" t="str">
        <f>'3d PC'!W55</f>
        <v>-</v>
      </c>
      <c r="X78" s="129" t="str">
        <f>'3d PC'!X55</f>
        <v>-</v>
      </c>
      <c r="Y78" s="129" t="str">
        <f>'3d PC'!Y55</f>
        <v>-</v>
      </c>
      <c r="Z78" s="129" t="str">
        <f>'3d PC'!Z55</f>
        <v>-</v>
      </c>
      <c r="AA78" s="28"/>
    </row>
    <row r="79" spans="1:27" s="29" customFormat="1" ht="11.25" x14ac:dyDescent="0.15">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t="str">
        <f>'3e NC-Elec'!V19</f>
        <v>-</v>
      </c>
      <c r="V79" s="129" t="str">
        <f>'3e NC-Elec'!W19</f>
        <v>-</v>
      </c>
      <c r="W79" s="129" t="str">
        <f>'3e NC-Elec'!X19</f>
        <v>-</v>
      </c>
      <c r="X79" s="129" t="str">
        <f>'3e NC-Elec'!Y19</f>
        <v>-</v>
      </c>
      <c r="Y79" s="129" t="str">
        <f>'3e NC-Elec'!Z19</f>
        <v>-</v>
      </c>
      <c r="Z79" s="129" t="str">
        <f>'3e NC-Elec'!AA19</f>
        <v>-</v>
      </c>
      <c r="AA79" s="28"/>
    </row>
    <row r="80" spans="1:27" s="29" customFormat="1" ht="11.25" x14ac:dyDescent="0.15">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t="str">
        <f>IF('3g CPIH'!Q$16="-","-",'3h OC '!$E$7*('3g CPIH'!Q$16/'3g CPIH'!$G$16))</f>
        <v>-</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15">
      <c r="A81" s="256">
        <v>6</v>
      </c>
      <c r="B81" s="132" t="s">
        <v>349</v>
      </c>
      <c r="C81" s="132" t="s">
        <v>43</v>
      </c>
      <c r="D81" s="134" t="s">
        <v>321</v>
      </c>
      <c r="E81" s="131"/>
      <c r="F81" s="30"/>
      <c r="G81" s="129" t="s">
        <v>333</v>
      </c>
      <c r="H81" s="129" t="s">
        <v>333</v>
      </c>
      <c r="I81" s="129" t="s">
        <v>333</v>
      </c>
      <c r="J81" s="129" t="s">
        <v>333</v>
      </c>
      <c r="K81" s="129">
        <f>IF('3i SMNCC'!G$50="-","-",'3i SMNCC'!G$50)</f>
        <v>0</v>
      </c>
      <c r="L81" s="129">
        <f>IF('3i SMNCC'!H$50="-","-",'3i SMNCC'!H$50)</f>
        <v>-0.13106672002308281</v>
      </c>
      <c r="M81" s="129">
        <f>IF('3i SMNCC'!I$50="-","-",'3i SMNCC'!I$50)</f>
        <v>1.6490085512788448</v>
      </c>
      <c r="N81" s="129">
        <f>IF('3i SMNCC'!J$50="-","-",'3i SMNCC'!J$50)</f>
        <v>1.7011698553751105</v>
      </c>
      <c r="O81" s="30"/>
      <c r="P81" s="129">
        <f>IF('3i SMNCC'!L$50="-","-",'3i SMNCC'!L$50)</f>
        <v>1.7011698553751105</v>
      </c>
      <c r="Q81" s="129">
        <f>IF('3i SMNCC'!M$50="-","-",'3i SMNCC'!M$50)</f>
        <v>3.37071596157242</v>
      </c>
      <c r="R81" s="129">
        <f>IF('3i SMNCC'!N$50="-","-",'3i SMNCC'!N$50)</f>
        <v>3.2761312765157915</v>
      </c>
      <c r="S81" s="129">
        <f>IF('3i SMNCC'!O$50="-","-",'3i SMNCC'!O$50)</f>
        <v>4.8946129781636989</v>
      </c>
      <c r="T81" s="129">
        <f>IF('3i SMNCC'!P$50="-","-",'3i SMNCC'!P$50)</f>
        <v>4.2887571563853468</v>
      </c>
      <c r="U81" s="129" t="str">
        <f>IF('3i SMNCC'!Q$50="-","-",'3i SMNCC'!Q$50)</f>
        <v>-</v>
      </c>
      <c r="V81" s="129" t="str">
        <f>IF('3i SMNCC'!R$50="-","-",'3i SMNCC'!R$50)</f>
        <v>-</v>
      </c>
      <c r="W81" s="129" t="str">
        <f>IF('3i SMNCC'!S$50="-","-",'3i SMNCC'!S$50)</f>
        <v>-</v>
      </c>
      <c r="X81" s="129" t="str">
        <f>IF('3i SMNCC'!T$50="-","-",'3i SMNCC'!T$50)</f>
        <v>-</v>
      </c>
      <c r="Y81" s="129" t="str">
        <f>IF('3i SMNCC'!U$50="-","-",'3i SMNCC'!U$50)</f>
        <v>-</v>
      </c>
      <c r="Z81" s="129" t="str">
        <f>IF('3i SMNCC'!V$50="-","-",'3i SMNCC'!V$50)</f>
        <v>-</v>
      </c>
      <c r="AA81" s="28"/>
    </row>
    <row r="82" spans="1:27" s="29" customFormat="1" ht="11.25" customHeight="1" x14ac:dyDescent="0.15">
      <c r="A82" s="256">
        <v>7</v>
      </c>
      <c r="B82" s="132" t="s">
        <v>349</v>
      </c>
      <c r="C82" s="132" t="s">
        <v>389</v>
      </c>
      <c r="D82" s="134" t="s">
        <v>321</v>
      </c>
      <c r="E82" s="131"/>
      <c r="F82" s="30"/>
      <c r="G82" s="129">
        <f>IF('3g CPIH'!C$16="-","-",'3j PAAC PAP'!$G$11*('3g CPIH'!C$16/'3g CPIH'!$G$16))</f>
        <v>23.857918590998043</v>
      </c>
      <c r="H82" s="129">
        <f>IF('3g CPIH'!D$16="-","-",'3j PAAC PAP'!$G$11*('3g CPIH'!D$16/'3g CPIH'!$G$16))</f>
        <v>23.905682191780819</v>
      </c>
      <c r="I82" s="129">
        <f>IF('3g CPIH'!E$16="-","-",'3j PAAC PAP'!$G$11*('3g CPIH'!E$16/'3g CPIH'!$G$16))</f>
        <v>23.977327592954992</v>
      </c>
      <c r="J82" s="129">
        <f>IF('3g CPIH'!F$16="-","-",'3j PAAC PAP'!$G$11*('3g CPIH'!F$16/'3g CPIH'!$G$16))</f>
        <v>24.120618395303325</v>
      </c>
      <c r="K82" s="129">
        <f>IF('3g CPIH'!G$16="-","-",'3j PAAC PAP'!$G$11*('3g CPIH'!G$16/'3g CPIH'!$G$16))</f>
        <v>24.4072</v>
      </c>
      <c r="L82" s="129">
        <f>IF('3g CPIH'!H$16="-","-",'3j PAAC PAP'!$G$11*('3g CPIH'!H$16/'3g CPIH'!$G$16))</f>
        <v>24.717663405088064</v>
      </c>
      <c r="M82" s="129">
        <f>IF('3g CPIH'!I$16="-","-",'3j PAAC PAP'!$G$11*('3g CPIH'!I$16/'3g CPIH'!$G$16))</f>
        <v>25.075890410958902</v>
      </c>
      <c r="N82" s="129">
        <f>IF('3g CPIH'!J$16="-","-",'3j PAAC PAP'!$G$11*('3g CPIH'!J$16/'3g CPIH'!$G$16))</f>
        <v>25.290826614481411</v>
      </c>
      <c r="O82" s="30"/>
      <c r="P82" s="129">
        <f>IF('3g CPIH'!L$16="-","-",'3j PAAC PAP'!$G$11*('3g CPIH'!L$16/'3g CPIH'!$G$16))</f>
        <v>25.290826614481411</v>
      </c>
      <c r="Q82" s="129">
        <f>IF('3g CPIH'!M$16="-","-",'3j PAAC PAP'!$G$11*('3g CPIH'!M$16/'3g CPIH'!$G$16))</f>
        <v>25.577408219178082</v>
      </c>
      <c r="R82" s="129">
        <f>IF('3g CPIH'!N$16="-","-",'3j PAAC PAP'!$G$11*('3g CPIH'!N$16/'3g CPIH'!$G$16))</f>
        <v>25.768462622309197</v>
      </c>
      <c r="S82" s="129">
        <f>IF('3g CPIH'!O$16="-","-",'3j PAAC PAP'!$G$11*('3g CPIH'!O$16/'3g CPIH'!$G$16))</f>
        <v>25.911753424657533</v>
      </c>
      <c r="T82" s="129">
        <f>IF('3g CPIH'!P$16="-","-",'3j PAAC PAP'!$G$11*('3g CPIH'!P$16/'3g CPIH'!$G$16))</f>
        <v>25.983398825831699</v>
      </c>
      <c r="U82" s="129" t="str">
        <f>IF('3g CPIH'!Q$16="-","-",'3j PAAC PAP'!$G$11*('3g CPIH'!Q$16/'3g CPIH'!$G$16))</f>
        <v>-</v>
      </c>
      <c r="V82" s="129" t="str">
        <f>IF('3g CPIH'!R$16="-","-",'3j PAAC PAP'!$G$11*('3g CPIH'!R$16/'3g CPIH'!$G$16))</f>
        <v>-</v>
      </c>
      <c r="W82" s="129" t="str">
        <f>IF('3g CPIH'!S$16="-","-",'3j PAAC PAP'!$G$11*('3g CPIH'!S$16/'3g CPIH'!$G$16))</f>
        <v>-</v>
      </c>
      <c r="X82" s="129" t="str">
        <f>IF('3g CPIH'!T$16="-","-",'3j PAAC PAP'!$G$11*('3g CPIH'!T$16/'3g CPIH'!$G$16))</f>
        <v>-</v>
      </c>
      <c r="Y82" s="129" t="str">
        <f>IF('3g CPIH'!U$16="-","-",'3j PAAC PAP'!$G$11*('3g CPIH'!U$16/'3g CPIH'!$G$16))</f>
        <v>-</v>
      </c>
      <c r="Z82" s="129" t="str">
        <f>IF('3g CPIH'!V$16="-","-",'3j PAAC PAP'!$G$11*('3g CPIH'!V$16/'3g CPIH'!$G$16))</f>
        <v>-</v>
      </c>
      <c r="AA82" s="28"/>
    </row>
    <row r="83" spans="1:27" s="29" customFormat="1" ht="11.25" customHeight="1" x14ac:dyDescent="0.15">
      <c r="A83" s="256">
        <v>8</v>
      </c>
      <c r="B83" s="132" t="s">
        <v>349</v>
      </c>
      <c r="C83" s="132" t="s">
        <v>406</v>
      </c>
      <c r="D83" s="134" t="s">
        <v>321</v>
      </c>
      <c r="E83" s="131"/>
      <c r="F83" s="30"/>
      <c r="G83" s="129">
        <f>IF(G78="-","-",SUM(G75:G81)*'3j PAAC PAP'!$G$29)</f>
        <v>0</v>
      </c>
      <c r="H83" s="129">
        <f>IF(H78="-","-",SUM(H75:H81)*'3j PAAC PAP'!$G$29)</f>
        <v>0</v>
      </c>
      <c r="I83" s="129">
        <f>IF(I78="-","-",SUM(I75:I81)*'3j PAAC PAP'!$G$29)</f>
        <v>0</v>
      </c>
      <c r="J83" s="129">
        <f>IF(J78="-","-",SUM(J75:J81)*'3j PAAC PAP'!$G$29)</f>
        <v>0</v>
      </c>
      <c r="K83" s="129">
        <f>IF(K78="-","-",SUM(K75:K81)*'3j PAAC PAP'!$G$29)</f>
        <v>0</v>
      </c>
      <c r="L83" s="129">
        <f>IF(L78="-","-",SUM(L75:L81)*'3j PAAC PAP'!$G$29)</f>
        <v>0</v>
      </c>
      <c r="M83" s="129">
        <f>IF(M78="-","-",SUM(M75:M81)*'3j PAAC PAP'!$G$29)</f>
        <v>0</v>
      </c>
      <c r="N83" s="129">
        <f>IF(N78="-","-",SUM(N75:N81)*'3j PAAC PAP'!$G$29)</f>
        <v>0</v>
      </c>
      <c r="O83" s="30"/>
      <c r="P83" s="129">
        <f>IF(P78="-","-",SUM(P75:P81)*'3j PAAC PAP'!$G$29)</f>
        <v>0</v>
      </c>
      <c r="Q83" s="129">
        <f>IF(Q78="-","-",SUM(Q75:Q81)*'3j PAAC PAP'!$G$29)</f>
        <v>0</v>
      </c>
      <c r="R83" s="129">
        <f>IF(R78="-","-",SUM(R75:R81)*'3j PAAC PAP'!$G$29)</f>
        <v>0</v>
      </c>
      <c r="S83" s="129">
        <f>IF(S78="-","-",SUM(S75:S81)*'3j PAAC PAP'!$G$29)</f>
        <v>0</v>
      </c>
      <c r="T83" s="129">
        <f>IF(T78="-","-",SUM(T75:T81)*'3j PAAC PAP'!$G$29)</f>
        <v>0</v>
      </c>
      <c r="U83" s="129" t="str">
        <f>IF(U78="-","-",SUM(U75:U81)*'3j PAAC PAP'!$G$29)</f>
        <v>-</v>
      </c>
      <c r="V83" s="129" t="str">
        <f>IF(V78="-","-",SUM(V75:V81)*'3j PAAC PAP'!$G$29)</f>
        <v>-</v>
      </c>
      <c r="W83" s="129" t="str">
        <f>IF(W78="-","-",SUM(W75:W81)*'3j PAAC PAP'!$G$29)</f>
        <v>-</v>
      </c>
      <c r="X83" s="129" t="str">
        <f>IF(X78="-","-",SUM(X75:X81)*'3j PAAC PAP'!$G$29)</f>
        <v>-</v>
      </c>
      <c r="Y83" s="129" t="str">
        <f>IF(Y78="-","-",SUM(Y75:Y81)*'3j PAAC PAP'!$G$29)</f>
        <v>-</v>
      </c>
      <c r="Z83" s="129" t="str">
        <f>IF(Z78="-","-",SUM(Z75:Z81)*'3j PAAC PAP'!$G$29)</f>
        <v>-</v>
      </c>
      <c r="AA83" s="28"/>
    </row>
    <row r="84" spans="1:27" s="29" customFormat="1" ht="11.25" customHeight="1" x14ac:dyDescent="0.15">
      <c r="A84" s="256">
        <v>9</v>
      </c>
      <c r="B84" s="132" t="s">
        <v>388</v>
      </c>
      <c r="C84" s="132" t="s">
        <v>518</v>
      </c>
      <c r="D84" s="134" t="s">
        <v>321</v>
      </c>
      <c r="E84" s="131"/>
      <c r="F84" s="30"/>
      <c r="G84" s="129">
        <f>IF(G78="-","-",SUM(G75:G83)*'3k EBIT'!$E$7)</f>
        <v>1.9204016062675127</v>
      </c>
      <c r="H84" s="129">
        <f>IF(H78="-","-",SUM(H75:H83)*'3k EBIT'!$E$7)</f>
        <v>1.922830072991583</v>
      </c>
      <c r="I84" s="129">
        <f>IF(I78="-","-",SUM(I75:I83)*'3k EBIT'!$E$7)</f>
        <v>1.7262168933551234</v>
      </c>
      <c r="J84" s="129">
        <f>IF(J78="-","-",SUM(J75:J83)*'3k EBIT'!$E$7)</f>
        <v>1.7335022935273348</v>
      </c>
      <c r="K84" s="129">
        <f>IF(K78="-","-",SUM(K75:K83)*'3k EBIT'!$E$7)</f>
        <v>1.7163922159103193</v>
      </c>
      <c r="L84" s="129">
        <f>IF(L78="-","-",SUM(L75:L83)*'3k EBIT'!$E$7)</f>
        <v>1.7296387493833705</v>
      </c>
      <c r="M84" s="129">
        <f>IF(M78="-","-",SUM(M75:M83)*'3k EBIT'!$E$7)</f>
        <v>1.8249793873640614</v>
      </c>
      <c r="N84" s="129">
        <f>IF(N78="-","-",SUM(N75:N83)*'3k EBIT'!$E$7)</f>
        <v>1.8369177477601148</v>
      </c>
      <c r="O84" s="30"/>
      <c r="P84" s="129">
        <f>IF(P78="-","-",SUM(P75:P83)*'3k EBIT'!$E$7)</f>
        <v>1.8369177477601148</v>
      </c>
      <c r="Q84" s="129">
        <f>IF(Q78="-","-",SUM(Q75:Q83)*'3k EBIT'!$E$7)</f>
        <v>1.9004969910883973</v>
      </c>
      <c r="R84" s="129">
        <f>IF(R78="-","-",SUM(R75:R83)*'3k EBIT'!$E$7)</f>
        <v>1.9066963688452314</v>
      </c>
      <c r="S84" s="129">
        <f>IF(S78="-","-",SUM(S75:S83)*'3k EBIT'!$E$7)</f>
        <v>2.0277164290474685</v>
      </c>
      <c r="T84" s="129">
        <f>IF(T78="-","-",SUM(T75:T83)*'3k EBIT'!$E$7)</f>
        <v>2.0136174308594295</v>
      </c>
      <c r="U84" s="129" t="str">
        <f>IF(U78="-","-",SUM(U75:U83)*'3k EBIT'!$E$7)</f>
        <v>-</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15">
      <c r="A85" s="256">
        <v>10</v>
      </c>
      <c r="B85" s="132" t="s">
        <v>292</v>
      </c>
      <c r="C85" s="177" t="s">
        <v>519</v>
      </c>
      <c r="D85" s="134" t="s">
        <v>321</v>
      </c>
      <c r="E85" s="130"/>
      <c r="F85" s="30"/>
      <c r="G85" s="129">
        <f>IF(G80="-","-",SUM(G75:G78,G80:G84)*'3l HAP'!$E$8)</f>
        <v>1.0410809105385241</v>
      </c>
      <c r="H85" s="129">
        <f>IF(H80="-","-",SUM(H75:H78,H80:H84)*'3l HAP'!$E$8)</f>
        <v>1.042952235097522</v>
      </c>
      <c r="I85" s="129">
        <f>IF(I80="-","-",SUM(I75:I78,I80:I84)*'3l HAP'!$E$8)</f>
        <v>1.0437493231744166</v>
      </c>
      <c r="J85" s="129">
        <f>IF(J80="-","-",SUM(J75:J78,J80:J84)*'3l HAP'!$E$8)</f>
        <v>1.0493632968514104</v>
      </c>
      <c r="K85" s="129">
        <f>IF(K80="-","-",SUM(K75:K78,K80:K84)*'3l HAP'!$E$8)</f>
        <v>1.0612952721978572</v>
      </c>
      <c r="L85" s="129">
        <f>IF(L80="-","-",SUM(L75:L78,L80:L84)*'3l HAP'!$E$8)</f>
        <v>1.0715027678015687</v>
      </c>
      <c r="M85" s="129">
        <f>IF(M80="-","-",SUM(M75:M78,M80:M84)*'3l HAP'!$E$8)</f>
        <v>1.1187847974122365</v>
      </c>
      <c r="N85" s="129">
        <f>IF(N80="-","-",SUM(N75:N78,N80:N84)*'3l HAP'!$E$8)</f>
        <v>1.1279842427996771</v>
      </c>
      <c r="O85" s="30"/>
      <c r="P85" s="129">
        <f>IF(P80="-","-",SUM(P75:P78,P80:P84)*'3l HAP'!$E$8)</f>
        <v>1.1279842427996771</v>
      </c>
      <c r="Q85" s="129">
        <f>IF(Q80="-","-",SUM(Q75:Q78,Q80:Q84)*'3l HAP'!$E$8)</f>
        <v>1.1668235154614588</v>
      </c>
      <c r="R85" s="129">
        <f>IF(R80="-","-",SUM(R75:R78,R80:R84)*'3l HAP'!$E$8)</f>
        <v>1.1716006234744616</v>
      </c>
      <c r="S85" s="129">
        <f>IF(S80="-","-",SUM(S75:S78,S80:S84)*'3l HAP'!$E$8)</f>
        <v>1.2050036875561467</v>
      </c>
      <c r="T85" s="129">
        <f>IF(T80="-","-",SUM(T75:T78,T80:T84)*'3l HAP'!$E$8)</f>
        <v>1.1941393008610219</v>
      </c>
      <c r="U85" s="129" t="str">
        <f>IF(U80="-","-",SUM(U75:U78,U80:U84)*'3l HAP'!$E$8)</f>
        <v>-</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15">
      <c r="A86" s="256">
        <v>11</v>
      </c>
      <c r="B86" s="132" t="s">
        <v>44</v>
      </c>
      <c r="C86" s="132" t="str">
        <f>B86&amp;"_"&amp;D86</f>
        <v>Total_Northern</v>
      </c>
      <c r="D86" s="134" t="s">
        <v>321</v>
      </c>
      <c r="E86" s="131"/>
      <c r="F86" s="30"/>
      <c r="G86" s="129">
        <f t="shared" ref="G86:N86" si="10">IF(G80="-","-",SUM(G75:G85))</f>
        <v>102.11480791269166</v>
      </c>
      <c r="H86" s="129">
        <f t="shared" si="10"/>
        <v>102.24449322256572</v>
      </c>
      <c r="I86" s="129">
        <f t="shared" si="10"/>
        <v>91.897232498805636</v>
      </c>
      <c r="J86" s="129">
        <f t="shared" si="10"/>
        <v>92.286288428427838</v>
      </c>
      <c r="K86" s="129">
        <f t="shared" si="10"/>
        <v>91.397690374845027</v>
      </c>
      <c r="L86" s="129">
        <f t="shared" si="10"/>
        <v>92.105083554740219</v>
      </c>
      <c r="M86" s="129">
        <f t="shared" si="10"/>
        <v>97.170291826456463</v>
      </c>
      <c r="N86" s="129">
        <f t="shared" si="10"/>
        <v>97.807825769995716</v>
      </c>
      <c r="O86" s="30"/>
      <c r="P86" s="129">
        <f t="shared" ref="P86:Z86" si="11">IF(P80="-","-",SUM(P75:P85))</f>
        <v>97.807825769995716</v>
      </c>
      <c r="Q86" s="129">
        <f t="shared" si="11"/>
        <v>101.19293962511644</v>
      </c>
      <c r="R86" s="129">
        <f t="shared" si="11"/>
        <v>101.52399963819079</v>
      </c>
      <c r="S86" s="129">
        <f t="shared" si="11"/>
        <v>107.92687692409373</v>
      </c>
      <c r="T86" s="129">
        <f t="shared" si="11"/>
        <v>107.17396030769265</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f>IF('3c AA'!W75="-","-",'3c AA'!W75)</f>
        <v>0</v>
      </c>
      <c r="U89" s="38" t="str">
        <f>IF('3c AA'!X75="-","-",'3c AA'!X75)</f>
        <v>-</v>
      </c>
      <c r="V89" s="38" t="str">
        <f>IF('3c AA'!Y75="-","-",'3c AA'!Y75)</f>
        <v>-</v>
      </c>
      <c r="W89" s="38" t="str">
        <f>IF('3c AA'!Z75="-","-",'3c AA'!Z75)</f>
        <v>-</v>
      </c>
      <c r="X89" s="38" t="str">
        <f>IF('3c AA'!AA75="-","-",'3c AA'!AA75)</f>
        <v>-</v>
      </c>
      <c r="Y89" s="38" t="str">
        <f>IF('3c AA'!AB75="-","-",'3c AA'!AB75)</f>
        <v>-</v>
      </c>
      <c r="Z89" s="38" t="str">
        <f>IF('3c AA'!AC75="-","-",'3c AA'!AC75)</f>
        <v>-</v>
      </c>
      <c r="AA89" s="28"/>
    </row>
    <row r="90" spans="1:27" s="29" customFormat="1" ht="11.25" x14ac:dyDescent="0.15">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t="str">
        <f>'3d PC'!U55</f>
        <v>-</v>
      </c>
      <c r="V90" s="38" t="str">
        <f>'3d PC'!V55</f>
        <v>-</v>
      </c>
      <c r="W90" s="38" t="str">
        <f>'3d PC'!W55</f>
        <v>-</v>
      </c>
      <c r="X90" s="38" t="str">
        <f>'3d PC'!X55</f>
        <v>-</v>
      </c>
      <c r="Y90" s="38" t="str">
        <f>'3d PC'!Y55</f>
        <v>-</v>
      </c>
      <c r="Z90" s="38" t="str">
        <f>'3d PC'!Z55</f>
        <v>-</v>
      </c>
      <c r="AA90" s="28"/>
    </row>
    <row r="91" spans="1:27" s="29" customFormat="1" ht="11.25" x14ac:dyDescent="0.15">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t="str">
        <f>'3e NC-Elec'!V20</f>
        <v>-</v>
      </c>
      <c r="V91" s="38" t="str">
        <f>'3e NC-Elec'!W20</f>
        <v>-</v>
      </c>
      <c r="W91" s="38" t="str">
        <f>'3e NC-Elec'!X20</f>
        <v>-</v>
      </c>
      <c r="X91" s="38" t="str">
        <f>'3e NC-Elec'!Y20</f>
        <v>-</v>
      </c>
      <c r="Y91" s="38" t="str">
        <f>'3e NC-Elec'!Z20</f>
        <v>-</v>
      </c>
      <c r="Z91" s="38" t="str">
        <f>'3e NC-Elec'!AA20</f>
        <v>-</v>
      </c>
      <c r="AA91" s="28"/>
    </row>
    <row r="92" spans="1:27" s="29" customFormat="1" ht="11.25" x14ac:dyDescent="0.15">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t="str">
        <f>IF('3g CPIH'!Q$16="-","-",'3h OC '!$E$7*('3g CPIH'!Q$16/'3g CPIH'!$G$16))</f>
        <v>-</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15">
      <c r="A93" s="256">
        <v>6</v>
      </c>
      <c r="B93" s="135" t="s">
        <v>349</v>
      </c>
      <c r="C93" s="135" t="s">
        <v>43</v>
      </c>
      <c r="D93" s="133" t="s">
        <v>322</v>
      </c>
      <c r="E93" s="128"/>
      <c r="F93" s="30"/>
      <c r="G93" s="38" t="s">
        <v>333</v>
      </c>
      <c r="H93" s="38" t="s">
        <v>333</v>
      </c>
      <c r="I93" s="38" t="s">
        <v>333</v>
      </c>
      <c r="J93" s="38" t="s">
        <v>333</v>
      </c>
      <c r="K93" s="38">
        <f>IF('3i SMNCC'!G$50="-","-",'3i SMNCC'!G$50)</f>
        <v>0</v>
      </c>
      <c r="L93" s="38">
        <f>IF('3i SMNCC'!H$50="-","-",'3i SMNCC'!H$50)</f>
        <v>-0.13106672002308281</v>
      </c>
      <c r="M93" s="38">
        <f>IF('3i SMNCC'!I$50="-","-",'3i SMNCC'!I$50)</f>
        <v>1.6490085512788448</v>
      </c>
      <c r="N93" s="38">
        <f>IF('3i SMNCC'!J$50="-","-",'3i SMNCC'!J$50)</f>
        <v>1.7011698553751105</v>
      </c>
      <c r="O93" s="30"/>
      <c r="P93" s="38">
        <f>IF('3i SMNCC'!L$50="-","-",'3i SMNCC'!L$50)</f>
        <v>1.7011698553751105</v>
      </c>
      <c r="Q93" s="38">
        <f>IF('3i SMNCC'!M$50="-","-",'3i SMNCC'!M$50)</f>
        <v>3.37071596157242</v>
      </c>
      <c r="R93" s="38">
        <f>IF('3i SMNCC'!N$50="-","-",'3i SMNCC'!N$50)</f>
        <v>3.2761312765157915</v>
      </c>
      <c r="S93" s="38">
        <f>IF('3i SMNCC'!O$50="-","-",'3i SMNCC'!O$50)</f>
        <v>4.8946129781636989</v>
      </c>
      <c r="T93" s="38">
        <f>IF('3i SMNCC'!P$50="-","-",'3i SMNCC'!P$50)</f>
        <v>4.2887571563853468</v>
      </c>
      <c r="U93" s="38" t="str">
        <f>IF('3i SMNCC'!Q$50="-","-",'3i SMNCC'!Q$50)</f>
        <v>-</v>
      </c>
      <c r="V93" s="38" t="str">
        <f>IF('3i SMNCC'!R$50="-","-",'3i SMNCC'!R$50)</f>
        <v>-</v>
      </c>
      <c r="W93" s="38" t="str">
        <f>IF('3i SMNCC'!S$50="-","-",'3i SMNCC'!S$50)</f>
        <v>-</v>
      </c>
      <c r="X93" s="38" t="str">
        <f>IF('3i SMNCC'!T$50="-","-",'3i SMNCC'!T$50)</f>
        <v>-</v>
      </c>
      <c r="Y93" s="38" t="str">
        <f>IF('3i SMNCC'!U$50="-","-",'3i SMNCC'!U$50)</f>
        <v>-</v>
      </c>
      <c r="Z93" s="38" t="str">
        <f>IF('3i SMNCC'!V$50="-","-",'3i SMNCC'!V$50)</f>
        <v>-</v>
      </c>
      <c r="AA93" s="28"/>
    </row>
    <row r="94" spans="1:27" s="29" customFormat="1" ht="11.25" customHeight="1" x14ac:dyDescent="0.15">
      <c r="A94" s="256">
        <v>7</v>
      </c>
      <c r="B94" s="135" t="s">
        <v>349</v>
      </c>
      <c r="C94" s="135" t="s">
        <v>389</v>
      </c>
      <c r="D94" s="133" t="s">
        <v>322</v>
      </c>
      <c r="E94" s="128"/>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f>IF('3g CPIH'!P$16="-","-",'3j PAAC PAP'!$G$11*('3g CPIH'!P$16/'3g CPIH'!$G$16))</f>
        <v>25.983398825831699</v>
      </c>
      <c r="U94" s="38" t="str">
        <f>IF('3g CPIH'!Q$16="-","-",'3j PAAC PAP'!$G$11*('3g CPIH'!Q$16/'3g CPIH'!$G$16))</f>
        <v>-</v>
      </c>
      <c r="V94" s="38" t="str">
        <f>IF('3g CPIH'!R$16="-","-",'3j PAAC PAP'!$G$11*('3g CPIH'!R$16/'3g CPIH'!$G$16))</f>
        <v>-</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15">
      <c r="A95" s="256">
        <v>8</v>
      </c>
      <c r="B95" s="135" t="s">
        <v>349</v>
      </c>
      <c r="C95" s="135" t="s">
        <v>406</v>
      </c>
      <c r="D95" s="133" t="s">
        <v>322</v>
      </c>
      <c r="E95" s="128"/>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f>IF(T90="-","-",SUM(T87:T93)*'3j PAAC PAP'!$G$29)</f>
        <v>0</v>
      </c>
      <c r="U95" s="38" t="str">
        <f>IF(U90="-","-",SUM(U87:U93)*'3j PAAC PAP'!$G$29)</f>
        <v>-</v>
      </c>
      <c r="V95" s="38" t="str">
        <f>IF(V90="-","-",SUM(V87:V93)*'3j PAAC PAP'!$G$29)</f>
        <v>-</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15">
      <c r="A96" s="256">
        <v>9</v>
      </c>
      <c r="B96" s="135" t="s">
        <v>388</v>
      </c>
      <c r="C96" s="135" t="s">
        <v>518</v>
      </c>
      <c r="D96" s="133" t="s">
        <v>322</v>
      </c>
      <c r="E96" s="128"/>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1.6052187173833703</v>
      </c>
      <c r="M96" s="38">
        <f>IF(M90="-","-",SUM(M87:M95)*'3k EBIT'!$E$7)</f>
        <v>1.6786444633640616</v>
      </c>
      <c r="N96" s="38">
        <f>IF(N90="-","-",SUM(N87:N95)*'3k EBIT'!$E$7)</f>
        <v>1.690582823760115</v>
      </c>
      <c r="O96" s="30"/>
      <c r="P96" s="38">
        <f>IF(P90="-","-",SUM(P87:P95)*'3k EBIT'!$E$7)</f>
        <v>1.690582823760115</v>
      </c>
      <c r="Q96" s="38">
        <f>IF(Q90="-","-",SUM(Q87:Q95)*'3k EBIT'!$E$7)</f>
        <v>1.7619383190883975</v>
      </c>
      <c r="R96" s="38">
        <f>IF(R90="-","-",SUM(R87:R95)*'3k EBIT'!$E$7)</f>
        <v>1.7681376968452314</v>
      </c>
      <c r="S96" s="38">
        <f>IF(S90="-","-",SUM(S87:S95)*'3k EBIT'!$E$7)</f>
        <v>1.8318962650474682</v>
      </c>
      <c r="T96" s="38">
        <f>IF(T90="-","-",SUM(T87:T95)*'3k EBIT'!$E$7)</f>
        <v>1.8177972668594296</v>
      </c>
      <c r="U96" s="38" t="str">
        <f>IF(U90="-","-",SUM(U87:U95)*'3k EBIT'!$E$7)</f>
        <v>-</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15">
      <c r="A97" s="256">
        <v>10</v>
      </c>
      <c r="B97" s="135" t="s">
        <v>292</v>
      </c>
      <c r="C97" s="179" t="s">
        <v>519</v>
      </c>
      <c r="D97" s="133" t="s">
        <v>322</v>
      </c>
      <c r="E97" s="127"/>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1.0696811341130565</v>
      </c>
      <c r="M97" s="38">
        <f>IF(M92="-","-",SUM(M87:M90,M92:M96)*'3l HAP'!$E$8)</f>
        <v>1.1166423077899525</v>
      </c>
      <c r="N97" s="38">
        <f>IF(N92="-","-",SUM(N87:N90,N92:N96)*'3l HAP'!$E$8)</f>
        <v>1.125841753177393</v>
      </c>
      <c r="O97" s="30"/>
      <c r="P97" s="38">
        <f>IF(P92="-","-",SUM(P87:P90,P92:P96)*'3l HAP'!$E$8)</f>
        <v>1.125841753177393</v>
      </c>
      <c r="Q97" s="38">
        <f>IF(Q92="-","-",SUM(Q87:Q90,Q92:Q96)*'3l HAP'!$E$8)</f>
        <v>1.1647948779447066</v>
      </c>
      <c r="R97" s="38">
        <f>IF(R92="-","-",SUM(R87:R90,R92:R96)*'3l HAP'!$E$8)</f>
        <v>1.1695719859577096</v>
      </c>
      <c r="S97" s="38">
        <f>IF(S92="-","-",SUM(S87:S90,S92:S96)*'3l HAP'!$E$8)</f>
        <v>1.2021366845350225</v>
      </c>
      <c r="T97" s="38">
        <f>IF(T92="-","-",SUM(T87:T90,T92:T96)*'3l HAP'!$E$8)</f>
        <v>1.191272297839898</v>
      </c>
      <c r="U97" s="38" t="str">
        <f>IF(U92="-","-",SUM(U87:U90,U92:U96)*'3l HAP'!$E$8)</f>
        <v>-</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15">
      <c r="A98" s="256">
        <v>11</v>
      </c>
      <c r="B98" s="135" t="s">
        <v>44</v>
      </c>
      <c r="C98" s="135" t="str">
        <f>B98&amp;"_"&amp;D98</f>
        <v>Total_North West</v>
      </c>
      <c r="D98" s="133" t="s">
        <v>322</v>
      </c>
      <c r="E98" s="128"/>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85.554841889051687</v>
      </c>
      <c r="M98" s="38">
        <f t="shared" si="12"/>
        <v>89.466314412834194</v>
      </c>
      <c r="N98" s="38">
        <f t="shared" si="12"/>
        <v>90.103848356373433</v>
      </c>
      <c r="O98" s="30"/>
      <c r="P98" s="38">
        <f t="shared" ref="P98:Z98" si="13">IF(P92="-","-",SUM(P87:P97))</f>
        <v>90.103848356373433</v>
      </c>
      <c r="Q98" s="38">
        <f t="shared" si="13"/>
        <v>93.898352315599681</v>
      </c>
      <c r="R98" s="38">
        <f t="shared" si="13"/>
        <v>94.229412328674044</v>
      </c>
      <c r="S98" s="38">
        <f t="shared" si="13"/>
        <v>97.617689757072583</v>
      </c>
      <c r="T98" s="38">
        <f t="shared" si="13"/>
        <v>96.864773140671531</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15">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AA'!J76="-","-",'3c AA'!J76)</f>
        <v>-</v>
      </c>
      <c r="H101" s="129" t="str">
        <f>IF('3c AA'!K76="-","-",'3c AA'!K76)</f>
        <v>-</v>
      </c>
      <c r="I101" s="129" t="str">
        <f>IF('3c AA'!L76="-","-",'3c AA'!L76)</f>
        <v>-</v>
      </c>
      <c r="J101" s="129" t="str">
        <f>IF('3c AA'!M76="-","-",'3c AA'!M76)</f>
        <v>-</v>
      </c>
      <c r="K101" s="129" t="str">
        <f>IF('3c AA'!N76="-","-",'3c AA'!N76)</f>
        <v>-</v>
      </c>
      <c r="L101" s="129" t="str">
        <f>IF('3c AA'!O76="-","-",'3c AA'!O76)</f>
        <v>-</v>
      </c>
      <c r="M101" s="129" t="str">
        <f>IF('3c AA'!P76="-","-",'3c AA'!P76)</f>
        <v>-</v>
      </c>
      <c r="N101" s="129" t="str">
        <f>IF('3c AA'!Q76="-","-",'3c AA'!Q76)</f>
        <v>-</v>
      </c>
      <c r="O101" s="30"/>
      <c r="P101" s="129" t="str">
        <f>IF('3c AA'!S76="-","-",'3c AA'!S76)</f>
        <v>-</v>
      </c>
      <c r="Q101" s="129" t="str">
        <f>IF('3c AA'!T76="-","-",'3c AA'!T76)</f>
        <v>-</v>
      </c>
      <c r="R101" s="129" t="str">
        <f>IF('3c AA'!U76="-","-",'3c AA'!U76)</f>
        <v>-</v>
      </c>
      <c r="S101" s="129" t="str">
        <f>IF('3c AA'!V76="-","-",'3c AA'!V76)</f>
        <v>-</v>
      </c>
      <c r="T101" s="129">
        <f>IF('3c AA'!W76="-","-",'3c AA'!W76)</f>
        <v>0</v>
      </c>
      <c r="U101" s="129" t="str">
        <f>IF('3c AA'!X76="-","-",'3c AA'!X76)</f>
        <v>-</v>
      </c>
      <c r="V101" s="129" t="str">
        <f>IF('3c AA'!Y76="-","-",'3c AA'!Y76)</f>
        <v>-</v>
      </c>
      <c r="W101" s="129" t="str">
        <f>IF('3c AA'!Z76="-","-",'3c AA'!Z76)</f>
        <v>-</v>
      </c>
      <c r="X101" s="129" t="str">
        <f>IF('3c AA'!AA76="-","-",'3c AA'!AA76)</f>
        <v>-</v>
      </c>
      <c r="Y101" s="129" t="str">
        <f>IF('3c AA'!AB76="-","-",'3c AA'!AB76)</f>
        <v>-</v>
      </c>
      <c r="Z101" s="129" t="str">
        <f>IF('3c AA'!AC76="-","-",'3c AA'!AC76)</f>
        <v>-</v>
      </c>
      <c r="AA101" s="28"/>
    </row>
    <row r="102" spans="1:27" s="29" customFormat="1" ht="11.25" x14ac:dyDescent="0.15">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t="str">
        <f>'3d PC'!U55</f>
        <v>-</v>
      </c>
      <c r="V102" s="129" t="str">
        <f>'3d PC'!V55</f>
        <v>-</v>
      </c>
      <c r="W102" s="129" t="str">
        <f>'3d PC'!W55</f>
        <v>-</v>
      </c>
      <c r="X102" s="129" t="str">
        <f>'3d PC'!X55</f>
        <v>-</v>
      </c>
      <c r="Y102" s="129" t="str">
        <f>'3d PC'!Y55</f>
        <v>-</v>
      </c>
      <c r="Z102" s="129" t="str">
        <f>'3d PC'!Z55</f>
        <v>-</v>
      </c>
      <c r="AA102" s="28"/>
    </row>
    <row r="103" spans="1:27" s="29" customFormat="1" ht="11.25" x14ac:dyDescent="0.15">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t="str">
        <f>'3e NC-Elec'!V21</f>
        <v>-</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15">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t="str">
        <f>IF('3g CPIH'!Q$16="-","-",'3h OC '!$E$7*('3g CPIH'!Q$16/'3g CPIH'!$G$16))</f>
        <v>-</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15">
      <c r="A105" s="256">
        <v>6</v>
      </c>
      <c r="B105" s="132" t="s">
        <v>349</v>
      </c>
      <c r="C105" s="132" t="s">
        <v>43</v>
      </c>
      <c r="D105" s="134" t="s">
        <v>323</v>
      </c>
      <c r="E105" s="131"/>
      <c r="F105" s="30"/>
      <c r="G105" s="129" t="s">
        <v>333</v>
      </c>
      <c r="H105" s="129" t="s">
        <v>333</v>
      </c>
      <c r="I105" s="129" t="s">
        <v>333</v>
      </c>
      <c r="J105" s="129" t="s">
        <v>333</v>
      </c>
      <c r="K105" s="129">
        <f>IF('3i SMNCC'!G$50="-","-",'3i SMNCC'!G$50)</f>
        <v>0</v>
      </c>
      <c r="L105" s="129">
        <f>IF('3i SMNCC'!H$50="-","-",'3i SMNCC'!H$50)</f>
        <v>-0.13106672002308281</v>
      </c>
      <c r="M105" s="129">
        <f>IF('3i SMNCC'!I$50="-","-",'3i SMNCC'!I$50)</f>
        <v>1.6490085512788448</v>
      </c>
      <c r="N105" s="129">
        <f>IF('3i SMNCC'!J$50="-","-",'3i SMNCC'!J$50)</f>
        <v>1.7011698553751105</v>
      </c>
      <c r="O105" s="30"/>
      <c r="P105" s="129">
        <f>IF('3i SMNCC'!L$50="-","-",'3i SMNCC'!L$50)</f>
        <v>1.7011698553751105</v>
      </c>
      <c r="Q105" s="129">
        <f>IF('3i SMNCC'!M$50="-","-",'3i SMNCC'!M$50)</f>
        <v>3.37071596157242</v>
      </c>
      <c r="R105" s="129">
        <f>IF('3i SMNCC'!N$50="-","-",'3i SMNCC'!N$50)</f>
        <v>3.2761312765157915</v>
      </c>
      <c r="S105" s="129">
        <f>IF('3i SMNCC'!O$50="-","-",'3i SMNCC'!O$50)</f>
        <v>4.8946129781636989</v>
      </c>
      <c r="T105" s="129">
        <f>IF('3i SMNCC'!P$50="-","-",'3i SMNCC'!P$50)</f>
        <v>4.2887571563853468</v>
      </c>
      <c r="U105" s="129" t="str">
        <f>IF('3i SMNCC'!Q$50="-","-",'3i SMNCC'!Q$50)</f>
        <v>-</v>
      </c>
      <c r="V105" s="129" t="str">
        <f>IF('3i SMNCC'!R$50="-","-",'3i SMNCC'!R$50)</f>
        <v>-</v>
      </c>
      <c r="W105" s="129" t="str">
        <f>IF('3i SMNCC'!S$50="-","-",'3i SMNCC'!S$50)</f>
        <v>-</v>
      </c>
      <c r="X105" s="129" t="str">
        <f>IF('3i SMNCC'!T$50="-","-",'3i SMNCC'!T$50)</f>
        <v>-</v>
      </c>
      <c r="Y105" s="129" t="str">
        <f>IF('3i SMNCC'!U$50="-","-",'3i SMNCC'!U$50)</f>
        <v>-</v>
      </c>
      <c r="Z105" s="129" t="str">
        <f>IF('3i SMNCC'!V$50="-","-",'3i SMNCC'!V$50)</f>
        <v>-</v>
      </c>
      <c r="AA105" s="28"/>
    </row>
    <row r="106" spans="1:27" s="29" customFormat="1" ht="11.25" customHeight="1" x14ac:dyDescent="0.15">
      <c r="A106" s="256">
        <v>7</v>
      </c>
      <c r="B106" s="132" t="s">
        <v>349</v>
      </c>
      <c r="C106" s="132" t="s">
        <v>389</v>
      </c>
      <c r="D106" s="134" t="s">
        <v>323</v>
      </c>
      <c r="E106" s="131"/>
      <c r="F106" s="30"/>
      <c r="G106" s="129">
        <f>IF('3g CPIH'!C$16="-","-",'3j PAAC PAP'!$G$11*('3g CPIH'!C$16/'3g CPIH'!$G$16))</f>
        <v>23.857918590998043</v>
      </c>
      <c r="H106" s="129">
        <f>IF('3g CPIH'!D$16="-","-",'3j PAAC PAP'!$G$11*('3g CPIH'!D$16/'3g CPIH'!$G$16))</f>
        <v>23.905682191780819</v>
      </c>
      <c r="I106" s="129">
        <f>IF('3g CPIH'!E$16="-","-",'3j PAAC PAP'!$G$11*('3g CPIH'!E$16/'3g CPIH'!$G$16))</f>
        <v>23.977327592954992</v>
      </c>
      <c r="J106" s="129">
        <f>IF('3g CPIH'!F$16="-","-",'3j PAAC PAP'!$G$11*('3g CPIH'!F$16/'3g CPIH'!$G$16))</f>
        <v>24.120618395303325</v>
      </c>
      <c r="K106" s="129">
        <f>IF('3g CPIH'!G$16="-","-",'3j PAAC PAP'!$G$11*('3g CPIH'!G$16/'3g CPIH'!$G$16))</f>
        <v>24.4072</v>
      </c>
      <c r="L106" s="129">
        <f>IF('3g CPIH'!H$16="-","-",'3j PAAC PAP'!$G$11*('3g CPIH'!H$16/'3g CPIH'!$G$16))</f>
        <v>24.717663405088064</v>
      </c>
      <c r="M106" s="129">
        <f>IF('3g CPIH'!I$16="-","-",'3j PAAC PAP'!$G$11*('3g CPIH'!I$16/'3g CPIH'!$G$16))</f>
        <v>25.075890410958902</v>
      </c>
      <c r="N106" s="129">
        <f>IF('3g CPIH'!J$16="-","-",'3j PAAC PAP'!$G$11*('3g CPIH'!J$16/'3g CPIH'!$G$16))</f>
        <v>25.290826614481411</v>
      </c>
      <c r="O106" s="30"/>
      <c r="P106" s="129">
        <f>IF('3g CPIH'!L$16="-","-",'3j PAAC PAP'!$G$11*('3g CPIH'!L$16/'3g CPIH'!$G$16))</f>
        <v>25.290826614481411</v>
      </c>
      <c r="Q106" s="129">
        <f>IF('3g CPIH'!M$16="-","-",'3j PAAC PAP'!$G$11*('3g CPIH'!M$16/'3g CPIH'!$G$16))</f>
        <v>25.577408219178082</v>
      </c>
      <c r="R106" s="129">
        <f>IF('3g CPIH'!N$16="-","-",'3j PAAC PAP'!$G$11*('3g CPIH'!N$16/'3g CPIH'!$G$16))</f>
        <v>25.768462622309197</v>
      </c>
      <c r="S106" s="129">
        <f>IF('3g CPIH'!O$16="-","-",'3j PAAC PAP'!$G$11*('3g CPIH'!O$16/'3g CPIH'!$G$16))</f>
        <v>25.911753424657533</v>
      </c>
      <c r="T106" s="129">
        <f>IF('3g CPIH'!P$16="-","-",'3j PAAC PAP'!$G$11*('3g CPIH'!P$16/'3g CPIH'!$G$16))</f>
        <v>25.983398825831699</v>
      </c>
      <c r="U106" s="129" t="str">
        <f>IF('3g CPIH'!Q$16="-","-",'3j PAAC PAP'!$G$11*('3g CPIH'!Q$16/'3g CPIH'!$G$16))</f>
        <v>-</v>
      </c>
      <c r="V106" s="129" t="str">
        <f>IF('3g CPIH'!R$16="-","-",'3j PAAC PAP'!$G$11*('3g CPIH'!R$16/'3g CPIH'!$G$16))</f>
        <v>-</v>
      </c>
      <c r="W106" s="129" t="str">
        <f>IF('3g CPIH'!S$16="-","-",'3j PAAC PAP'!$G$11*('3g CPIH'!S$16/'3g CPIH'!$G$16))</f>
        <v>-</v>
      </c>
      <c r="X106" s="129" t="str">
        <f>IF('3g CPIH'!T$16="-","-",'3j PAAC PAP'!$G$11*('3g CPIH'!T$16/'3g CPIH'!$G$16))</f>
        <v>-</v>
      </c>
      <c r="Y106" s="129" t="str">
        <f>IF('3g CPIH'!U$16="-","-",'3j PAAC PAP'!$G$11*('3g CPIH'!U$16/'3g CPIH'!$G$16))</f>
        <v>-</v>
      </c>
      <c r="Z106" s="129" t="str">
        <f>IF('3g CPIH'!V$16="-","-",'3j PAAC PAP'!$G$11*('3g CPIH'!V$16/'3g CPIH'!$G$16))</f>
        <v>-</v>
      </c>
      <c r="AA106" s="28"/>
    </row>
    <row r="107" spans="1:27" s="29" customFormat="1" ht="11.25" customHeight="1" x14ac:dyDescent="0.15">
      <c r="A107" s="256">
        <v>8</v>
      </c>
      <c r="B107" s="132" t="s">
        <v>349</v>
      </c>
      <c r="C107" s="132" t="s">
        <v>406</v>
      </c>
      <c r="D107" s="134" t="s">
        <v>323</v>
      </c>
      <c r="E107" s="131"/>
      <c r="F107" s="30"/>
      <c r="G107" s="129">
        <f>IF(G102="-","-",SUM(G99:G105)*'3j PAAC PAP'!$G$29)</f>
        <v>0</v>
      </c>
      <c r="H107" s="129">
        <f>IF(H102="-","-",SUM(H99:H105)*'3j PAAC PAP'!$G$29)</f>
        <v>0</v>
      </c>
      <c r="I107" s="129">
        <f>IF(I102="-","-",SUM(I99:I105)*'3j PAAC PAP'!$G$29)</f>
        <v>0</v>
      </c>
      <c r="J107" s="129">
        <f>IF(J102="-","-",SUM(J99:J105)*'3j PAAC PAP'!$G$29)</f>
        <v>0</v>
      </c>
      <c r="K107" s="129">
        <f>IF(K102="-","-",SUM(K99:K105)*'3j PAAC PAP'!$G$29)</f>
        <v>0</v>
      </c>
      <c r="L107" s="129">
        <f>IF(L102="-","-",SUM(L99:L105)*'3j PAAC PAP'!$G$29)</f>
        <v>0</v>
      </c>
      <c r="M107" s="129">
        <f>IF(M102="-","-",SUM(M99:M105)*'3j PAAC PAP'!$G$29)</f>
        <v>0</v>
      </c>
      <c r="N107" s="129">
        <f>IF(N102="-","-",SUM(N99:N105)*'3j PAAC PAP'!$G$29)</f>
        <v>0</v>
      </c>
      <c r="O107" s="30"/>
      <c r="P107" s="129">
        <f>IF(P102="-","-",SUM(P99:P105)*'3j PAAC PAP'!$G$29)</f>
        <v>0</v>
      </c>
      <c r="Q107" s="129">
        <f>IF(Q102="-","-",SUM(Q99:Q105)*'3j PAAC PAP'!$G$29)</f>
        <v>0</v>
      </c>
      <c r="R107" s="129">
        <f>IF(R102="-","-",SUM(R99:R105)*'3j PAAC PAP'!$G$29)</f>
        <v>0</v>
      </c>
      <c r="S107" s="129">
        <f>IF(S102="-","-",SUM(S99:S105)*'3j PAAC PAP'!$G$29)</f>
        <v>0</v>
      </c>
      <c r="T107" s="129">
        <f>IF(T102="-","-",SUM(T99:T105)*'3j PAAC PAP'!$G$29)</f>
        <v>0</v>
      </c>
      <c r="U107" s="129" t="str">
        <f>IF(U102="-","-",SUM(U99:U105)*'3j PAAC PAP'!$G$29)</f>
        <v>-</v>
      </c>
      <c r="V107" s="129" t="str">
        <f>IF(V102="-","-",SUM(V99:V105)*'3j PAAC PAP'!$G$29)</f>
        <v>-</v>
      </c>
      <c r="W107" s="129" t="str">
        <f>IF(W102="-","-",SUM(W99:W105)*'3j PAAC PAP'!$G$29)</f>
        <v>-</v>
      </c>
      <c r="X107" s="129" t="str">
        <f>IF(X102="-","-",SUM(X99:X105)*'3j PAAC PAP'!$G$29)</f>
        <v>-</v>
      </c>
      <c r="Y107" s="129" t="str">
        <f>IF(Y102="-","-",SUM(Y99:Y105)*'3j PAAC PAP'!$G$29)</f>
        <v>-</v>
      </c>
      <c r="Z107" s="129" t="str">
        <f>IF(Z102="-","-",SUM(Z99:Z105)*'3j PAAC PAP'!$G$29)</f>
        <v>-</v>
      </c>
      <c r="AA107" s="28"/>
    </row>
    <row r="108" spans="1:27" s="29" customFormat="1" ht="11.25" customHeight="1" x14ac:dyDescent="0.15">
      <c r="A108" s="256">
        <v>9</v>
      </c>
      <c r="B108" s="132" t="s">
        <v>388</v>
      </c>
      <c r="C108" s="132" t="s">
        <v>518</v>
      </c>
      <c r="D108" s="134" t="s">
        <v>323</v>
      </c>
      <c r="E108" s="131"/>
      <c r="F108" s="30"/>
      <c r="G108" s="129">
        <f>IF(G102="-","-",SUM(G99:G107)*'3k EBIT'!$E$7)</f>
        <v>1.5676425382675128</v>
      </c>
      <c r="H108" s="129">
        <f>IF(H102="-","-",SUM(H99:H107)*'3k EBIT'!$E$7)</f>
        <v>1.5700710049915831</v>
      </c>
      <c r="I108" s="129">
        <f>IF(I102="-","-",SUM(I99:I107)*'3k EBIT'!$E$7)</f>
        <v>1.5530185533551235</v>
      </c>
      <c r="J108" s="129">
        <f>IF(J102="-","-",SUM(J99:J107)*'3k EBIT'!$E$7)</f>
        <v>1.5603039535273346</v>
      </c>
      <c r="K108" s="129">
        <f>IF(K102="-","-",SUM(K99:K107)*'3k EBIT'!$E$7)</f>
        <v>1.5856097959103195</v>
      </c>
      <c r="L108" s="129">
        <f>IF(L102="-","-",SUM(L99:L107)*'3k EBIT'!$E$7)</f>
        <v>1.5988563293833702</v>
      </c>
      <c r="M108" s="129">
        <f>IF(M102="-","-",SUM(M99:M107)*'3k EBIT'!$E$7)</f>
        <v>1.6539018433640615</v>
      </c>
      <c r="N108" s="129">
        <f>IF(N102="-","-",SUM(N99:N107)*'3k EBIT'!$E$7)</f>
        <v>1.665840203760115</v>
      </c>
      <c r="O108" s="30"/>
      <c r="P108" s="129">
        <f>IF(P102="-","-",SUM(P99:P107)*'3k EBIT'!$E$7)</f>
        <v>1.665840203760115</v>
      </c>
      <c r="Q108" s="129">
        <f>IF(Q102="-","-",SUM(Q99:Q107)*'3k EBIT'!$E$7)</f>
        <v>1.7258847870883975</v>
      </c>
      <c r="R108" s="129">
        <f>IF(R102="-","-",SUM(R99:R107)*'3k EBIT'!$E$7)</f>
        <v>1.7320841648452312</v>
      </c>
      <c r="S108" s="129">
        <f>IF(S102="-","-",SUM(S99:S107)*'3k EBIT'!$E$7)</f>
        <v>1.8029120530474683</v>
      </c>
      <c r="T108" s="129">
        <f>IF(T102="-","-",SUM(T99:T107)*'3k EBIT'!$E$7)</f>
        <v>1.7888130548594297</v>
      </c>
      <c r="U108" s="129" t="str">
        <f>IF(U102="-","-",SUM(U99:U107)*'3k EBIT'!$E$7)</f>
        <v>-</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15">
      <c r="A109" s="256">
        <v>10</v>
      </c>
      <c r="B109" s="132" t="s">
        <v>292</v>
      </c>
      <c r="C109" s="177" t="s">
        <v>519</v>
      </c>
      <c r="D109" s="134" t="s">
        <v>323</v>
      </c>
      <c r="E109" s="130"/>
      <c r="F109" s="30"/>
      <c r="G109" s="129">
        <f>IF(G104="-","-",SUM(G99:G102,G104:G108)*'3l HAP'!$E$8)</f>
        <v>1.0359161650239359</v>
      </c>
      <c r="H109" s="129">
        <f>IF(H104="-","-",SUM(H99:H102,H104:H108)*'3l HAP'!$E$8)</f>
        <v>1.037787489582934</v>
      </c>
      <c r="I109" s="129">
        <f>IF(I104="-","-",SUM(I99:I102,I104:I108)*'3l HAP'!$E$8)</f>
        <v>1.0412135262784767</v>
      </c>
      <c r="J109" s="129">
        <f>IF(J104="-","-",SUM(J99:J102,J104:J108)*'3l HAP'!$E$8)</f>
        <v>1.0468274999554703</v>
      </c>
      <c r="K109" s="129">
        <f>IF(K104="-","-",SUM(K99:K102,K104:K108)*'3l HAP'!$E$8)</f>
        <v>1.0593804867866372</v>
      </c>
      <c r="L109" s="129">
        <f>IF(L104="-","-",SUM(L99:L102,L104:L108)*'3l HAP'!$E$8)</f>
        <v>1.0695879823903485</v>
      </c>
      <c r="M109" s="129">
        <f>IF(M104="-","-",SUM(M99:M102,M104:M108)*'3l HAP'!$E$8)</f>
        <v>1.1162800510905326</v>
      </c>
      <c r="N109" s="129">
        <f>IF(N104="-","-",SUM(N99:N102,N104:N108)*'3l HAP'!$E$8)</f>
        <v>1.1254794964779731</v>
      </c>
      <c r="O109" s="30"/>
      <c r="P109" s="129">
        <f>IF(P104="-","-",SUM(P99:P102,P104:P108)*'3l HAP'!$E$8)</f>
        <v>1.1254794964779731</v>
      </c>
      <c r="Q109" s="129">
        <f>IF(Q104="-","-",SUM(Q99:Q102,Q104:Q108)*'3l HAP'!$E$8)</f>
        <v>1.1642670181826946</v>
      </c>
      <c r="R109" s="129">
        <f>IF(R104="-","-",SUM(R99:R102,R104:R108)*'3l HAP'!$E$8)</f>
        <v>1.1690441261956976</v>
      </c>
      <c r="S109" s="129">
        <f>IF(S104="-","-",SUM(S99:S102,S104:S108)*'3l HAP'!$E$8)</f>
        <v>1.2017123266871306</v>
      </c>
      <c r="T109" s="129">
        <f>IF(T104="-","-",SUM(T99:T102,T104:T108)*'3l HAP'!$E$8)</f>
        <v>1.190847939992006</v>
      </c>
      <c r="U109" s="129" t="str">
        <f>IF(U104="-","-",SUM(U99:U102,U104:U108)*'3l HAP'!$E$8)</f>
        <v>-</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15">
      <c r="A110" s="256">
        <v>11</v>
      </c>
      <c r="B110" s="132" t="s">
        <v>44</v>
      </c>
      <c r="C110" s="132" t="str">
        <f>B110&amp;"_"&amp;D110</f>
        <v>Total_Southern</v>
      </c>
      <c r="D110" s="134" t="s">
        <v>323</v>
      </c>
      <c r="E110" s="131"/>
      <c r="F110" s="30"/>
      <c r="G110" s="129">
        <f t="shared" ref="G110:N110" si="14">IF(G104="-","-",SUM(G99:G109))</f>
        <v>83.543384099177061</v>
      </c>
      <c r="H110" s="129">
        <f t="shared" si="14"/>
        <v>83.673069409051152</v>
      </c>
      <c r="I110" s="129">
        <f t="shared" si="14"/>
        <v>82.778998361909714</v>
      </c>
      <c r="J110" s="129">
        <f t="shared" si="14"/>
        <v>83.168054291531888</v>
      </c>
      <c r="K110" s="129">
        <f t="shared" si="14"/>
        <v>84.51249316943381</v>
      </c>
      <c r="L110" s="129">
        <f t="shared" si="14"/>
        <v>85.219886349328974</v>
      </c>
      <c r="M110" s="129">
        <f t="shared" si="14"/>
        <v>88.16370953613476</v>
      </c>
      <c r="N110" s="129">
        <f t="shared" si="14"/>
        <v>88.801243479674014</v>
      </c>
      <c r="O110" s="30"/>
      <c r="P110" s="129">
        <f t="shared" ref="P110:Z110" si="15">IF(P104="-","-",SUM(P99:P109))</f>
        <v>88.801243479674014</v>
      </c>
      <c r="Q110" s="129">
        <f t="shared" si="15"/>
        <v>92.000270923837689</v>
      </c>
      <c r="R110" s="129">
        <f t="shared" si="15"/>
        <v>92.331330936912025</v>
      </c>
      <c r="S110" s="129">
        <f t="shared" si="15"/>
        <v>96.091781187224697</v>
      </c>
      <c r="T110" s="129">
        <f t="shared" si="15"/>
        <v>95.338864570823645</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f>IF('3c AA'!W77="-","-",'3c AA'!W77)</f>
        <v>0</v>
      </c>
      <c r="U113" s="38" t="str">
        <f>IF('3c AA'!X77="-","-",'3c AA'!X77)</f>
        <v>-</v>
      </c>
      <c r="V113" s="38" t="str">
        <f>IF('3c AA'!Y77="-","-",'3c AA'!Y77)</f>
        <v>-</v>
      </c>
      <c r="W113" s="38" t="str">
        <f>IF('3c AA'!Z77="-","-",'3c AA'!Z77)</f>
        <v>-</v>
      </c>
      <c r="X113" s="38" t="str">
        <f>IF('3c AA'!AA77="-","-",'3c AA'!AA77)</f>
        <v>-</v>
      </c>
      <c r="Y113" s="38" t="str">
        <f>IF('3c AA'!AB77="-","-",'3c AA'!AB77)</f>
        <v>-</v>
      </c>
      <c r="Z113" s="38" t="str">
        <f>IF('3c AA'!AC77="-","-",'3c AA'!AC77)</f>
        <v>-</v>
      </c>
      <c r="AA113" s="28"/>
    </row>
    <row r="114" spans="1:27" s="29" customFormat="1" ht="12.4" customHeight="1" x14ac:dyDescent="0.15">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t="str">
        <f>'3d PC'!U55</f>
        <v>-</v>
      </c>
      <c r="V114" s="38" t="str">
        <f>'3d PC'!V55</f>
        <v>-</v>
      </c>
      <c r="W114" s="38" t="str">
        <f>'3d PC'!W55</f>
        <v>-</v>
      </c>
      <c r="X114" s="38" t="str">
        <f>'3d PC'!X55</f>
        <v>-</v>
      </c>
      <c r="Y114" s="38" t="str">
        <f>'3d PC'!Y55</f>
        <v>-</v>
      </c>
      <c r="Z114" s="38" t="str">
        <f>'3d PC'!Z55</f>
        <v>-</v>
      </c>
      <c r="AA114" s="28"/>
    </row>
    <row r="115" spans="1:27" s="29" customFormat="1" ht="11.25" customHeight="1" x14ac:dyDescent="0.15">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t="str">
        <f>'3e NC-Elec'!V22</f>
        <v>-</v>
      </c>
      <c r="V115" s="38" t="str">
        <f>'3e NC-Elec'!W22</f>
        <v>-</v>
      </c>
      <c r="W115" s="38" t="str">
        <f>'3e NC-Elec'!X22</f>
        <v>-</v>
      </c>
      <c r="X115" s="38" t="str">
        <f>'3e NC-Elec'!Y22</f>
        <v>-</v>
      </c>
      <c r="Y115" s="38" t="str">
        <f>'3e NC-Elec'!Z22</f>
        <v>-</v>
      </c>
      <c r="Z115" s="38" t="str">
        <f>'3e NC-Elec'!AA22</f>
        <v>-</v>
      </c>
      <c r="AA115" s="28"/>
    </row>
    <row r="116" spans="1:27" s="29" customFormat="1" ht="11.25" customHeight="1" x14ac:dyDescent="0.15">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t="str">
        <f>IF('3g CPIH'!Q$16="-","-",'3h OC '!$E$7*('3g CPIH'!Q$16/'3g CPIH'!$G$16))</f>
        <v>-</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15">
      <c r="A117" s="256">
        <v>6</v>
      </c>
      <c r="B117" s="135" t="s">
        <v>349</v>
      </c>
      <c r="C117" s="135" t="s">
        <v>43</v>
      </c>
      <c r="D117" s="133" t="s">
        <v>324</v>
      </c>
      <c r="E117" s="128"/>
      <c r="F117" s="30"/>
      <c r="G117" s="38" t="s">
        <v>333</v>
      </c>
      <c r="H117" s="38" t="s">
        <v>333</v>
      </c>
      <c r="I117" s="38" t="s">
        <v>333</v>
      </c>
      <c r="J117" s="38" t="s">
        <v>333</v>
      </c>
      <c r="K117" s="38">
        <f>IF('3i SMNCC'!G$50="-","-",'3i SMNCC'!G$50)</f>
        <v>0</v>
      </c>
      <c r="L117" s="38">
        <f>IF('3i SMNCC'!H$50="-","-",'3i SMNCC'!H$50)</f>
        <v>-0.13106672002308281</v>
      </c>
      <c r="M117" s="38">
        <f>IF('3i SMNCC'!I$50="-","-",'3i SMNCC'!I$50)</f>
        <v>1.6490085512788448</v>
      </c>
      <c r="N117" s="38">
        <f>IF('3i SMNCC'!J$50="-","-",'3i SMNCC'!J$50)</f>
        <v>1.7011698553751105</v>
      </c>
      <c r="O117" s="30"/>
      <c r="P117" s="38">
        <f>IF('3i SMNCC'!L$50="-","-",'3i SMNCC'!L$50)</f>
        <v>1.7011698553751105</v>
      </c>
      <c r="Q117" s="38">
        <f>IF('3i SMNCC'!M$50="-","-",'3i SMNCC'!M$50)</f>
        <v>3.37071596157242</v>
      </c>
      <c r="R117" s="38">
        <f>IF('3i SMNCC'!N$50="-","-",'3i SMNCC'!N$50)</f>
        <v>3.2761312765157915</v>
      </c>
      <c r="S117" s="38">
        <f>IF('3i SMNCC'!O$50="-","-",'3i SMNCC'!O$50)</f>
        <v>4.8946129781636989</v>
      </c>
      <c r="T117" s="38">
        <f>IF('3i SMNCC'!P$50="-","-",'3i SMNCC'!P$50)</f>
        <v>4.2887571563853468</v>
      </c>
      <c r="U117" s="38" t="str">
        <f>IF('3i SMNCC'!Q$50="-","-",'3i SMNCC'!Q$50)</f>
        <v>-</v>
      </c>
      <c r="V117" s="38" t="str">
        <f>IF('3i SMNCC'!R$50="-","-",'3i SMNCC'!R$50)</f>
        <v>-</v>
      </c>
      <c r="W117" s="38" t="str">
        <f>IF('3i SMNCC'!S$50="-","-",'3i SMNCC'!S$50)</f>
        <v>-</v>
      </c>
      <c r="X117" s="38" t="str">
        <f>IF('3i SMNCC'!T$50="-","-",'3i SMNCC'!T$50)</f>
        <v>-</v>
      </c>
      <c r="Y117" s="38" t="str">
        <f>IF('3i SMNCC'!U$50="-","-",'3i SMNCC'!U$50)</f>
        <v>-</v>
      </c>
      <c r="Z117" s="38" t="str">
        <f>IF('3i SMNCC'!V$50="-","-",'3i SMNCC'!V$50)</f>
        <v>-</v>
      </c>
      <c r="AA117" s="28"/>
    </row>
    <row r="118" spans="1:27" s="29" customFormat="1" ht="11.25" customHeight="1" x14ac:dyDescent="0.15">
      <c r="A118" s="256">
        <v>7</v>
      </c>
      <c r="B118" s="135" t="s">
        <v>349</v>
      </c>
      <c r="C118" s="135" t="s">
        <v>389</v>
      </c>
      <c r="D118" s="133" t="s">
        <v>324</v>
      </c>
      <c r="E118" s="128"/>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f>IF('3g CPIH'!P$16="-","-",'3j PAAC PAP'!$G$11*('3g CPIH'!P$16/'3g CPIH'!$G$16))</f>
        <v>25.983398825831699</v>
      </c>
      <c r="U118" s="38" t="str">
        <f>IF('3g CPIH'!Q$16="-","-",'3j PAAC PAP'!$G$11*('3g CPIH'!Q$16/'3g CPIH'!$G$16))</f>
        <v>-</v>
      </c>
      <c r="V118" s="38" t="str">
        <f>IF('3g CPIH'!R$16="-","-",'3j PAAC PAP'!$G$11*('3g CPIH'!R$16/'3g CPIH'!$G$16))</f>
        <v>-</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15">
      <c r="A119" s="256">
        <v>8</v>
      </c>
      <c r="B119" s="135" t="s">
        <v>349</v>
      </c>
      <c r="C119" s="135" t="s">
        <v>406</v>
      </c>
      <c r="D119" s="133" t="s">
        <v>324</v>
      </c>
      <c r="E119" s="128"/>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f>IF(T114="-","-",SUM(T111:T117)*'3j PAAC PAP'!$G$29)</f>
        <v>0</v>
      </c>
      <c r="U119" s="38" t="str">
        <f>IF(U114="-","-",SUM(U111:U117)*'3j PAAC PAP'!$G$29)</f>
        <v>-</v>
      </c>
      <c r="V119" s="38" t="str">
        <f>IF(V114="-","-",SUM(V111:V117)*'3j PAAC PAP'!$G$29)</f>
        <v>-</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15">
      <c r="A120" s="256">
        <v>9</v>
      </c>
      <c r="B120" s="135" t="s">
        <v>388</v>
      </c>
      <c r="C120" s="135" t="s">
        <v>518</v>
      </c>
      <c r="D120" s="133" t="s">
        <v>324</v>
      </c>
      <c r="E120" s="128"/>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1.7027753333833706</v>
      </c>
      <c r="M120" s="38">
        <f>IF(M114="-","-",SUM(M111:M119)*'3k EBIT'!$E$7)</f>
        <v>1.7578208473640613</v>
      </c>
      <c r="N120" s="38">
        <f>IF(N114="-","-",SUM(N111:N119)*'3k EBIT'!$E$7)</f>
        <v>1.769759207760115</v>
      </c>
      <c r="O120" s="30"/>
      <c r="P120" s="38">
        <f>IF(P114="-","-",SUM(P111:P119)*'3k EBIT'!$E$7)</f>
        <v>1.769759207760115</v>
      </c>
      <c r="Q120" s="38">
        <f>IF(Q114="-","-",SUM(Q111:Q119)*'3k EBIT'!$E$7)</f>
        <v>1.8354592470883977</v>
      </c>
      <c r="R120" s="38">
        <f>IF(R114="-","-",SUM(R111:R119)*'3k EBIT'!$E$7)</f>
        <v>1.8416586248452316</v>
      </c>
      <c r="S120" s="38">
        <f>IF(S114="-","-",SUM(S111:S119)*'3k EBIT'!$E$7)</f>
        <v>1.8969340090474682</v>
      </c>
      <c r="T120" s="38">
        <f>IF(T114="-","-",SUM(T111:T119)*'3k EBIT'!$E$7)</f>
        <v>1.8828350108594296</v>
      </c>
      <c r="U120" s="38" t="str">
        <f>IF(U114="-","-",SUM(U111:U119)*'3k EBIT'!$E$7)</f>
        <v>-</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15">
      <c r="A121" s="256">
        <v>10</v>
      </c>
      <c r="B121" s="135" t="s">
        <v>292</v>
      </c>
      <c r="C121" s="179" t="s">
        <v>519</v>
      </c>
      <c r="D121" s="133" t="s">
        <v>324</v>
      </c>
      <c r="E121" s="127"/>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1.0711094605279126</v>
      </c>
      <c r="M121" s="38">
        <f>IF(M116="-","-",SUM(M111:M114,M116:M120)*'3l HAP'!$E$8)</f>
        <v>1.1178015292280965</v>
      </c>
      <c r="N121" s="38">
        <f>IF(N116="-","-",SUM(N111:N114,N116:N120)*'3l HAP'!$E$8)</f>
        <v>1.1270009746155372</v>
      </c>
      <c r="O121" s="30"/>
      <c r="P121" s="38">
        <f>IF(P116="-","-",SUM(P111:P114,P116:P120)*'3l HAP'!$E$8)</f>
        <v>1.1270009746155372</v>
      </c>
      <c r="Q121" s="38">
        <f>IF(Q116="-","-",SUM(Q111:Q114,Q116:Q120)*'3l HAP'!$E$8)</f>
        <v>1.1658712978515546</v>
      </c>
      <c r="R121" s="38">
        <f>IF(R116="-","-",SUM(R111:R114,R116:R120)*'3l HAP'!$E$8)</f>
        <v>1.1706484058645579</v>
      </c>
      <c r="S121" s="38">
        <f>IF(S116="-","-",SUM(S111:S114,S116:S120)*'3l HAP'!$E$8)</f>
        <v>1.2030889021449267</v>
      </c>
      <c r="T121" s="38">
        <f>IF(T116="-","-",SUM(T111:T114,T116:T120)*'3l HAP'!$E$8)</f>
        <v>1.1922245154498019</v>
      </c>
      <c r="U121" s="38" t="str">
        <f>IF(U116="-","-",SUM(U111:U114,U116:U120)*'3l HAP'!$E$8)</f>
        <v>-</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15">
      <c r="A122" s="256">
        <v>11</v>
      </c>
      <c r="B122" s="135" t="s">
        <v>44</v>
      </c>
      <c r="C122" s="135" t="str">
        <f>B122&amp;"_"&amp;D122</f>
        <v>Total_South East</v>
      </c>
      <c r="D122" s="133" t="s">
        <v>324</v>
      </c>
      <c r="E122" s="128"/>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90.690826831466552</v>
      </c>
      <c r="M122" s="38">
        <f t="shared" si="16"/>
        <v>93.634650018272325</v>
      </c>
      <c r="N122" s="38">
        <f t="shared" si="16"/>
        <v>94.272183961811578</v>
      </c>
      <c r="O122" s="30"/>
      <c r="P122" s="38">
        <f t="shared" ref="P122:Z122" si="17">IF(P116="-","-",SUM(P111:P121))</f>
        <v>94.272183961811578</v>
      </c>
      <c r="Q122" s="38">
        <f t="shared" si="17"/>
        <v>97.768949663506532</v>
      </c>
      <c r="R122" s="38">
        <f t="shared" si="17"/>
        <v>98.100009676580896</v>
      </c>
      <c r="S122" s="38">
        <f t="shared" si="17"/>
        <v>101.0416797186825</v>
      </c>
      <c r="T122" s="38">
        <f t="shared" si="17"/>
        <v>100.28876310228144</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15">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AA'!J78="-","-",'3c AA'!J78)</f>
        <v>-</v>
      </c>
      <c r="H125" s="129" t="str">
        <f>IF('3c AA'!K78="-","-",'3c AA'!K78)</f>
        <v>-</v>
      </c>
      <c r="I125" s="129" t="str">
        <f>IF('3c AA'!L78="-","-",'3c AA'!L78)</f>
        <v>-</v>
      </c>
      <c r="J125" s="129" t="str">
        <f>IF('3c AA'!M78="-","-",'3c AA'!M78)</f>
        <v>-</v>
      </c>
      <c r="K125" s="129" t="str">
        <f>IF('3c AA'!N78="-","-",'3c AA'!N78)</f>
        <v>-</v>
      </c>
      <c r="L125" s="129" t="str">
        <f>IF('3c AA'!O78="-","-",'3c AA'!O78)</f>
        <v>-</v>
      </c>
      <c r="M125" s="129" t="str">
        <f>IF('3c AA'!P78="-","-",'3c AA'!P78)</f>
        <v>-</v>
      </c>
      <c r="N125" s="129" t="str">
        <f>IF('3c AA'!Q78="-","-",'3c AA'!Q78)</f>
        <v>-</v>
      </c>
      <c r="O125" s="30"/>
      <c r="P125" s="129" t="str">
        <f>IF('3c AA'!S78="-","-",'3c AA'!S78)</f>
        <v>-</v>
      </c>
      <c r="Q125" s="129" t="str">
        <f>IF('3c AA'!T78="-","-",'3c AA'!T78)</f>
        <v>-</v>
      </c>
      <c r="R125" s="129" t="str">
        <f>IF('3c AA'!U78="-","-",'3c AA'!U78)</f>
        <v>-</v>
      </c>
      <c r="S125" s="129" t="str">
        <f>IF('3c AA'!V78="-","-",'3c AA'!V78)</f>
        <v>-</v>
      </c>
      <c r="T125" s="129">
        <f>IF('3c AA'!W78="-","-",'3c AA'!W78)</f>
        <v>0</v>
      </c>
      <c r="U125" s="129" t="str">
        <f>IF('3c AA'!X78="-","-",'3c AA'!X78)</f>
        <v>-</v>
      </c>
      <c r="V125" s="129" t="str">
        <f>IF('3c AA'!Y78="-","-",'3c AA'!Y78)</f>
        <v>-</v>
      </c>
      <c r="W125" s="129" t="str">
        <f>IF('3c AA'!Z78="-","-",'3c AA'!Z78)</f>
        <v>-</v>
      </c>
      <c r="X125" s="129" t="str">
        <f>IF('3c AA'!AA78="-","-",'3c AA'!AA78)</f>
        <v>-</v>
      </c>
      <c r="Y125" s="129" t="str">
        <f>IF('3c AA'!AB78="-","-",'3c AA'!AB78)</f>
        <v>-</v>
      </c>
      <c r="Z125" s="129" t="str">
        <f>IF('3c AA'!AC78="-","-",'3c AA'!AC78)</f>
        <v>-</v>
      </c>
      <c r="AA125" s="28"/>
    </row>
    <row r="126" spans="1:27" s="29" customFormat="1" ht="11.25" customHeight="1" x14ac:dyDescent="0.15">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t="str">
        <f>'3d PC'!U55</f>
        <v>-</v>
      </c>
      <c r="V126" s="129" t="str">
        <f>'3d PC'!V55</f>
        <v>-</v>
      </c>
      <c r="W126" s="129" t="str">
        <f>'3d PC'!W55</f>
        <v>-</v>
      </c>
      <c r="X126" s="129" t="str">
        <f>'3d PC'!X55</f>
        <v>-</v>
      </c>
      <c r="Y126" s="129" t="str">
        <f>'3d PC'!Y55</f>
        <v>-</v>
      </c>
      <c r="Z126" s="129" t="str">
        <f>'3d PC'!Z55</f>
        <v>-</v>
      </c>
      <c r="AA126" s="28"/>
    </row>
    <row r="127" spans="1:27" s="29" customFormat="1" ht="11.25" customHeight="1" x14ac:dyDescent="0.15">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t="str">
        <f>'3e NC-Elec'!V23</f>
        <v>-</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15">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t="str">
        <f>IF('3g CPIH'!Q$16="-","-",'3h OC '!$E$7*('3g CPIH'!Q$16/'3g CPIH'!$G$16))</f>
        <v>-</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15">
      <c r="A129" s="256">
        <v>6</v>
      </c>
      <c r="B129" s="132" t="s">
        <v>349</v>
      </c>
      <c r="C129" s="132" t="s">
        <v>43</v>
      </c>
      <c r="D129" s="134" t="s">
        <v>325</v>
      </c>
      <c r="E129" s="131"/>
      <c r="F129" s="30"/>
      <c r="G129" s="129" t="s">
        <v>333</v>
      </c>
      <c r="H129" s="129" t="s">
        <v>333</v>
      </c>
      <c r="I129" s="129" t="s">
        <v>333</v>
      </c>
      <c r="J129" s="129" t="s">
        <v>333</v>
      </c>
      <c r="K129" s="129">
        <f>IF('3i SMNCC'!G$50="-","-",'3i SMNCC'!G$50)</f>
        <v>0</v>
      </c>
      <c r="L129" s="129">
        <f>IF('3i SMNCC'!H$50="-","-",'3i SMNCC'!H$50)</f>
        <v>-0.13106672002308281</v>
      </c>
      <c r="M129" s="129">
        <f>IF('3i SMNCC'!I$50="-","-",'3i SMNCC'!I$50)</f>
        <v>1.6490085512788448</v>
      </c>
      <c r="N129" s="129">
        <f>IF('3i SMNCC'!J$50="-","-",'3i SMNCC'!J$50)</f>
        <v>1.7011698553751105</v>
      </c>
      <c r="O129" s="30"/>
      <c r="P129" s="129">
        <f>IF('3i SMNCC'!L$50="-","-",'3i SMNCC'!L$50)</f>
        <v>1.7011698553751105</v>
      </c>
      <c r="Q129" s="129">
        <f>IF('3i SMNCC'!M$50="-","-",'3i SMNCC'!M$50)</f>
        <v>3.37071596157242</v>
      </c>
      <c r="R129" s="129">
        <f>IF('3i SMNCC'!N$50="-","-",'3i SMNCC'!N$50)</f>
        <v>3.2761312765157915</v>
      </c>
      <c r="S129" s="129">
        <f>IF('3i SMNCC'!O$50="-","-",'3i SMNCC'!O$50)</f>
        <v>4.8946129781636989</v>
      </c>
      <c r="T129" s="129">
        <f>IF('3i SMNCC'!P$50="-","-",'3i SMNCC'!P$50)</f>
        <v>4.2887571563853468</v>
      </c>
      <c r="U129" s="129" t="str">
        <f>IF('3i SMNCC'!Q$50="-","-",'3i SMNCC'!Q$50)</f>
        <v>-</v>
      </c>
      <c r="V129" s="129" t="str">
        <f>IF('3i SMNCC'!R$50="-","-",'3i SMNCC'!R$50)</f>
        <v>-</v>
      </c>
      <c r="W129" s="129" t="str">
        <f>IF('3i SMNCC'!S$50="-","-",'3i SMNCC'!S$50)</f>
        <v>-</v>
      </c>
      <c r="X129" s="129" t="str">
        <f>IF('3i SMNCC'!T$50="-","-",'3i SMNCC'!T$50)</f>
        <v>-</v>
      </c>
      <c r="Y129" s="129" t="str">
        <f>IF('3i SMNCC'!U$50="-","-",'3i SMNCC'!U$50)</f>
        <v>-</v>
      </c>
      <c r="Z129" s="129" t="str">
        <f>IF('3i SMNCC'!V$50="-","-",'3i SMNCC'!V$50)</f>
        <v>-</v>
      </c>
      <c r="AA129" s="28"/>
    </row>
    <row r="130" spans="1:27" s="29" customFormat="1" ht="11.25" customHeight="1" x14ac:dyDescent="0.15">
      <c r="A130" s="256">
        <v>7</v>
      </c>
      <c r="B130" s="132" t="s">
        <v>349</v>
      </c>
      <c r="C130" s="132" t="s">
        <v>389</v>
      </c>
      <c r="D130" s="134" t="s">
        <v>325</v>
      </c>
      <c r="E130" s="131"/>
      <c r="F130" s="30"/>
      <c r="G130" s="129">
        <f>IF('3g CPIH'!C$16="-","-",'3j PAAC PAP'!$G$11*('3g CPIH'!C$16/'3g CPIH'!$G$16))</f>
        <v>23.857918590998043</v>
      </c>
      <c r="H130" s="129">
        <f>IF('3g CPIH'!D$16="-","-",'3j PAAC PAP'!$G$11*('3g CPIH'!D$16/'3g CPIH'!$G$16))</f>
        <v>23.905682191780819</v>
      </c>
      <c r="I130" s="129">
        <f>IF('3g CPIH'!E$16="-","-",'3j PAAC PAP'!$G$11*('3g CPIH'!E$16/'3g CPIH'!$G$16))</f>
        <v>23.977327592954992</v>
      </c>
      <c r="J130" s="129">
        <f>IF('3g CPIH'!F$16="-","-",'3j PAAC PAP'!$G$11*('3g CPIH'!F$16/'3g CPIH'!$G$16))</f>
        <v>24.120618395303325</v>
      </c>
      <c r="K130" s="129">
        <f>IF('3g CPIH'!G$16="-","-",'3j PAAC PAP'!$G$11*('3g CPIH'!G$16/'3g CPIH'!$G$16))</f>
        <v>24.4072</v>
      </c>
      <c r="L130" s="129">
        <f>IF('3g CPIH'!H$16="-","-",'3j PAAC PAP'!$G$11*('3g CPIH'!H$16/'3g CPIH'!$G$16))</f>
        <v>24.717663405088064</v>
      </c>
      <c r="M130" s="129">
        <f>IF('3g CPIH'!I$16="-","-",'3j PAAC PAP'!$G$11*('3g CPIH'!I$16/'3g CPIH'!$G$16))</f>
        <v>25.075890410958902</v>
      </c>
      <c r="N130" s="129">
        <f>IF('3g CPIH'!J$16="-","-",'3j PAAC PAP'!$G$11*('3g CPIH'!J$16/'3g CPIH'!$G$16))</f>
        <v>25.290826614481411</v>
      </c>
      <c r="O130" s="30"/>
      <c r="P130" s="129">
        <f>IF('3g CPIH'!L$16="-","-",'3j PAAC PAP'!$G$11*('3g CPIH'!L$16/'3g CPIH'!$G$16))</f>
        <v>25.290826614481411</v>
      </c>
      <c r="Q130" s="129">
        <f>IF('3g CPIH'!M$16="-","-",'3j PAAC PAP'!$G$11*('3g CPIH'!M$16/'3g CPIH'!$G$16))</f>
        <v>25.577408219178082</v>
      </c>
      <c r="R130" s="129">
        <f>IF('3g CPIH'!N$16="-","-",'3j PAAC PAP'!$G$11*('3g CPIH'!N$16/'3g CPIH'!$G$16))</f>
        <v>25.768462622309197</v>
      </c>
      <c r="S130" s="129">
        <f>IF('3g CPIH'!O$16="-","-",'3j PAAC PAP'!$G$11*('3g CPIH'!O$16/'3g CPIH'!$G$16))</f>
        <v>25.911753424657533</v>
      </c>
      <c r="T130" s="129">
        <f>IF('3g CPIH'!P$16="-","-",'3j PAAC PAP'!$G$11*('3g CPIH'!P$16/'3g CPIH'!$G$16))</f>
        <v>25.983398825831699</v>
      </c>
      <c r="U130" s="129" t="str">
        <f>IF('3g CPIH'!Q$16="-","-",'3j PAAC PAP'!$G$11*('3g CPIH'!Q$16/'3g CPIH'!$G$16))</f>
        <v>-</v>
      </c>
      <c r="V130" s="129" t="str">
        <f>IF('3g CPIH'!R$16="-","-",'3j PAAC PAP'!$G$11*('3g CPIH'!R$16/'3g CPIH'!$G$16))</f>
        <v>-</v>
      </c>
      <c r="W130" s="129" t="str">
        <f>IF('3g CPIH'!S$16="-","-",'3j PAAC PAP'!$G$11*('3g CPIH'!S$16/'3g CPIH'!$G$16))</f>
        <v>-</v>
      </c>
      <c r="X130" s="129" t="str">
        <f>IF('3g CPIH'!T$16="-","-",'3j PAAC PAP'!$G$11*('3g CPIH'!T$16/'3g CPIH'!$G$16))</f>
        <v>-</v>
      </c>
      <c r="Y130" s="129" t="str">
        <f>IF('3g CPIH'!U$16="-","-",'3j PAAC PAP'!$G$11*('3g CPIH'!U$16/'3g CPIH'!$G$16))</f>
        <v>-</v>
      </c>
      <c r="Z130" s="129" t="str">
        <f>IF('3g CPIH'!V$16="-","-",'3j PAAC PAP'!$G$11*('3g CPIH'!V$16/'3g CPIH'!$G$16))</f>
        <v>-</v>
      </c>
      <c r="AA130" s="28"/>
    </row>
    <row r="131" spans="1:27" s="29" customFormat="1" ht="11.25" customHeight="1" x14ac:dyDescent="0.15">
      <c r="A131" s="256">
        <v>8</v>
      </c>
      <c r="B131" s="132" t="s">
        <v>349</v>
      </c>
      <c r="C131" s="132" t="s">
        <v>406</v>
      </c>
      <c r="D131" s="134" t="s">
        <v>325</v>
      </c>
      <c r="E131" s="131"/>
      <c r="F131" s="30"/>
      <c r="G131" s="129">
        <f>IF(G126="-","-",SUM(G123:G129)*'3j PAAC PAP'!$G$29)</f>
        <v>0</v>
      </c>
      <c r="H131" s="129">
        <f>IF(H126="-","-",SUM(H123:H129)*'3j PAAC PAP'!$G$29)</f>
        <v>0</v>
      </c>
      <c r="I131" s="129">
        <f>IF(I126="-","-",SUM(I123:I129)*'3j PAAC PAP'!$G$29)</f>
        <v>0</v>
      </c>
      <c r="J131" s="129">
        <f>IF(J126="-","-",SUM(J123:J129)*'3j PAAC PAP'!$G$29)</f>
        <v>0</v>
      </c>
      <c r="K131" s="129">
        <f>IF(K126="-","-",SUM(K123:K129)*'3j PAAC PAP'!$G$29)</f>
        <v>0</v>
      </c>
      <c r="L131" s="129">
        <f>IF(L126="-","-",SUM(L123:L129)*'3j PAAC PAP'!$G$29)</f>
        <v>0</v>
      </c>
      <c r="M131" s="129">
        <f>IF(M126="-","-",SUM(M123:M129)*'3j PAAC PAP'!$G$29)</f>
        <v>0</v>
      </c>
      <c r="N131" s="129">
        <f>IF(N126="-","-",SUM(N123:N129)*'3j PAAC PAP'!$G$29)</f>
        <v>0</v>
      </c>
      <c r="O131" s="30"/>
      <c r="P131" s="129">
        <f>IF(P126="-","-",SUM(P123:P129)*'3j PAAC PAP'!$G$29)</f>
        <v>0</v>
      </c>
      <c r="Q131" s="129">
        <f>IF(Q126="-","-",SUM(Q123:Q129)*'3j PAAC PAP'!$G$29)</f>
        <v>0</v>
      </c>
      <c r="R131" s="129">
        <f>IF(R126="-","-",SUM(R123:R129)*'3j PAAC PAP'!$G$29)</f>
        <v>0</v>
      </c>
      <c r="S131" s="129">
        <f>IF(S126="-","-",SUM(S123:S129)*'3j PAAC PAP'!$G$29)</f>
        <v>0</v>
      </c>
      <c r="T131" s="129">
        <f>IF(T126="-","-",SUM(T123:T129)*'3j PAAC PAP'!$G$29)</f>
        <v>0</v>
      </c>
      <c r="U131" s="129" t="str">
        <f>IF(U126="-","-",SUM(U123:U129)*'3j PAAC PAP'!$G$29)</f>
        <v>-</v>
      </c>
      <c r="V131" s="129" t="str">
        <f>IF(V126="-","-",SUM(V123:V129)*'3j PAAC PAP'!$G$29)</f>
        <v>-</v>
      </c>
      <c r="W131" s="129" t="str">
        <f>IF(W126="-","-",SUM(W123:W129)*'3j PAAC PAP'!$G$29)</f>
        <v>-</v>
      </c>
      <c r="X131" s="129" t="str">
        <f>IF(X126="-","-",SUM(X123:X129)*'3j PAAC PAP'!$G$29)</f>
        <v>-</v>
      </c>
      <c r="Y131" s="129" t="str">
        <f>IF(Y126="-","-",SUM(Y123:Y129)*'3j PAAC PAP'!$G$29)</f>
        <v>-</v>
      </c>
      <c r="Z131" s="129" t="str">
        <f>IF(Z126="-","-",SUM(Z123:Z129)*'3j PAAC PAP'!$G$29)</f>
        <v>-</v>
      </c>
      <c r="AA131" s="28"/>
    </row>
    <row r="132" spans="1:27" s="29" customFormat="1" ht="11.25" x14ac:dyDescent="0.15">
      <c r="A132" s="256">
        <v>9</v>
      </c>
      <c r="B132" s="132" t="s">
        <v>388</v>
      </c>
      <c r="C132" s="132" t="s">
        <v>518</v>
      </c>
      <c r="D132" s="134" t="s">
        <v>325</v>
      </c>
      <c r="E132" s="131"/>
      <c r="F132" s="30"/>
      <c r="G132" s="129">
        <f>IF(G126="-","-",SUM(G123:G131)*'3k EBIT'!$E$7)</f>
        <v>1.6206624382675126</v>
      </c>
      <c r="H132" s="129">
        <f>IF(H126="-","-",SUM(H123:H131)*'3k EBIT'!$E$7)</f>
        <v>1.6230909049915831</v>
      </c>
      <c r="I132" s="129">
        <f>IF(I126="-","-",SUM(I123:I131)*'3k EBIT'!$E$7)</f>
        <v>1.7403555333551235</v>
      </c>
      <c r="J132" s="129">
        <f>IF(J126="-","-",SUM(J123:J131)*'3k EBIT'!$E$7)</f>
        <v>1.7476409335273346</v>
      </c>
      <c r="K132" s="129">
        <f>IF(K126="-","-",SUM(K123:K131)*'3k EBIT'!$E$7)</f>
        <v>1.6845802759103197</v>
      </c>
      <c r="L132" s="129">
        <f>IF(L126="-","-",SUM(L123:L131)*'3k EBIT'!$E$7)</f>
        <v>1.6978268093833706</v>
      </c>
      <c r="M132" s="129">
        <f>IF(M126="-","-",SUM(M123:M131)*'3k EBIT'!$E$7)</f>
        <v>1.7684248273640613</v>
      </c>
      <c r="N132" s="129">
        <f>IF(N126="-","-",SUM(N123:N131)*'3k EBIT'!$E$7)</f>
        <v>1.7803631877601152</v>
      </c>
      <c r="O132" s="30"/>
      <c r="P132" s="129">
        <f>IF(P126="-","-",SUM(P123:P131)*'3k EBIT'!$E$7)</f>
        <v>1.7803631877601152</v>
      </c>
      <c r="Q132" s="129">
        <f>IF(Q126="-","-",SUM(Q123:Q131)*'3k EBIT'!$E$7)</f>
        <v>1.8156651510883974</v>
      </c>
      <c r="R132" s="129">
        <f>IF(R126="-","-",SUM(R123:R131)*'3k EBIT'!$E$7)</f>
        <v>1.8218645288452313</v>
      </c>
      <c r="S132" s="129">
        <f>IF(S126="-","-",SUM(S123:S131)*'3k EBIT'!$E$7)</f>
        <v>1.8651220690474684</v>
      </c>
      <c r="T132" s="129">
        <f>IF(T126="-","-",SUM(T123:T131)*'3k EBIT'!$E$7)</f>
        <v>1.8510230708594293</v>
      </c>
      <c r="U132" s="129" t="str">
        <f>IF(U126="-","-",SUM(U123:U131)*'3k EBIT'!$E$7)</f>
        <v>-</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15">
      <c r="A133" s="256">
        <v>10</v>
      </c>
      <c r="B133" s="132" t="s">
        <v>292</v>
      </c>
      <c r="C133" s="177" t="s">
        <v>519</v>
      </c>
      <c r="D133" s="134" t="s">
        <v>325</v>
      </c>
      <c r="E133" s="130"/>
      <c r="F133" s="30"/>
      <c r="G133" s="129">
        <f>IF(G128="-","-",SUM(G123:G126,G128:G132)*'3l HAP'!$E$8)</f>
        <v>1.0366924293798361</v>
      </c>
      <c r="H133" s="129">
        <f>IF(H128="-","-",SUM(H123:H126,H128:H132)*'3l HAP'!$E$8)</f>
        <v>1.0385637539388339</v>
      </c>
      <c r="I133" s="129">
        <f>IF(I128="-","-",SUM(I123:I126,I128:I132)*'3l HAP'!$E$8)</f>
        <v>1.0439563270026566</v>
      </c>
      <c r="J133" s="129">
        <f>IF(J128="-","-",SUM(J123:J126,J128:J132)*'3l HAP'!$E$8)</f>
        <v>1.0495703006796504</v>
      </c>
      <c r="K133" s="129">
        <f>IF(K128="-","-",SUM(K123:K126,K128:K132)*'3l HAP'!$E$8)</f>
        <v>1.0608295135843173</v>
      </c>
      <c r="L133" s="129">
        <f>IF(L128="-","-",SUM(L123:L126,L128:L132)*'3l HAP'!$E$8)</f>
        <v>1.0710370091880286</v>
      </c>
      <c r="M133" s="129">
        <f>IF(M128="-","-",SUM(M123:M126,M128:M132)*'3l HAP'!$E$8)</f>
        <v>1.1179567820992764</v>
      </c>
      <c r="N133" s="129">
        <f>IF(N128="-","-",SUM(N123:N126,N128:N132)*'3l HAP'!$E$8)</f>
        <v>1.1271562274867171</v>
      </c>
      <c r="O133" s="30"/>
      <c r="P133" s="129">
        <f>IF(P128="-","-",SUM(P123:P126,P128:P132)*'3l HAP'!$E$8)</f>
        <v>1.1271562274867171</v>
      </c>
      <c r="Q133" s="129">
        <f>IF(Q128="-","-",SUM(Q123:Q126,Q128:Q132)*'3l HAP'!$E$8)</f>
        <v>1.1655814924920187</v>
      </c>
      <c r="R133" s="129">
        <f>IF(R128="-","-",SUM(R123:R126,R128:R132)*'3l HAP'!$E$8)</f>
        <v>1.1703586005050215</v>
      </c>
      <c r="S133" s="129">
        <f>IF(S128="-","-",SUM(S123:S126,S128:S132)*'3l HAP'!$E$8)</f>
        <v>1.2026231435313868</v>
      </c>
      <c r="T133" s="129">
        <f>IF(T128="-","-",SUM(T123:T126,T128:T132)*'3l HAP'!$E$8)</f>
        <v>1.191758756836262</v>
      </c>
      <c r="U133" s="129" t="str">
        <f>IF(U128="-","-",SUM(U123:U126,U128:U132)*'3l HAP'!$E$8)</f>
        <v>-</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15">
      <c r="A134" s="256">
        <v>11</v>
      </c>
      <c r="B134" s="132" t="s">
        <v>44</v>
      </c>
      <c r="C134" s="132" t="str">
        <f>B134&amp;"_"&amp;D134</f>
        <v>Total_South Wales</v>
      </c>
      <c r="D134" s="134" t="s">
        <v>325</v>
      </c>
      <c r="E134" s="131"/>
      <c r="F134" s="30"/>
      <c r="G134" s="129">
        <f t="shared" ref="G134:N134" si="18">IF(G128="-","-",SUM(G123:G133))</f>
        <v>86.334680263532974</v>
      </c>
      <c r="H134" s="129">
        <f t="shared" si="18"/>
        <v>86.464365573407036</v>
      </c>
      <c r="I134" s="129">
        <f t="shared" si="18"/>
        <v>92.64157814263389</v>
      </c>
      <c r="J134" s="129">
        <f t="shared" si="18"/>
        <v>93.030634072256063</v>
      </c>
      <c r="K134" s="129">
        <f t="shared" si="18"/>
        <v>89.722912676231516</v>
      </c>
      <c r="L134" s="129">
        <f t="shared" si="18"/>
        <v>90.430305856126679</v>
      </c>
      <c r="M134" s="129">
        <f t="shared" si="18"/>
        <v>94.19290925114349</v>
      </c>
      <c r="N134" s="129">
        <f t="shared" si="18"/>
        <v>94.830443194682772</v>
      </c>
      <c r="O134" s="30"/>
      <c r="P134" s="129">
        <f t="shared" ref="P134:Z134" si="19">IF(P128="-","-",SUM(P123:P133))</f>
        <v>94.830443194682772</v>
      </c>
      <c r="Q134" s="129">
        <f t="shared" si="19"/>
        <v>96.726865762147</v>
      </c>
      <c r="R134" s="129">
        <f t="shared" si="19"/>
        <v>97.057925775221349</v>
      </c>
      <c r="S134" s="129">
        <f t="shared" si="19"/>
        <v>99.366902020068963</v>
      </c>
      <c r="T134" s="129">
        <f t="shared" si="19"/>
        <v>98.613985403667883</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f>IF('3c AA'!W79="-","-",'3c AA'!W79)</f>
        <v>0</v>
      </c>
      <c r="U137" s="38" t="str">
        <f>IF('3c AA'!X79="-","-",'3c AA'!X79)</f>
        <v>-</v>
      </c>
      <c r="V137" s="38" t="str">
        <f>IF('3c AA'!Y79="-","-",'3c AA'!Y79)</f>
        <v>-</v>
      </c>
      <c r="W137" s="38" t="str">
        <f>IF('3c AA'!Z79="-","-",'3c AA'!Z79)</f>
        <v>-</v>
      </c>
      <c r="X137" s="38" t="str">
        <f>IF('3c AA'!AA79="-","-",'3c AA'!AA79)</f>
        <v>-</v>
      </c>
      <c r="Y137" s="38" t="str">
        <f>IF('3c AA'!AB79="-","-",'3c AA'!AB79)</f>
        <v>-</v>
      </c>
      <c r="Z137" s="38" t="str">
        <f>IF('3c AA'!AC79="-","-",'3c AA'!AC79)</f>
        <v>-</v>
      </c>
      <c r="AA137" s="28"/>
    </row>
    <row r="138" spans="1:27" s="29" customFormat="1" ht="11.25" customHeight="1" x14ac:dyDescent="0.15">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t="str">
        <f>'3d PC'!U55</f>
        <v>-</v>
      </c>
      <c r="V138" s="38" t="str">
        <f>'3d PC'!V55</f>
        <v>-</v>
      </c>
      <c r="W138" s="38" t="str">
        <f>'3d PC'!W55</f>
        <v>-</v>
      </c>
      <c r="X138" s="38" t="str">
        <f>'3d PC'!X55</f>
        <v>-</v>
      </c>
      <c r="Y138" s="38" t="str">
        <f>'3d PC'!Y55</f>
        <v>-</v>
      </c>
      <c r="Z138" s="38" t="str">
        <f>'3d PC'!Z55</f>
        <v>-</v>
      </c>
      <c r="AA138" s="28"/>
    </row>
    <row r="139" spans="1:27" s="29" customFormat="1" ht="11.25" customHeight="1" x14ac:dyDescent="0.15">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t="str">
        <f>'3e NC-Elec'!V24</f>
        <v>-</v>
      </c>
      <c r="V139" s="38" t="str">
        <f>'3e NC-Elec'!W24</f>
        <v>-</v>
      </c>
      <c r="W139" s="38" t="str">
        <f>'3e NC-Elec'!X24</f>
        <v>-</v>
      </c>
      <c r="X139" s="38" t="str">
        <f>'3e NC-Elec'!Y24</f>
        <v>-</v>
      </c>
      <c r="Y139" s="38" t="str">
        <f>'3e NC-Elec'!Z24</f>
        <v>-</v>
      </c>
      <c r="Z139" s="38" t="str">
        <f>'3e NC-Elec'!AA24</f>
        <v>-</v>
      </c>
      <c r="AA139" s="28"/>
    </row>
    <row r="140" spans="1:27" s="29" customFormat="1" ht="11.25" customHeight="1" x14ac:dyDescent="0.15">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t="str">
        <f>IF('3g CPIH'!Q$16="-","-",'3h OC '!$E$7*('3g CPIH'!Q$16/'3g CPIH'!$G$16))</f>
        <v>-</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15">
      <c r="A141" s="256">
        <v>6</v>
      </c>
      <c r="B141" s="135" t="s">
        <v>349</v>
      </c>
      <c r="C141" s="135" t="s">
        <v>43</v>
      </c>
      <c r="D141" s="133" t="s">
        <v>326</v>
      </c>
      <c r="E141" s="128"/>
      <c r="F141" s="30"/>
      <c r="G141" s="38" t="s">
        <v>333</v>
      </c>
      <c r="H141" s="38" t="s">
        <v>333</v>
      </c>
      <c r="I141" s="38" t="s">
        <v>333</v>
      </c>
      <c r="J141" s="38" t="s">
        <v>333</v>
      </c>
      <c r="K141" s="38">
        <f>IF('3i SMNCC'!G$50="-","-",'3i SMNCC'!G$50)</f>
        <v>0</v>
      </c>
      <c r="L141" s="38">
        <f>IF('3i SMNCC'!H$50="-","-",'3i SMNCC'!H$50)</f>
        <v>-0.13106672002308281</v>
      </c>
      <c r="M141" s="38">
        <f>IF('3i SMNCC'!I$50="-","-",'3i SMNCC'!I$50)</f>
        <v>1.6490085512788448</v>
      </c>
      <c r="N141" s="38">
        <f>IF('3i SMNCC'!J$50="-","-",'3i SMNCC'!J$50)</f>
        <v>1.7011698553751105</v>
      </c>
      <c r="O141" s="30"/>
      <c r="P141" s="38">
        <f>IF('3i SMNCC'!L$50="-","-",'3i SMNCC'!L$50)</f>
        <v>1.7011698553751105</v>
      </c>
      <c r="Q141" s="38">
        <f>IF('3i SMNCC'!M$50="-","-",'3i SMNCC'!M$50)</f>
        <v>3.37071596157242</v>
      </c>
      <c r="R141" s="38">
        <f>IF('3i SMNCC'!N$50="-","-",'3i SMNCC'!N$50)</f>
        <v>3.2761312765157915</v>
      </c>
      <c r="S141" s="38">
        <f>IF('3i SMNCC'!O$50="-","-",'3i SMNCC'!O$50)</f>
        <v>4.8946129781636989</v>
      </c>
      <c r="T141" s="38">
        <f>IF('3i SMNCC'!P$50="-","-",'3i SMNCC'!P$50)</f>
        <v>4.2887571563853468</v>
      </c>
      <c r="U141" s="38" t="str">
        <f>IF('3i SMNCC'!Q$50="-","-",'3i SMNCC'!Q$50)</f>
        <v>-</v>
      </c>
      <c r="V141" s="38" t="str">
        <f>IF('3i SMNCC'!R$50="-","-",'3i SMNCC'!R$50)</f>
        <v>-</v>
      </c>
      <c r="W141" s="38" t="str">
        <f>IF('3i SMNCC'!S$50="-","-",'3i SMNCC'!S$50)</f>
        <v>-</v>
      </c>
      <c r="X141" s="38" t="str">
        <f>IF('3i SMNCC'!T$50="-","-",'3i SMNCC'!T$50)</f>
        <v>-</v>
      </c>
      <c r="Y141" s="38" t="str">
        <f>IF('3i SMNCC'!U$50="-","-",'3i SMNCC'!U$50)</f>
        <v>-</v>
      </c>
      <c r="Z141" s="38" t="str">
        <f>IF('3i SMNCC'!V$50="-","-",'3i SMNCC'!V$50)</f>
        <v>-</v>
      </c>
      <c r="AA141" s="28"/>
    </row>
    <row r="142" spans="1:27" s="29" customFormat="1" ht="12.4" customHeight="1" x14ac:dyDescent="0.15">
      <c r="A142" s="256">
        <v>7</v>
      </c>
      <c r="B142" s="135" t="s">
        <v>349</v>
      </c>
      <c r="C142" s="135" t="s">
        <v>389</v>
      </c>
      <c r="D142" s="133" t="s">
        <v>326</v>
      </c>
      <c r="E142" s="128"/>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f>IF('3g CPIH'!P$16="-","-",'3j PAAC PAP'!$G$11*('3g CPIH'!P$16/'3g CPIH'!$G$16))</f>
        <v>25.983398825831699</v>
      </c>
      <c r="U142" s="38" t="str">
        <f>IF('3g CPIH'!Q$16="-","-",'3j PAAC PAP'!$G$11*('3g CPIH'!Q$16/'3g CPIH'!$G$16))</f>
        <v>-</v>
      </c>
      <c r="V142" s="38" t="str">
        <f>IF('3g CPIH'!R$16="-","-",'3j PAAC PAP'!$G$11*('3g CPIH'!R$16/'3g CPIH'!$G$16))</f>
        <v>-</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15">
      <c r="A143" s="256">
        <v>8</v>
      </c>
      <c r="B143" s="135" t="s">
        <v>349</v>
      </c>
      <c r="C143" s="135" t="s">
        <v>406</v>
      </c>
      <c r="D143" s="133" t="s">
        <v>326</v>
      </c>
      <c r="E143" s="128"/>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f>IF(T138="-","-",SUM(T135:T141)*'3j PAAC PAP'!$G$29)</f>
        <v>0</v>
      </c>
      <c r="U143" s="38" t="str">
        <f>IF(U138="-","-",SUM(U135:U141)*'3j PAAC PAP'!$G$29)</f>
        <v>-</v>
      </c>
      <c r="V143" s="38" t="str">
        <f>IF(V138="-","-",SUM(V135:V141)*'3j PAAC PAP'!$G$29)</f>
        <v>-</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25" x14ac:dyDescent="0.15">
      <c r="A144" s="256">
        <v>9</v>
      </c>
      <c r="B144" s="135" t="s">
        <v>388</v>
      </c>
      <c r="C144" s="135" t="s">
        <v>518</v>
      </c>
      <c r="D144" s="133" t="s">
        <v>326</v>
      </c>
      <c r="E144" s="128"/>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1.7133793133833706</v>
      </c>
      <c r="M144" s="38">
        <f>IF(M138="-","-",SUM(M135:M143)*'3k EBIT'!$E$7)</f>
        <v>1.8157892713640613</v>
      </c>
      <c r="N144" s="38">
        <f>IF(N138="-","-",SUM(N135:N143)*'3k EBIT'!$E$7)</f>
        <v>1.8277276317601154</v>
      </c>
      <c r="O144" s="30"/>
      <c r="P144" s="38">
        <f>IF(P138="-","-",SUM(P135:P143)*'3k EBIT'!$E$7)</f>
        <v>1.8277276317601154</v>
      </c>
      <c r="Q144" s="38">
        <f>IF(Q138="-","-",SUM(Q135:Q143)*'3k EBIT'!$E$7)</f>
        <v>1.8672711870883976</v>
      </c>
      <c r="R144" s="38">
        <f>IF(R138="-","-",SUM(R135:R143)*'3k EBIT'!$E$7)</f>
        <v>1.8734705648452314</v>
      </c>
      <c r="S144" s="38">
        <f>IF(S138="-","-",SUM(S135:S143)*'3k EBIT'!$E$7)</f>
        <v>1.9025894650474682</v>
      </c>
      <c r="T144" s="38">
        <f>IF(T138="-","-",SUM(T135:T143)*'3k EBIT'!$E$7)</f>
        <v>1.8884904668594296</v>
      </c>
      <c r="U144" s="38" t="str">
        <f>IF(U138="-","-",SUM(U135:U143)*'3k EBIT'!$E$7)</f>
        <v>-</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15">
      <c r="A145" s="256">
        <v>10</v>
      </c>
      <c r="B145" s="135" t="s">
        <v>292</v>
      </c>
      <c r="C145" s="179" t="s">
        <v>519</v>
      </c>
      <c r="D145" s="133" t="s">
        <v>326</v>
      </c>
      <c r="E145" s="127"/>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1.0712647133990927</v>
      </c>
      <c r="M145" s="38">
        <f>IF(M140="-","-",SUM(M135:M138,M140:M144)*'3l HAP'!$E$8)</f>
        <v>1.1186502449238807</v>
      </c>
      <c r="N145" s="38">
        <f>IF(N140="-","-",SUM(N135:N138,N140:N144)*'3l HAP'!$E$8)</f>
        <v>1.1278496903113211</v>
      </c>
      <c r="O145" s="30"/>
      <c r="P145" s="38">
        <f>IF(P140="-","-",SUM(P135:P138,P140:P144)*'3l HAP'!$E$8)</f>
        <v>1.1278496903113211</v>
      </c>
      <c r="Q145" s="38">
        <f>IF(Q140="-","-",SUM(Q135:Q138,Q140:Q144)*'3l HAP'!$E$8)</f>
        <v>1.1663370564650946</v>
      </c>
      <c r="R145" s="38">
        <f>IF(R140="-","-",SUM(R135:R138,R140:R144)*'3l HAP'!$E$8)</f>
        <v>1.1711141644780978</v>
      </c>
      <c r="S145" s="38">
        <f>IF(S140="-","-",SUM(S135:S138,S140:S144)*'3l HAP'!$E$8)</f>
        <v>1.2031717036762226</v>
      </c>
      <c r="T145" s="38">
        <f>IF(T140="-","-",SUM(T135:T138,T140:T144)*'3l HAP'!$E$8)</f>
        <v>1.1923073169810978</v>
      </c>
      <c r="U145" s="38" t="str">
        <f>IF(U140="-","-",SUM(U135:U138,U140:U144)*'3l HAP'!$E$8)</f>
        <v>-</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15">
      <c r="A146" s="256">
        <v>11</v>
      </c>
      <c r="B146" s="135" t="s">
        <v>44</v>
      </c>
      <c r="C146" s="135" t="str">
        <f>B146&amp;"_"&amp;D146</f>
        <v>Total_Southern Western</v>
      </c>
      <c r="D146" s="133" t="s">
        <v>326</v>
      </c>
      <c r="E146" s="128"/>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91.249086064337732</v>
      </c>
      <c r="M146" s="38">
        <f t="shared" si="20"/>
        <v>96.68646715796811</v>
      </c>
      <c r="N146" s="38">
        <f t="shared" si="20"/>
        <v>97.324001101507378</v>
      </c>
      <c r="O146" s="30"/>
      <c r="P146" s="38">
        <f t="shared" ref="P146:Z146" si="21">IF(P140="-","-",SUM(P135:P145))</f>
        <v>97.324001101507378</v>
      </c>
      <c r="Q146" s="38">
        <f t="shared" si="21"/>
        <v>99.443727362120072</v>
      </c>
      <c r="R146" s="38">
        <f t="shared" si="21"/>
        <v>99.774787375194435</v>
      </c>
      <c r="S146" s="38">
        <f t="shared" si="21"/>
        <v>101.33941797621378</v>
      </c>
      <c r="T146" s="38">
        <f t="shared" si="21"/>
        <v>100.58650135981273</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15">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AA'!J80="-","-",'3c AA'!J80)</f>
        <v>-</v>
      </c>
      <c r="H149" s="129" t="str">
        <f>IF('3c AA'!K80="-","-",'3c AA'!K80)</f>
        <v>-</v>
      </c>
      <c r="I149" s="129" t="str">
        <f>IF('3c AA'!L80="-","-",'3c AA'!L80)</f>
        <v>-</v>
      </c>
      <c r="J149" s="129" t="str">
        <f>IF('3c AA'!M80="-","-",'3c AA'!M80)</f>
        <v>-</v>
      </c>
      <c r="K149" s="129" t="str">
        <f>IF('3c AA'!N80="-","-",'3c AA'!N80)</f>
        <v>-</v>
      </c>
      <c r="L149" s="129" t="str">
        <f>IF('3c AA'!O80="-","-",'3c AA'!O80)</f>
        <v>-</v>
      </c>
      <c r="M149" s="129" t="str">
        <f>IF('3c AA'!P80="-","-",'3c AA'!P80)</f>
        <v>-</v>
      </c>
      <c r="N149" s="129" t="str">
        <f>IF('3c AA'!Q80="-","-",'3c AA'!Q80)</f>
        <v>-</v>
      </c>
      <c r="O149" s="30"/>
      <c r="P149" s="129" t="str">
        <f>IF('3c AA'!S80="-","-",'3c AA'!S80)</f>
        <v>-</v>
      </c>
      <c r="Q149" s="129" t="str">
        <f>IF('3c AA'!T80="-","-",'3c AA'!T80)</f>
        <v>-</v>
      </c>
      <c r="R149" s="129" t="str">
        <f>IF('3c AA'!U80="-","-",'3c AA'!U80)</f>
        <v>-</v>
      </c>
      <c r="S149" s="129" t="str">
        <f>IF('3c AA'!V80="-","-",'3c AA'!V80)</f>
        <v>-</v>
      </c>
      <c r="T149" s="129">
        <f>IF('3c AA'!W80="-","-",'3c AA'!W80)</f>
        <v>0</v>
      </c>
      <c r="U149" s="129" t="str">
        <f>IF('3c AA'!X80="-","-",'3c AA'!X80)</f>
        <v>-</v>
      </c>
      <c r="V149" s="129" t="str">
        <f>IF('3c AA'!Y80="-","-",'3c AA'!Y80)</f>
        <v>-</v>
      </c>
      <c r="W149" s="129" t="str">
        <f>IF('3c AA'!Z80="-","-",'3c AA'!Z80)</f>
        <v>-</v>
      </c>
      <c r="X149" s="129" t="str">
        <f>IF('3c AA'!AA80="-","-",'3c AA'!AA80)</f>
        <v>-</v>
      </c>
      <c r="Y149" s="129" t="str">
        <f>IF('3c AA'!AB80="-","-",'3c AA'!AB80)</f>
        <v>-</v>
      </c>
      <c r="Z149" s="129" t="str">
        <f>IF('3c AA'!AC80="-","-",'3c AA'!AC80)</f>
        <v>-</v>
      </c>
      <c r="AA149" s="28"/>
    </row>
    <row r="150" spans="1:27" s="29" customFormat="1" ht="11.25" customHeight="1" x14ac:dyDescent="0.15">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t="str">
        <f>'3d PC'!U55</f>
        <v>-</v>
      </c>
      <c r="V150" s="129" t="str">
        <f>'3d PC'!V55</f>
        <v>-</v>
      </c>
      <c r="W150" s="129" t="str">
        <f>'3d PC'!W55</f>
        <v>-</v>
      </c>
      <c r="X150" s="129" t="str">
        <f>'3d PC'!X55</f>
        <v>-</v>
      </c>
      <c r="Y150" s="129" t="str">
        <f>'3d PC'!Y55</f>
        <v>-</v>
      </c>
      <c r="Z150" s="129" t="str">
        <f>'3d PC'!Z55</f>
        <v>-</v>
      </c>
      <c r="AA150" s="28"/>
    </row>
    <row r="151" spans="1:27" s="29" customFormat="1" ht="11.25" customHeight="1" x14ac:dyDescent="0.15">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t="str">
        <f>'3e NC-Elec'!V25</f>
        <v>-</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15">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t="str">
        <f>IF('3g CPIH'!Q$16="-","-",'3h OC '!$E$7*('3g CPIH'!Q$16/'3g CPIH'!$G$16))</f>
        <v>-</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15">
      <c r="A153" s="256">
        <v>6</v>
      </c>
      <c r="B153" s="132" t="s">
        <v>349</v>
      </c>
      <c r="C153" s="132" t="s">
        <v>43</v>
      </c>
      <c r="D153" s="134" t="s">
        <v>327</v>
      </c>
      <c r="E153" s="131"/>
      <c r="F153" s="30"/>
      <c r="G153" s="129" t="s">
        <v>333</v>
      </c>
      <c r="H153" s="129" t="s">
        <v>333</v>
      </c>
      <c r="I153" s="129" t="s">
        <v>333</v>
      </c>
      <c r="J153" s="129" t="s">
        <v>333</v>
      </c>
      <c r="K153" s="129">
        <f>IF('3i SMNCC'!G$50="-","-",'3i SMNCC'!G$50)</f>
        <v>0</v>
      </c>
      <c r="L153" s="129">
        <f>IF('3i SMNCC'!H$50="-","-",'3i SMNCC'!H$50)</f>
        <v>-0.13106672002308281</v>
      </c>
      <c r="M153" s="129">
        <f>IF('3i SMNCC'!I$50="-","-",'3i SMNCC'!I$50)</f>
        <v>1.6490085512788448</v>
      </c>
      <c r="N153" s="129">
        <f>IF('3i SMNCC'!J$50="-","-",'3i SMNCC'!J$50)</f>
        <v>1.7011698553751105</v>
      </c>
      <c r="O153" s="30"/>
      <c r="P153" s="129">
        <f>IF('3i SMNCC'!L$50="-","-",'3i SMNCC'!L$50)</f>
        <v>1.7011698553751105</v>
      </c>
      <c r="Q153" s="129">
        <f>IF('3i SMNCC'!M$50="-","-",'3i SMNCC'!M$50)</f>
        <v>3.37071596157242</v>
      </c>
      <c r="R153" s="129">
        <f>IF('3i SMNCC'!N$50="-","-",'3i SMNCC'!N$50)</f>
        <v>3.2761312765157915</v>
      </c>
      <c r="S153" s="129">
        <f>IF('3i SMNCC'!O$50="-","-",'3i SMNCC'!O$50)</f>
        <v>4.8946129781636989</v>
      </c>
      <c r="T153" s="129">
        <f>IF('3i SMNCC'!P$50="-","-",'3i SMNCC'!P$50)</f>
        <v>4.2887571563853468</v>
      </c>
      <c r="U153" s="129" t="str">
        <f>IF('3i SMNCC'!Q$50="-","-",'3i SMNCC'!Q$50)</f>
        <v>-</v>
      </c>
      <c r="V153" s="129" t="str">
        <f>IF('3i SMNCC'!R$50="-","-",'3i SMNCC'!R$50)</f>
        <v>-</v>
      </c>
      <c r="W153" s="129" t="str">
        <f>IF('3i SMNCC'!S$50="-","-",'3i SMNCC'!S$50)</f>
        <v>-</v>
      </c>
      <c r="X153" s="129" t="str">
        <f>IF('3i SMNCC'!T$50="-","-",'3i SMNCC'!T$50)</f>
        <v>-</v>
      </c>
      <c r="Y153" s="129" t="str">
        <f>IF('3i SMNCC'!U$50="-","-",'3i SMNCC'!U$50)</f>
        <v>-</v>
      </c>
      <c r="Z153" s="129" t="str">
        <f>IF('3i SMNCC'!V$50="-","-",'3i SMNCC'!V$50)</f>
        <v>-</v>
      </c>
      <c r="AA153" s="28"/>
    </row>
    <row r="154" spans="1:27" s="29" customFormat="1" ht="11.25" customHeight="1" x14ac:dyDescent="0.15">
      <c r="A154" s="256">
        <v>7</v>
      </c>
      <c r="B154" s="132" t="s">
        <v>349</v>
      </c>
      <c r="C154" s="132" t="s">
        <v>389</v>
      </c>
      <c r="D154" s="134" t="s">
        <v>327</v>
      </c>
      <c r="E154" s="131"/>
      <c r="F154" s="30"/>
      <c r="G154" s="129">
        <f>IF('3g CPIH'!C$16="-","-",'3j PAAC PAP'!$G$11*('3g CPIH'!C$16/'3g CPIH'!$G$16))</f>
        <v>23.857918590998043</v>
      </c>
      <c r="H154" s="129">
        <f>IF('3g CPIH'!D$16="-","-",'3j PAAC PAP'!$G$11*('3g CPIH'!D$16/'3g CPIH'!$G$16))</f>
        <v>23.905682191780819</v>
      </c>
      <c r="I154" s="129">
        <f>IF('3g CPIH'!E$16="-","-",'3j PAAC PAP'!$G$11*('3g CPIH'!E$16/'3g CPIH'!$G$16))</f>
        <v>23.977327592954992</v>
      </c>
      <c r="J154" s="129">
        <f>IF('3g CPIH'!F$16="-","-",'3j PAAC PAP'!$G$11*('3g CPIH'!F$16/'3g CPIH'!$G$16))</f>
        <v>24.120618395303325</v>
      </c>
      <c r="K154" s="129">
        <f>IF('3g CPIH'!G$16="-","-",'3j PAAC PAP'!$G$11*('3g CPIH'!G$16/'3g CPIH'!$G$16))</f>
        <v>24.4072</v>
      </c>
      <c r="L154" s="129">
        <f>IF('3g CPIH'!H$16="-","-",'3j PAAC PAP'!$G$11*('3g CPIH'!H$16/'3g CPIH'!$G$16))</f>
        <v>24.717663405088064</v>
      </c>
      <c r="M154" s="129">
        <f>IF('3g CPIH'!I$16="-","-",'3j PAAC PAP'!$G$11*('3g CPIH'!I$16/'3g CPIH'!$G$16))</f>
        <v>25.075890410958902</v>
      </c>
      <c r="N154" s="129">
        <f>IF('3g CPIH'!J$16="-","-",'3j PAAC PAP'!$G$11*('3g CPIH'!J$16/'3g CPIH'!$G$16))</f>
        <v>25.290826614481411</v>
      </c>
      <c r="O154" s="30"/>
      <c r="P154" s="129">
        <f>IF('3g CPIH'!L$16="-","-",'3j PAAC PAP'!$G$11*('3g CPIH'!L$16/'3g CPIH'!$G$16))</f>
        <v>25.290826614481411</v>
      </c>
      <c r="Q154" s="129">
        <f>IF('3g CPIH'!M$16="-","-",'3j PAAC PAP'!$G$11*('3g CPIH'!M$16/'3g CPIH'!$G$16))</f>
        <v>25.577408219178082</v>
      </c>
      <c r="R154" s="129">
        <f>IF('3g CPIH'!N$16="-","-",'3j PAAC PAP'!$G$11*('3g CPIH'!N$16/'3g CPIH'!$G$16))</f>
        <v>25.768462622309197</v>
      </c>
      <c r="S154" s="129">
        <f>IF('3g CPIH'!O$16="-","-",'3j PAAC PAP'!$G$11*('3g CPIH'!O$16/'3g CPIH'!$G$16))</f>
        <v>25.911753424657533</v>
      </c>
      <c r="T154" s="129">
        <f>IF('3g CPIH'!P$16="-","-",'3j PAAC PAP'!$G$11*('3g CPIH'!P$16/'3g CPIH'!$G$16))</f>
        <v>25.983398825831699</v>
      </c>
      <c r="U154" s="129" t="str">
        <f>IF('3g CPIH'!Q$16="-","-",'3j PAAC PAP'!$G$11*('3g CPIH'!Q$16/'3g CPIH'!$G$16))</f>
        <v>-</v>
      </c>
      <c r="V154" s="129" t="str">
        <f>IF('3g CPIH'!R$16="-","-",'3j PAAC PAP'!$G$11*('3g CPIH'!R$16/'3g CPIH'!$G$16))</f>
        <v>-</v>
      </c>
      <c r="W154" s="129" t="str">
        <f>IF('3g CPIH'!S$16="-","-",'3j PAAC PAP'!$G$11*('3g CPIH'!S$16/'3g CPIH'!$G$16))</f>
        <v>-</v>
      </c>
      <c r="X154" s="129" t="str">
        <f>IF('3g CPIH'!T$16="-","-",'3j PAAC PAP'!$G$11*('3g CPIH'!T$16/'3g CPIH'!$G$16))</f>
        <v>-</v>
      </c>
      <c r="Y154" s="129" t="str">
        <f>IF('3g CPIH'!U$16="-","-",'3j PAAC PAP'!$G$11*('3g CPIH'!U$16/'3g CPIH'!$G$16))</f>
        <v>-</v>
      </c>
      <c r="Z154" s="129" t="str">
        <f>IF('3g CPIH'!V$16="-","-",'3j PAAC PAP'!$G$11*('3g CPIH'!V$16/'3g CPIH'!$G$16))</f>
        <v>-</v>
      </c>
      <c r="AA154" s="28"/>
    </row>
    <row r="155" spans="1:27" s="29" customFormat="1" ht="11.25" x14ac:dyDescent="0.15">
      <c r="A155" s="256">
        <v>8</v>
      </c>
      <c r="B155" s="132" t="s">
        <v>349</v>
      </c>
      <c r="C155" s="132" t="s">
        <v>406</v>
      </c>
      <c r="D155" s="134" t="s">
        <v>327</v>
      </c>
      <c r="E155" s="131"/>
      <c r="F155" s="30"/>
      <c r="G155" s="129">
        <f>IF(G150="-","-",SUM(G147:G153)*'3j PAAC PAP'!$G$29)</f>
        <v>0</v>
      </c>
      <c r="H155" s="129">
        <f>IF(H150="-","-",SUM(H147:H153)*'3j PAAC PAP'!$G$29)</f>
        <v>0</v>
      </c>
      <c r="I155" s="129">
        <f>IF(I150="-","-",SUM(I147:I153)*'3j PAAC PAP'!$G$29)</f>
        <v>0</v>
      </c>
      <c r="J155" s="129">
        <f>IF(J150="-","-",SUM(J147:J153)*'3j PAAC PAP'!$G$29)</f>
        <v>0</v>
      </c>
      <c r="K155" s="129">
        <f>IF(K150="-","-",SUM(K147:K153)*'3j PAAC PAP'!$G$29)</f>
        <v>0</v>
      </c>
      <c r="L155" s="129">
        <f>IF(L150="-","-",SUM(L147:L153)*'3j PAAC PAP'!$G$29)</f>
        <v>0</v>
      </c>
      <c r="M155" s="129">
        <f>IF(M150="-","-",SUM(M147:M153)*'3j PAAC PAP'!$G$29)</f>
        <v>0</v>
      </c>
      <c r="N155" s="129">
        <f>IF(N150="-","-",SUM(N147:N153)*'3j PAAC PAP'!$G$29)</f>
        <v>0</v>
      </c>
      <c r="O155" s="30"/>
      <c r="P155" s="129">
        <f>IF(P150="-","-",SUM(P147:P153)*'3j PAAC PAP'!$G$29)</f>
        <v>0</v>
      </c>
      <c r="Q155" s="129">
        <f>IF(Q150="-","-",SUM(Q147:Q153)*'3j PAAC PAP'!$G$29)</f>
        <v>0</v>
      </c>
      <c r="R155" s="129">
        <f>IF(R150="-","-",SUM(R147:R153)*'3j PAAC PAP'!$G$29)</f>
        <v>0</v>
      </c>
      <c r="S155" s="129">
        <f>IF(S150="-","-",SUM(S147:S153)*'3j PAAC PAP'!$G$29)</f>
        <v>0</v>
      </c>
      <c r="T155" s="129">
        <f>IF(T150="-","-",SUM(T147:T153)*'3j PAAC PAP'!$G$29)</f>
        <v>0</v>
      </c>
      <c r="U155" s="129" t="str">
        <f>IF(U150="-","-",SUM(U147:U153)*'3j PAAC PAP'!$G$29)</f>
        <v>-</v>
      </c>
      <c r="V155" s="129" t="str">
        <f>IF(V150="-","-",SUM(V147:V153)*'3j PAAC PAP'!$G$29)</f>
        <v>-</v>
      </c>
      <c r="W155" s="129" t="str">
        <f>IF(W150="-","-",SUM(W147:W153)*'3j PAAC PAP'!$G$29)</f>
        <v>-</v>
      </c>
      <c r="X155" s="129" t="str">
        <f>IF(X150="-","-",SUM(X147:X153)*'3j PAAC PAP'!$G$29)</f>
        <v>-</v>
      </c>
      <c r="Y155" s="129" t="str">
        <f>IF(Y150="-","-",SUM(Y147:Y153)*'3j PAAC PAP'!$G$29)</f>
        <v>-</v>
      </c>
      <c r="Z155" s="129" t="str">
        <f>IF(Z150="-","-",SUM(Z147:Z153)*'3j PAAC PAP'!$G$29)</f>
        <v>-</v>
      </c>
      <c r="AA155" s="28"/>
    </row>
    <row r="156" spans="1:27" s="29" customFormat="1" ht="11.25" x14ac:dyDescent="0.15">
      <c r="A156" s="256">
        <v>9</v>
      </c>
      <c r="B156" s="132" t="s">
        <v>388</v>
      </c>
      <c r="C156" s="132" t="s">
        <v>518</v>
      </c>
      <c r="D156" s="134" t="s">
        <v>327</v>
      </c>
      <c r="E156" s="182"/>
      <c r="F156" s="30"/>
      <c r="G156" s="129">
        <f>IF(G150="-","-",SUM(G147:G155)*'3k EBIT'!$E$7)</f>
        <v>1.8313281742675125</v>
      </c>
      <c r="H156" s="129">
        <f>IF(H150="-","-",SUM(H147:H155)*'3k EBIT'!$E$7)</f>
        <v>1.8337566409915829</v>
      </c>
      <c r="I156" s="129">
        <f>IF(I150="-","-",SUM(I147:I155)*'3k EBIT'!$E$7)</f>
        <v>1.7226822333551235</v>
      </c>
      <c r="J156" s="129">
        <f>IF(J150="-","-",SUM(J147:J155)*'3k EBIT'!$E$7)</f>
        <v>1.7299676335273346</v>
      </c>
      <c r="K156" s="129">
        <f>IF(K150="-","-",SUM(K147:K155)*'3k EBIT'!$E$7)</f>
        <v>1.7319447199103197</v>
      </c>
      <c r="L156" s="129">
        <f>IF(L150="-","-",SUM(L147:L155)*'3k EBIT'!$E$7)</f>
        <v>1.7451912533833704</v>
      </c>
      <c r="M156" s="129">
        <f>IF(M150="-","-",SUM(M147:M155)*'3k EBIT'!$E$7)</f>
        <v>1.8108407473640613</v>
      </c>
      <c r="N156" s="129">
        <f>IF(N150="-","-",SUM(N147:N155)*'3k EBIT'!$E$7)</f>
        <v>1.8227791077601152</v>
      </c>
      <c r="O156" s="30"/>
      <c r="P156" s="129">
        <f>IF(P150="-","-",SUM(P147:P155)*'3k EBIT'!$E$7)</f>
        <v>1.8227791077601152</v>
      </c>
      <c r="Q156" s="129">
        <f>IF(Q150="-","-",SUM(Q147:Q155)*'3k EBIT'!$E$7)</f>
        <v>1.9153425630883976</v>
      </c>
      <c r="R156" s="129">
        <f>IF(R150="-","-",SUM(R147:R155)*'3k EBIT'!$E$7)</f>
        <v>1.9215419408452314</v>
      </c>
      <c r="S156" s="129">
        <f>IF(S150="-","-",SUM(S147:S155)*'3k EBIT'!$E$7)</f>
        <v>2.0361996130474682</v>
      </c>
      <c r="T156" s="129">
        <f>IF(T150="-","-",SUM(T147:T155)*'3k EBIT'!$E$7)</f>
        <v>2.0221006148594292</v>
      </c>
      <c r="U156" s="129" t="str">
        <f>IF(U150="-","-",SUM(U147:U155)*'3k EBIT'!$E$7)</f>
        <v>-</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15">
      <c r="A157" s="256">
        <v>10</v>
      </c>
      <c r="B157" s="132" t="s">
        <v>292</v>
      </c>
      <c r="C157" s="177" t="s">
        <v>519</v>
      </c>
      <c r="D157" s="134" t="s">
        <v>327</v>
      </c>
      <c r="E157" s="134"/>
      <c r="F157" s="30"/>
      <c r="G157" s="129">
        <f>IF(G152="-","-",SUM(G147:G150,G152:G156)*'3l HAP'!$E$8)</f>
        <v>1.039776786420612</v>
      </c>
      <c r="H157" s="129">
        <f>IF(H152="-","-",SUM(H147:H150,H152:H156)*'3l HAP'!$E$8)</f>
        <v>1.0416481109796099</v>
      </c>
      <c r="I157" s="129">
        <f>IF(I152="-","-",SUM(I147:I150,I152:I156)*'3l HAP'!$E$8)</f>
        <v>1.0436975722173567</v>
      </c>
      <c r="J157" s="129">
        <f>IF(J152="-","-",SUM(J147:J150,J152:J156)*'3l HAP'!$E$8)</f>
        <v>1.0493115458943503</v>
      </c>
      <c r="K157" s="129">
        <f>IF(K152="-","-",SUM(K147:K150,K152:K156)*'3l HAP'!$E$8)</f>
        <v>1.0615229764089211</v>
      </c>
      <c r="L157" s="129">
        <f>IF(L152="-","-",SUM(L147:L150,L152:L156)*'3l HAP'!$E$8)</f>
        <v>1.0717304720126326</v>
      </c>
      <c r="M157" s="129">
        <f>IF(M152="-","-",SUM(M147:M150,M152:M156)*'3l HAP'!$E$8)</f>
        <v>1.1185777935839964</v>
      </c>
      <c r="N157" s="129">
        <f>IF(N152="-","-",SUM(N147:N150,N152:N156)*'3l HAP'!$E$8)</f>
        <v>1.1277772389714371</v>
      </c>
      <c r="O157" s="30"/>
      <c r="P157" s="129">
        <f>IF(P152="-","-",SUM(P147:P150,P152:P156)*'3l HAP'!$E$8)</f>
        <v>1.1277772389714371</v>
      </c>
      <c r="Q157" s="129">
        <f>IF(Q152="-","-",SUM(Q147:Q150,Q152:Q156)*'3l HAP'!$E$8)</f>
        <v>1.1670408694811107</v>
      </c>
      <c r="R157" s="129">
        <f>IF(R152="-","-",SUM(R147:R150,R152:R156)*'3l HAP'!$E$8)</f>
        <v>1.1718179774941138</v>
      </c>
      <c r="S157" s="129">
        <f>IF(S152="-","-",SUM(S147:S150,S152:S156)*'3l HAP'!$E$8)</f>
        <v>1.2051278898530906</v>
      </c>
      <c r="T157" s="129">
        <f>IF(T152="-","-",SUM(T147:T150,T152:T156)*'3l HAP'!$E$8)</f>
        <v>1.1942635031579658</v>
      </c>
      <c r="U157" s="129" t="str">
        <f>IF(U152="-","-",SUM(U147:U150,U152:U156)*'3l HAP'!$E$8)</f>
        <v>-</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15">
      <c r="A158" s="256">
        <v>11</v>
      </c>
      <c r="B158" s="132" t="s">
        <v>44</v>
      </c>
      <c r="C158" s="132" t="str">
        <f>B158&amp;"_"&amp;D158</f>
        <v>Total_Yorkshire</v>
      </c>
      <c r="D158" s="134" t="s">
        <v>327</v>
      </c>
      <c r="E158" s="182"/>
      <c r="F158" s="30"/>
      <c r="G158" s="129">
        <f t="shared" ref="G158:N158" si="22">IF(G152="-","-",SUM(G147:G157))</f>
        <v>97.425430356573742</v>
      </c>
      <c r="H158" s="129">
        <f t="shared" si="22"/>
        <v>97.55511566644779</v>
      </c>
      <c r="I158" s="129">
        <f t="shared" si="22"/>
        <v>91.71114608784859</v>
      </c>
      <c r="J158" s="129">
        <f t="shared" si="22"/>
        <v>92.100202017470778</v>
      </c>
      <c r="K158" s="129">
        <f t="shared" si="22"/>
        <v>92.216470583056108</v>
      </c>
      <c r="L158" s="129">
        <f t="shared" si="22"/>
        <v>92.923863762951271</v>
      </c>
      <c r="M158" s="129">
        <f t="shared" si="22"/>
        <v>96.425946182628223</v>
      </c>
      <c r="N158" s="129">
        <f t="shared" si="22"/>
        <v>97.063480126167477</v>
      </c>
      <c r="O158" s="30"/>
      <c r="P158" s="129">
        <f t="shared" ref="P158:Z158" si="23">IF(P152="-","-",SUM(P147:P157))</f>
        <v>97.063480126167477</v>
      </c>
      <c r="Q158" s="129">
        <f t="shared" si="23"/>
        <v>101.9745025511361</v>
      </c>
      <c r="R158" s="129">
        <f t="shared" si="23"/>
        <v>102.30556256421045</v>
      </c>
      <c r="S158" s="129">
        <f t="shared" si="23"/>
        <v>108.37348431039067</v>
      </c>
      <c r="T158" s="129">
        <f t="shared" si="23"/>
        <v>107.62056769398959</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f>IF('3c AA'!W81="-","-",'3c AA'!W81)</f>
        <v>0</v>
      </c>
      <c r="U161" s="38" t="str">
        <f>IF('3c AA'!X81="-","-",'3c AA'!X81)</f>
        <v>-</v>
      </c>
      <c r="V161" s="38" t="str">
        <f>IF('3c AA'!Y81="-","-",'3c AA'!Y81)</f>
        <v>-</v>
      </c>
      <c r="W161" s="38" t="str">
        <f>IF('3c AA'!Z81="-","-",'3c AA'!Z81)</f>
        <v>-</v>
      </c>
      <c r="X161" s="38" t="str">
        <f>IF('3c AA'!AA81="-","-",'3c AA'!AA81)</f>
        <v>-</v>
      </c>
      <c r="Y161" s="38" t="str">
        <f>IF('3c AA'!AB81="-","-",'3c AA'!AB81)</f>
        <v>-</v>
      </c>
      <c r="Z161" s="38" t="str">
        <f>IF('3c AA'!AC81="-","-",'3c AA'!AC81)</f>
        <v>-</v>
      </c>
      <c r="AA161" s="28"/>
    </row>
    <row r="162" spans="1:27" s="29" customFormat="1" ht="11.25" customHeight="1" x14ac:dyDescent="0.15">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t="str">
        <f>'3d PC'!U55</f>
        <v>-</v>
      </c>
      <c r="V162" s="38" t="str">
        <f>'3d PC'!V55</f>
        <v>-</v>
      </c>
      <c r="W162" s="38" t="str">
        <f>'3d PC'!W55</f>
        <v>-</v>
      </c>
      <c r="X162" s="38" t="str">
        <f>'3d PC'!X55</f>
        <v>-</v>
      </c>
      <c r="Y162" s="38" t="str">
        <f>'3d PC'!Y55</f>
        <v>-</v>
      </c>
      <c r="Z162" s="38" t="str">
        <f>'3d PC'!Z55</f>
        <v>-</v>
      </c>
      <c r="AA162" s="28"/>
    </row>
    <row r="163" spans="1:27" s="29" customFormat="1" ht="11.25" customHeight="1" x14ac:dyDescent="0.15">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t="str">
        <f>'3e NC-Elec'!V26</f>
        <v>-</v>
      </c>
      <c r="V163" s="38" t="str">
        <f>'3e NC-Elec'!W26</f>
        <v>-</v>
      </c>
      <c r="W163" s="38" t="str">
        <f>'3e NC-Elec'!X26</f>
        <v>-</v>
      </c>
      <c r="X163" s="38" t="str">
        <f>'3e NC-Elec'!Y26</f>
        <v>-</v>
      </c>
      <c r="Y163" s="38" t="str">
        <f>'3e NC-Elec'!Z26</f>
        <v>-</v>
      </c>
      <c r="Z163" s="38" t="str">
        <f>'3e NC-Elec'!AA26</f>
        <v>-</v>
      </c>
      <c r="AA163" s="28"/>
    </row>
    <row r="164" spans="1:27" s="29" customFormat="1" ht="11.25" customHeight="1" x14ac:dyDescent="0.15">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t="str">
        <f>IF('3g CPIH'!Q$16="-","-",'3h OC '!$E$7*('3g CPIH'!Q$16/'3g CPIH'!$G$16))</f>
        <v>-</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15">
      <c r="A165" s="256">
        <v>6</v>
      </c>
      <c r="B165" s="135" t="s">
        <v>349</v>
      </c>
      <c r="C165" s="135" t="s">
        <v>43</v>
      </c>
      <c r="D165" s="133" t="s">
        <v>328</v>
      </c>
      <c r="E165" s="181"/>
      <c r="F165" s="30"/>
      <c r="G165" s="38" t="s">
        <v>333</v>
      </c>
      <c r="H165" s="38" t="s">
        <v>333</v>
      </c>
      <c r="I165" s="38" t="s">
        <v>333</v>
      </c>
      <c r="J165" s="38" t="s">
        <v>333</v>
      </c>
      <c r="K165" s="38">
        <f>IF('3i SMNCC'!G$50="-","-",'3i SMNCC'!G$50)</f>
        <v>0</v>
      </c>
      <c r="L165" s="38">
        <f>IF('3i SMNCC'!H$50="-","-",'3i SMNCC'!H$50)</f>
        <v>-0.13106672002308281</v>
      </c>
      <c r="M165" s="38">
        <f>IF('3i SMNCC'!I$50="-","-",'3i SMNCC'!I$50)</f>
        <v>1.6490085512788448</v>
      </c>
      <c r="N165" s="38">
        <f>IF('3i SMNCC'!J$50="-","-",'3i SMNCC'!J$50)</f>
        <v>1.7011698553751105</v>
      </c>
      <c r="O165" s="30"/>
      <c r="P165" s="38">
        <f>IF('3i SMNCC'!L$50="-","-",'3i SMNCC'!L$50)</f>
        <v>1.7011698553751105</v>
      </c>
      <c r="Q165" s="38">
        <f>IF('3i SMNCC'!M$50="-","-",'3i SMNCC'!M$50)</f>
        <v>3.37071596157242</v>
      </c>
      <c r="R165" s="38">
        <f>IF('3i SMNCC'!N$50="-","-",'3i SMNCC'!N$50)</f>
        <v>3.2761312765157915</v>
      </c>
      <c r="S165" s="38">
        <f>IF('3i SMNCC'!O$50="-","-",'3i SMNCC'!O$50)</f>
        <v>4.8946129781636989</v>
      </c>
      <c r="T165" s="38">
        <f>IF('3i SMNCC'!P$50="-","-",'3i SMNCC'!P$50)</f>
        <v>4.2887571563853468</v>
      </c>
      <c r="U165" s="38" t="str">
        <f>IF('3i SMNCC'!Q$50="-","-",'3i SMNCC'!Q$50)</f>
        <v>-</v>
      </c>
      <c r="V165" s="38" t="str">
        <f>IF('3i SMNCC'!R$50="-","-",'3i SMNCC'!R$50)</f>
        <v>-</v>
      </c>
      <c r="W165" s="38" t="str">
        <f>IF('3i SMNCC'!S$50="-","-",'3i SMNCC'!S$50)</f>
        <v>-</v>
      </c>
      <c r="X165" s="38" t="str">
        <f>IF('3i SMNCC'!T$50="-","-",'3i SMNCC'!T$50)</f>
        <v>-</v>
      </c>
      <c r="Y165" s="38" t="str">
        <f>IF('3i SMNCC'!U$50="-","-",'3i SMNCC'!U$50)</f>
        <v>-</v>
      </c>
      <c r="Z165" s="38" t="str">
        <f>IF('3i SMNCC'!V$50="-","-",'3i SMNCC'!V$50)</f>
        <v>-</v>
      </c>
      <c r="AA165" s="28"/>
    </row>
    <row r="166" spans="1:27" s="29" customFormat="1" ht="11.25" x14ac:dyDescent="0.15">
      <c r="A166" s="256">
        <v>7</v>
      </c>
      <c r="B166" s="135" t="s">
        <v>349</v>
      </c>
      <c r="C166" s="135" t="s">
        <v>389</v>
      </c>
      <c r="D166" s="133" t="s">
        <v>328</v>
      </c>
      <c r="E166" s="181"/>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f>IF('3g CPIH'!P$16="-","-",'3j PAAC PAP'!$G$11*('3g CPIH'!P$16/'3g CPIH'!$G$16))</f>
        <v>25.983398825831699</v>
      </c>
      <c r="U166" s="38" t="str">
        <f>IF('3g CPIH'!Q$16="-","-",'3j PAAC PAP'!$G$11*('3g CPIH'!Q$16/'3g CPIH'!$G$16))</f>
        <v>-</v>
      </c>
      <c r="V166" s="38" t="str">
        <f>IF('3g CPIH'!R$16="-","-",'3j PAAC PAP'!$G$11*('3g CPIH'!R$16/'3g CPIH'!$G$16))</f>
        <v>-</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25" x14ac:dyDescent="0.15">
      <c r="A167" s="256">
        <v>8</v>
      </c>
      <c r="B167" s="135" t="s">
        <v>349</v>
      </c>
      <c r="C167" s="135" t="s">
        <v>406</v>
      </c>
      <c r="D167" s="133" t="s">
        <v>328</v>
      </c>
      <c r="E167" s="181"/>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f>IF(T162="-","-",SUM(T159:T165)*'3j PAAC PAP'!$G$29)</f>
        <v>0</v>
      </c>
      <c r="U167" s="38" t="str">
        <f>IF(U162="-","-",SUM(U159:U165)*'3j PAAC PAP'!$G$29)</f>
        <v>-</v>
      </c>
      <c r="V167" s="38" t="str">
        <f>IF(V162="-","-",SUM(V159:V165)*'3j PAAC PAP'!$G$29)</f>
        <v>-</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25" x14ac:dyDescent="0.15">
      <c r="A168" s="256">
        <v>9</v>
      </c>
      <c r="B168" s="135" t="s">
        <v>388</v>
      </c>
      <c r="C168" s="135" t="s">
        <v>518</v>
      </c>
      <c r="D168" s="133" t="s">
        <v>328</v>
      </c>
      <c r="E168" s="181"/>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1.7480189813833704</v>
      </c>
      <c r="M168" s="38">
        <f>IF(M162="-","-",SUM(M159:M167)*'3k EBIT'!$E$7)</f>
        <v>1.8051852913640614</v>
      </c>
      <c r="N168" s="38">
        <f>IF(N162="-","-",SUM(N159:N167)*'3k EBIT'!$E$7)</f>
        <v>1.817123651760115</v>
      </c>
      <c r="O168" s="30"/>
      <c r="P168" s="38">
        <f>IF(P162="-","-",SUM(P159:P167)*'3k EBIT'!$E$7)</f>
        <v>1.817123651760115</v>
      </c>
      <c r="Q168" s="38">
        <f>IF(Q162="-","-",SUM(Q159:Q167)*'3k EBIT'!$E$7)</f>
        <v>1.8340453830883974</v>
      </c>
      <c r="R168" s="38">
        <f>IF(R162="-","-",SUM(R159:R167)*'3k EBIT'!$E$7)</f>
        <v>1.8402447608452315</v>
      </c>
      <c r="S168" s="38">
        <f>IF(S162="-","-",SUM(S159:S167)*'3k EBIT'!$E$7)</f>
        <v>1.8601735450474683</v>
      </c>
      <c r="T168" s="38">
        <f>IF(T162="-","-",SUM(T159:T167)*'3k EBIT'!$E$7)</f>
        <v>1.8460745468594297</v>
      </c>
      <c r="U168" s="38" t="str">
        <f>IF(U162="-","-",SUM(U159:U167)*'3k EBIT'!$E$7)</f>
        <v>-</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15">
      <c r="A169" s="256">
        <v>10</v>
      </c>
      <c r="B169" s="135" t="s">
        <v>292</v>
      </c>
      <c r="C169" s="136" t="s">
        <v>519</v>
      </c>
      <c r="D169" s="133" t="s">
        <v>328</v>
      </c>
      <c r="E169" s="127"/>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1.0717718727782806</v>
      </c>
      <c r="M169" s="38">
        <f>IF(M164="-","-",SUM(M159:M162,M164:M168)*'3l HAP'!$E$8)</f>
        <v>1.1184949920527003</v>
      </c>
      <c r="N169" s="38">
        <f>IF(N164="-","-",SUM(N159:N162,N164:N168)*'3l HAP'!$E$8)</f>
        <v>1.1276944374401412</v>
      </c>
      <c r="O169" s="30"/>
      <c r="P169" s="38">
        <f>IF(P164="-","-",SUM(P159:P162,P164:P168)*'3l HAP'!$E$8)</f>
        <v>1.1276944374401412</v>
      </c>
      <c r="Q169" s="38">
        <f>IF(Q164="-","-",SUM(Q159:Q162,Q164:Q168)*'3l HAP'!$E$8)</f>
        <v>1.1658505974687305</v>
      </c>
      <c r="R169" s="38">
        <f>IF(R164="-","-",SUM(R159:R162,R164:R168)*'3l HAP'!$E$8)</f>
        <v>1.1706277054817338</v>
      </c>
      <c r="S169" s="38">
        <f>IF(S164="-","-",SUM(S159:S162,S164:S168)*'3l HAP'!$E$8)</f>
        <v>1.2025506921915028</v>
      </c>
      <c r="T169" s="38">
        <f>IF(T164="-","-",SUM(T159:T162,T164:T168)*'3l HAP'!$E$8)</f>
        <v>1.191686305496378</v>
      </c>
      <c r="U169" s="38" t="str">
        <f>IF(U164="-","-",SUM(U159:U162,U164:U168)*'3l HAP'!$E$8)</f>
        <v>-</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15">
      <c r="A170" s="256">
        <v>11</v>
      </c>
      <c r="B170" s="135" t="s">
        <v>44</v>
      </c>
      <c r="C170" s="180" t="str">
        <f>B170&amp;"_"&amp;D170</f>
        <v>Total_Southern Scotland</v>
      </c>
      <c r="D170" s="133" t="s">
        <v>328</v>
      </c>
      <c r="E170" s="128"/>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93.072732891716925</v>
      </c>
      <c r="M170" s="38">
        <f t="shared" si="24"/>
        <v>96.128207925096916</v>
      </c>
      <c r="N170" s="38">
        <f t="shared" si="24"/>
        <v>96.765741868636184</v>
      </c>
      <c r="O170" s="30"/>
      <c r="P170" s="38">
        <f t="shared" ref="P170:Z170" si="25">IF(P164="-","-",SUM(P159:P169))</f>
        <v>96.765741868636184</v>
      </c>
      <c r="Q170" s="38">
        <f t="shared" si="25"/>
        <v>97.694515099123706</v>
      </c>
      <c r="R170" s="38">
        <f t="shared" si="25"/>
        <v>98.025575112198069</v>
      </c>
      <c r="S170" s="38">
        <f t="shared" si="25"/>
        <v>99.10638104472909</v>
      </c>
      <c r="T170" s="38">
        <f t="shared" si="25"/>
        <v>98.35346442832801</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15">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AA'!J82="-","-",'3c AA'!J82)</f>
        <v>-</v>
      </c>
      <c r="H173" s="129" t="str">
        <f>IF('3c AA'!K82="-","-",'3c AA'!K82)</f>
        <v>-</v>
      </c>
      <c r="I173" s="129" t="str">
        <f>IF('3c AA'!L82="-","-",'3c AA'!L82)</f>
        <v>-</v>
      </c>
      <c r="J173" s="129" t="str">
        <f>IF('3c AA'!M82="-","-",'3c AA'!M82)</f>
        <v>-</v>
      </c>
      <c r="K173" s="129" t="str">
        <f>IF('3c AA'!N82="-","-",'3c AA'!N82)</f>
        <v>-</v>
      </c>
      <c r="L173" s="129" t="str">
        <f>IF('3c AA'!O82="-","-",'3c AA'!O82)</f>
        <v>-</v>
      </c>
      <c r="M173" s="129" t="str">
        <f>IF('3c AA'!P82="-","-",'3c AA'!P82)</f>
        <v>-</v>
      </c>
      <c r="N173" s="129" t="str">
        <f>IF('3c AA'!Q82="-","-",'3c AA'!Q82)</f>
        <v>-</v>
      </c>
      <c r="O173" s="30"/>
      <c r="P173" s="129" t="str">
        <f>IF('3c AA'!S82="-","-",'3c AA'!S82)</f>
        <v>-</v>
      </c>
      <c r="Q173" s="129" t="str">
        <f>IF('3c AA'!T82="-","-",'3c AA'!T82)</f>
        <v>-</v>
      </c>
      <c r="R173" s="129" t="str">
        <f>IF('3c AA'!U82="-","-",'3c AA'!U82)</f>
        <v>-</v>
      </c>
      <c r="S173" s="129" t="str">
        <f>IF('3c AA'!V82="-","-",'3c AA'!V82)</f>
        <v>-</v>
      </c>
      <c r="T173" s="129">
        <f>IF('3c AA'!W82="-","-",'3c AA'!W82)</f>
        <v>0</v>
      </c>
      <c r="U173" s="129" t="str">
        <f>IF('3c AA'!X82="-","-",'3c AA'!X82)</f>
        <v>-</v>
      </c>
      <c r="V173" s="129" t="str">
        <f>IF('3c AA'!Y82="-","-",'3c AA'!Y82)</f>
        <v>-</v>
      </c>
      <c r="W173" s="129" t="str">
        <f>IF('3c AA'!Z82="-","-",'3c AA'!Z82)</f>
        <v>-</v>
      </c>
      <c r="X173" s="129" t="str">
        <f>IF('3c AA'!AA82="-","-",'3c AA'!AA82)</f>
        <v>-</v>
      </c>
      <c r="Y173" s="129" t="str">
        <f>IF('3c AA'!AB82="-","-",'3c AA'!AB82)</f>
        <v>-</v>
      </c>
      <c r="Z173" s="129" t="str">
        <f>IF('3c AA'!AC82="-","-",'3c AA'!AC82)</f>
        <v>-</v>
      </c>
      <c r="AA173" s="28"/>
    </row>
    <row r="174" spans="1:27" s="29" customFormat="1" ht="11.25" customHeight="1" x14ac:dyDescent="0.15">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t="str">
        <f>'3d PC'!U55</f>
        <v>-</v>
      </c>
      <c r="V174" s="129" t="str">
        <f>'3d PC'!V55</f>
        <v>-</v>
      </c>
      <c r="W174" s="129" t="str">
        <f>'3d PC'!W55</f>
        <v>-</v>
      </c>
      <c r="X174" s="129" t="str">
        <f>'3d PC'!X55</f>
        <v>-</v>
      </c>
      <c r="Y174" s="129" t="str">
        <f>'3d PC'!Y55</f>
        <v>-</v>
      </c>
      <c r="Z174" s="129" t="str">
        <f>'3d PC'!Z55</f>
        <v>-</v>
      </c>
      <c r="AA174" s="28"/>
    </row>
    <row r="175" spans="1:27" s="29" customFormat="1" ht="11.25" customHeight="1" x14ac:dyDescent="0.15">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t="str">
        <f>'3e NC-Elec'!V27</f>
        <v>-</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15">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t="str">
        <f>IF('3g CPIH'!Q$16="-","-",'3h OC '!$E$7*('3g CPIH'!Q$16/'3g CPIH'!$G$16))</f>
        <v>-</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15">
      <c r="A177" s="256">
        <v>6</v>
      </c>
      <c r="B177" s="132" t="s">
        <v>349</v>
      </c>
      <c r="C177" s="178" t="s">
        <v>43</v>
      </c>
      <c r="D177" s="134" t="s">
        <v>329</v>
      </c>
      <c r="E177" s="131"/>
      <c r="F177" s="30"/>
      <c r="G177" s="129" t="s">
        <v>333</v>
      </c>
      <c r="H177" s="129" t="s">
        <v>333</v>
      </c>
      <c r="I177" s="129" t="s">
        <v>333</v>
      </c>
      <c r="J177" s="129" t="s">
        <v>333</v>
      </c>
      <c r="K177" s="129">
        <f>IF('3i SMNCC'!G$50="-","-",'3i SMNCC'!G$50)</f>
        <v>0</v>
      </c>
      <c r="L177" s="129">
        <f>IF('3i SMNCC'!H$50="-","-",'3i SMNCC'!H$50)</f>
        <v>-0.13106672002308281</v>
      </c>
      <c r="M177" s="129">
        <f>IF('3i SMNCC'!I$50="-","-",'3i SMNCC'!I$50)</f>
        <v>1.6490085512788448</v>
      </c>
      <c r="N177" s="129">
        <f>IF('3i SMNCC'!J$50="-","-",'3i SMNCC'!J$50)</f>
        <v>1.7011698553751105</v>
      </c>
      <c r="O177" s="30"/>
      <c r="P177" s="129">
        <f>IF('3i SMNCC'!L$50="-","-",'3i SMNCC'!L$50)</f>
        <v>1.7011698553751105</v>
      </c>
      <c r="Q177" s="129">
        <f>IF('3i SMNCC'!M$50="-","-",'3i SMNCC'!M$50)</f>
        <v>3.37071596157242</v>
      </c>
      <c r="R177" s="129">
        <f>IF('3i SMNCC'!N$50="-","-",'3i SMNCC'!N$50)</f>
        <v>3.2761312765157915</v>
      </c>
      <c r="S177" s="129">
        <f>IF('3i SMNCC'!O$50="-","-",'3i SMNCC'!O$50)</f>
        <v>4.8946129781636989</v>
      </c>
      <c r="T177" s="129">
        <f>IF('3i SMNCC'!P$50="-","-",'3i SMNCC'!P$50)</f>
        <v>4.2887571563853468</v>
      </c>
      <c r="U177" s="129" t="str">
        <f>IF('3i SMNCC'!Q$50="-","-",'3i SMNCC'!Q$50)</f>
        <v>-</v>
      </c>
      <c r="V177" s="129" t="str">
        <f>IF('3i SMNCC'!R$50="-","-",'3i SMNCC'!R$50)</f>
        <v>-</v>
      </c>
      <c r="W177" s="129" t="str">
        <f>IF('3i SMNCC'!S$50="-","-",'3i SMNCC'!S$50)</f>
        <v>-</v>
      </c>
      <c r="X177" s="129" t="str">
        <f>IF('3i SMNCC'!T$50="-","-",'3i SMNCC'!T$50)</f>
        <v>-</v>
      </c>
      <c r="Y177" s="129" t="str">
        <f>IF('3i SMNCC'!U$50="-","-",'3i SMNCC'!U$50)</f>
        <v>-</v>
      </c>
      <c r="Z177" s="129" t="str">
        <f>IF('3i SMNCC'!V$50="-","-",'3i SMNCC'!V$50)</f>
        <v>-</v>
      </c>
      <c r="AA177" s="28"/>
    </row>
    <row r="178" spans="1:27" s="29" customFormat="1" ht="12.4" customHeight="1" x14ac:dyDescent="0.15">
      <c r="A178" s="256">
        <v>7</v>
      </c>
      <c r="B178" s="132" t="s">
        <v>349</v>
      </c>
      <c r="C178" s="178" t="s">
        <v>389</v>
      </c>
      <c r="D178" s="134" t="s">
        <v>329</v>
      </c>
      <c r="E178" s="131"/>
      <c r="F178" s="30"/>
      <c r="G178" s="129">
        <f>IF('3g CPIH'!C$16="-","-",'3j PAAC PAP'!$G$11*('3g CPIH'!C$16/'3g CPIH'!$G$16))</f>
        <v>23.857918590998043</v>
      </c>
      <c r="H178" s="129">
        <f>IF('3g CPIH'!D$16="-","-",'3j PAAC PAP'!$G$11*('3g CPIH'!D$16/'3g CPIH'!$G$16))</f>
        <v>23.905682191780819</v>
      </c>
      <c r="I178" s="129">
        <f>IF('3g CPIH'!E$16="-","-",'3j PAAC PAP'!$G$11*('3g CPIH'!E$16/'3g CPIH'!$G$16))</f>
        <v>23.977327592954992</v>
      </c>
      <c r="J178" s="129">
        <f>IF('3g CPIH'!F$16="-","-",'3j PAAC PAP'!$G$11*('3g CPIH'!F$16/'3g CPIH'!$G$16))</f>
        <v>24.120618395303325</v>
      </c>
      <c r="K178" s="129">
        <f>IF('3g CPIH'!G$16="-","-",'3j PAAC PAP'!$G$11*('3g CPIH'!G$16/'3g CPIH'!$G$16))</f>
        <v>24.4072</v>
      </c>
      <c r="L178" s="129">
        <f>IF('3g CPIH'!H$16="-","-",'3j PAAC PAP'!$G$11*('3g CPIH'!H$16/'3g CPIH'!$G$16))</f>
        <v>24.717663405088064</v>
      </c>
      <c r="M178" s="129">
        <f>IF('3g CPIH'!I$16="-","-",'3j PAAC PAP'!$G$11*('3g CPIH'!I$16/'3g CPIH'!$G$16))</f>
        <v>25.075890410958902</v>
      </c>
      <c r="N178" s="129">
        <f>IF('3g CPIH'!J$16="-","-",'3j PAAC PAP'!$G$11*('3g CPIH'!J$16/'3g CPIH'!$G$16))</f>
        <v>25.290826614481411</v>
      </c>
      <c r="O178" s="30"/>
      <c r="P178" s="129">
        <f>IF('3g CPIH'!L$16="-","-",'3j PAAC PAP'!$G$11*('3g CPIH'!L$16/'3g CPIH'!$G$16))</f>
        <v>25.290826614481411</v>
      </c>
      <c r="Q178" s="129">
        <f>IF('3g CPIH'!M$16="-","-",'3j PAAC PAP'!$G$11*('3g CPIH'!M$16/'3g CPIH'!$G$16))</f>
        <v>25.577408219178082</v>
      </c>
      <c r="R178" s="129">
        <f>IF('3g CPIH'!N$16="-","-",'3j PAAC PAP'!$G$11*('3g CPIH'!N$16/'3g CPIH'!$G$16))</f>
        <v>25.768462622309197</v>
      </c>
      <c r="S178" s="129">
        <f>IF('3g CPIH'!O$16="-","-",'3j PAAC PAP'!$G$11*('3g CPIH'!O$16/'3g CPIH'!$G$16))</f>
        <v>25.911753424657533</v>
      </c>
      <c r="T178" s="129">
        <f>IF('3g CPIH'!P$16="-","-",'3j PAAC PAP'!$G$11*('3g CPIH'!P$16/'3g CPIH'!$G$16))</f>
        <v>25.983398825831699</v>
      </c>
      <c r="U178" s="129" t="str">
        <f>IF('3g CPIH'!Q$16="-","-",'3j PAAC PAP'!$G$11*('3g CPIH'!Q$16/'3g CPIH'!$G$16))</f>
        <v>-</v>
      </c>
      <c r="V178" s="129" t="str">
        <f>IF('3g CPIH'!R$16="-","-",'3j PAAC PAP'!$G$11*('3g CPIH'!R$16/'3g CPIH'!$G$16))</f>
        <v>-</v>
      </c>
      <c r="W178" s="129" t="str">
        <f>IF('3g CPIH'!S$16="-","-",'3j PAAC PAP'!$G$11*('3g CPIH'!S$16/'3g CPIH'!$G$16))</f>
        <v>-</v>
      </c>
      <c r="X178" s="129" t="str">
        <f>IF('3g CPIH'!T$16="-","-",'3j PAAC PAP'!$G$11*('3g CPIH'!T$16/'3g CPIH'!$G$16))</f>
        <v>-</v>
      </c>
      <c r="Y178" s="129" t="str">
        <f>IF('3g CPIH'!U$16="-","-",'3j PAAC PAP'!$G$11*('3g CPIH'!U$16/'3g CPIH'!$G$16))</f>
        <v>-</v>
      </c>
      <c r="Z178" s="129" t="str">
        <f>IF('3g CPIH'!V$16="-","-",'3j PAAC PAP'!$G$11*('3g CPIH'!V$16/'3g CPIH'!$G$16))</f>
        <v>-</v>
      </c>
      <c r="AA178" s="28"/>
    </row>
    <row r="179" spans="1:27" s="29" customFormat="1" ht="11.25" customHeight="1" x14ac:dyDescent="0.15">
      <c r="A179" s="256">
        <v>8</v>
      </c>
      <c r="B179" s="132" t="s">
        <v>349</v>
      </c>
      <c r="C179" s="132" t="s">
        <v>406</v>
      </c>
      <c r="D179" s="134" t="s">
        <v>329</v>
      </c>
      <c r="E179" s="131"/>
      <c r="F179" s="30"/>
      <c r="G179" s="129">
        <f>IF(G174="-","-",SUM(G171:G177)*'3j PAAC PAP'!$G$29)</f>
        <v>0</v>
      </c>
      <c r="H179" s="129">
        <f>IF(H174="-","-",SUM(H171:H177)*'3j PAAC PAP'!$G$29)</f>
        <v>0</v>
      </c>
      <c r="I179" s="129">
        <f>IF(I174="-","-",SUM(I171:I177)*'3j PAAC PAP'!$G$29)</f>
        <v>0</v>
      </c>
      <c r="J179" s="129">
        <f>IF(J174="-","-",SUM(J171:J177)*'3j PAAC PAP'!$G$29)</f>
        <v>0</v>
      </c>
      <c r="K179" s="129">
        <f>IF(K174="-","-",SUM(K171:K177)*'3j PAAC PAP'!$G$29)</f>
        <v>0</v>
      </c>
      <c r="L179" s="129">
        <f>IF(L174="-","-",SUM(L171:L177)*'3j PAAC PAP'!$G$29)</f>
        <v>0</v>
      </c>
      <c r="M179" s="129">
        <f>IF(M174="-","-",SUM(M171:M177)*'3j PAAC PAP'!$G$29)</f>
        <v>0</v>
      </c>
      <c r="N179" s="129">
        <f>IF(N174="-","-",SUM(N171:N177)*'3j PAAC PAP'!$G$29)</f>
        <v>0</v>
      </c>
      <c r="O179" s="30"/>
      <c r="P179" s="129">
        <f>IF(P174="-","-",SUM(P171:P177)*'3j PAAC PAP'!$G$29)</f>
        <v>0</v>
      </c>
      <c r="Q179" s="129">
        <f>IF(Q174="-","-",SUM(Q171:Q177)*'3j PAAC PAP'!$G$29)</f>
        <v>0</v>
      </c>
      <c r="R179" s="129">
        <f>IF(R174="-","-",SUM(R171:R177)*'3j PAAC PAP'!$G$29)</f>
        <v>0</v>
      </c>
      <c r="S179" s="129">
        <f>IF(S174="-","-",SUM(S171:S177)*'3j PAAC PAP'!$G$29)</f>
        <v>0</v>
      </c>
      <c r="T179" s="129">
        <f>IF(T174="-","-",SUM(T171:T177)*'3j PAAC PAP'!$G$29)</f>
        <v>0</v>
      </c>
      <c r="U179" s="129" t="str">
        <f>IF(U174="-","-",SUM(U171:U177)*'3j PAAC PAP'!$G$29)</f>
        <v>-</v>
      </c>
      <c r="V179" s="129" t="str">
        <f>IF(V174="-","-",SUM(V171:V177)*'3j PAAC PAP'!$G$29)</f>
        <v>-</v>
      </c>
      <c r="W179" s="129" t="str">
        <f>IF(W174="-","-",SUM(W171:W177)*'3j PAAC PAP'!$G$29)</f>
        <v>-</v>
      </c>
      <c r="X179" s="129" t="str">
        <f>IF(X174="-","-",SUM(X171:X177)*'3j PAAC PAP'!$G$29)</f>
        <v>-</v>
      </c>
      <c r="Y179" s="129" t="str">
        <f>IF(Y174="-","-",SUM(Y171:Y177)*'3j PAAC PAP'!$G$29)</f>
        <v>-</v>
      </c>
      <c r="Z179" s="129" t="str">
        <f>IF(Z174="-","-",SUM(Z171:Z177)*'3j PAAC PAP'!$G$29)</f>
        <v>-</v>
      </c>
      <c r="AA179" s="28"/>
    </row>
    <row r="180" spans="1:27" x14ac:dyDescent="0.2">
      <c r="A180" s="256">
        <v>9</v>
      </c>
      <c r="B180" s="132" t="s">
        <v>388</v>
      </c>
      <c r="C180" s="178" t="s">
        <v>518</v>
      </c>
      <c r="D180" s="134" t="s">
        <v>329</v>
      </c>
      <c r="E180" s="131"/>
      <c r="F180" s="30"/>
      <c r="G180" s="129">
        <f>IF(G174="-","-",SUM(G171:G179)*'3k EBIT'!$E$7)</f>
        <v>1.8779856862675126</v>
      </c>
      <c r="H180" s="129">
        <f>IF(H174="-","-",SUM(H171:H179)*'3k EBIT'!$E$7)</f>
        <v>1.8804141529915832</v>
      </c>
      <c r="I180" s="129">
        <f>IF(I174="-","-",SUM(I171:I179)*'3k EBIT'!$E$7)</f>
        <v>1.8456884013551234</v>
      </c>
      <c r="J180" s="129">
        <f>IF(J174="-","-",SUM(J171:J179)*'3k EBIT'!$E$7)</f>
        <v>1.8529738015273347</v>
      </c>
      <c r="K180" s="129">
        <f>IF(K174="-","-",SUM(K171:K179)*'3k EBIT'!$E$7)</f>
        <v>1.9475589799103197</v>
      </c>
      <c r="L180" s="129">
        <f>IF(L174="-","-",SUM(L171:L179)*'3k EBIT'!$E$7)</f>
        <v>1.9608055133833704</v>
      </c>
      <c r="M180" s="129">
        <f>IF(M174="-","-",SUM(M171:M179)*'3k EBIT'!$E$7)</f>
        <v>2.0116094353640612</v>
      </c>
      <c r="N180" s="129">
        <f>IF(N174="-","-",SUM(N171:N179)*'3k EBIT'!$E$7)</f>
        <v>2.0235477957601153</v>
      </c>
      <c r="O180" s="30"/>
      <c r="P180" s="129">
        <f>IF(P174="-","-",SUM(P171:P179)*'3k EBIT'!$E$7)</f>
        <v>2.0235477957601153</v>
      </c>
      <c r="Q180" s="129">
        <f>IF(Q174="-","-",SUM(Q171:Q179)*'3k EBIT'!$E$7)</f>
        <v>1.9789664430883975</v>
      </c>
      <c r="R180" s="129">
        <f>IF(R174="-","-",SUM(R171:R179)*'3k EBIT'!$E$7)</f>
        <v>1.9851658208452314</v>
      </c>
      <c r="S180" s="129">
        <f>IF(S174="-","-",SUM(S171:S179)*'3k EBIT'!$E$7)</f>
        <v>2.0298372250474683</v>
      </c>
      <c r="T180" s="129">
        <f>IF(T174="-","-",SUM(T171:T179)*'3k EBIT'!$E$7)</f>
        <v>2.0157382268594297</v>
      </c>
      <c r="U180" s="129" t="str">
        <f>IF(U174="-","-",SUM(U171:U179)*'3k EBIT'!$E$7)</f>
        <v>-</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2">
      <c r="A181" s="256">
        <v>10</v>
      </c>
      <c r="B181" s="132" t="s">
        <v>292</v>
      </c>
      <c r="C181" s="176" t="s">
        <v>519</v>
      </c>
      <c r="D181" s="134" t="s">
        <v>329</v>
      </c>
      <c r="E181" s="130"/>
      <c r="F181" s="30"/>
      <c r="G181" s="129">
        <f>IF(G176="-","-",SUM(G171:G174,G176:G180)*'3l HAP'!$E$8)</f>
        <v>1.0404598990538039</v>
      </c>
      <c r="H181" s="129">
        <f>IF(H176="-","-",SUM(H171:H174,H176:H180)*'3l HAP'!$E$8)</f>
        <v>1.0423312236128019</v>
      </c>
      <c r="I181" s="129">
        <f>IF(I176="-","-",SUM(I171:I174,I176:I180)*'3l HAP'!$E$8)</f>
        <v>1.0454985055230446</v>
      </c>
      <c r="J181" s="129">
        <f>IF(J176="-","-",SUM(J171:J174,J176:J180)*'3l HAP'!$E$8)</f>
        <v>1.0511124792000384</v>
      </c>
      <c r="K181" s="129">
        <f>IF(K176="-","-",SUM(K171:K174,K176:K180)*'3l HAP'!$E$8)</f>
        <v>1.0646797847895813</v>
      </c>
      <c r="L181" s="129">
        <f>IF(L176="-","-",SUM(L171:L174,L176:L180)*'3l HAP'!$E$8)</f>
        <v>1.0748872803932927</v>
      </c>
      <c r="M181" s="129">
        <f>IF(M176="-","-",SUM(M171:M174,M176:M180)*'3l HAP'!$E$8)</f>
        <v>1.1215172479450044</v>
      </c>
      <c r="N181" s="129">
        <f>IF(N176="-","-",SUM(N171:N174,N176:N180)*'3l HAP'!$E$8)</f>
        <v>1.1307166933324451</v>
      </c>
      <c r="O181" s="30"/>
      <c r="P181" s="129">
        <f>IF(P176="-","-",SUM(P171:P174,P176:P180)*'3l HAP'!$E$8)</f>
        <v>1.1307166933324451</v>
      </c>
      <c r="Q181" s="129">
        <f>IF(Q176="-","-",SUM(Q171:Q174,Q176:Q180)*'3l HAP'!$E$8)</f>
        <v>1.1679723867081906</v>
      </c>
      <c r="R181" s="129">
        <f>IF(R176="-","-",SUM(R171:R174,R176:R180)*'3l HAP'!$E$8)</f>
        <v>1.1727494947211936</v>
      </c>
      <c r="S181" s="129">
        <f>IF(S176="-","-",SUM(S171:S174,S176:S180)*'3l HAP'!$E$8)</f>
        <v>1.2050347381303828</v>
      </c>
      <c r="T181" s="129">
        <f>IF(T176="-","-",SUM(T171:T174,T176:T180)*'3l HAP'!$E$8)</f>
        <v>1.194170351435258</v>
      </c>
      <c r="U181" s="129" t="str">
        <f>IF(U176="-","-",SUM(U171:U174,U176:U180)*'3l HAP'!$E$8)</f>
        <v>-</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2">
      <c r="A182" s="256">
        <v>11</v>
      </c>
      <c r="B182" s="132" t="s">
        <v>44</v>
      </c>
      <c r="C182" s="178" t="str">
        <f>B182&amp;"_"&amp;D182</f>
        <v>Total_Northern Scotland</v>
      </c>
      <c r="D182" s="134" t="s">
        <v>329</v>
      </c>
      <c r="E182" s="131"/>
      <c r="F182" s="30"/>
      <c r="G182" s="129">
        <f t="shared" ref="G182:N182" si="26">IF(G176="-","-",SUM(G171:G181))</f>
        <v>99.881770981206927</v>
      </c>
      <c r="H182" s="129">
        <f t="shared" si="26"/>
        <v>100.011456291081</v>
      </c>
      <c r="I182" s="129">
        <f t="shared" si="26"/>
        <v>98.186953189154252</v>
      </c>
      <c r="J182" s="129">
        <f t="shared" si="26"/>
        <v>98.576009118776469</v>
      </c>
      <c r="K182" s="129">
        <f t="shared" si="26"/>
        <v>103.56774165143678</v>
      </c>
      <c r="L182" s="129">
        <f t="shared" si="26"/>
        <v>104.27513483133194</v>
      </c>
      <c r="M182" s="129">
        <f t="shared" si="26"/>
        <v>106.99565432498923</v>
      </c>
      <c r="N182" s="129">
        <f t="shared" si="26"/>
        <v>107.6331882685285</v>
      </c>
      <c r="O182" s="30"/>
      <c r="P182" s="129">
        <f t="shared" ref="P182:Z182" si="27">IF(P176="-","-",SUM(P171:P181))</f>
        <v>107.6331882685285</v>
      </c>
      <c r="Q182" s="129">
        <f t="shared" si="27"/>
        <v>105.32405794836316</v>
      </c>
      <c r="R182" s="129">
        <f t="shared" si="27"/>
        <v>105.65511796143751</v>
      </c>
      <c r="S182" s="129">
        <f t="shared" si="27"/>
        <v>108.03852877066795</v>
      </c>
      <c r="T182" s="129">
        <f t="shared" si="27"/>
        <v>107.28561215426689</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15">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15">
      <c r="A187" s="256"/>
      <c r="B187" s="135" t="s">
        <v>352</v>
      </c>
      <c r="C187" s="135" t="s">
        <v>343</v>
      </c>
      <c r="D187" s="133" t="s">
        <v>291</v>
      </c>
      <c r="E187" s="128"/>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15">
      <c r="A188" s="256"/>
      <c r="B188" s="135" t="s">
        <v>349</v>
      </c>
      <c r="C188" s="135" t="s">
        <v>344</v>
      </c>
      <c r="D188" s="133" t="s">
        <v>291</v>
      </c>
      <c r="E188" s="128"/>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f t="shared" si="31"/>
        <v>42.226323287671228</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15">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-0.13106672002308281</v>
      </c>
      <c r="M189" s="38">
        <f t="shared" si="32"/>
        <v>1.6490085512788444</v>
      </c>
      <c r="N189" s="38">
        <f t="shared" si="32"/>
        <v>1.7011698553751098</v>
      </c>
      <c r="O189" s="30"/>
      <c r="P189" s="38">
        <f t="shared" ref="P189:Z189" si="33">IF(P21="-","-",AVERAGE(P21,P33,P45,P57,P69,P81,P93,P105,P117,P129,P141,P153,P165,P177))</f>
        <v>1.7011698553751098</v>
      </c>
      <c r="Q189" s="38">
        <f t="shared" si="33"/>
        <v>3.37071596157242</v>
      </c>
      <c r="R189" s="38">
        <f t="shared" si="33"/>
        <v>3.2761312765157915</v>
      </c>
      <c r="S189" s="38">
        <f t="shared" si="33"/>
        <v>4.8946129781636989</v>
      </c>
      <c r="T189" s="38">
        <f t="shared" si="33"/>
        <v>4.2887571563853459</v>
      </c>
      <c r="U189" s="38" t="str">
        <f t="shared" si="33"/>
        <v>-</v>
      </c>
      <c r="V189" s="38" t="str">
        <f t="shared" si="33"/>
        <v>-</v>
      </c>
      <c r="W189" s="38" t="str">
        <f t="shared" si="33"/>
        <v>-</v>
      </c>
      <c r="X189" s="38" t="str">
        <f t="shared" si="33"/>
        <v>-</v>
      </c>
      <c r="Y189" s="38" t="str">
        <f t="shared" si="33"/>
        <v>-</v>
      </c>
      <c r="Z189" s="38" t="str">
        <f t="shared" si="33"/>
        <v>-</v>
      </c>
      <c r="AA189" s="28"/>
    </row>
    <row r="190" spans="1:27" s="29" customFormat="1" ht="11.25" x14ac:dyDescent="0.15">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t="str">
        <f t="shared" si="35"/>
        <v>-</v>
      </c>
      <c r="V190" s="38" t="str">
        <f t="shared" si="35"/>
        <v>-</v>
      </c>
      <c r="W190" s="38" t="str">
        <f t="shared" si="35"/>
        <v>-</v>
      </c>
      <c r="X190" s="38" t="str">
        <f t="shared" si="35"/>
        <v>-</v>
      </c>
      <c r="Y190" s="38" t="str">
        <f t="shared" si="35"/>
        <v>-</v>
      </c>
      <c r="Z190" s="38" t="str">
        <f t="shared" si="35"/>
        <v>-</v>
      </c>
      <c r="AA190" s="28"/>
    </row>
    <row r="191" spans="1:27" s="29" customFormat="1" ht="11.25" x14ac:dyDescent="0.15">
      <c r="A191" s="256"/>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1.702219886811942</v>
      </c>
      <c r="M192" s="38">
        <f t="shared" si="30"/>
        <v>1.7686268079354901</v>
      </c>
      <c r="N192" s="38">
        <f t="shared" si="30"/>
        <v>1.780565168331544</v>
      </c>
      <c r="O192" s="30"/>
      <c r="P192" s="38">
        <f t="shared" si="31"/>
        <v>1.780565168331544</v>
      </c>
      <c r="Q192" s="38">
        <f t="shared" si="31"/>
        <v>1.8271275485169689</v>
      </c>
      <c r="R192" s="38">
        <f t="shared" si="31"/>
        <v>1.8333269262738028</v>
      </c>
      <c r="S192" s="38">
        <f t="shared" si="31"/>
        <v>1.8892082521903257</v>
      </c>
      <c r="T192" s="38">
        <f t="shared" si="31"/>
        <v>1.8751092540022867</v>
      </c>
      <c r="U192" s="38" t="str">
        <f t="shared" si="31"/>
        <v>-</v>
      </c>
      <c r="V192" s="38" t="str">
        <f t="shared" si="31"/>
        <v>-</v>
      </c>
      <c r="W192" s="38" t="str">
        <f t="shared" si="31"/>
        <v>-</v>
      </c>
      <c r="X192" s="38" t="str">
        <f t="shared" si="31"/>
        <v>-</v>
      </c>
      <c r="Y192" s="38" t="str">
        <f t="shared" si="31"/>
        <v>-</v>
      </c>
      <c r="Z192" s="38" t="str">
        <f t="shared" si="31"/>
        <v>-</v>
      </c>
      <c r="AA192" s="28"/>
    </row>
    <row r="193" spans="1:27" s="29" customFormat="1" ht="11.25" x14ac:dyDescent="0.15">
      <c r="A193" s="256"/>
      <c r="B193" s="135" t="s">
        <v>292</v>
      </c>
      <c r="C193" s="135" t="s">
        <v>519</v>
      </c>
      <c r="D193" s="133" t="s">
        <v>291</v>
      </c>
      <c r="E193" s="128"/>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1.0711013282346602</v>
      </c>
      <c r="M193" s="38">
        <f t="shared" si="30"/>
        <v>1.1179597392968228</v>
      </c>
      <c r="N193" s="38">
        <f t="shared" si="30"/>
        <v>1.1271591846842632</v>
      </c>
      <c r="O193" s="30"/>
      <c r="P193" s="38">
        <f t="shared" si="31"/>
        <v>1.1271591846842632</v>
      </c>
      <c r="Q193" s="38">
        <f t="shared" si="31"/>
        <v>1.1657493134527706</v>
      </c>
      <c r="R193" s="38">
        <f t="shared" si="31"/>
        <v>1.1705264214657733</v>
      </c>
      <c r="S193" s="38">
        <f t="shared" si="31"/>
        <v>1.2029757893387811</v>
      </c>
      <c r="T193" s="38">
        <f t="shared" si="31"/>
        <v>1.1921114026436563</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15">
      <c r="A194" s="256"/>
      <c r="B194" s="135" t="s">
        <v>44</v>
      </c>
      <c r="C194" s="135" t="str">
        <f>B194&amp;"_"&amp;D194</f>
        <v>Total_GB average</v>
      </c>
      <c r="D194" s="127" t="s">
        <v>291</v>
      </c>
      <c r="E194" s="128"/>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90.661584681173295</v>
      </c>
      <c r="M194" s="38">
        <f t="shared" si="30"/>
        <v>94.203542760341051</v>
      </c>
      <c r="N194" s="38">
        <f t="shared" si="30"/>
        <v>94.841076703880304</v>
      </c>
      <c r="O194" s="30"/>
      <c r="P194" s="38">
        <f t="shared" si="31"/>
        <v>94.841076703880304</v>
      </c>
      <c r="Q194" s="38">
        <f t="shared" si="31"/>
        <v>97.330317409107764</v>
      </c>
      <c r="R194" s="38">
        <f t="shared" si="31"/>
        <v>97.661377422182099</v>
      </c>
      <c r="S194" s="38">
        <f t="shared" si="31"/>
        <v>100.63494799187637</v>
      </c>
      <c r="T194" s="38">
        <f t="shared" si="31"/>
        <v>99.882031375475293</v>
      </c>
      <c r="U194" s="38" t="str">
        <f t="shared" si="31"/>
        <v>-</v>
      </c>
      <c r="V194" s="38" t="str">
        <f t="shared" si="31"/>
        <v>-</v>
      </c>
      <c r="W194" s="38" t="str">
        <f t="shared" si="31"/>
        <v>-</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33</v>
      </c>
      <c r="D6" s="75"/>
      <c r="E6" s="75"/>
      <c r="F6" s="75"/>
      <c r="G6" s="75"/>
      <c r="I6" s="76"/>
      <c r="J6" s="76"/>
      <c r="K6" s="76"/>
      <c r="L6" s="76"/>
      <c r="M6" s="76"/>
      <c r="N6" s="76"/>
      <c r="O6" s="76"/>
      <c r="P6" s="76"/>
      <c r="Q6" s="76"/>
    </row>
    <row r="7" spans="1:27" ht="14.65" customHeight="1" x14ac:dyDescent="0.2">
      <c r="B7" s="79" t="s">
        <v>470</v>
      </c>
      <c r="C7" s="81" t="s">
        <v>0</v>
      </c>
      <c r="D7" s="75"/>
      <c r="E7" s="75"/>
      <c r="F7" s="75"/>
      <c r="G7" s="75"/>
      <c r="I7" s="76"/>
      <c r="J7" s="76"/>
      <c r="K7" s="76"/>
      <c r="L7" s="76"/>
      <c r="M7" s="76"/>
      <c r="N7" s="76"/>
      <c r="O7" s="76"/>
      <c r="P7" s="76"/>
      <c r="Q7" s="76"/>
    </row>
    <row r="8" spans="1:27" ht="12.4" customHeight="1" x14ac:dyDescent="0.2">
      <c r="B8" s="80" t="s">
        <v>345</v>
      </c>
      <c r="C8" s="82" t="s">
        <v>585</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f>IF('3c AA'!W237="-","-",'3c AA'!W237)</f>
        <v>0</v>
      </c>
      <c r="U17" s="38" t="str">
        <f>IF('3c AA'!X237="-","-",'3c AA'!X237)</f>
        <v>-</v>
      </c>
      <c r="V17" s="38" t="str">
        <f>IF('3c AA'!Y237="-","-",'3c AA'!Y237)</f>
        <v>-</v>
      </c>
      <c r="W17" s="38" t="str">
        <f>IF('3c AA'!Z237="-","-",'3c AA'!Z237)</f>
        <v>-</v>
      </c>
      <c r="X17" s="38" t="str">
        <f>IF('3c AA'!AA237="-","-",'3c AA'!AA237)</f>
        <v>-</v>
      </c>
      <c r="Y17" s="38" t="str">
        <f>IF('3c AA'!AB237="-","-",'3c AA'!AB237)</f>
        <v>-</v>
      </c>
      <c r="Z17" s="38" t="str">
        <f>IF('3c AA'!AC237="-","-",'3c AA'!AC237)</f>
        <v>-</v>
      </c>
      <c r="AA17" s="28"/>
    </row>
    <row r="18" spans="1:27" s="29" customFormat="1" ht="11.25" customHeight="1" x14ac:dyDescent="0.15">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t="str">
        <f>'3d PC'!U64</f>
        <v>-</v>
      </c>
      <c r="V18" s="38" t="str">
        <f>'3d PC'!V64</f>
        <v>-</v>
      </c>
      <c r="W18" s="38" t="str">
        <f>'3d PC'!W64</f>
        <v>-</v>
      </c>
      <c r="X18" s="38" t="str">
        <f>'3d PC'!X64</f>
        <v>-</v>
      </c>
      <c r="Y18" s="38" t="str">
        <f>'3d PC'!Y64</f>
        <v>-</v>
      </c>
      <c r="Z18" s="38" t="str">
        <f>'3d PC'!Z64</f>
        <v>-</v>
      </c>
      <c r="AA18" s="28"/>
    </row>
    <row r="19" spans="1:27" s="29" customFormat="1" ht="11.25" customHeight="1" x14ac:dyDescent="0.15">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15">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t="str">
        <f>IF('3g CPIH'!Q$16="-","-",'3h OC '!$E$11*('3g CPIH'!Q$16/'3g CPIH'!$G$16))</f>
        <v>-</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SMNCC'!G$51="-","-",'3i SMNCC'!G$51)</f>
        <v>0</v>
      </c>
      <c r="L21" s="38">
        <f>IF('3i SMNCC'!H$51="-","-",'3i SMNCC'!H$51)</f>
        <v>-0.1023945869506754</v>
      </c>
      <c r="M21" s="38">
        <f>IF('3i SMNCC'!I$51="-","-",'3i SMNCC'!I$51)</f>
        <v>1.310776222511721</v>
      </c>
      <c r="N21" s="38">
        <f>IF('3i SMNCC'!J$51="-","-",'3i SMNCC'!J$51)</f>
        <v>1.356066529023727</v>
      </c>
      <c r="O21" s="30"/>
      <c r="P21" s="38">
        <f>IF('3i SMNCC'!L$51="-","-",'3i SMNCC'!L$51)</f>
        <v>1.356066529023727</v>
      </c>
      <c r="Q21" s="38">
        <f>IF('3i SMNCC'!M$51="-","-",'3i SMNCC'!M$51)</f>
        <v>2.7190896886881828</v>
      </c>
      <c r="R21" s="38">
        <f>IF('3i SMNCC'!N$51="-","-",'3i SMNCC'!N$51)</f>
        <v>2.5445731212335492</v>
      </c>
      <c r="S21" s="38">
        <f>IF('3i SMNCC'!O$51="-","-",'3i SMNCC'!O$51)</f>
        <v>3.7238675166956514</v>
      </c>
      <c r="T21" s="38">
        <f>IF('3i SMNCC'!P$51="-","-",'3i SMNCC'!P$51)</f>
        <v>3.2317970151566944</v>
      </c>
      <c r="U21" s="38" t="str">
        <f>IF('3i SMNCC'!Q$51="-","-",'3i SMNCC'!Q$51)</f>
        <v>-</v>
      </c>
      <c r="V21" s="38" t="str">
        <f>IF('3i SMNCC'!R$51="-","-",'3i SMNCC'!R$51)</f>
        <v>-</v>
      </c>
      <c r="W21" s="38" t="str">
        <f>IF('3i SMNCC'!S$51="-","-",'3i SMNCC'!S$51)</f>
        <v>-</v>
      </c>
      <c r="X21" s="38" t="str">
        <f>IF('3i SMNCC'!T$51="-","-",'3i SMNCC'!T$51)</f>
        <v>-</v>
      </c>
      <c r="Y21" s="38" t="str">
        <f>IF('3i SMNCC'!U$51="-","-",'3i SMNCC'!U$51)</f>
        <v>-</v>
      </c>
      <c r="Z21" s="38" t="str">
        <f>IF('3i SMNCC'!V$51="-","-",'3i SMNCC'!V$51)</f>
        <v>-</v>
      </c>
      <c r="AA21" s="28"/>
    </row>
    <row r="22" spans="1:27" s="29" customFormat="1" ht="11.25" customHeight="1" x14ac:dyDescent="0.15">
      <c r="A22" s="256"/>
      <c r="B22" s="135" t="s">
        <v>349</v>
      </c>
      <c r="C22" s="135" t="s">
        <v>389</v>
      </c>
      <c r="D22" s="127" t="s">
        <v>315</v>
      </c>
      <c r="E22" s="128"/>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f>IF('3g CPIH'!P$16="-","-",'3j PAAC PAP'!$G$23*('3g CPIH'!P$16/'3g CPIH'!$G$16))</f>
        <v>42.223023091976515</v>
      </c>
      <c r="U22" s="38" t="str">
        <f>IF('3g CPIH'!Q$16="-","-",'3j PAAC PAP'!$G$23*('3g CPIH'!Q$16/'3g CPIH'!$G$16))</f>
        <v>-</v>
      </c>
      <c r="V22" s="38" t="str">
        <f>IF('3g CPIH'!R$16="-","-",'3j PAAC PAP'!$G$23*('3g CPIH'!R$16/'3g CPIH'!$G$16))</f>
        <v>-</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25" x14ac:dyDescent="0.15">
      <c r="A23" s="256"/>
      <c r="B23" s="135" t="s">
        <v>349</v>
      </c>
      <c r="C23" s="135" t="s">
        <v>406</v>
      </c>
      <c r="D23" s="127" t="s">
        <v>315</v>
      </c>
      <c r="E23" s="128"/>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f>IF(T18="-","-",SUM(T15:T21)*'3j PAAC PAP'!$G$41)</f>
        <v>0</v>
      </c>
      <c r="U23" s="38" t="str">
        <f>IF(U18="-","-",SUM(U15:U21)*'3j PAAC PAP'!$G$41)</f>
        <v>-</v>
      </c>
      <c r="V23" s="38" t="str">
        <f>IF(V18="-","-",SUM(V15:V21)*'3j PAAC PAP'!$G$41)</f>
        <v>-</v>
      </c>
      <c r="W23" s="38" t="str">
        <f>IF(W18="-","-",SUM(W15:W21)*'3j PAAC PAP'!$G$41)</f>
        <v>-</v>
      </c>
      <c r="X23" s="38" t="str">
        <f>IF(X18="-","-",SUM(X15:X21)*'3j PAAC PAP'!$G$41)</f>
        <v>-</v>
      </c>
      <c r="Y23" s="38" t="str">
        <f>IF(Y18="-","-",SUM(Y15:Y21)*'3j PAAC PAP'!$G$41)</f>
        <v>-</v>
      </c>
      <c r="Z23" s="38" t="str">
        <f>IF(Z18="-","-",SUM(Z15:Z21)*'3j PAAC PAP'!$G$41)</f>
        <v>-</v>
      </c>
      <c r="AA23" s="28"/>
    </row>
    <row r="24" spans="1:27" s="29" customFormat="1" ht="11.25" x14ac:dyDescent="0.15">
      <c r="A24" s="256"/>
      <c r="B24" s="135" t="s">
        <v>388</v>
      </c>
      <c r="C24" s="135" t="s">
        <v>518</v>
      </c>
      <c r="D24" s="127" t="s">
        <v>315</v>
      </c>
      <c r="E24" s="128"/>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2.179556876188224</v>
      </c>
      <c r="M24" s="38">
        <f>IF(M18="-","-",SUM(M15:M23)*'3k EBIT'!$E$11)</f>
        <v>2.24467414131913</v>
      </c>
      <c r="N24" s="38">
        <f>IF(N18="-","-",SUM(N15:N23)*'3k EBIT'!$E$11)</f>
        <v>2.2633929246942457</v>
      </c>
      <c r="O24" s="30"/>
      <c r="P24" s="38">
        <f>IF(P18="-","-",SUM(P15:P23)*'3k EBIT'!$E$11)</f>
        <v>2.2633929246942457</v>
      </c>
      <c r="Q24" s="38">
        <f>IF(Q18="-","-",SUM(Q15:Q23)*'3k EBIT'!$E$11)</f>
        <v>2.3168217242077791</v>
      </c>
      <c r="R24" s="38">
        <f>IF(R18="-","-",SUM(R15:R23)*'3k EBIT'!$E$11)</f>
        <v>2.3276183150087935</v>
      </c>
      <c r="S24" s="38">
        <f>IF(S18="-","-",SUM(S15:S23)*'3k EBIT'!$E$11)</f>
        <v>2.3655648117716734</v>
      </c>
      <c r="T24" s="38">
        <f>IF(T18="-","-",SUM(T15:T23)*'3k EBIT'!$E$11)</f>
        <v>2.3559741078194558</v>
      </c>
      <c r="U24" s="38" t="str">
        <f>IF(U18="-","-",SUM(U15:U23)*'3k EBIT'!$E$11)</f>
        <v>-</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15">
      <c r="A25" s="256"/>
      <c r="B25" s="135" t="s">
        <v>292</v>
      </c>
      <c r="C25" s="179" t="s">
        <v>519</v>
      </c>
      <c r="D25" s="127" t="s">
        <v>315</v>
      </c>
      <c r="E25" s="127"/>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1.6795199496525963</v>
      </c>
      <c r="M25" s="38">
        <f>IF(M20="-","-",SUM(M15:M18,M20:M24)*'3l HAP'!$E$12)</f>
        <v>1.7296979225465365</v>
      </c>
      <c r="N25" s="38">
        <f>IF(N20="-","-",SUM(N15:N18,N20:N24)*'3l HAP'!$E$12)</f>
        <v>1.7441222169777579</v>
      </c>
      <c r="O25" s="30"/>
      <c r="P25" s="38">
        <f>IF(P20="-","-",SUM(P15:P18,P20:P24)*'3l HAP'!$E$12)</f>
        <v>1.7441222169777579</v>
      </c>
      <c r="Q25" s="38">
        <f>IF(Q20="-","-",SUM(Q15:Q18,Q20:Q24)*'3l HAP'!$E$12)</f>
        <v>1.7852933080602276</v>
      </c>
      <c r="R25" s="38">
        <f>IF(R20="-","-",SUM(R15:R18,R20:R24)*'3l HAP'!$E$12)</f>
        <v>1.7936129301983992</v>
      </c>
      <c r="S25" s="38">
        <f>IF(S20="-","-",SUM(S15:S18,S20:S24)*'3l HAP'!$E$12)</f>
        <v>1.8228536896522858</v>
      </c>
      <c r="T25" s="38">
        <f>IF(T20="-","-",SUM(T15:T18,T20:T24)*'3l HAP'!$E$12)</f>
        <v>1.8154632981488843</v>
      </c>
      <c r="U25" s="38" t="str">
        <f>IF(U20="-","-",SUM(U15:U18,U20:U24)*'3l HAP'!$E$12)</f>
        <v>-</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15">
      <c r="A26" s="256"/>
      <c r="B26" s="135" t="s">
        <v>44</v>
      </c>
      <c r="C26" s="135" t="str">
        <f>B26&amp;"_"&amp;D26</f>
        <v>Total_Eastern</v>
      </c>
      <c r="D26" s="127" t="s">
        <v>315</v>
      </c>
      <c r="E26" s="128"/>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116.39299236633154</v>
      </c>
      <c r="M26" s="38">
        <f t="shared" si="0"/>
        <v>119.87039340417597</v>
      </c>
      <c r="N26" s="38">
        <f t="shared" si="0"/>
        <v>120.87001641667436</v>
      </c>
      <c r="O26" s="30"/>
      <c r="P26" s="38">
        <f t="shared" si="0"/>
        <v>120.87001641667436</v>
      </c>
      <c r="Q26" s="38">
        <f t="shared" si="0"/>
        <v>123.7232284258956</v>
      </c>
      <c r="R26" s="38">
        <f t="shared" si="0"/>
        <v>124.29978943442619</v>
      </c>
      <c r="S26" s="38">
        <f t="shared" si="0"/>
        <v>126.32621340908989</v>
      </c>
      <c r="T26" s="38">
        <f t="shared" si="0"/>
        <v>125.81404933386258</v>
      </c>
      <c r="U26" s="38" t="str">
        <f t="shared" si="0"/>
        <v>-</v>
      </c>
      <c r="V26" s="38" t="str">
        <f t="shared" si="0"/>
        <v>-</v>
      </c>
      <c r="W26" s="38" t="str">
        <f t="shared" si="0"/>
        <v>-</v>
      </c>
      <c r="X26" s="38" t="str">
        <f t="shared" si="0"/>
        <v>-</v>
      </c>
      <c r="Y26" s="38" t="str">
        <f t="shared" si="0"/>
        <v>-</v>
      </c>
      <c r="Z26" s="38" t="str">
        <f t="shared" si="0"/>
        <v>-</v>
      </c>
      <c r="AA26" s="28"/>
    </row>
    <row r="27" spans="1:27" s="29" customFormat="1" ht="11.25" customHeight="1" x14ac:dyDescent="0.15">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AA'!J238="-","-",'3c AA'!J238)</f>
        <v>-</v>
      </c>
      <c r="H29" s="129" t="str">
        <f>IF('3c AA'!K238="-","-",'3c AA'!K238)</f>
        <v>-</v>
      </c>
      <c r="I29" s="129" t="str">
        <f>IF('3c AA'!L238="-","-",'3c AA'!L238)</f>
        <v>-</v>
      </c>
      <c r="J29" s="129" t="str">
        <f>IF('3c AA'!M238="-","-",'3c AA'!M238)</f>
        <v>-</v>
      </c>
      <c r="K29" s="129" t="str">
        <f>IF('3c AA'!N238="-","-",'3c AA'!N238)</f>
        <v>-</v>
      </c>
      <c r="L29" s="129" t="str">
        <f>IF('3c AA'!O238="-","-",'3c AA'!O238)</f>
        <v>-</v>
      </c>
      <c r="M29" s="129" t="str">
        <f>IF('3c AA'!P238="-","-",'3c AA'!P238)</f>
        <v>-</v>
      </c>
      <c r="N29" s="129" t="str">
        <f>IF('3c AA'!Q238="-","-",'3c AA'!Q238)</f>
        <v>-</v>
      </c>
      <c r="O29" s="30"/>
      <c r="P29" s="129" t="str">
        <f>IF('3c AA'!S238="-","-",'3c AA'!S238)</f>
        <v>-</v>
      </c>
      <c r="Q29" s="129" t="str">
        <f>IF('3c AA'!T238="-","-",'3c AA'!T238)</f>
        <v>-</v>
      </c>
      <c r="R29" s="129" t="str">
        <f>IF('3c AA'!U238="-","-",'3c AA'!U238)</f>
        <v>-</v>
      </c>
      <c r="S29" s="129" t="str">
        <f>IF('3c AA'!V238="-","-",'3c AA'!V238)</f>
        <v>-</v>
      </c>
      <c r="T29" s="129">
        <f>IF('3c AA'!W238="-","-",'3c AA'!W238)</f>
        <v>0</v>
      </c>
      <c r="U29" s="129" t="str">
        <f>IF('3c AA'!X238="-","-",'3c AA'!X238)</f>
        <v>-</v>
      </c>
      <c r="V29" s="129" t="str">
        <f>IF('3c AA'!Y238="-","-",'3c AA'!Y238)</f>
        <v>-</v>
      </c>
      <c r="W29" s="129" t="str">
        <f>IF('3c AA'!Z238="-","-",'3c AA'!Z238)</f>
        <v>-</v>
      </c>
      <c r="X29" s="129" t="str">
        <f>IF('3c AA'!AA238="-","-",'3c AA'!AA238)</f>
        <v>-</v>
      </c>
      <c r="Y29" s="129" t="str">
        <f>IF('3c AA'!AB238="-","-",'3c AA'!AB238)</f>
        <v>-</v>
      </c>
      <c r="Z29" s="129" t="str">
        <f>IF('3c AA'!AC238="-","-",'3c AA'!AC238)</f>
        <v>-</v>
      </c>
      <c r="AA29" s="28"/>
    </row>
    <row r="30" spans="1:27" s="29" customFormat="1" ht="12.4" customHeight="1" x14ac:dyDescent="0.15">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t="str">
        <f>'3d PC'!U64</f>
        <v>-</v>
      </c>
      <c r="V30" s="129" t="str">
        <f>'3d PC'!V64</f>
        <v>-</v>
      </c>
      <c r="W30" s="129" t="str">
        <f>'3d PC'!W64</f>
        <v>-</v>
      </c>
      <c r="X30" s="129" t="str">
        <f>'3d PC'!X64</f>
        <v>-</v>
      </c>
      <c r="Y30" s="129" t="str">
        <f>'3d PC'!Y64</f>
        <v>-</v>
      </c>
      <c r="Z30" s="129" t="str">
        <f>'3d PC'!Z64</f>
        <v>-</v>
      </c>
      <c r="AA30" s="28"/>
    </row>
    <row r="31" spans="1:27" s="29" customFormat="1" ht="11.25" customHeight="1" x14ac:dyDescent="0.15">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15">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t="str">
        <f>IF('3g CPIH'!Q$16="-","-",'3h OC '!$E$11*('3g CPIH'!Q$16/'3g CPIH'!$G$16))</f>
        <v>-</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SMNCC'!G$51="-","-",'3i SMNCC'!G$51)</f>
        <v>0</v>
      </c>
      <c r="L33" s="129">
        <f>IF('3i SMNCC'!H$51="-","-",'3i SMNCC'!H$51)</f>
        <v>-0.1023945869506754</v>
      </c>
      <c r="M33" s="129">
        <f>IF('3i SMNCC'!I$51="-","-",'3i SMNCC'!I$51)</f>
        <v>1.310776222511721</v>
      </c>
      <c r="N33" s="129">
        <f>IF('3i SMNCC'!J$51="-","-",'3i SMNCC'!J$51)</f>
        <v>1.356066529023727</v>
      </c>
      <c r="O33" s="30"/>
      <c r="P33" s="129">
        <f>IF('3i SMNCC'!L$51="-","-",'3i SMNCC'!L$51)</f>
        <v>1.356066529023727</v>
      </c>
      <c r="Q33" s="129">
        <f>IF('3i SMNCC'!M$51="-","-",'3i SMNCC'!M$51)</f>
        <v>2.7190896886881828</v>
      </c>
      <c r="R33" s="129">
        <f>IF('3i SMNCC'!N$51="-","-",'3i SMNCC'!N$51)</f>
        <v>2.5445731212335492</v>
      </c>
      <c r="S33" s="129">
        <f>IF('3i SMNCC'!O$51="-","-",'3i SMNCC'!O$51)</f>
        <v>3.7238675166956514</v>
      </c>
      <c r="T33" s="129">
        <f>IF('3i SMNCC'!P$51="-","-",'3i SMNCC'!P$51)</f>
        <v>3.2317970151566944</v>
      </c>
      <c r="U33" s="129" t="str">
        <f>IF('3i SMNCC'!Q$51="-","-",'3i SMNCC'!Q$51)</f>
        <v>-</v>
      </c>
      <c r="V33" s="129" t="str">
        <f>IF('3i SMNCC'!R$51="-","-",'3i SMNCC'!R$51)</f>
        <v>-</v>
      </c>
      <c r="W33" s="129" t="str">
        <f>IF('3i SMNCC'!S$51="-","-",'3i SMNCC'!S$51)</f>
        <v>-</v>
      </c>
      <c r="X33" s="129" t="str">
        <f>IF('3i SMNCC'!T$51="-","-",'3i SMNCC'!T$51)</f>
        <v>-</v>
      </c>
      <c r="Y33" s="129" t="str">
        <f>IF('3i SMNCC'!U$51="-","-",'3i SMNCC'!U$51)</f>
        <v>-</v>
      </c>
      <c r="Z33" s="129" t="str">
        <f>IF('3i SMNCC'!V$51="-","-",'3i SMNCC'!V$51)</f>
        <v>-</v>
      </c>
      <c r="AA33" s="28"/>
    </row>
    <row r="34" spans="1:27" s="29" customFormat="1" ht="11.25" x14ac:dyDescent="0.15">
      <c r="A34" s="256"/>
      <c r="B34" s="132" t="s">
        <v>349</v>
      </c>
      <c r="C34" s="132" t="s">
        <v>389</v>
      </c>
      <c r="D34" s="130" t="s">
        <v>317</v>
      </c>
      <c r="E34" s="131"/>
      <c r="F34" s="30"/>
      <c r="G34" s="129">
        <f>IF('3g CPIH'!C$16="-","-",'3j PAAC PAP'!$G$23*('3g CPIH'!C$16/'3g CPIH'!$G$16))</f>
        <v>38.769117710371823</v>
      </c>
      <c r="H34" s="129">
        <f>IF('3g CPIH'!D$16="-","-",'3j PAAC PAP'!$G$23*('3g CPIH'!D$16/'3g CPIH'!$G$16))</f>
        <v>38.846733561643838</v>
      </c>
      <c r="I34" s="129">
        <f>IF('3g CPIH'!E$16="-","-",'3j PAAC PAP'!$G$23*('3g CPIH'!E$16/'3g CPIH'!$G$16))</f>
        <v>38.963157338551866</v>
      </c>
      <c r="J34" s="129">
        <f>IF('3g CPIH'!F$16="-","-",'3j PAAC PAP'!$G$23*('3g CPIH'!F$16/'3g CPIH'!$G$16))</f>
        <v>39.19600489236791</v>
      </c>
      <c r="K34" s="129">
        <f>IF('3g CPIH'!G$16="-","-",'3j PAAC PAP'!$G$23*('3g CPIH'!G$16/'3g CPIH'!$G$16))</f>
        <v>39.661700000000003</v>
      </c>
      <c r="L34" s="129">
        <f>IF('3g CPIH'!H$16="-","-",'3j PAAC PAP'!$G$23*('3g CPIH'!H$16/'3g CPIH'!$G$16))</f>
        <v>40.166203033268111</v>
      </c>
      <c r="M34" s="129">
        <f>IF('3g CPIH'!I$16="-","-",'3j PAAC PAP'!$G$23*('3g CPIH'!I$16/'3g CPIH'!$G$16))</f>
        <v>40.748321917808219</v>
      </c>
      <c r="N34" s="129">
        <f>IF('3g CPIH'!J$16="-","-",'3j PAAC PAP'!$G$23*('3g CPIH'!J$16/'3g CPIH'!$G$16))</f>
        <v>41.097593248532299</v>
      </c>
      <c r="O34" s="30"/>
      <c r="P34" s="129">
        <f>IF('3g CPIH'!L$16="-","-",'3j PAAC PAP'!$G$23*('3g CPIH'!L$16/'3g CPIH'!$G$16))</f>
        <v>41.097593248532299</v>
      </c>
      <c r="Q34" s="129">
        <f>IF('3g CPIH'!M$16="-","-",'3j PAAC PAP'!$G$23*('3g CPIH'!M$16/'3g CPIH'!$G$16))</f>
        <v>41.563288356164385</v>
      </c>
      <c r="R34" s="129">
        <f>IF('3g CPIH'!N$16="-","-",'3j PAAC PAP'!$G$23*('3g CPIH'!N$16/'3g CPIH'!$G$16))</f>
        <v>41.87375176125245</v>
      </c>
      <c r="S34" s="129">
        <f>IF('3g CPIH'!O$16="-","-",'3j PAAC PAP'!$G$23*('3g CPIH'!O$16/'3g CPIH'!$G$16))</f>
        <v>42.1065993150685</v>
      </c>
      <c r="T34" s="129">
        <f>IF('3g CPIH'!P$16="-","-",'3j PAAC PAP'!$G$23*('3g CPIH'!P$16/'3g CPIH'!$G$16))</f>
        <v>42.223023091976515</v>
      </c>
      <c r="U34" s="129" t="str">
        <f>IF('3g CPIH'!Q$16="-","-",'3j PAAC PAP'!$G$23*('3g CPIH'!Q$16/'3g CPIH'!$G$16))</f>
        <v>-</v>
      </c>
      <c r="V34" s="129" t="str">
        <f>IF('3g CPIH'!R$16="-","-",'3j PAAC PAP'!$G$23*('3g CPIH'!R$16/'3g CPIH'!$G$16))</f>
        <v>-</v>
      </c>
      <c r="W34" s="129" t="str">
        <f>IF('3g CPIH'!S$16="-","-",'3j PAAC PAP'!$G$23*('3g CPIH'!S$16/'3g CPIH'!$G$16))</f>
        <v>-</v>
      </c>
      <c r="X34" s="129" t="str">
        <f>IF('3g CPIH'!T$16="-","-",'3j PAAC PAP'!$G$23*('3g CPIH'!T$16/'3g CPIH'!$G$16))</f>
        <v>-</v>
      </c>
      <c r="Y34" s="129" t="str">
        <f>IF('3g CPIH'!U$16="-","-",'3j PAAC PAP'!$G$23*('3g CPIH'!U$16/'3g CPIH'!$G$16))</f>
        <v>-</v>
      </c>
      <c r="Z34" s="129" t="str">
        <f>IF('3g CPIH'!V$16="-","-",'3j PAAC PAP'!$G$23*('3g CPIH'!V$16/'3g CPIH'!$G$16))</f>
        <v>-</v>
      </c>
      <c r="AA34" s="28"/>
    </row>
    <row r="35" spans="1:27" s="29" customFormat="1" ht="11.25" x14ac:dyDescent="0.15">
      <c r="A35" s="256"/>
      <c r="B35" s="132" t="s">
        <v>349</v>
      </c>
      <c r="C35" s="132" t="s">
        <v>406</v>
      </c>
      <c r="D35" s="130" t="s">
        <v>317</v>
      </c>
      <c r="E35" s="131"/>
      <c r="F35" s="30"/>
      <c r="G35" s="129">
        <f>IF(G30="-","-",SUM(G27:G33)*'3j PAAC PAP'!$G$41)</f>
        <v>0</v>
      </c>
      <c r="H35" s="129">
        <f>IF(H30="-","-",SUM(H27:H33)*'3j PAAC PAP'!$G$41)</f>
        <v>0</v>
      </c>
      <c r="I35" s="129">
        <f>IF(I30="-","-",SUM(I27:I33)*'3j PAAC PAP'!$G$41)</f>
        <v>0</v>
      </c>
      <c r="J35" s="129">
        <f>IF(J30="-","-",SUM(J27:J33)*'3j PAAC PAP'!$G$41)</f>
        <v>0</v>
      </c>
      <c r="K35" s="129">
        <f>IF(K30="-","-",SUM(K27:K33)*'3j PAAC PAP'!$G$41)</f>
        <v>0</v>
      </c>
      <c r="L35" s="129">
        <f>IF(L30="-","-",SUM(L27:L33)*'3j PAAC PAP'!$G$41)</f>
        <v>0</v>
      </c>
      <c r="M35" s="129">
        <f>IF(M30="-","-",SUM(M27:M33)*'3j PAAC PAP'!$G$41)</f>
        <v>0</v>
      </c>
      <c r="N35" s="129">
        <f>IF(N30="-","-",SUM(N27:N33)*'3j PAAC PAP'!$G$41)</f>
        <v>0</v>
      </c>
      <c r="O35" s="30"/>
      <c r="P35" s="129">
        <f>IF(P30="-","-",SUM(P27:P33)*'3j PAAC PAP'!$G$41)</f>
        <v>0</v>
      </c>
      <c r="Q35" s="129">
        <f>IF(Q30="-","-",SUM(Q27:Q33)*'3j PAAC PAP'!$G$41)</f>
        <v>0</v>
      </c>
      <c r="R35" s="129">
        <f>IF(R30="-","-",SUM(R27:R33)*'3j PAAC PAP'!$G$41)</f>
        <v>0</v>
      </c>
      <c r="S35" s="129">
        <f>IF(S30="-","-",SUM(S27:S33)*'3j PAAC PAP'!$G$41)</f>
        <v>0</v>
      </c>
      <c r="T35" s="129">
        <f>IF(T30="-","-",SUM(T27:T33)*'3j PAAC PAP'!$G$41)</f>
        <v>0</v>
      </c>
      <c r="U35" s="129" t="str">
        <f>IF(U30="-","-",SUM(U27:U33)*'3j PAAC PAP'!$G$41)</f>
        <v>-</v>
      </c>
      <c r="V35" s="129" t="str">
        <f>IF(V30="-","-",SUM(V27:V33)*'3j PAAC PAP'!$G$41)</f>
        <v>-</v>
      </c>
      <c r="W35" s="129" t="str">
        <f>IF(W30="-","-",SUM(W27:W33)*'3j PAAC PAP'!$G$41)</f>
        <v>-</v>
      </c>
      <c r="X35" s="129" t="str">
        <f>IF(X30="-","-",SUM(X27:X33)*'3j PAAC PAP'!$G$41)</f>
        <v>-</v>
      </c>
      <c r="Y35" s="129" t="str">
        <f>IF(Y30="-","-",SUM(Y27:Y33)*'3j PAAC PAP'!$G$41)</f>
        <v>-</v>
      </c>
      <c r="Z35" s="129" t="str">
        <f>IF(Z30="-","-",SUM(Z27:Z33)*'3j PAAC PAP'!$G$41)</f>
        <v>-</v>
      </c>
      <c r="AA35" s="28"/>
    </row>
    <row r="36" spans="1:27" s="29" customFormat="1" ht="11.25" x14ac:dyDescent="0.15">
      <c r="A36" s="256"/>
      <c r="B36" s="132" t="s">
        <v>388</v>
      </c>
      <c r="C36" s="132" t="s">
        <v>518</v>
      </c>
      <c r="D36" s="130" t="s">
        <v>317</v>
      </c>
      <c r="E36" s="131"/>
      <c r="F36" s="30"/>
      <c r="G36" s="129">
        <f>IF(G30="-","-",SUM(G27:G35)*'3k EBIT'!$E$11)</f>
        <v>2.1074089853579236</v>
      </c>
      <c r="H36" s="129">
        <f>IF(H30="-","-",SUM(H27:H35)*'3k EBIT'!$E$11)</f>
        <v>2.1113737855176109</v>
      </c>
      <c r="I36" s="129">
        <f>IF(I30="-","-",SUM(I27:I35)*'3k EBIT'!$E$11)</f>
        <v>2.1185407260345759</v>
      </c>
      <c r="J36" s="129">
        <f>IF(J30="-","-",SUM(J27:J35)*'3k EBIT'!$E$11)</f>
        <v>2.1304351265136363</v>
      </c>
      <c r="K36" s="129">
        <f>IF(K30="-","-",SUM(K27:K35)*'3k EBIT'!$E$11)</f>
        <v>2.1557688535103194</v>
      </c>
      <c r="L36" s="129">
        <f>IF(L30="-","-",SUM(L27:L35)*'3k EBIT'!$E$11)</f>
        <v>2.179556876188224</v>
      </c>
      <c r="M36" s="129">
        <f>IF(M30="-","-",SUM(M27:M35)*'3k EBIT'!$E$11)</f>
        <v>2.24467414131913</v>
      </c>
      <c r="N36" s="129">
        <f>IF(N30="-","-",SUM(N27:N35)*'3k EBIT'!$E$11)</f>
        <v>2.2633929246942457</v>
      </c>
      <c r="O36" s="30"/>
      <c r="P36" s="129">
        <f>IF(P30="-","-",SUM(P27:P35)*'3k EBIT'!$E$11)</f>
        <v>2.2633929246942457</v>
      </c>
      <c r="Q36" s="129">
        <f>IF(Q30="-","-",SUM(Q27:Q35)*'3k EBIT'!$E$11)</f>
        <v>2.3168217242077791</v>
      </c>
      <c r="R36" s="129">
        <f>IF(R30="-","-",SUM(R27:R35)*'3k EBIT'!$E$11)</f>
        <v>2.3276183150087935</v>
      </c>
      <c r="S36" s="129">
        <f>IF(S30="-","-",SUM(S27:S35)*'3k EBIT'!$E$11)</f>
        <v>2.3655648117716734</v>
      </c>
      <c r="T36" s="129">
        <f>IF(T30="-","-",SUM(T27:T35)*'3k EBIT'!$E$11)</f>
        <v>2.3559741078194558</v>
      </c>
      <c r="U36" s="129" t="str">
        <f>IF(U30="-","-",SUM(U27:U35)*'3k EBIT'!$E$11)</f>
        <v>-</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15">
      <c r="A37" s="256"/>
      <c r="B37" s="132" t="s">
        <v>292</v>
      </c>
      <c r="C37" s="177" t="s">
        <v>519</v>
      </c>
      <c r="D37" s="130" t="s">
        <v>317</v>
      </c>
      <c r="E37" s="130"/>
      <c r="F37" s="30"/>
      <c r="G37" s="129">
        <f>IF(G32="-","-",SUM(G27:G30,G32:G36)*'3l HAP'!$E$12)</f>
        <v>1.6239243268456498</v>
      </c>
      <c r="H37" s="129">
        <f>IF(H32="-","-",SUM(H27:H30,H32:H36)*'3l HAP'!$E$12)</f>
        <v>1.6269795171172732</v>
      </c>
      <c r="I37" s="129">
        <f>IF(I32="-","-",SUM(I27:I30,I32:I36)*'3l HAP'!$E$12)</f>
        <v>1.6325022083155263</v>
      </c>
      <c r="J37" s="129">
        <f>IF(J32="-","-",SUM(J27:J30,J32:J36)*'3l HAP'!$E$12)</f>
        <v>1.6416677791303957</v>
      </c>
      <c r="K37" s="129">
        <f>IF(K32="-","-",SUM(K27:K30,K32:K36)*'3l HAP'!$E$12)</f>
        <v>1.6611894077489591</v>
      </c>
      <c r="L37" s="129">
        <f>IF(L32="-","-",SUM(L27:L30,L32:L36)*'3l HAP'!$E$12)</f>
        <v>1.6795199496525963</v>
      </c>
      <c r="M37" s="129">
        <f>IF(M32="-","-",SUM(M27:M30,M32:M36)*'3l HAP'!$E$12)</f>
        <v>1.7296979225465365</v>
      </c>
      <c r="N37" s="129">
        <f>IF(N32="-","-",SUM(N27:N30,N32:N36)*'3l HAP'!$E$12)</f>
        <v>1.7441222169777579</v>
      </c>
      <c r="O37" s="30"/>
      <c r="P37" s="129">
        <f>IF(P32="-","-",SUM(P27:P30,P32:P36)*'3l HAP'!$E$12)</f>
        <v>1.7441222169777579</v>
      </c>
      <c r="Q37" s="129">
        <f>IF(Q32="-","-",SUM(Q27:Q30,Q32:Q36)*'3l HAP'!$E$12)</f>
        <v>1.7852933080602276</v>
      </c>
      <c r="R37" s="129">
        <f>IF(R32="-","-",SUM(R27:R30,R32:R36)*'3l HAP'!$E$12)</f>
        <v>1.7936129301983992</v>
      </c>
      <c r="S37" s="129">
        <f>IF(S32="-","-",SUM(S27:S30,S32:S36)*'3l HAP'!$E$12)</f>
        <v>1.8228536896522858</v>
      </c>
      <c r="T37" s="129">
        <f>IF(T32="-","-",SUM(T27:T30,T32:T36)*'3l HAP'!$E$12)</f>
        <v>1.8154632981488843</v>
      </c>
      <c r="U37" s="129" t="str">
        <f>IF(U32="-","-",SUM(U27:U30,U32:U36)*'3l HAP'!$E$12)</f>
        <v>-</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15">
      <c r="A38" s="256"/>
      <c r="B38" s="132" t="s">
        <v>44</v>
      </c>
      <c r="C38" s="132" t="str">
        <f>B38&amp;"_"&amp;D38</f>
        <v>Total_East Midlands</v>
      </c>
      <c r="D38" s="130" t="s">
        <v>317</v>
      </c>
      <c r="E38" s="131"/>
      <c r="F38" s="30"/>
      <c r="G38" s="129">
        <f>IF(G32="-","-",SUM(G27:G37))</f>
        <v>112.54014089987002</v>
      </c>
      <c r="H38" s="129">
        <f t="shared" ref="H38:Z38" si="1">IF(H32="-","-",SUM(H27:H37))</f>
        <v>112.75186969656357</v>
      </c>
      <c r="I38" s="129">
        <f t="shared" si="1"/>
        <v>113.13459962758513</v>
      </c>
      <c r="J38" s="129">
        <f t="shared" si="1"/>
        <v>113.76978601766574</v>
      </c>
      <c r="K38" s="129">
        <f t="shared" si="1"/>
        <v>115.12266114799615</v>
      </c>
      <c r="L38" s="129">
        <f t="shared" si="1"/>
        <v>116.39299236633154</v>
      </c>
      <c r="M38" s="129">
        <f t="shared" si="1"/>
        <v>119.87039340417597</v>
      </c>
      <c r="N38" s="129">
        <f t="shared" si="1"/>
        <v>120.87001641667436</v>
      </c>
      <c r="O38" s="30"/>
      <c r="P38" s="129">
        <f t="shared" si="1"/>
        <v>120.87001641667436</v>
      </c>
      <c r="Q38" s="129">
        <f t="shared" si="1"/>
        <v>123.7232284258956</v>
      </c>
      <c r="R38" s="129">
        <f t="shared" si="1"/>
        <v>124.29978943442619</v>
      </c>
      <c r="S38" s="129">
        <f t="shared" si="1"/>
        <v>126.32621340908989</v>
      </c>
      <c r="T38" s="129">
        <f t="shared" si="1"/>
        <v>125.81404933386258</v>
      </c>
      <c r="U38" s="129" t="str">
        <f t="shared" si="1"/>
        <v>-</v>
      </c>
      <c r="V38" s="129" t="str">
        <f t="shared" si="1"/>
        <v>-</v>
      </c>
      <c r="W38" s="129" t="str">
        <f t="shared" si="1"/>
        <v>-</v>
      </c>
      <c r="X38" s="129" t="str">
        <f t="shared" si="1"/>
        <v>-</v>
      </c>
      <c r="Y38" s="129" t="str">
        <f t="shared" si="1"/>
        <v>-</v>
      </c>
      <c r="Z38" s="129" t="str">
        <f t="shared" si="1"/>
        <v>-</v>
      </c>
      <c r="AA38" s="28"/>
    </row>
    <row r="39" spans="1:27" s="29" customFormat="1" ht="11.25" customHeight="1" x14ac:dyDescent="0.15">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f>IF('3c AA'!W239="-","-",'3c AA'!W239)</f>
        <v>0</v>
      </c>
      <c r="U41" s="38" t="str">
        <f>IF('3c AA'!X239="-","-",'3c AA'!X239)</f>
        <v>-</v>
      </c>
      <c r="V41" s="38" t="str">
        <f>IF('3c AA'!Y239="-","-",'3c AA'!Y239)</f>
        <v>-</v>
      </c>
      <c r="W41" s="38" t="str">
        <f>IF('3c AA'!Z239="-","-",'3c AA'!Z239)</f>
        <v>-</v>
      </c>
      <c r="X41" s="38" t="str">
        <f>IF('3c AA'!AA239="-","-",'3c AA'!AA239)</f>
        <v>-</v>
      </c>
      <c r="Y41" s="38" t="str">
        <f>IF('3c AA'!AB239="-","-",'3c AA'!AB239)</f>
        <v>-</v>
      </c>
      <c r="Z41" s="38" t="str">
        <f>IF('3c AA'!AC239="-","-",'3c AA'!AC239)</f>
        <v>-</v>
      </c>
      <c r="AA41" s="28"/>
    </row>
    <row r="42" spans="1:27" s="29" customFormat="1" ht="11.25" customHeight="1" x14ac:dyDescent="0.15">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t="str">
        <f>'3d PC'!U64</f>
        <v>-</v>
      </c>
      <c r="V42" s="38" t="str">
        <f>'3d PC'!V64</f>
        <v>-</v>
      </c>
      <c r="W42" s="38" t="str">
        <f>'3d PC'!W64</f>
        <v>-</v>
      </c>
      <c r="X42" s="38" t="str">
        <f>'3d PC'!X64</f>
        <v>-</v>
      </c>
      <c r="Y42" s="38" t="str">
        <f>'3d PC'!Y64</f>
        <v>-</v>
      </c>
      <c r="Z42" s="38" t="str">
        <f>'3d PC'!Z64</f>
        <v>-</v>
      </c>
      <c r="AA42" s="28"/>
    </row>
    <row r="43" spans="1:27" s="29" customFormat="1" ht="11.25" customHeight="1" x14ac:dyDescent="0.15">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15">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t="str">
        <f>IF('3g CPIH'!Q$16="-","-",'3h OC '!$E$11*('3g CPIH'!Q$16/'3g CPIH'!$G$16))</f>
        <v>-</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SMNCC'!G$51="-","-",'3i SMNCC'!G$51)</f>
        <v>0</v>
      </c>
      <c r="L45" s="38">
        <f>IF('3i SMNCC'!H$51="-","-",'3i SMNCC'!H$51)</f>
        <v>-0.1023945869506754</v>
      </c>
      <c r="M45" s="38">
        <f>IF('3i SMNCC'!I$51="-","-",'3i SMNCC'!I$51)</f>
        <v>1.310776222511721</v>
      </c>
      <c r="N45" s="38">
        <f>IF('3i SMNCC'!J$51="-","-",'3i SMNCC'!J$51)</f>
        <v>1.356066529023727</v>
      </c>
      <c r="O45" s="30"/>
      <c r="P45" s="38">
        <f>IF('3i SMNCC'!L$51="-","-",'3i SMNCC'!L$51)</f>
        <v>1.356066529023727</v>
      </c>
      <c r="Q45" s="38">
        <f>IF('3i SMNCC'!M$51="-","-",'3i SMNCC'!M$51)</f>
        <v>2.7190896886881828</v>
      </c>
      <c r="R45" s="38">
        <f>IF('3i SMNCC'!N$51="-","-",'3i SMNCC'!N$51)</f>
        <v>2.5445731212335492</v>
      </c>
      <c r="S45" s="38">
        <f>IF('3i SMNCC'!O$51="-","-",'3i SMNCC'!O$51)</f>
        <v>3.7238675166956514</v>
      </c>
      <c r="T45" s="38">
        <f>IF('3i SMNCC'!P$51="-","-",'3i SMNCC'!P$51)</f>
        <v>3.2317970151566944</v>
      </c>
      <c r="U45" s="38" t="str">
        <f>IF('3i SMNCC'!Q$51="-","-",'3i SMNCC'!Q$51)</f>
        <v>-</v>
      </c>
      <c r="V45" s="38" t="str">
        <f>IF('3i SMNCC'!R$51="-","-",'3i SMNCC'!R$51)</f>
        <v>-</v>
      </c>
      <c r="W45" s="38" t="str">
        <f>IF('3i SMNCC'!S$51="-","-",'3i SMNCC'!S$51)</f>
        <v>-</v>
      </c>
      <c r="X45" s="38" t="str">
        <f>IF('3i SMNCC'!T$51="-","-",'3i SMNCC'!T$51)</f>
        <v>-</v>
      </c>
      <c r="Y45" s="38" t="str">
        <f>IF('3i SMNCC'!U$51="-","-",'3i SMNCC'!U$51)</f>
        <v>-</v>
      </c>
      <c r="Z45" s="38" t="str">
        <f>IF('3i SMNCC'!V$51="-","-",'3i SMNCC'!V$51)</f>
        <v>-</v>
      </c>
      <c r="AA45" s="28"/>
    </row>
    <row r="46" spans="1:27" s="29" customFormat="1" ht="11.25" x14ac:dyDescent="0.15">
      <c r="A46" s="256"/>
      <c r="B46" s="135" t="s">
        <v>349</v>
      </c>
      <c r="C46" s="135" t="s">
        <v>389</v>
      </c>
      <c r="D46" s="127" t="s">
        <v>318</v>
      </c>
      <c r="E46" s="128"/>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f>IF('3g CPIH'!P$16="-","-",'3j PAAC PAP'!$G$23*('3g CPIH'!P$16/'3g CPIH'!$G$16))</f>
        <v>42.223023091976515</v>
      </c>
      <c r="U46" s="38" t="str">
        <f>IF('3g CPIH'!Q$16="-","-",'3j PAAC PAP'!$G$23*('3g CPIH'!Q$16/'3g CPIH'!$G$16))</f>
        <v>-</v>
      </c>
      <c r="V46" s="38" t="str">
        <f>IF('3g CPIH'!R$16="-","-",'3j PAAC PAP'!$G$23*('3g CPIH'!R$16/'3g CPIH'!$G$16))</f>
        <v>-</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25" x14ac:dyDescent="0.15">
      <c r="A47" s="256"/>
      <c r="B47" s="135" t="s">
        <v>349</v>
      </c>
      <c r="C47" s="135" t="s">
        <v>406</v>
      </c>
      <c r="D47" s="127" t="s">
        <v>318</v>
      </c>
      <c r="E47" s="128"/>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f>IF(T42="-","-",SUM(T39:T45)*'3j PAAC PAP'!$G$41)</f>
        <v>0</v>
      </c>
      <c r="U47" s="38" t="str">
        <f>IF(U42="-","-",SUM(U39:U45)*'3j PAAC PAP'!$G$41)</f>
        <v>-</v>
      </c>
      <c r="V47" s="38" t="str">
        <f>IF(V42="-","-",SUM(V39:V45)*'3j PAAC PAP'!$G$41)</f>
        <v>-</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15">
      <c r="A48" s="256"/>
      <c r="B48" s="135" t="s">
        <v>388</v>
      </c>
      <c r="C48" s="135" t="s">
        <v>518</v>
      </c>
      <c r="D48" s="133" t="s">
        <v>318</v>
      </c>
      <c r="E48" s="128"/>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2.179556876188224</v>
      </c>
      <c r="M48" s="38">
        <f>IF(M42="-","-",SUM(M39:M47)*'3k EBIT'!$E$11)</f>
        <v>2.24467414131913</v>
      </c>
      <c r="N48" s="38">
        <f>IF(N42="-","-",SUM(N39:N47)*'3k EBIT'!$E$11)</f>
        <v>2.2633929246942457</v>
      </c>
      <c r="O48" s="30"/>
      <c r="P48" s="38">
        <f>IF(P42="-","-",SUM(P39:P47)*'3k EBIT'!$E$11)</f>
        <v>2.2633929246942457</v>
      </c>
      <c r="Q48" s="38">
        <f>IF(Q42="-","-",SUM(Q39:Q47)*'3k EBIT'!$E$11)</f>
        <v>2.3168217242077791</v>
      </c>
      <c r="R48" s="38">
        <f>IF(R42="-","-",SUM(R39:R47)*'3k EBIT'!$E$11)</f>
        <v>2.3276183150087935</v>
      </c>
      <c r="S48" s="38">
        <f>IF(S42="-","-",SUM(S39:S47)*'3k EBIT'!$E$11)</f>
        <v>2.3655648117716734</v>
      </c>
      <c r="T48" s="38">
        <f>IF(T42="-","-",SUM(T39:T47)*'3k EBIT'!$E$11)</f>
        <v>2.3559741078194558</v>
      </c>
      <c r="U48" s="38" t="str">
        <f>IF(U42="-","-",SUM(U39:U47)*'3k EBIT'!$E$11)</f>
        <v>-</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15">
      <c r="A49" s="256"/>
      <c r="B49" s="135" t="s">
        <v>292</v>
      </c>
      <c r="C49" s="179" t="s">
        <v>519</v>
      </c>
      <c r="D49" s="133" t="s">
        <v>318</v>
      </c>
      <c r="E49" s="127"/>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1.6795199496525963</v>
      </c>
      <c r="M49" s="38">
        <f>IF(M44="-","-",SUM(M39:M42,M44:M48)*'3l HAP'!$E$12)</f>
        <v>1.7296979225465365</v>
      </c>
      <c r="N49" s="38">
        <f>IF(N44="-","-",SUM(N39:N42,N44:N48)*'3l HAP'!$E$12)</f>
        <v>1.7441222169777579</v>
      </c>
      <c r="O49" s="30"/>
      <c r="P49" s="38">
        <f>IF(P44="-","-",SUM(P39:P42,P44:P48)*'3l HAP'!$E$12)</f>
        <v>1.7441222169777579</v>
      </c>
      <c r="Q49" s="38">
        <f>IF(Q44="-","-",SUM(Q39:Q42,Q44:Q48)*'3l HAP'!$E$12)</f>
        <v>1.7852933080602276</v>
      </c>
      <c r="R49" s="38">
        <f>IF(R44="-","-",SUM(R39:R42,R44:R48)*'3l HAP'!$E$12)</f>
        <v>1.7936129301983992</v>
      </c>
      <c r="S49" s="38">
        <f>IF(S44="-","-",SUM(S39:S42,S44:S48)*'3l HAP'!$E$12)</f>
        <v>1.8228536896522858</v>
      </c>
      <c r="T49" s="38">
        <f>IF(T44="-","-",SUM(T39:T42,T44:T48)*'3l HAP'!$E$12)</f>
        <v>1.8154632981488843</v>
      </c>
      <c r="U49" s="38" t="str">
        <f>IF(U44="-","-",SUM(U39:U42,U44:U48)*'3l HAP'!$E$12)</f>
        <v>-</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15">
      <c r="A50" s="256"/>
      <c r="B50" s="135" t="s">
        <v>44</v>
      </c>
      <c r="C50" s="135" t="str">
        <f>B50&amp;"_"&amp;D50</f>
        <v>Total_London</v>
      </c>
      <c r="D50" s="133" t="s">
        <v>318</v>
      </c>
      <c r="E50" s="128"/>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116.39299236633154</v>
      </c>
      <c r="M50" s="38">
        <f t="shared" si="2"/>
        <v>119.87039340417597</v>
      </c>
      <c r="N50" s="38">
        <f t="shared" si="2"/>
        <v>120.87001641667436</v>
      </c>
      <c r="O50" s="30"/>
      <c r="P50" s="38">
        <f t="shared" si="2"/>
        <v>120.87001641667436</v>
      </c>
      <c r="Q50" s="38">
        <f t="shared" si="2"/>
        <v>123.7232284258956</v>
      </c>
      <c r="R50" s="38">
        <f t="shared" si="2"/>
        <v>124.29978943442619</v>
      </c>
      <c r="S50" s="38">
        <f t="shared" si="2"/>
        <v>126.32621340908989</v>
      </c>
      <c r="T50" s="38">
        <f t="shared" si="2"/>
        <v>125.81404933386258</v>
      </c>
      <c r="U50" s="38" t="str">
        <f t="shared" si="2"/>
        <v>-</v>
      </c>
      <c r="V50" s="38" t="str">
        <f t="shared" si="2"/>
        <v>-</v>
      </c>
      <c r="W50" s="38" t="str">
        <f t="shared" si="2"/>
        <v>-</v>
      </c>
      <c r="X50" s="38" t="str">
        <f t="shared" si="2"/>
        <v>-</v>
      </c>
      <c r="Y50" s="38" t="str">
        <f t="shared" si="2"/>
        <v>-</v>
      </c>
      <c r="Z50" s="38" t="str">
        <f t="shared" si="2"/>
        <v>-</v>
      </c>
      <c r="AA50" s="28"/>
    </row>
    <row r="51" spans="1:27" s="29" customFormat="1" ht="11.25" customHeight="1" x14ac:dyDescent="0.15">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AA'!J240="-","-",'3c AA'!J240)</f>
        <v>-</v>
      </c>
      <c r="H53" s="129" t="str">
        <f>IF('3c AA'!K240="-","-",'3c AA'!K240)</f>
        <v>-</v>
      </c>
      <c r="I53" s="129" t="str">
        <f>IF('3c AA'!L240="-","-",'3c AA'!L240)</f>
        <v>-</v>
      </c>
      <c r="J53" s="129" t="str">
        <f>IF('3c AA'!M240="-","-",'3c AA'!M240)</f>
        <v>-</v>
      </c>
      <c r="K53" s="129" t="str">
        <f>IF('3c AA'!N240="-","-",'3c AA'!N240)</f>
        <v>-</v>
      </c>
      <c r="L53" s="129" t="str">
        <f>IF('3c AA'!O240="-","-",'3c AA'!O240)</f>
        <v>-</v>
      </c>
      <c r="M53" s="129" t="str">
        <f>IF('3c AA'!P240="-","-",'3c AA'!P240)</f>
        <v>-</v>
      </c>
      <c r="N53" s="129" t="str">
        <f>IF('3c AA'!Q240="-","-",'3c AA'!Q240)</f>
        <v>-</v>
      </c>
      <c r="O53" s="30"/>
      <c r="P53" s="129" t="str">
        <f>IF('3c AA'!S240="-","-",'3c AA'!S240)</f>
        <v>-</v>
      </c>
      <c r="Q53" s="129" t="str">
        <f>IF('3c AA'!T240="-","-",'3c AA'!T240)</f>
        <v>-</v>
      </c>
      <c r="R53" s="129" t="str">
        <f>IF('3c AA'!U240="-","-",'3c AA'!U240)</f>
        <v>-</v>
      </c>
      <c r="S53" s="129" t="str">
        <f>IF('3c AA'!V240="-","-",'3c AA'!V240)</f>
        <v>-</v>
      </c>
      <c r="T53" s="129">
        <f>IF('3c AA'!W240="-","-",'3c AA'!W240)</f>
        <v>0</v>
      </c>
      <c r="U53" s="129" t="str">
        <f>IF('3c AA'!X240="-","-",'3c AA'!X240)</f>
        <v>-</v>
      </c>
      <c r="V53" s="129" t="str">
        <f>IF('3c AA'!Y240="-","-",'3c AA'!Y240)</f>
        <v>-</v>
      </c>
      <c r="W53" s="129" t="str">
        <f>IF('3c AA'!Z240="-","-",'3c AA'!Z240)</f>
        <v>-</v>
      </c>
      <c r="X53" s="129" t="str">
        <f>IF('3c AA'!AA240="-","-",'3c AA'!AA240)</f>
        <v>-</v>
      </c>
      <c r="Y53" s="129" t="str">
        <f>IF('3c AA'!AB240="-","-",'3c AA'!AB240)</f>
        <v>-</v>
      </c>
      <c r="Z53" s="129" t="str">
        <f>IF('3c AA'!AC240="-","-",'3c AA'!AC240)</f>
        <v>-</v>
      </c>
      <c r="AA53" s="28"/>
    </row>
    <row r="54" spans="1:27" s="29" customFormat="1" ht="11.25" customHeight="1" x14ac:dyDescent="0.15">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t="str">
        <f>'3d PC'!U64</f>
        <v>-</v>
      </c>
      <c r="V54" s="129" t="str">
        <f>'3d PC'!V64</f>
        <v>-</v>
      </c>
      <c r="W54" s="129" t="str">
        <f>'3d PC'!W64</f>
        <v>-</v>
      </c>
      <c r="X54" s="129" t="str">
        <f>'3d PC'!X64</f>
        <v>-</v>
      </c>
      <c r="Y54" s="129" t="str">
        <f>'3d PC'!Y64</f>
        <v>-</v>
      </c>
      <c r="Z54" s="129" t="str">
        <f>'3d PC'!Z64</f>
        <v>-</v>
      </c>
      <c r="AA54" s="28"/>
    </row>
    <row r="55" spans="1:27" s="29" customFormat="1" ht="11.25" customHeight="1" x14ac:dyDescent="0.15">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15">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t="str">
        <f>IF('3g CPIH'!Q$16="-","-",'3h OC '!$E$11*('3g CPIH'!Q$16/'3g CPIH'!$G$16))</f>
        <v>-</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SMNCC'!G$51="-","-",'3i SMNCC'!G$51)</f>
        <v>0</v>
      </c>
      <c r="L57" s="129">
        <f>IF('3i SMNCC'!H$51="-","-",'3i SMNCC'!H$51)</f>
        <v>-0.1023945869506754</v>
      </c>
      <c r="M57" s="129">
        <f>IF('3i SMNCC'!I$51="-","-",'3i SMNCC'!I$51)</f>
        <v>1.310776222511721</v>
      </c>
      <c r="N57" s="129">
        <f>IF('3i SMNCC'!J$51="-","-",'3i SMNCC'!J$51)</f>
        <v>1.356066529023727</v>
      </c>
      <c r="O57" s="30"/>
      <c r="P57" s="129">
        <f>IF('3i SMNCC'!L$51="-","-",'3i SMNCC'!L$51)</f>
        <v>1.356066529023727</v>
      </c>
      <c r="Q57" s="129">
        <f>IF('3i SMNCC'!M$51="-","-",'3i SMNCC'!M$51)</f>
        <v>2.7190896886881828</v>
      </c>
      <c r="R57" s="129">
        <f>IF('3i SMNCC'!N$51="-","-",'3i SMNCC'!N$51)</f>
        <v>2.5445731212335492</v>
      </c>
      <c r="S57" s="129">
        <f>IF('3i SMNCC'!O$51="-","-",'3i SMNCC'!O$51)</f>
        <v>3.7238675166956514</v>
      </c>
      <c r="T57" s="129">
        <f>IF('3i SMNCC'!P$51="-","-",'3i SMNCC'!P$51)</f>
        <v>3.2317970151566944</v>
      </c>
      <c r="U57" s="129" t="str">
        <f>IF('3i SMNCC'!Q$51="-","-",'3i SMNCC'!Q$51)</f>
        <v>-</v>
      </c>
      <c r="V57" s="129" t="str">
        <f>IF('3i SMNCC'!R$51="-","-",'3i SMNCC'!R$51)</f>
        <v>-</v>
      </c>
      <c r="W57" s="129" t="str">
        <f>IF('3i SMNCC'!S$51="-","-",'3i SMNCC'!S$51)</f>
        <v>-</v>
      </c>
      <c r="X57" s="129" t="str">
        <f>IF('3i SMNCC'!T$51="-","-",'3i SMNCC'!T$51)</f>
        <v>-</v>
      </c>
      <c r="Y57" s="129" t="str">
        <f>IF('3i SMNCC'!U$51="-","-",'3i SMNCC'!U$51)</f>
        <v>-</v>
      </c>
      <c r="Z57" s="129" t="str">
        <f>IF('3i SMNCC'!V$51="-","-",'3i SMNCC'!V$51)</f>
        <v>-</v>
      </c>
      <c r="AA57" s="28"/>
    </row>
    <row r="58" spans="1:27" s="29" customFormat="1" ht="12.4" customHeight="1" x14ac:dyDescent="0.15">
      <c r="A58" s="256"/>
      <c r="B58" s="132" t="s">
        <v>349</v>
      </c>
      <c r="C58" s="132" t="s">
        <v>389</v>
      </c>
      <c r="D58" s="134" t="s">
        <v>319</v>
      </c>
      <c r="E58" s="131"/>
      <c r="F58" s="30"/>
      <c r="G58" s="129">
        <f>IF('3g CPIH'!C$16="-","-",'3j PAAC PAP'!$G$23*('3g CPIH'!C$16/'3g CPIH'!$G$16))</f>
        <v>38.769117710371823</v>
      </c>
      <c r="H58" s="129">
        <f>IF('3g CPIH'!D$16="-","-",'3j PAAC PAP'!$G$23*('3g CPIH'!D$16/'3g CPIH'!$G$16))</f>
        <v>38.846733561643838</v>
      </c>
      <c r="I58" s="129">
        <f>IF('3g CPIH'!E$16="-","-",'3j PAAC PAP'!$G$23*('3g CPIH'!E$16/'3g CPIH'!$G$16))</f>
        <v>38.963157338551866</v>
      </c>
      <c r="J58" s="129">
        <f>IF('3g CPIH'!F$16="-","-",'3j PAAC PAP'!$G$23*('3g CPIH'!F$16/'3g CPIH'!$G$16))</f>
        <v>39.19600489236791</v>
      </c>
      <c r="K58" s="129">
        <f>IF('3g CPIH'!G$16="-","-",'3j PAAC PAP'!$G$23*('3g CPIH'!G$16/'3g CPIH'!$G$16))</f>
        <v>39.661700000000003</v>
      </c>
      <c r="L58" s="129">
        <f>IF('3g CPIH'!H$16="-","-",'3j PAAC PAP'!$G$23*('3g CPIH'!H$16/'3g CPIH'!$G$16))</f>
        <v>40.166203033268111</v>
      </c>
      <c r="M58" s="129">
        <f>IF('3g CPIH'!I$16="-","-",'3j PAAC PAP'!$G$23*('3g CPIH'!I$16/'3g CPIH'!$G$16))</f>
        <v>40.748321917808219</v>
      </c>
      <c r="N58" s="129">
        <f>IF('3g CPIH'!J$16="-","-",'3j PAAC PAP'!$G$23*('3g CPIH'!J$16/'3g CPIH'!$G$16))</f>
        <v>41.097593248532299</v>
      </c>
      <c r="O58" s="30"/>
      <c r="P58" s="129">
        <f>IF('3g CPIH'!L$16="-","-",'3j PAAC PAP'!$G$23*('3g CPIH'!L$16/'3g CPIH'!$G$16))</f>
        <v>41.097593248532299</v>
      </c>
      <c r="Q58" s="129">
        <f>IF('3g CPIH'!M$16="-","-",'3j PAAC PAP'!$G$23*('3g CPIH'!M$16/'3g CPIH'!$G$16))</f>
        <v>41.563288356164385</v>
      </c>
      <c r="R58" s="129">
        <f>IF('3g CPIH'!N$16="-","-",'3j PAAC PAP'!$G$23*('3g CPIH'!N$16/'3g CPIH'!$G$16))</f>
        <v>41.87375176125245</v>
      </c>
      <c r="S58" s="129">
        <f>IF('3g CPIH'!O$16="-","-",'3j PAAC PAP'!$G$23*('3g CPIH'!O$16/'3g CPIH'!$G$16))</f>
        <v>42.1065993150685</v>
      </c>
      <c r="T58" s="129">
        <f>IF('3g CPIH'!P$16="-","-",'3j PAAC PAP'!$G$23*('3g CPIH'!P$16/'3g CPIH'!$G$16))</f>
        <v>42.223023091976515</v>
      </c>
      <c r="U58" s="129" t="str">
        <f>IF('3g CPIH'!Q$16="-","-",'3j PAAC PAP'!$G$23*('3g CPIH'!Q$16/'3g CPIH'!$G$16))</f>
        <v>-</v>
      </c>
      <c r="V58" s="129" t="str">
        <f>IF('3g CPIH'!R$16="-","-",'3j PAAC PAP'!$G$23*('3g CPIH'!R$16/'3g CPIH'!$G$16))</f>
        <v>-</v>
      </c>
      <c r="W58" s="129" t="str">
        <f>IF('3g CPIH'!S$16="-","-",'3j PAAC PAP'!$G$23*('3g CPIH'!S$16/'3g CPIH'!$G$16))</f>
        <v>-</v>
      </c>
      <c r="X58" s="129" t="str">
        <f>IF('3g CPIH'!T$16="-","-",'3j PAAC PAP'!$G$23*('3g CPIH'!T$16/'3g CPIH'!$G$16))</f>
        <v>-</v>
      </c>
      <c r="Y58" s="129" t="str">
        <f>IF('3g CPIH'!U$16="-","-",'3j PAAC PAP'!$G$23*('3g CPIH'!U$16/'3g CPIH'!$G$16))</f>
        <v>-</v>
      </c>
      <c r="Z58" s="129" t="str">
        <f>IF('3g CPIH'!V$16="-","-",'3j PAAC PAP'!$G$23*('3g CPIH'!V$16/'3g CPIH'!$G$16))</f>
        <v>-</v>
      </c>
      <c r="AA58" s="28"/>
    </row>
    <row r="59" spans="1:27" s="29" customFormat="1" ht="11.25" x14ac:dyDescent="0.15">
      <c r="A59" s="256"/>
      <c r="B59" s="132" t="s">
        <v>349</v>
      </c>
      <c r="C59" s="132" t="s">
        <v>406</v>
      </c>
      <c r="D59" s="134" t="s">
        <v>319</v>
      </c>
      <c r="E59" s="131"/>
      <c r="F59" s="30"/>
      <c r="G59" s="129">
        <f>IF(G54="-","-",SUM(G51:G57)*'3j PAAC PAP'!$G$41)</f>
        <v>0</v>
      </c>
      <c r="H59" s="129">
        <f>IF(H54="-","-",SUM(H51:H57)*'3j PAAC PAP'!$G$41)</f>
        <v>0</v>
      </c>
      <c r="I59" s="129">
        <f>IF(I54="-","-",SUM(I51:I57)*'3j PAAC PAP'!$G$41)</f>
        <v>0</v>
      </c>
      <c r="J59" s="129">
        <f>IF(J54="-","-",SUM(J51:J57)*'3j PAAC PAP'!$G$41)</f>
        <v>0</v>
      </c>
      <c r="K59" s="129">
        <f>IF(K54="-","-",SUM(K51:K57)*'3j PAAC PAP'!$G$41)</f>
        <v>0</v>
      </c>
      <c r="L59" s="129">
        <f>IF(L54="-","-",SUM(L51:L57)*'3j PAAC PAP'!$G$41)</f>
        <v>0</v>
      </c>
      <c r="M59" s="129">
        <f>IF(M54="-","-",SUM(M51:M57)*'3j PAAC PAP'!$G$41)</f>
        <v>0</v>
      </c>
      <c r="N59" s="129">
        <f>IF(N54="-","-",SUM(N51:N57)*'3j PAAC PAP'!$G$41)</f>
        <v>0</v>
      </c>
      <c r="O59" s="30"/>
      <c r="P59" s="129">
        <f>IF(P54="-","-",SUM(P51:P57)*'3j PAAC PAP'!$G$41)</f>
        <v>0</v>
      </c>
      <c r="Q59" s="129">
        <f>IF(Q54="-","-",SUM(Q51:Q57)*'3j PAAC PAP'!$G$41)</f>
        <v>0</v>
      </c>
      <c r="R59" s="129">
        <f>IF(R54="-","-",SUM(R51:R57)*'3j PAAC PAP'!$G$41)</f>
        <v>0</v>
      </c>
      <c r="S59" s="129">
        <f>IF(S54="-","-",SUM(S51:S57)*'3j PAAC PAP'!$G$41)</f>
        <v>0</v>
      </c>
      <c r="T59" s="129">
        <f>IF(T54="-","-",SUM(T51:T57)*'3j PAAC PAP'!$G$41)</f>
        <v>0</v>
      </c>
      <c r="U59" s="129" t="str">
        <f>IF(U54="-","-",SUM(U51:U57)*'3j PAAC PAP'!$G$41)</f>
        <v>-</v>
      </c>
      <c r="V59" s="129" t="str">
        <f>IF(V54="-","-",SUM(V51:V57)*'3j PAAC PAP'!$G$41)</f>
        <v>-</v>
      </c>
      <c r="W59" s="129" t="str">
        <f>IF(W54="-","-",SUM(W51:W57)*'3j PAAC PAP'!$G$41)</f>
        <v>-</v>
      </c>
      <c r="X59" s="129" t="str">
        <f>IF(X54="-","-",SUM(X51:X57)*'3j PAAC PAP'!$G$41)</f>
        <v>-</v>
      </c>
      <c r="Y59" s="129" t="str">
        <f>IF(Y54="-","-",SUM(Y51:Y57)*'3j PAAC PAP'!$G$41)</f>
        <v>-</v>
      </c>
      <c r="Z59" s="129" t="str">
        <f>IF(Z54="-","-",SUM(Z51:Z57)*'3j PAAC PAP'!$G$41)</f>
        <v>-</v>
      </c>
      <c r="AA59" s="28"/>
    </row>
    <row r="60" spans="1:27" s="29" customFormat="1" ht="11.25" customHeight="1" x14ac:dyDescent="0.15">
      <c r="A60" s="256"/>
      <c r="B60" s="132" t="s">
        <v>388</v>
      </c>
      <c r="C60" s="132" t="s">
        <v>518</v>
      </c>
      <c r="D60" s="134" t="s">
        <v>319</v>
      </c>
      <c r="E60" s="131"/>
      <c r="F60" s="30"/>
      <c r="G60" s="129">
        <f>IF(G54="-","-",SUM(G51:G59)*'3k EBIT'!$E$11)</f>
        <v>2.1074089853579236</v>
      </c>
      <c r="H60" s="129">
        <f>IF(H54="-","-",SUM(H51:H59)*'3k EBIT'!$E$11)</f>
        <v>2.1113737855176109</v>
      </c>
      <c r="I60" s="129">
        <f>IF(I54="-","-",SUM(I51:I59)*'3k EBIT'!$E$11)</f>
        <v>2.1185407260345759</v>
      </c>
      <c r="J60" s="129">
        <f>IF(J54="-","-",SUM(J51:J59)*'3k EBIT'!$E$11)</f>
        <v>2.1304351265136363</v>
      </c>
      <c r="K60" s="129">
        <f>IF(K54="-","-",SUM(K51:K59)*'3k EBIT'!$E$11)</f>
        <v>2.1557688535103194</v>
      </c>
      <c r="L60" s="129">
        <f>IF(L54="-","-",SUM(L51:L59)*'3k EBIT'!$E$11)</f>
        <v>2.179556876188224</v>
      </c>
      <c r="M60" s="129">
        <f>IF(M54="-","-",SUM(M51:M59)*'3k EBIT'!$E$11)</f>
        <v>2.24467414131913</v>
      </c>
      <c r="N60" s="129">
        <f>IF(N54="-","-",SUM(N51:N59)*'3k EBIT'!$E$11)</f>
        <v>2.2633929246942457</v>
      </c>
      <c r="O60" s="30"/>
      <c r="P60" s="129">
        <f>IF(P54="-","-",SUM(P51:P59)*'3k EBIT'!$E$11)</f>
        <v>2.2633929246942457</v>
      </c>
      <c r="Q60" s="129">
        <f>IF(Q54="-","-",SUM(Q51:Q59)*'3k EBIT'!$E$11)</f>
        <v>2.3168217242077791</v>
      </c>
      <c r="R60" s="129">
        <f>IF(R54="-","-",SUM(R51:R59)*'3k EBIT'!$E$11)</f>
        <v>2.3276183150087935</v>
      </c>
      <c r="S60" s="129">
        <f>IF(S54="-","-",SUM(S51:S59)*'3k EBIT'!$E$11)</f>
        <v>2.3655648117716734</v>
      </c>
      <c r="T60" s="129">
        <f>IF(T54="-","-",SUM(T51:T59)*'3k EBIT'!$E$11)</f>
        <v>2.3559741078194558</v>
      </c>
      <c r="U60" s="129" t="str">
        <f>IF(U54="-","-",SUM(U51:U59)*'3k EBIT'!$E$11)</f>
        <v>-</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15">
      <c r="A61" s="256"/>
      <c r="B61" s="132" t="s">
        <v>292</v>
      </c>
      <c r="C61" s="177" t="s">
        <v>519</v>
      </c>
      <c r="D61" s="134" t="s">
        <v>319</v>
      </c>
      <c r="E61" s="130"/>
      <c r="F61" s="30"/>
      <c r="G61" s="129">
        <f>IF(G56="-","-",SUM(G51:G54,G56:G60)*'3l HAP'!$E$12)</f>
        <v>1.6239243268456498</v>
      </c>
      <c r="H61" s="129">
        <f>IF(H56="-","-",SUM(H51:H54,H56:H60)*'3l HAP'!$E$12)</f>
        <v>1.6269795171172732</v>
      </c>
      <c r="I61" s="129">
        <f>IF(I56="-","-",SUM(I51:I54,I56:I60)*'3l HAP'!$E$12)</f>
        <v>1.6325022083155263</v>
      </c>
      <c r="J61" s="129">
        <f>IF(J56="-","-",SUM(J51:J54,J56:J60)*'3l HAP'!$E$12)</f>
        <v>1.6416677791303957</v>
      </c>
      <c r="K61" s="129">
        <f>IF(K56="-","-",SUM(K51:K54,K56:K60)*'3l HAP'!$E$12)</f>
        <v>1.6611894077489591</v>
      </c>
      <c r="L61" s="129">
        <f>IF(L56="-","-",SUM(L51:L54,L56:L60)*'3l HAP'!$E$12)</f>
        <v>1.6795199496525963</v>
      </c>
      <c r="M61" s="129">
        <f>IF(M56="-","-",SUM(M51:M54,M56:M60)*'3l HAP'!$E$12)</f>
        <v>1.7296979225465365</v>
      </c>
      <c r="N61" s="129">
        <f>IF(N56="-","-",SUM(N51:N54,N56:N60)*'3l HAP'!$E$12)</f>
        <v>1.7441222169777579</v>
      </c>
      <c r="O61" s="30"/>
      <c r="P61" s="129">
        <f>IF(P56="-","-",SUM(P51:P54,P56:P60)*'3l HAP'!$E$12)</f>
        <v>1.7441222169777579</v>
      </c>
      <c r="Q61" s="129">
        <f>IF(Q56="-","-",SUM(Q51:Q54,Q56:Q60)*'3l HAP'!$E$12)</f>
        <v>1.7852933080602276</v>
      </c>
      <c r="R61" s="129">
        <f>IF(R56="-","-",SUM(R51:R54,R56:R60)*'3l HAP'!$E$12)</f>
        <v>1.7936129301983992</v>
      </c>
      <c r="S61" s="129">
        <f>IF(S56="-","-",SUM(S51:S54,S56:S60)*'3l HAP'!$E$12)</f>
        <v>1.8228536896522858</v>
      </c>
      <c r="T61" s="129">
        <f>IF(T56="-","-",SUM(T51:T54,T56:T60)*'3l HAP'!$E$12)</f>
        <v>1.8154632981488843</v>
      </c>
      <c r="U61" s="129" t="str">
        <f>IF(U56="-","-",SUM(U51:U54,U56:U60)*'3l HAP'!$E$12)</f>
        <v>-</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15">
      <c r="A62" s="256"/>
      <c r="B62" s="132" t="s">
        <v>44</v>
      </c>
      <c r="C62" s="132" t="str">
        <f>B62&amp;"_"&amp;D62</f>
        <v>Total_N Wales and Mersey</v>
      </c>
      <c r="D62" s="134" t="s">
        <v>319</v>
      </c>
      <c r="E62" s="131"/>
      <c r="F62" s="30"/>
      <c r="G62" s="129">
        <f>IF(G56="-","-",SUM(G51:G61))</f>
        <v>112.54014089987002</v>
      </c>
      <c r="H62" s="129">
        <f t="shared" ref="H62:Z62" si="3">IF(H56="-","-",SUM(H51:H61))</f>
        <v>112.75186969656357</v>
      </c>
      <c r="I62" s="129">
        <f t="shared" si="3"/>
        <v>113.13459962758513</v>
      </c>
      <c r="J62" s="129">
        <f t="shared" si="3"/>
        <v>113.76978601766574</v>
      </c>
      <c r="K62" s="129">
        <f t="shared" si="3"/>
        <v>115.12266114799615</v>
      </c>
      <c r="L62" s="129">
        <f t="shared" si="3"/>
        <v>116.39299236633154</v>
      </c>
      <c r="M62" s="129">
        <f t="shared" si="3"/>
        <v>119.87039340417597</v>
      </c>
      <c r="N62" s="129">
        <f t="shared" si="3"/>
        <v>120.87001641667436</v>
      </c>
      <c r="O62" s="30"/>
      <c r="P62" s="129">
        <f t="shared" si="3"/>
        <v>120.87001641667436</v>
      </c>
      <c r="Q62" s="129">
        <f t="shared" si="3"/>
        <v>123.7232284258956</v>
      </c>
      <c r="R62" s="129">
        <f t="shared" si="3"/>
        <v>124.29978943442619</v>
      </c>
      <c r="S62" s="129">
        <f t="shared" si="3"/>
        <v>126.32621340908989</v>
      </c>
      <c r="T62" s="129">
        <f t="shared" si="3"/>
        <v>125.81404933386258</v>
      </c>
      <c r="U62" s="129" t="str">
        <f t="shared" si="3"/>
        <v>-</v>
      </c>
      <c r="V62" s="129" t="str">
        <f t="shared" si="3"/>
        <v>-</v>
      </c>
      <c r="W62" s="129" t="str">
        <f t="shared" si="3"/>
        <v>-</v>
      </c>
      <c r="X62" s="129" t="str">
        <f t="shared" si="3"/>
        <v>-</v>
      </c>
      <c r="Y62" s="129" t="str">
        <f t="shared" si="3"/>
        <v>-</v>
      </c>
      <c r="Z62" s="129" t="str">
        <f t="shared" si="3"/>
        <v>-</v>
      </c>
      <c r="AA62" s="28"/>
    </row>
    <row r="63" spans="1:27" s="29" customFormat="1" ht="11.25" customHeight="1" x14ac:dyDescent="0.15">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f>IF('3c AA'!W241="-","-",'3c AA'!W241)</f>
        <v>0</v>
      </c>
      <c r="U65" s="38" t="str">
        <f>IF('3c AA'!X241="-","-",'3c AA'!X241)</f>
        <v>-</v>
      </c>
      <c r="V65" s="38" t="str">
        <f>IF('3c AA'!Y241="-","-",'3c AA'!Y241)</f>
        <v>-</v>
      </c>
      <c r="W65" s="38" t="str">
        <f>IF('3c AA'!Z241="-","-",'3c AA'!Z241)</f>
        <v>-</v>
      </c>
      <c r="X65" s="38" t="str">
        <f>IF('3c AA'!AA241="-","-",'3c AA'!AA241)</f>
        <v>-</v>
      </c>
      <c r="Y65" s="38" t="str">
        <f>IF('3c AA'!AB241="-","-",'3c AA'!AB241)</f>
        <v>-</v>
      </c>
      <c r="Z65" s="38" t="str">
        <f>IF('3c AA'!AC241="-","-",'3c AA'!AC241)</f>
        <v>-</v>
      </c>
      <c r="AA65" s="28"/>
    </row>
    <row r="66" spans="1:27" s="29" customFormat="1" ht="11.25" customHeight="1" x14ac:dyDescent="0.15">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t="str">
        <f>'3d PC'!U64</f>
        <v>-</v>
      </c>
      <c r="V66" s="38" t="str">
        <f>'3d PC'!V64</f>
        <v>-</v>
      </c>
      <c r="W66" s="38" t="str">
        <f>'3d PC'!W64</f>
        <v>-</v>
      </c>
      <c r="X66" s="38" t="str">
        <f>'3d PC'!X64</f>
        <v>-</v>
      </c>
      <c r="Y66" s="38" t="str">
        <f>'3d PC'!Y64</f>
        <v>-</v>
      </c>
      <c r="Z66" s="38" t="str">
        <f>'3d PC'!Z64</f>
        <v>-</v>
      </c>
      <c r="AA66" s="28"/>
    </row>
    <row r="67" spans="1:27" s="29" customFormat="1" ht="11.25" x14ac:dyDescent="0.15">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15">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t="str">
        <f>IF('3g CPIH'!Q$16="-","-",'3h OC '!$E$11*('3g CPIH'!Q$16/'3g CPIH'!$G$16))</f>
        <v>-</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SMNCC'!G$51="-","-",'3i SMNCC'!G$51)</f>
        <v>0</v>
      </c>
      <c r="L69" s="38">
        <f>IF('3i SMNCC'!H$51="-","-",'3i SMNCC'!H$51)</f>
        <v>-0.1023945869506754</v>
      </c>
      <c r="M69" s="38">
        <f>IF('3i SMNCC'!I$51="-","-",'3i SMNCC'!I$51)</f>
        <v>1.310776222511721</v>
      </c>
      <c r="N69" s="38">
        <f>IF('3i SMNCC'!J$51="-","-",'3i SMNCC'!J$51)</f>
        <v>1.356066529023727</v>
      </c>
      <c r="O69" s="30"/>
      <c r="P69" s="38">
        <f>IF('3i SMNCC'!L$51="-","-",'3i SMNCC'!L$51)</f>
        <v>1.356066529023727</v>
      </c>
      <c r="Q69" s="38">
        <f>IF('3i SMNCC'!M$51="-","-",'3i SMNCC'!M$51)</f>
        <v>2.7190896886881828</v>
      </c>
      <c r="R69" s="38">
        <f>IF('3i SMNCC'!N$51="-","-",'3i SMNCC'!N$51)</f>
        <v>2.5445731212335492</v>
      </c>
      <c r="S69" s="38">
        <f>IF('3i SMNCC'!O$51="-","-",'3i SMNCC'!O$51)</f>
        <v>3.7238675166956514</v>
      </c>
      <c r="T69" s="38">
        <f>IF('3i SMNCC'!P$51="-","-",'3i SMNCC'!P$51)</f>
        <v>3.2317970151566944</v>
      </c>
      <c r="U69" s="38" t="str">
        <f>IF('3i SMNCC'!Q$51="-","-",'3i SMNCC'!Q$51)</f>
        <v>-</v>
      </c>
      <c r="V69" s="38" t="str">
        <f>IF('3i SMNCC'!R$51="-","-",'3i SMNCC'!R$51)</f>
        <v>-</v>
      </c>
      <c r="W69" s="38" t="str">
        <f>IF('3i SMNCC'!S$51="-","-",'3i SMNCC'!S$51)</f>
        <v>-</v>
      </c>
      <c r="X69" s="38" t="str">
        <f>IF('3i SMNCC'!T$51="-","-",'3i SMNCC'!T$51)</f>
        <v>-</v>
      </c>
      <c r="Y69" s="38" t="str">
        <f>IF('3i SMNCC'!U$51="-","-",'3i SMNCC'!U$51)</f>
        <v>-</v>
      </c>
      <c r="Z69" s="38" t="str">
        <f>IF('3i SMNCC'!V$51="-","-",'3i SMNCC'!V$51)</f>
        <v>-</v>
      </c>
      <c r="AA69" s="28"/>
    </row>
    <row r="70" spans="1:27" s="29" customFormat="1" ht="11.25" x14ac:dyDescent="0.15">
      <c r="A70" s="256"/>
      <c r="B70" s="135" t="s">
        <v>349</v>
      </c>
      <c r="C70" s="135" t="s">
        <v>389</v>
      </c>
      <c r="D70" s="133" t="s">
        <v>320</v>
      </c>
      <c r="E70" s="128"/>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f>IF('3g CPIH'!P$16="-","-",'3j PAAC PAP'!$G$23*('3g CPIH'!P$16/'3g CPIH'!$G$16))</f>
        <v>42.223023091976515</v>
      </c>
      <c r="U70" s="38" t="str">
        <f>IF('3g CPIH'!Q$16="-","-",'3j PAAC PAP'!$G$23*('3g CPIH'!Q$16/'3g CPIH'!$G$16))</f>
        <v>-</v>
      </c>
      <c r="V70" s="38" t="str">
        <f>IF('3g CPIH'!R$16="-","-",'3j PAAC PAP'!$G$23*('3g CPIH'!R$16/'3g CPIH'!$G$16))</f>
        <v>-</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15">
      <c r="A71" s="256"/>
      <c r="B71" s="135" t="s">
        <v>349</v>
      </c>
      <c r="C71" s="135" t="s">
        <v>406</v>
      </c>
      <c r="D71" s="133" t="s">
        <v>320</v>
      </c>
      <c r="E71" s="128"/>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f>IF(T66="-","-",SUM(T63:T69)*'3j PAAC PAP'!$G$41)</f>
        <v>0</v>
      </c>
      <c r="U71" s="38" t="str">
        <f>IF(U66="-","-",SUM(U63:U69)*'3j PAAC PAP'!$G$41)</f>
        <v>-</v>
      </c>
      <c r="V71" s="38" t="str">
        <f>IF(V66="-","-",SUM(V63:V69)*'3j PAAC PAP'!$G$41)</f>
        <v>-</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15">
      <c r="A72" s="256"/>
      <c r="B72" s="135" t="s">
        <v>388</v>
      </c>
      <c r="C72" s="135" t="s">
        <v>518</v>
      </c>
      <c r="D72" s="133" t="s">
        <v>320</v>
      </c>
      <c r="E72" s="128"/>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2.179556876188224</v>
      </c>
      <c r="M72" s="38">
        <f>IF(M66="-","-",SUM(M63:M71)*'3k EBIT'!$E$11)</f>
        <v>2.24467414131913</v>
      </c>
      <c r="N72" s="38">
        <f>IF(N66="-","-",SUM(N63:N71)*'3k EBIT'!$E$11)</f>
        <v>2.2633929246942457</v>
      </c>
      <c r="O72" s="30"/>
      <c r="P72" s="38">
        <f>IF(P66="-","-",SUM(P63:P71)*'3k EBIT'!$E$11)</f>
        <v>2.2633929246942457</v>
      </c>
      <c r="Q72" s="38">
        <f>IF(Q66="-","-",SUM(Q63:Q71)*'3k EBIT'!$E$11)</f>
        <v>2.3168217242077791</v>
      </c>
      <c r="R72" s="38">
        <f>IF(R66="-","-",SUM(R63:R71)*'3k EBIT'!$E$11)</f>
        <v>2.3276183150087935</v>
      </c>
      <c r="S72" s="38">
        <f>IF(S66="-","-",SUM(S63:S71)*'3k EBIT'!$E$11)</f>
        <v>2.3655648117716734</v>
      </c>
      <c r="T72" s="38">
        <f>IF(T66="-","-",SUM(T63:T71)*'3k EBIT'!$E$11)</f>
        <v>2.3559741078194558</v>
      </c>
      <c r="U72" s="38" t="str">
        <f>IF(U66="-","-",SUM(U63:U71)*'3k EBIT'!$E$11)</f>
        <v>-</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15">
      <c r="A73" s="256"/>
      <c r="B73" s="135" t="s">
        <v>292</v>
      </c>
      <c r="C73" s="179" t="s">
        <v>519</v>
      </c>
      <c r="D73" s="133" t="s">
        <v>320</v>
      </c>
      <c r="E73" s="127"/>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1.6795199496525963</v>
      </c>
      <c r="M73" s="38">
        <f>IF(M68="-","-",SUM(M63:M66,M68:M72)*'3l HAP'!$E$12)</f>
        <v>1.7296979225465365</v>
      </c>
      <c r="N73" s="38">
        <f>IF(N68="-","-",SUM(N63:N66,N68:N72)*'3l HAP'!$E$12)</f>
        <v>1.7441222169777579</v>
      </c>
      <c r="O73" s="30"/>
      <c r="P73" s="38">
        <f>IF(P68="-","-",SUM(P63:P66,P68:P72)*'3l HAP'!$E$12)</f>
        <v>1.7441222169777579</v>
      </c>
      <c r="Q73" s="38">
        <f>IF(Q68="-","-",SUM(Q63:Q66,Q68:Q72)*'3l HAP'!$E$12)</f>
        <v>1.7852933080602276</v>
      </c>
      <c r="R73" s="38">
        <f>IF(R68="-","-",SUM(R63:R66,R68:R72)*'3l HAP'!$E$12)</f>
        <v>1.7936129301983992</v>
      </c>
      <c r="S73" s="38">
        <f>IF(S68="-","-",SUM(S63:S66,S68:S72)*'3l HAP'!$E$12)</f>
        <v>1.8228536896522858</v>
      </c>
      <c r="T73" s="38">
        <f>IF(T68="-","-",SUM(T63:T66,T68:T72)*'3l HAP'!$E$12)</f>
        <v>1.8154632981488843</v>
      </c>
      <c r="U73" s="38" t="str">
        <f>IF(U68="-","-",SUM(U63:U66,U68:U72)*'3l HAP'!$E$12)</f>
        <v>-</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15">
      <c r="A74" s="256"/>
      <c r="B74" s="135" t="s">
        <v>44</v>
      </c>
      <c r="C74" s="135" t="str">
        <f>B74&amp;"_"&amp;D74</f>
        <v>Total_Midlands</v>
      </c>
      <c r="D74" s="133" t="s">
        <v>320</v>
      </c>
      <c r="E74" s="128"/>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116.39299236633154</v>
      </c>
      <c r="M74" s="38">
        <f t="shared" si="4"/>
        <v>119.87039340417597</v>
      </c>
      <c r="N74" s="38">
        <f t="shared" si="4"/>
        <v>120.87001641667436</v>
      </c>
      <c r="O74" s="30"/>
      <c r="P74" s="38">
        <f t="shared" si="4"/>
        <v>120.87001641667436</v>
      </c>
      <c r="Q74" s="38">
        <f t="shared" si="4"/>
        <v>123.7232284258956</v>
      </c>
      <c r="R74" s="38">
        <f t="shared" si="4"/>
        <v>124.29978943442619</v>
      </c>
      <c r="S74" s="38">
        <f t="shared" si="4"/>
        <v>126.32621340908989</v>
      </c>
      <c r="T74" s="38">
        <f t="shared" si="4"/>
        <v>125.81404933386258</v>
      </c>
      <c r="U74" s="38" t="str">
        <f t="shared" si="4"/>
        <v>-</v>
      </c>
      <c r="V74" s="38" t="str">
        <f t="shared" si="4"/>
        <v>-</v>
      </c>
      <c r="W74" s="38" t="str">
        <f t="shared" si="4"/>
        <v>-</v>
      </c>
      <c r="X74" s="38" t="str">
        <f t="shared" si="4"/>
        <v>-</v>
      </c>
      <c r="Y74" s="38" t="str">
        <f t="shared" si="4"/>
        <v>-</v>
      </c>
      <c r="Z74" s="38" t="str">
        <f t="shared" si="4"/>
        <v>-</v>
      </c>
      <c r="AA74" s="28"/>
    </row>
    <row r="75" spans="1:27" s="29" customFormat="1" ht="11.25" customHeight="1" x14ac:dyDescent="0.15">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AA'!J242="-","-",'3c AA'!J242)</f>
        <v>-</v>
      </c>
      <c r="H77" s="129" t="str">
        <f>IF('3c AA'!K242="-","-",'3c AA'!K242)</f>
        <v>-</v>
      </c>
      <c r="I77" s="129" t="str">
        <f>IF('3c AA'!L242="-","-",'3c AA'!L242)</f>
        <v>-</v>
      </c>
      <c r="J77" s="129" t="str">
        <f>IF('3c AA'!M242="-","-",'3c AA'!M242)</f>
        <v>-</v>
      </c>
      <c r="K77" s="129" t="str">
        <f>IF('3c AA'!N242="-","-",'3c AA'!N242)</f>
        <v>-</v>
      </c>
      <c r="L77" s="129" t="str">
        <f>IF('3c AA'!O242="-","-",'3c AA'!O242)</f>
        <v>-</v>
      </c>
      <c r="M77" s="129" t="str">
        <f>IF('3c AA'!P242="-","-",'3c AA'!P242)</f>
        <v>-</v>
      </c>
      <c r="N77" s="129" t="str">
        <f>IF('3c AA'!Q242="-","-",'3c AA'!Q242)</f>
        <v>-</v>
      </c>
      <c r="O77" s="30"/>
      <c r="P77" s="129" t="str">
        <f>IF('3c AA'!S242="-","-",'3c AA'!S242)</f>
        <v>-</v>
      </c>
      <c r="Q77" s="129" t="str">
        <f>IF('3c AA'!T242="-","-",'3c AA'!T242)</f>
        <v>-</v>
      </c>
      <c r="R77" s="129" t="str">
        <f>IF('3c AA'!U242="-","-",'3c AA'!U242)</f>
        <v>-</v>
      </c>
      <c r="S77" s="129" t="str">
        <f>IF('3c AA'!V242="-","-",'3c AA'!V242)</f>
        <v>-</v>
      </c>
      <c r="T77" s="129">
        <f>IF('3c AA'!W242="-","-",'3c AA'!W242)</f>
        <v>0</v>
      </c>
      <c r="U77" s="129" t="str">
        <f>IF('3c AA'!X242="-","-",'3c AA'!X242)</f>
        <v>-</v>
      </c>
      <c r="V77" s="129" t="str">
        <f>IF('3c AA'!Y242="-","-",'3c AA'!Y242)</f>
        <v>-</v>
      </c>
      <c r="W77" s="129" t="str">
        <f>IF('3c AA'!Z242="-","-",'3c AA'!Z242)</f>
        <v>-</v>
      </c>
      <c r="X77" s="129" t="str">
        <f>IF('3c AA'!AA242="-","-",'3c AA'!AA242)</f>
        <v>-</v>
      </c>
      <c r="Y77" s="129" t="str">
        <f>IF('3c AA'!AB242="-","-",'3c AA'!AB242)</f>
        <v>-</v>
      </c>
      <c r="Z77" s="129" t="str">
        <f>IF('3c AA'!AC242="-","-",'3c AA'!AC242)</f>
        <v>-</v>
      </c>
      <c r="AA77" s="28"/>
    </row>
    <row r="78" spans="1:27" s="29" customFormat="1" ht="11.25" x14ac:dyDescent="0.15">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t="str">
        <f>'3d PC'!U64</f>
        <v>-</v>
      </c>
      <c r="V78" s="129" t="str">
        <f>'3d PC'!V64</f>
        <v>-</v>
      </c>
      <c r="W78" s="129" t="str">
        <f>'3d PC'!W64</f>
        <v>-</v>
      </c>
      <c r="X78" s="129" t="str">
        <f>'3d PC'!X64</f>
        <v>-</v>
      </c>
      <c r="Y78" s="129" t="str">
        <f>'3d PC'!Y64</f>
        <v>-</v>
      </c>
      <c r="Z78" s="129" t="str">
        <f>'3d PC'!Z64</f>
        <v>-</v>
      </c>
      <c r="AA78" s="28"/>
    </row>
    <row r="79" spans="1:27" s="29" customFormat="1" ht="11.25" x14ac:dyDescent="0.15">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15">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t="str">
        <f>IF('3g CPIH'!Q$16="-","-",'3h OC '!$E$11*('3g CPIH'!Q$16/'3g CPIH'!$G$16))</f>
        <v>-</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SMNCC'!G$51="-","-",'3i SMNCC'!G$51)</f>
        <v>0</v>
      </c>
      <c r="L81" s="129">
        <f>IF('3i SMNCC'!H$51="-","-",'3i SMNCC'!H$51)</f>
        <v>-0.1023945869506754</v>
      </c>
      <c r="M81" s="129">
        <f>IF('3i SMNCC'!I$51="-","-",'3i SMNCC'!I$51)</f>
        <v>1.310776222511721</v>
      </c>
      <c r="N81" s="129">
        <f>IF('3i SMNCC'!J$51="-","-",'3i SMNCC'!J$51)</f>
        <v>1.356066529023727</v>
      </c>
      <c r="O81" s="30"/>
      <c r="P81" s="129">
        <f>IF('3i SMNCC'!L$51="-","-",'3i SMNCC'!L$51)</f>
        <v>1.356066529023727</v>
      </c>
      <c r="Q81" s="129">
        <f>IF('3i SMNCC'!M$51="-","-",'3i SMNCC'!M$51)</f>
        <v>2.7190896886881828</v>
      </c>
      <c r="R81" s="129">
        <f>IF('3i SMNCC'!N$51="-","-",'3i SMNCC'!N$51)</f>
        <v>2.5445731212335492</v>
      </c>
      <c r="S81" s="129">
        <f>IF('3i SMNCC'!O$51="-","-",'3i SMNCC'!O$51)</f>
        <v>3.7238675166956514</v>
      </c>
      <c r="T81" s="129">
        <f>IF('3i SMNCC'!P$51="-","-",'3i SMNCC'!P$51)</f>
        <v>3.2317970151566944</v>
      </c>
      <c r="U81" s="129" t="str">
        <f>IF('3i SMNCC'!Q$51="-","-",'3i SMNCC'!Q$51)</f>
        <v>-</v>
      </c>
      <c r="V81" s="129" t="str">
        <f>IF('3i SMNCC'!R$51="-","-",'3i SMNCC'!R$51)</f>
        <v>-</v>
      </c>
      <c r="W81" s="129" t="str">
        <f>IF('3i SMNCC'!S$51="-","-",'3i SMNCC'!S$51)</f>
        <v>-</v>
      </c>
      <c r="X81" s="129" t="str">
        <f>IF('3i SMNCC'!T$51="-","-",'3i SMNCC'!T$51)</f>
        <v>-</v>
      </c>
      <c r="Y81" s="129" t="str">
        <f>IF('3i SMNCC'!U$51="-","-",'3i SMNCC'!U$51)</f>
        <v>-</v>
      </c>
      <c r="Z81" s="129" t="str">
        <f>IF('3i SMNCC'!V$51="-","-",'3i SMNCC'!V$51)</f>
        <v>-</v>
      </c>
      <c r="AA81" s="28"/>
    </row>
    <row r="82" spans="1:27" s="29" customFormat="1" ht="11.25" customHeight="1" x14ac:dyDescent="0.15">
      <c r="A82" s="256"/>
      <c r="B82" s="132" t="s">
        <v>349</v>
      </c>
      <c r="C82" s="132" t="s">
        <v>389</v>
      </c>
      <c r="D82" s="134" t="s">
        <v>321</v>
      </c>
      <c r="E82" s="131"/>
      <c r="F82" s="30"/>
      <c r="G82" s="129">
        <f>IF('3g CPIH'!C$16="-","-",'3j PAAC PAP'!$G$23*('3g CPIH'!C$16/'3g CPIH'!$G$16))</f>
        <v>38.769117710371823</v>
      </c>
      <c r="H82" s="129">
        <f>IF('3g CPIH'!D$16="-","-",'3j PAAC PAP'!$G$23*('3g CPIH'!D$16/'3g CPIH'!$G$16))</f>
        <v>38.846733561643838</v>
      </c>
      <c r="I82" s="129">
        <f>IF('3g CPIH'!E$16="-","-",'3j PAAC PAP'!$G$23*('3g CPIH'!E$16/'3g CPIH'!$G$16))</f>
        <v>38.963157338551866</v>
      </c>
      <c r="J82" s="129">
        <f>IF('3g CPIH'!F$16="-","-",'3j PAAC PAP'!$G$23*('3g CPIH'!F$16/'3g CPIH'!$G$16))</f>
        <v>39.19600489236791</v>
      </c>
      <c r="K82" s="129">
        <f>IF('3g CPIH'!G$16="-","-",'3j PAAC PAP'!$G$23*('3g CPIH'!G$16/'3g CPIH'!$G$16))</f>
        <v>39.661700000000003</v>
      </c>
      <c r="L82" s="129">
        <f>IF('3g CPIH'!H$16="-","-",'3j PAAC PAP'!$G$23*('3g CPIH'!H$16/'3g CPIH'!$G$16))</f>
        <v>40.166203033268111</v>
      </c>
      <c r="M82" s="129">
        <f>IF('3g CPIH'!I$16="-","-",'3j PAAC PAP'!$G$23*('3g CPIH'!I$16/'3g CPIH'!$G$16))</f>
        <v>40.748321917808219</v>
      </c>
      <c r="N82" s="129">
        <f>IF('3g CPIH'!J$16="-","-",'3j PAAC PAP'!$G$23*('3g CPIH'!J$16/'3g CPIH'!$G$16))</f>
        <v>41.097593248532299</v>
      </c>
      <c r="O82" s="30"/>
      <c r="P82" s="129">
        <f>IF('3g CPIH'!L$16="-","-",'3j PAAC PAP'!$G$23*('3g CPIH'!L$16/'3g CPIH'!$G$16))</f>
        <v>41.097593248532299</v>
      </c>
      <c r="Q82" s="129">
        <f>IF('3g CPIH'!M$16="-","-",'3j PAAC PAP'!$G$23*('3g CPIH'!M$16/'3g CPIH'!$G$16))</f>
        <v>41.563288356164385</v>
      </c>
      <c r="R82" s="129">
        <f>IF('3g CPIH'!N$16="-","-",'3j PAAC PAP'!$G$23*('3g CPIH'!N$16/'3g CPIH'!$G$16))</f>
        <v>41.87375176125245</v>
      </c>
      <c r="S82" s="129">
        <f>IF('3g CPIH'!O$16="-","-",'3j PAAC PAP'!$G$23*('3g CPIH'!O$16/'3g CPIH'!$G$16))</f>
        <v>42.1065993150685</v>
      </c>
      <c r="T82" s="129">
        <f>IF('3g CPIH'!P$16="-","-",'3j PAAC PAP'!$G$23*('3g CPIH'!P$16/'3g CPIH'!$G$16))</f>
        <v>42.223023091976515</v>
      </c>
      <c r="U82" s="129" t="str">
        <f>IF('3g CPIH'!Q$16="-","-",'3j PAAC PAP'!$G$23*('3g CPIH'!Q$16/'3g CPIH'!$G$16))</f>
        <v>-</v>
      </c>
      <c r="V82" s="129" t="str">
        <f>IF('3g CPIH'!R$16="-","-",'3j PAAC PAP'!$G$23*('3g CPIH'!R$16/'3g CPIH'!$G$16))</f>
        <v>-</v>
      </c>
      <c r="W82" s="129" t="str">
        <f>IF('3g CPIH'!S$16="-","-",'3j PAAC PAP'!$G$23*('3g CPIH'!S$16/'3g CPIH'!$G$16))</f>
        <v>-</v>
      </c>
      <c r="X82" s="129" t="str">
        <f>IF('3g CPIH'!T$16="-","-",'3j PAAC PAP'!$G$23*('3g CPIH'!T$16/'3g CPIH'!$G$16))</f>
        <v>-</v>
      </c>
      <c r="Y82" s="129" t="str">
        <f>IF('3g CPIH'!U$16="-","-",'3j PAAC PAP'!$G$23*('3g CPIH'!U$16/'3g CPIH'!$G$16))</f>
        <v>-</v>
      </c>
      <c r="Z82" s="129" t="str">
        <f>IF('3g CPIH'!V$16="-","-",'3j PAAC PAP'!$G$23*('3g CPIH'!V$16/'3g CPIH'!$G$16))</f>
        <v>-</v>
      </c>
      <c r="AA82" s="28"/>
    </row>
    <row r="83" spans="1:27" s="29" customFormat="1" ht="11.25" customHeight="1" x14ac:dyDescent="0.15">
      <c r="A83" s="256"/>
      <c r="B83" s="132" t="s">
        <v>349</v>
      </c>
      <c r="C83" s="132" t="s">
        <v>406</v>
      </c>
      <c r="D83" s="134" t="s">
        <v>321</v>
      </c>
      <c r="E83" s="131"/>
      <c r="F83" s="30"/>
      <c r="G83" s="129">
        <f>IF(G78="-","-",SUM(G75:G81)*'3j PAAC PAP'!$G$41)</f>
        <v>0</v>
      </c>
      <c r="H83" s="129">
        <f>IF(H78="-","-",SUM(H75:H81)*'3j PAAC PAP'!$G$41)</f>
        <v>0</v>
      </c>
      <c r="I83" s="129">
        <f>IF(I78="-","-",SUM(I75:I81)*'3j PAAC PAP'!$G$41)</f>
        <v>0</v>
      </c>
      <c r="J83" s="129">
        <f>IF(J78="-","-",SUM(J75:J81)*'3j PAAC PAP'!$G$41)</f>
        <v>0</v>
      </c>
      <c r="K83" s="129">
        <f>IF(K78="-","-",SUM(K75:K81)*'3j PAAC PAP'!$G$41)</f>
        <v>0</v>
      </c>
      <c r="L83" s="129">
        <f>IF(L78="-","-",SUM(L75:L81)*'3j PAAC PAP'!$G$41)</f>
        <v>0</v>
      </c>
      <c r="M83" s="129">
        <f>IF(M78="-","-",SUM(M75:M81)*'3j PAAC PAP'!$G$41)</f>
        <v>0</v>
      </c>
      <c r="N83" s="129">
        <f>IF(N78="-","-",SUM(N75:N81)*'3j PAAC PAP'!$G$41)</f>
        <v>0</v>
      </c>
      <c r="O83" s="30"/>
      <c r="P83" s="129">
        <f>IF(P78="-","-",SUM(P75:P81)*'3j PAAC PAP'!$G$41)</f>
        <v>0</v>
      </c>
      <c r="Q83" s="129">
        <f>IF(Q78="-","-",SUM(Q75:Q81)*'3j PAAC PAP'!$G$41)</f>
        <v>0</v>
      </c>
      <c r="R83" s="129">
        <f>IF(R78="-","-",SUM(R75:R81)*'3j PAAC PAP'!$G$41)</f>
        <v>0</v>
      </c>
      <c r="S83" s="129">
        <f>IF(S78="-","-",SUM(S75:S81)*'3j PAAC PAP'!$G$41)</f>
        <v>0</v>
      </c>
      <c r="T83" s="129">
        <f>IF(T78="-","-",SUM(T75:T81)*'3j PAAC PAP'!$G$41)</f>
        <v>0</v>
      </c>
      <c r="U83" s="129" t="str">
        <f>IF(U78="-","-",SUM(U75:U81)*'3j PAAC PAP'!$G$41)</f>
        <v>-</v>
      </c>
      <c r="V83" s="129" t="str">
        <f>IF(V78="-","-",SUM(V75:V81)*'3j PAAC PAP'!$G$41)</f>
        <v>-</v>
      </c>
      <c r="W83" s="129" t="str">
        <f>IF(W78="-","-",SUM(W75:W81)*'3j PAAC PAP'!$G$41)</f>
        <v>-</v>
      </c>
      <c r="X83" s="129" t="str">
        <f>IF(X78="-","-",SUM(X75:X81)*'3j PAAC PAP'!$G$41)</f>
        <v>-</v>
      </c>
      <c r="Y83" s="129" t="str">
        <f>IF(Y78="-","-",SUM(Y75:Y81)*'3j PAAC PAP'!$G$41)</f>
        <v>-</v>
      </c>
      <c r="Z83" s="129" t="str">
        <f>IF(Z78="-","-",SUM(Z75:Z81)*'3j PAAC PAP'!$G$41)</f>
        <v>-</v>
      </c>
      <c r="AA83" s="28"/>
    </row>
    <row r="84" spans="1:27" s="29" customFormat="1" ht="11.25" customHeight="1" x14ac:dyDescent="0.15">
      <c r="A84" s="256"/>
      <c r="B84" s="132" t="s">
        <v>388</v>
      </c>
      <c r="C84" s="132" t="s">
        <v>518</v>
      </c>
      <c r="D84" s="134" t="s">
        <v>321</v>
      </c>
      <c r="E84" s="131"/>
      <c r="F84" s="30"/>
      <c r="G84" s="129">
        <f>IF(G78="-","-",SUM(G75:G83)*'3k EBIT'!$E$11)</f>
        <v>2.1074089853579236</v>
      </c>
      <c r="H84" s="129">
        <f>IF(H78="-","-",SUM(H75:H83)*'3k EBIT'!$E$11)</f>
        <v>2.1113737855176109</v>
      </c>
      <c r="I84" s="129">
        <f>IF(I78="-","-",SUM(I75:I83)*'3k EBIT'!$E$11)</f>
        <v>2.1185407260345759</v>
      </c>
      <c r="J84" s="129">
        <f>IF(J78="-","-",SUM(J75:J83)*'3k EBIT'!$E$11)</f>
        <v>2.1304351265136363</v>
      </c>
      <c r="K84" s="129">
        <f>IF(K78="-","-",SUM(K75:K83)*'3k EBIT'!$E$11)</f>
        <v>2.1557688535103194</v>
      </c>
      <c r="L84" s="129">
        <f>IF(L78="-","-",SUM(L75:L83)*'3k EBIT'!$E$11)</f>
        <v>2.179556876188224</v>
      </c>
      <c r="M84" s="129">
        <f>IF(M78="-","-",SUM(M75:M83)*'3k EBIT'!$E$11)</f>
        <v>2.24467414131913</v>
      </c>
      <c r="N84" s="129">
        <f>IF(N78="-","-",SUM(N75:N83)*'3k EBIT'!$E$11)</f>
        <v>2.2633929246942457</v>
      </c>
      <c r="O84" s="30"/>
      <c r="P84" s="129">
        <f>IF(P78="-","-",SUM(P75:P83)*'3k EBIT'!$E$11)</f>
        <v>2.2633929246942457</v>
      </c>
      <c r="Q84" s="129">
        <f>IF(Q78="-","-",SUM(Q75:Q83)*'3k EBIT'!$E$11)</f>
        <v>2.3168217242077791</v>
      </c>
      <c r="R84" s="129">
        <f>IF(R78="-","-",SUM(R75:R83)*'3k EBIT'!$E$11)</f>
        <v>2.3276183150087935</v>
      </c>
      <c r="S84" s="129">
        <f>IF(S78="-","-",SUM(S75:S83)*'3k EBIT'!$E$11)</f>
        <v>2.3655648117716734</v>
      </c>
      <c r="T84" s="129">
        <f>IF(T78="-","-",SUM(T75:T83)*'3k EBIT'!$E$11)</f>
        <v>2.3559741078194558</v>
      </c>
      <c r="U84" s="129" t="str">
        <f>IF(U78="-","-",SUM(U75:U83)*'3k EBIT'!$E$11)</f>
        <v>-</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15">
      <c r="A85" s="256"/>
      <c r="B85" s="132" t="s">
        <v>292</v>
      </c>
      <c r="C85" s="177" t="s">
        <v>519</v>
      </c>
      <c r="D85" s="134" t="s">
        <v>321</v>
      </c>
      <c r="E85" s="130"/>
      <c r="F85" s="30"/>
      <c r="G85" s="129">
        <f>IF(G80="-","-",SUM(G75:G78,G80:G84)*'3l HAP'!$E$12)</f>
        <v>1.6239243268456498</v>
      </c>
      <c r="H85" s="129">
        <f>IF(H80="-","-",SUM(H75:H78,H80:H84)*'3l HAP'!$E$12)</f>
        <v>1.6269795171172732</v>
      </c>
      <c r="I85" s="129">
        <f>IF(I80="-","-",SUM(I75:I78,I80:I84)*'3l HAP'!$E$12)</f>
        <v>1.6325022083155263</v>
      </c>
      <c r="J85" s="129">
        <f>IF(J80="-","-",SUM(J75:J78,J80:J84)*'3l HAP'!$E$12)</f>
        <v>1.6416677791303957</v>
      </c>
      <c r="K85" s="129">
        <f>IF(K80="-","-",SUM(K75:K78,K80:K84)*'3l HAP'!$E$12)</f>
        <v>1.6611894077489591</v>
      </c>
      <c r="L85" s="129">
        <f>IF(L80="-","-",SUM(L75:L78,L80:L84)*'3l HAP'!$E$12)</f>
        <v>1.6795199496525963</v>
      </c>
      <c r="M85" s="129">
        <f>IF(M80="-","-",SUM(M75:M78,M80:M84)*'3l HAP'!$E$12)</f>
        <v>1.7296979225465365</v>
      </c>
      <c r="N85" s="129">
        <f>IF(N80="-","-",SUM(N75:N78,N80:N84)*'3l HAP'!$E$12)</f>
        <v>1.7441222169777579</v>
      </c>
      <c r="O85" s="30"/>
      <c r="P85" s="129">
        <f>IF(P80="-","-",SUM(P75:P78,P80:P84)*'3l HAP'!$E$12)</f>
        <v>1.7441222169777579</v>
      </c>
      <c r="Q85" s="129">
        <f>IF(Q80="-","-",SUM(Q75:Q78,Q80:Q84)*'3l HAP'!$E$12)</f>
        <v>1.7852933080602276</v>
      </c>
      <c r="R85" s="129">
        <f>IF(R80="-","-",SUM(R75:R78,R80:R84)*'3l HAP'!$E$12)</f>
        <v>1.7936129301983992</v>
      </c>
      <c r="S85" s="129">
        <f>IF(S80="-","-",SUM(S75:S78,S80:S84)*'3l HAP'!$E$12)</f>
        <v>1.8228536896522858</v>
      </c>
      <c r="T85" s="129">
        <f>IF(T80="-","-",SUM(T75:T78,T80:T84)*'3l HAP'!$E$12)</f>
        <v>1.8154632981488843</v>
      </c>
      <c r="U85" s="129" t="str">
        <f>IF(U80="-","-",SUM(U75:U78,U80:U84)*'3l HAP'!$E$12)</f>
        <v>-</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15">
      <c r="A86" s="256"/>
      <c r="B86" s="132" t="s">
        <v>44</v>
      </c>
      <c r="C86" s="132" t="str">
        <f>B86&amp;"_"&amp;D86</f>
        <v>Total_Northern</v>
      </c>
      <c r="D86" s="134" t="s">
        <v>321</v>
      </c>
      <c r="E86" s="131"/>
      <c r="F86" s="30"/>
      <c r="G86" s="129">
        <f>IF(G80="-","-",SUM(G75:G85))</f>
        <v>112.54014089987002</v>
      </c>
      <c r="H86" s="129">
        <f t="shared" ref="H86:Z86" si="5">IF(H80="-","-",SUM(H75:H85))</f>
        <v>112.75186969656357</v>
      </c>
      <c r="I86" s="129">
        <f t="shared" si="5"/>
        <v>113.13459962758513</v>
      </c>
      <c r="J86" s="129">
        <f t="shared" si="5"/>
        <v>113.76978601766574</v>
      </c>
      <c r="K86" s="129">
        <f t="shared" si="5"/>
        <v>115.12266114799615</v>
      </c>
      <c r="L86" s="129">
        <f t="shared" si="5"/>
        <v>116.39299236633154</v>
      </c>
      <c r="M86" s="129">
        <f t="shared" si="5"/>
        <v>119.87039340417597</v>
      </c>
      <c r="N86" s="129">
        <f t="shared" si="5"/>
        <v>120.87001641667436</v>
      </c>
      <c r="O86" s="30"/>
      <c r="P86" s="129">
        <f t="shared" si="5"/>
        <v>120.87001641667436</v>
      </c>
      <c r="Q86" s="129">
        <f t="shared" si="5"/>
        <v>123.7232284258956</v>
      </c>
      <c r="R86" s="129">
        <f t="shared" si="5"/>
        <v>124.29978943442619</v>
      </c>
      <c r="S86" s="129">
        <f t="shared" si="5"/>
        <v>126.32621340908989</v>
      </c>
      <c r="T86" s="129">
        <f t="shared" si="5"/>
        <v>125.81404933386258</v>
      </c>
      <c r="U86" s="129" t="str">
        <f t="shared" si="5"/>
        <v>-</v>
      </c>
      <c r="V86" s="129" t="str">
        <f t="shared" si="5"/>
        <v>-</v>
      </c>
      <c r="W86" s="129" t="str">
        <f t="shared" si="5"/>
        <v>-</v>
      </c>
      <c r="X86" s="129" t="str">
        <f t="shared" si="5"/>
        <v>-</v>
      </c>
      <c r="Y86" s="129" t="str">
        <f t="shared" si="5"/>
        <v>-</v>
      </c>
      <c r="Z86" s="129" t="str">
        <f t="shared" si="5"/>
        <v>-</v>
      </c>
      <c r="AA86" s="28"/>
    </row>
    <row r="87" spans="1:27" s="29" customFormat="1" ht="11.25" customHeight="1" x14ac:dyDescent="0.15">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f>IF('3c AA'!W243="-","-",'3c AA'!W243)</f>
        <v>0</v>
      </c>
      <c r="U89" s="38" t="str">
        <f>IF('3c AA'!X243="-","-",'3c AA'!X243)</f>
        <v>-</v>
      </c>
      <c r="V89" s="38" t="str">
        <f>IF('3c AA'!Y243="-","-",'3c AA'!Y243)</f>
        <v>-</v>
      </c>
      <c r="W89" s="38" t="str">
        <f>IF('3c AA'!Z243="-","-",'3c AA'!Z243)</f>
        <v>-</v>
      </c>
      <c r="X89" s="38" t="str">
        <f>IF('3c AA'!AA243="-","-",'3c AA'!AA243)</f>
        <v>-</v>
      </c>
      <c r="Y89" s="38" t="str">
        <f>IF('3c AA'!AB243="-","-",'3c AA'!AB243)</f>
        <v>-</v>
      </c>
      <c r="Z89" s="38" t="str">
        <f>IF('3c AA'!AC243="-","-",'3c AA'!AC243)</f>
        <v>-</v>
      </c>
      <c r="AA89" s="28"/>
    </row>
    <row r="90" spans="1:27" s="29" customFormat="1" ht="11.25" x14ac:dyDescent="0.15">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t="str">
        <f>'3d PC'!U64</f>
        <v>-</v>
      </c>
      <c r="V90" s="38" t="str">
        <f>'3d PC'!V64</f>
        <v>-</v>
      </c>
      <c r="W90" s="38" t="str">
        <f>'3d PC'!W64</f>
        <v>-</v>
      </c>
      <c r="X90" s="38" t="str">
        <f>'3d PC'!X64</f>
        <v>-</v>
      </c>
      <c r="Y90" s="38" t="str">
        <f>'3d PC'!Y64</f>
        <v>-</v>
      </c>
      <c r="Z90" s="38" t="str">
        <f>'3d PC'!Z64</f>
        <v>-</v>
      </c>
      <c r="AA90" s="28"/>
    </row>
    <row r="91" spans="1:27" s="29" customFormat="1" ht="11.25" x14ac:dyDescent="0.15">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15">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t="str">
        <f>IF('3g CPIH'!Q$16="-","-",'3h OC '!$E$11*('3g CPIH'!Q$16/'3g CPIH'!$G$16))</f>
        <v>-</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SMNCC'!G$51="-","-",'3i SMNCC'!G$51)</f>
        <v>0</v>
      </c>
      <c r="L93" s="38">
        <f>IF('3i SMNCC'!H$51="-","-",'3i SMNCC'!H$51)</f>
        <v>-0.1023945869506754</v>
      </c>
      <c r="M93" s="38">
        <f>IF('3i SMNCC'!I$51="-","-",'3i SMNCC'!I$51)</f>
        <v>1.310776222511721</v>
      </c>
      <c r="N93" s="38">
        <f>IF('3i SMNCC'!J$51="-","-",'3i SMNCC'!J$51)</f>
        <v>1.356066529023727</v>
      </c>
      <c r="O93" s="30"/>
      <c r="P93" s="38">
        <f>IF('3i SMNCC'!L$51="-","-",'3i SMNCC'!L$51)</f>
        <v>1.356066529023727</v>
      </c>
      <c r="Q93" s="38">
        <f>IF('3i SMNCC'!M$51="-","-",'3i SMNCC'!M$51)</f>
        <v>2.7190896886881828</v>
      </c>
      <c r="R93" s="38">
        <f>IF('3i SMNCC'!N$51="-","-",'3i SMNCC'!N$51)</f>
        <v>2.5445731212335492</v>
      </c>
      <c r="S93" s="38">
        <f>IF('3i SMNCC'!O$51="-","-",'3i SMNCC'!O$51)</f>
        <v>3.7238675166956514</v>
      </c>
      <c r="T93" s="38">
        <f>IF('3i SMNCC'!P$51="-","-",'3i SMNCC'!P$51)</f>
        <v>3.2317970151566944</v>
      </c>
      <c r="U93" s="38" t="str">
        <f>IF('3i SMNCC'!Q$51="-","-",'3i SMNCC'!Q$51)</f>
        <v>-</v>
      </c>
      <c r="V93" s="38" t="str">
        <f>IF('3i SMNCC'!R$51="-","-",'3i SMNCC'!R$51)</f>
        <v>-</v>
      </c>
      <c r="W93" s="38" t="str">
        <f>IF('3i SMNCC'!S$51="-","-",'3i SMNCC'!S$51)</f>
        <v>-</v>
      </c>
      <c r="X93" s="38" t="str">
        <f>IF('3i SMNCC'!T$51="-","-",'3i SMNCC'!T$51)</f>
        <v>-</v>
      </c>
      <c r="Y93" s="38" t="str">
        <f>IF('3i SMNCC'!U$51="-","-",'3i SMNCC'!U$51)</f>
        <v>-</v>
      </c>
      <c r="Z93" s="38" t="str">
        <f>IF('3i SMNCC'!V$51="-","-",'3i SMNCC'!V$51)</f>
        <v>-</v>
      </c>
      <c r="AA93" s="28"/>
    </row>
    <row r="94" spans="1:27" s="29" customFormat="1" ht="11.25" customHeight="1" x14ac:dyDescent="0.15">
      <c r="A94" s="256"/>
      <c r="B94" s="135" t="s">
        <v>349</v>
      </c>
      <c r="C94" s="135" t="s">
        <v>389</v>
      </c>
      <c r="D94" s="133" t="s">
        <v>322</v>
      </c>
      <c r="E94" s="128"/>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f>IF('3g CPIH'!P$16="-","-",'3j PAAC PAP'!$G$23*('3g CPIH'!P$16/'3g CPIH'!$G$16))</f>
        <v>42.223023091976515</v>
      </c>
      <c r="U94" s="38" t="str">
        <f>IF('3g CPIH'!Q$16="-","-",'3j PAAC PAP'!$G$23*('3g CPIH'!Q$16/'3g CPIH'!$G$16))</f>
        <v>-</v>
      </c>
      <c r="V94" s="38" t="str">
        <f>IF('3g CPIH'!R$16="-","-",'3j PAAC PAP'!$G$23*('3g CPIH'!R$16/'3g CPIH'!$G$16))</f>
        <v>-</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15">
      <c r="A95" s="256"/>
      <c r="B95" s="135" t="s">
        <v>349</v>
      </c>
      <c r="C95" s="135" t="s">
        <v>406</v>
      </c>
      <c r="D95" s="133" t="s">
        <v>322</v>
      </c>
      <c r="E95" s="128"/>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f>IF(T90="-","-",SUM(T87:T93)*'3j PAAC PAP'!$G$41)</f>
        <v>0</v>
      </c>
      <c r="U95" s="38" t="str">
        <f>IF(U90="-","-",SUM(U87:U93)*'3j PAAC PAP'!$G$41)</f>
        <v>-</v>
      </c>
      <c r="V95" s="38" t="str">
        <f>IF(V90="-","-",SUM(V87:V93)*'3j PAAC PAP'!$G$41)</f>
        <v>-</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15">
      <c r="A96" s="256"/>
      <c r="B96" s="135" t="s">
        <v>388</v>
      </c>
      <c r="C96" s="135" t="s">
        <v>518</v>
      </c>
      <c r="D96" s="133" t="s">
        <v>322</v>
      </c>
      <c r="E96" s="128"/>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2.179556876188224</v>
      </c>
      <c r="M96" s="38">
        <f>IF(M90="-","-",SUM(M87:M95)*'3k EBIT'!$E$11)</f>
        <v>2.24467414131913</v>
      </c>
      <c r="N96" s="38">
        <f>IF(N90="-","-",SUM(N87:N95)*'3k EBIT'!$E$11)</f>
        <v>2.2633929246942457</v>
      </c>
      <c r="O96" s="30"/>
      <c r="P96" s="38">
        <f>IF(P90="-","-",SUM(P87:P95)*'3k EBIT'!$E$11)</f>
        <v>2.2633929246942457</v>
      </c>
      <c r="Q96" s="38">
        <f>IF(Q90="-","-",SUM(Q87:Q95)*'3k EBIT'!$E$11)</f>
        <v>2.3168217242077791</v>
      </c>
      <c r="R96" s="38">
        <f>IF(R90="-","-",SUM(R87:R95)*'3k EBIT'!$E$11)</f>
        <v>2.3276183150087935</v>
      </c>
      <c r="S96" s="38">
        <f>IF(S90="-","-",SUM(S87:S95)*'3k EBIT'!$E$11)</f>
        <v>2.3655648117716734</v>
      </c>
      <c r="T96" s="38">
        <f>IF(T90="-","-",SUM(T87:T95)*'3k EBIT'!$E$11)</f>
        <v>2.3559741078194558</v>
      </c>
      <c r="U96" s="38" t="str">
        <f>IF(U90="-","-",SUM(U87:U95)*'3k EBIT'!$E$11)</f>
        <v>-</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15">
      <c r="A97" s="256"/>
      <c r="B97" s="135" t="s">
        <v>292</v>
      </c>
      <c r="C97" s="179" t="s">
        <v>519</v>
      </c>
      <c r="D97" s="133" t="s">
        <v>322</v>
      </c>
      <c r="E97" s="127"/>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1.6795199496525963</v>
      </c>
      <c r="M97" s="38">
        <f>IF(M92="-","-",SUM(M87:M90,M92:M96)*'3l HAP'!$E$12)</f>
        <v>1.7296979225465365</v>
      </c>
      <c r="N97" s="38">
        <f>IF(N92="-","-",SUM(N87:N90,N92:N96)*'3l HAP'!$E$12)</f>
        <v>1.7441222169777579</v>
      </c>
      <c r="O97" s="30"/>
      <c r="P97" s="38">
        <f>IF(P92="-","-",SUM(P87:P90,P92:P96)*'3l HAP'!$E$12)</f>
        <v>1.7441222169777579</v>
      </c>
      <c r="Q97" s="38">
        <f>IF(Q92="-","-",SUM(Q87:Q90,Q92:Q96)*'3l HAP'!$E$12)</f>
        <v>1.7852933080602276</v>
      </c>
      <c r="R97" s="38">
        <f>IF(R92="-","-",SUM(R87:R90,R92:R96)*'3l HAP'!$E$12)</f>
        <v>1.7936129301983992</v>
      </c>
      <c r="S97" s="38">
        <f>IF(S92="-","-",SUM(S87:S90,S92:S96)*'3l HAP'!$E$12)</f>
        <v>1.8228536896522858</v>
      </c>
      <c r="T97" s="38">
        <f>IF(T92="-","-",SUM(T87:T90,T92:T96)*'3l HAP'!$E$12)</f>
        <v>1.8154632981488843</v>
      </c>
      <c r="U97" s="38" t="str">
        <f>IF(U92="-","-",SUM(U87:U90,U92:U96)*'3l HAP'!$E$12)</f>
        <v>-</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15">
      <c r="A98" s="256"/>
      <c r="B98" s="135" t="s">
        <v>44</v>
      </c>
      <c r="C98" s="135" t="str">
        <f>B98&amp;"_"&amp;D98</f>
        <v>Total_North West</v>
      </c>
      <c r="D98" s="133" t="s">
        <v>322</v>
      </c>
      <c r="E98" s="128"/>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116.39299236633154</v>
      </c>
      <c r="M98" s="38">
        <f t="shared" si="6"/>
        <v>119.87039340417597</v>
      </c>
      <c r="N98" s="38">
        <f t="shared" si="6"/>
        <v>120.87001641667436</v>
      </c>
      <c r="O98" s="30"/>
      <c r="P98" s="38">
        <f t="shared" si="6"/>
        <v>120.87001641667436</v>
      </c>
      <c r="Q98" s="38">
        <f t="shared" si="6"/>
        <v>123.7232284258956</v>
      </c>
      <c r="R98" s="38">
        <f t="shared" si="6"/>
        <v>124.29978943442619</v>
      </c>
      <c r="S98" s="38">
        <f t="shared" si="6"/>
        <v>126.32621340908989</v>
      </c>
      <c r="T98" s="38">
        <f t="shared" si="6"/>
        <v>125.81404933386258</v>
      </c>
      <c r="U98" s="38" t="str">
        <f t="shared" si="6"/>
        <v>-</v>
      </c>
      <c r="V98" s="38" t="str">
        <f t="shared" si="6"/>
        <v>-</v>
      </c>
      <c r="W98" s="38" t="str">
        <f t="shared" si="6"/>
        <v>-</v>
      </c>
      <c r="X98" s="38" t="str">
        <f t="shared" si="6"/>
        <v>-</v>
      </c>
      <c r="Y98" s="38" t="str">
        <f t="shared" si="6"/>
        <v>-</v>
      </c>
      <c r="Z98" s="38" t="str">
        <f t="shared" si="6"/>
        <v>-</v>
      </c>
      <c r="AA98" s="28"/>
    </row>
    <row r="99" spans="1:27" s="29" customFormat="1" ht="12.4" customHeight="1" x14ac:dyDescent="0.15">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AA'!J244="-","-",'3c AA'!J244)</f>
        <v>-</v>
      </c>
      <c r="H101" s="129" t="str">
        <f>IF('3c AA'!K244="-","-",'3c AA'!K244)</f>
        <v>-</v>
      </c>
      <c r="I101" s="129" t="str">
        <f>IF('3c AA'!L244="-","-",'3c AA'!L244)</f>
        <v>-</v>
      </c>
      <c r="J101" s="129" t="str">
        <f>IF('3c AA'!M244="-","-",'3c AA'!M244)</f>
        <v>-</v>
      </c>
      <c r="K101" s="129" t="str">
        <f>IF('3c AA'!N244="-","-",'3c AA'!N244)</f>
        <v>-</v>
      </c>
      <c r="L101" s="129" t="str">
        <f>IF('3c AA'!O244="-","-",'3c AA'!O244)</f>
        <v>-</v>
      </c>
      <c r="M101" s="129" t="str">
        <f>IF('3c AA'!P244="-","-",'3c AA'!P244)</f>
        <v>-</v>
      </c>
      <c r="N101" s="129" t="str">
        <f>IF('3c AA'!Q244="-","-",'3c AA'!Q244)</f>
        <v>-</v>
      </c>
      <c r="O101" s="30"/>
      <c r="P101" s="129" t="str">
        <f>IF('3c AA'!S244="-","-",'3c AA'!S244)</f>
        <v>-</v>
      </c>
      <c r="Q101" s="129" t="str">
        <f>IF('3c AA'!T244="-","-",'3c AA'!T244)</f>
        <v>-</v>
      </c>
      <c r="R101" s="129" t="str">
        <f>IF('3c AA'!U244="-","-",'3c AA'!U244)</f>
        <v>-</v>
      </c>
      <c r="S101" s="129" t="str">
        <f>IF('3c AA'!V244="-","-",'3c AA'!V244)</f>
        <v>-</v>
      </c>
      <c r="T101" s="129">
        <f>IF('3c AA'!W244="-","-",'3c AA'!W244)</f>
        <v>0</v>
      </c>
      <c r="U101" s="129" t="str">
        <f>IF('3c AA'!X244="-","-",'3c AA'!X244)</f>
        <v>-</v>
      </c>
      <c r="V101" s="129" t="str">
        <f>IF('3c AA'!Y244="-","-",'3c AA'!Y244)</f>
        <v>-</v>
      </c>
      <c r="W101" s="129" t="str">
        <f>IF('3c AA'!Z244="-","-",'3c AA'!Z244)</f>
        <v>-</v>
      </c>
      <c r="X101" s="129" t="str">
        <f>IF('3c AA'!AA244="-","-",'3c AA'!AA244)</f>
        <v>-</v>
      </c>
      <c r="Y101" s="129" t="str">
        <f>IF('3c AA'!AB244="-","-",'3c AA'!AB244)</f>
        <v>-</v>
      </c>
      <c r="Z101" s="129" t="str">
        <f>IF('3c AA'!AC244="-","-",'3c AA'!AC244)</f>
        <v>-</v>
      </c>
      <c r="AA101" s="28"/>
    </row>
    <row r="102" spans="1:27" s="29" customFormat="1" ht="11.25" x14ac:dyDescent="0.15">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t="str">
        <f>'3d PC'!U64</f>
        <v>-</v>
      </c>
      <c r="V102" s="129" t="str">
        <f>'3d PC'!V64</f>
        <v>-</v>
      </c>
      <c r="W102" s="129" t="str">
        <f>'3d PC'!W64</f>
        <v>-</v>
      </c>
      <c r="X102" s="129" t="str">
        <f>'3d PC'!X64</f>
        <v>-</v>
      </c>
      <c r="Y102" s="129" t="str">
        <f>'3d PC'!Y64</f>
        <v>-</v>
      </c>
      <c r="Z102" s="129" t="str">
        <f>'3d PC'!Z64</f>
        <v>-</v>
      </c>
      <c r="AA102" s="28"/>
    </row>
    <row r="103" spans="1:27" s="29" customFormat="1" ht="11.25" x14ac:dyDescent="0.15">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15">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t="str">
        <f>IF('3g CPIH'!Q$16="-","-",'3h OC '!$E$11*('3g CPIH'!Q$16/'3g CPIH'!$G$16))</f>
        <v>-</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SMNCC'!G$51="-","-",'3i SMNCC'!G$51)</f>
        <v>0</v>
      </c>
      <c r="L105" s="129">
        <f>IF('3i SMNCC'!H$51="-","-",'3i SMNCC'!H$51)</f>
        <v>-0.1023945869506754</v>
      </c>
      <c r="M105" s="129">
        <f>IF('3i SMNCC'!I$51="-","-",'3i SMNCC'!I$51)</f>
        <v>1.310776222511721</v>
      </c>
      <c r="N105" s="129">
        <f>IF('3i SMNCC'!J$51="-","-",'3i SMNCC'!J$51)</f>
        <v>1.356066529023727</v>
      </c>
      <c r="O105" s="30"/>
      <c r="P105" s="129">
        <f>IF('3i SMNCC'!L$51="-","-",'3i SMNCC'!L$51)</f>
        <v>1.356066529023727</v>
      </c>
      <c r="Q105" s="129">
        <f>IF('3i SMNCC'!M$51="-","-",'3i SMNCC'!M$51)</f>
        <v>2.7190896886881828</v>
      </c>
      <c r="R105" s="129">
        <f>IF('3i SMNCC'!N$51="-","-",'3i SMNCC'!N$51)</f>
        <v>2.5445731212335492</v>
      </c>
      <c r="S105" s="129">
        <f>IF('3i SMNCC'!O$51="-","-",'3i SMNCC'!O$51)</f>
        <v>3.7238675166956514</v>
      </c>
      <c r="T105" s="129">
        <f>IF('3i SMNCC'!P$51="-","-",'3i SMNCC'!P$51)</f>
        <v>3.2317970151566944</v>
      </c>
      <c r="U105" s="129" t="str">
        <f>IF('3i SMNCC'!Q$51="-","-",'3i SMNCC'!Q$51)</f>
        <v>-</v>
      </c>
      <c r="V105" s="129" t="str">
        <f>IF('3i SMNCC'!R$51="-","-",'3i SMNCC'!R$51)</f>
        <v>-</v>
      </c>
      <c r="W105" s="129" t="str">
        <f>IF('3i SMNCC'!S$51="-","-",'3i SMNCC'!S$51)</f>
        <v>-</v>
      </c>
      <c r="X105" s="129" t="str">
        <f>IF('3i SMNCC'!T$51="-","-",'3i SMNCC'!T$51)</f>
        <v>-</v>
      </c>
      <c r="Y105" s="129" t="str">
        <f>IF('3i SMNCC'!U$51="-","-",'3i SMNCC'!U$51)</f>
        <v>-</v>
      </c>
      <c r="Z105" s="129" t="str">
        <f>IF('3i SMNCC'!V$51="-","-",'3i SMNCC'!V$51)</f>
        <v>-</v>
      </c>
      <c r="AA105" s="28"/>
    </row>
    <row r="106" spans="1:27" s="29" customFormat="1" ht="11.25" customHeight="1" x14ac:dyDescent="0.15">
      <c r="A106" s="256"/>
      <c r="B106" s="132" t="s">
        <v>349</v>
      </c>
      <c r="C106" s="132" t="s">
        <v>389</v>
      </c>
      <c r="D106" s="134" t="s">
        <v>323</v>
      </c>
      <c r="E106" s="131"/>
      <c r="F106" s="30"/>
      <c r="G106" s="129">
        <f>IF('3g CPIH'!C$16="-","-",'3j PAAC PAP'!$G$23*('3g CPIH'!C$16/'3g CPIH'!$G$16))</f>
        <v>38.769117710371823</v>
      </c>
      <c r="H106" s="129">
        <f>IF('3g CPIH'!D$16="-","-",'3j PAAC PAP'!$G$23*('3g CPIH'!D$16/'3g CPIH'!$G$16))</f>
        <v>38.846733561643838</v>
      </c>
      <c r="I106" s="129">
        <f>IF('3g CPIH'!E$16="-","-",'3j PAAC PAP'!$G$23*('3g CPIH'!E$16/'3g CPIH'!$G$16))</f>
        <v>38.963157338551866</v>
      </c>
      <c r="J106" s="129">
        <f>IF('3g CPIH'!F$16="-","-",'3j PAAC PAP'!$G$23*('3g CPIH'!F$16/'3g CPIH'!$G$16))</f>
        <v>39.19600489236791</v>
      </c>
      <c r="K106" s="129">
        <f>IF('3g CPIH'!G$16="-","-",'3j PAAC PAP'!$G$23*('3g CPIH'!G$16/'3g CPIH'!$G$16))</f>
        <v>39.661700000000003</v>
      </c>
      <c r="L106" s="129">
        <f>IF('3g CPIH'!H$16="-","-",'3j PAAC PAP'!$G$23*('3g CPIH'!H$16/'3g CPIH'!$G$16))</f>
        <v>40.166203033268111</v>
      </c>
      <c r="M106" s="129">
        <f>IF('3g CPIH'!I$16="-","-",'3j PAAC PAP'!$G$23*('3g CPIH'!I$16/'3g CPIH'!$G$16))</f>
        <v>40.748321917808219</v>
      </c>
      <c r="N106" s="129">
        <f>IF('3g CPIH'!J$16="-","-",'3j PAAC PAP'!$G$23*('3g CPIH'!J$16/'3g CPIH'!$G$16))</f>
        <v>41.097593248532299</v>
      </c>
      <c r="O106" s="30"/>
      <c r="P106" s="129">
        <f>IF('3g CPIH'!L$16="-","-",'3j PAAC PAP'!$G$23*('3g CPIH'!L$16/'3g CPIH'!$G$16))</f>
        <v>41.097593248532299</v>
      </c>
      <c r="Q106" s="129">
        <f>IF('3g CPIH'!M$16="-","-",'3j PAAC PAP'!$G$23*('3g CPIH'!M$16/'3g CPIH'!$G$16))</f>
        <v>41.563288356164385</v>
      </c>
      <c r="R106" s="129">
        <f>IF('3g CPIH'!N$16="-","-",'3j PAAC PAP'!$G$23*('3g CPIH'!N$16/'3g CPIH'!$G$16))</f>
        <v>41.87375176125245</v>
      </c>
      <c r="S106" s="129">
        <f>IF('3g CPIH'!O$16="-","-",'3j PAAC PAP'!$G$23*('3g CPIH'!O$16/'3g CPIH'!$G$16))</f>
        <v>42.1065993150685</v>
      </c>
      <c r="T106" s="129">
        <f>IF('3g CPIH'!P$16="-","-",'3j PAAC PAP'!$G$23*('3g CPIH'!P$16/'3g CPIH'!$G$16))</f>
        <v>42.223023091976515</v>
      </c>
      <c r="U106" s="129" t="str">
        <f>IF('3g CPIH'!Q$16="-","-",'3j PAAC PAP'!$G$23*('3g CPIH'!Q$16/'3g CPIH'!$G$16))</f>
        <v>-</v>
      </c>
      <c r="V106" s="129" t="str">
        <f>IF('3g CPIH'!R$16="-","-",'3j PAAC PAP'!$G$23*('3g CPIH'!R$16/'3g CPIH'!$G$16))</f>
        <v>-</v>
      </c>
      <c r="W106" s="129" t="str">
        <f>IF('3g CPIH'!S$16="-","-",'3j PAAC PAP'!$G$23*('3g CPIH'!S$16/'3g CPIH'!$G$16))</f>
        <v>-</v>
      </c>
      <c r="X106" s="129" t="str">
        <f>IF('3g CPIH'!T$16="-","-",'3j PAAC PAP'!$G$23*('3g CPIH'!T$16/'3g CPIH'!$G$16))</f>
        <v>-</v>
      </c>
      <c r="Y106" s="129" t="str">
        <f>IF('3g CPIH'!U$16="-","-",'3j PAAC PAP'!$G$23*('3g CPIH'!U$16/'3g CPIH'!$G$16))</f>
        <v>-</v>
      </c>
      <c r="Z106" s="129" t="str">
        <f>IF('3g CPIH'!V$16="-","-",'3j PAAC PAP'!$G$23*('3g CPIH'!V$16/'3g CPIH'!$G$16))</f>
        <v>-</v>
      </c>
      <c r="AA106" s="28"/>
    </row>
    <row r="107" spans="1:27" s="29" customFormat="1" ht="11.25" customHeight="1" x14ac:dyDescent="0.15">
      <c r="A107" s="256"/>
      <c r="B107" s="132" t="s">
        <v>349</v>
      </c>
      <c r="C107" s="132" t="s">
        <v>406</v>
      </c>
      <c r="D107" s="134" t="s">
        <v>323</v>
      </c>
      <c r="E107" s="131"/>
      <c r="F107" s="30"/>
      <c r="G107" s="129">
        <f>IF(G102="-","-",SUM(G99:G105)*'3j PAAC PAP'!$G$41)</f>
        <v>0</v>
      </c>
      <c r="H107" s="129">
        <f>IF(H102="-","-",SUM(H99:H105)*'3j PAAC PAP'!$G$41)</f>
        <v>0</v>
      </c>
      <c r="I107" s="129">
        <f>IF(I102="-","-",SUM(I99:I105)*'3j PAAC PAP'!$G$41)</f>
        <v>0</v>
      </c>
      <c r="J107" s="129">
        <f>IF(J102="-","-",SUM(J99:J105)*'3j PAAC PAP'!$G$41)</f>
        <v>0</v>
      </c>
      <c r="K107" s="129">
        <f>IF(K102="-","-",SUM(K99:K105)*'3j PAAC PAP'!$G$41)</f>
        <v>0</v>
      </c>
      <c r="L107" s="129">
        <f>IF(L102="-","-",SUM(L99:L105)*'3j PAAC PAP'!$G$41)</f>
        <v>0</v>
      </c>
      <c r="M107" s="129">
        <f>IF(M102="-","-",SUM(M99:M105)*'3j PAAC PAP'!$G$41)</f>
        <v>0</v>
      </c>
      <c r="N107" s="129">
        <f>IF(N102="-","-",SUM(N99:N105)*'3j PAAC PAP'!$G$41)</f>
        <v>0</v>
      </c>
      <c r="O107" s="30"/>
      <c r="P107" s="129">
        <f>IF(P102="-","-",SUM(P99:P105)*'3j PAAC PAP'!$G$41)</f>
        <v>0</v>
      </c>
      <c r="Q107" s="129">
        <f>IF(Q102="-","-",SUM(Q99:Q105)*'3j PAAC PAP'!$G$41)</f>
        <v>0</v>
      </c>
      <c r="R107" s="129">
        <f>IF(R102="-","-",SUM(R99:R105)*'3j PAAC PAP'!$G$41)</f>
        <v>0</v>
      </c>
      <c r="S107" s="129">
        <f>IF(S102="-","-",SUM(S99:S105)*'3j PAAC PAP'!$G$41)</f>
        <v>0</v>
      </c>
      <c r="T107" s="129">
        <f>IF(T102="-","-",SUM(T99:T105)*'3j PAAC PAP'!$G$41)</f>
        <v>0</v>
      </c>
      <c r="U107" s="129" t="str">
        <f>IF(U102="-","-",SUM(U99:U105)*'3j PAAC PAP'!$G$41)</f>
        <v>-</v>
      </c>
      <c r="V107" s="129" t="str">
        <f>IF(V102="-","-",SUM(V99:V105)*'3j PAAC PAP'!$G$41)</f>
        <v>-</v>
      </c>
      <c r="W107" s="129" t="str">
        <f>IF(W102="-","-",SUM(W99:W105)*'3j PAAC PAP'!$G$41)</f>
        <v>-</v>
      </c>
      <c r="X107" s="129" t="str">
        <f>IF(X102="-","-",SUM(X99:X105)*'3j PAAC PAP'!$G$41)</f>
        <v>-</v>
      </c>
      <c r="Y107" s="129" t="str">
        <f>IF(Y102="-","-",SUM(Y99:Y105)*'3j PAAC PAP'!$G$41)</f>
        <v>-</v>
      </c>
      <c r="Z107" s="129" t="str">
        <f>IF(Z102="-","-",SUM(Z99:Z105)*'3j PAAC PAP'!$G$41)</f>
        <v>-</v>
      </c>
      <c r="AA107" s="28"/>
    </row>
    <row r="108" spans="1:27" s="29" customFormat="1" ht="11.25" customHeight="1" x14ac:dyDescent="0.15">
      <c r="A108" s="256"/>
      <c r="B108" s="132" t="s">
        <v>388</v>
      </c>
      <c r="C108" s="132" t="s">
        <v>518</v>
      </c>
      <c r="D108" s="134" t="s">
        <v>323</v>
      </c>
      <c r="E108" s="131"/>
      <c r="F108" s="30"/>
      <c r="G108" s="129">
        <f>IF(G102="-","-",SUM(G99:G107)*'3k EBIT'!$E$11)</f>
        <v>2.1074089853579236</v>
      </c>
      <c r="H108" s="129">
        <f>IF(H102="-","-",SUM(H99:H107)*'3k EBIT'!$E$11)</f>
        <v>2.1113737855176109</v>
      </c>
      <c r="I108" s="129">
        <f>IF(I102="-","-",SUM(I99:I107)*'3k EBIT'!$E$11)</f>
        <v>2.1185407260345759</v>
      </c>
      <c r="J108" s="129">
        <f>IF(J102="-","-",SUM(J99:J107)*'3k EBIT'!$E$11)</f>
        <v>2.1304351265136363</v>
      </c>
      <c r="K108" s="129">
        <f>IF(K102="-","-",SUM(K99:K107)*'3k EBIT'!$E$11)</f>
        <v>2.1557688535103194</v>
      </c>
      <c r="L108" s="129">
        <f>IF(L102="-","-",SUM(L99:L107)*'3k EBIT'!$E$11)</f>
        <v>2.179556876188224</v>
      </c>
      <c r="M108" s="129">
        <f>IF(M102="-","-",SUM(M99:M107)*'3k EBIT'!$E$11)</f>
        <v>2.24467414131913</v>
      </c>
      <c r="N108" s="129">
        <f>IF(N102="-","-",SUM(N99:N107)*'3k EBIT'!$E$11)</f>
        <v>2.2633929246942457</v>
      </c>
      <c r="O108" s="30"/>
      <c r="P108" s="129">
        <f>IF(P102="-","-",SUM(P99:P107)*'3k EBIT'!$E$11)</f>
        <v>2.2633929246942457</v>
      </c>
      <c r="Q108" s="129">
        <f>IF(Q102="-","-",SUM(Q99:Q107)*'3k EBIT'!$E$11)</f>
        <v>2.3168217242077791</v>
      </c>
      <c r="R108" s="129">
        <f>IF(R102="-","-",SUM(R99:R107)*'3k EBIT'!$E$11)</f>
        <v>2.3276183150087935</v>
      </c>
      <c r="S108" s="129">
        <f>IF(S102="-","-",SUM(S99:S107)*'3k EBIT'!$E$11)</f>
        <v>2.3655648117716734</v>
      </c>
      <c r="T108" s="129">
        <f>IF(T102="-","-",SUM(T99:T107)*'3k EBIT'!$E$11)</f>
        <v>2.3559741078194558</v>
      </c>
      <c r="U108" s="129" t="str">
        <f>IF(U102="-","-",SUM(U99:U107)*'3k EBIT'!$E$11)</f>
        <v>-</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15">
      <c r="A109" s="256"/>
      <c r="B109" s="132" t="s">
        <v>292</v>
      </c>
      <c r="C109" s="177" t="s">
        <v>519</v>
      </c>
      <c r="D109" s="134" t="s">
        <v>323</v>
      </c>
      <c r="E109" s="130"/>
      <c r="F109" s="30"/>
      <c r="G109" s="129">
        <f>IF(G104="-","-",SUM(G99:G102,G104:G108)*'3l HAP'!$E$12)</f>
        <v>1.6239243268456498</v>
      </c>
      <c r="H109" s="129">
        <f>IF(H104="-","-",SUM(H99:H102,H104:H108)*'3l HAP'!$E$12)</f>
        <v>1.6269795171172732</v>
      </c>
      <c r="I109" s="129">
        <f>IF(I104="-","-",SUM(I99:I102,I104:I108)*'3l HAP'!$E$12)</f>
        <v>1.6325022083155263</v>
      </c>
      <c r="J109" s="129">
        <f>IF(J104="-","-",SUM(J99:J102,J104:J108)*'3l HAP'!$E$12)</f>
        <v>1.6416677791303957</v>
      </c>
      <c r="K109" s="129">
        <f>IF(K104="-","-",SUM(K99:K102,K104:K108)*'3l HAP'!$E$12)</f>
        <v>1.6611894077489591</v>
      </c>
      <c r="L109" s="129">
        <f>IF(L104="-","-",SUM(L99:L102,L104:L108)*'3l HAP'!$E$12)</f>
        <v>1.6795199496525963</v>
      </c>
      <c r="M109" s="129">
        <f>IF(M104="-","-",SUM(M99:M102,M104:M108)*'3l HAP'!$E$12)</f>
        <v>1.7296979225465365</v>
      </c>
      <c r="N109" s="129">
        <f>IF(N104="-","-",SUM(N99:N102,N104:N108)*'3l HAP'!$E$12)</f>
        <v>1.7441222169777579</v>
      </c>
      <c r="O109" s="30"/>
      <c r="P109" s="129">
        <f>IF(P104="-","-",SUM(P99:P102,P104:P108)*'3l HAP'!$E$12)</f>
        <v>1.7441222169777579</v>
      </c>
      <c r="Q109" s="129">
        <f>IF(Q104="-","-",SUM(Q99:Q102,Q104:Q108)*'3l HAP'!$E$12)</f>
        <v>1.7852933080602276</v>
      </c>
      <c r="R109" s="129">
        <f>IF(R104="-","-",SUM(R99:R102,R104:R108)*'3l HAP'!$E$12)</f>
        <v>1.7936129301983992</v>
      </c>
      <c r="S109" s="129">
        <f>IF(S104="-","-",SUM(S99:S102,S104:S108)*'3l HAP'!$E$12)</f>
        <v>1.8228536896522858</v>
      </c>
      <c r="T109" s="129">
        <f>IF(T104="-","-",SUM(T99:T102,T104:T108)*'3l HAP'!$E$12)</f>
        <v>1.8154632981488843</v>
      </c>
      <c r="U109" s="129" t="str">
        <f>IF(U104="-","-",SUM(U99:U102,U104:U108)*'3l HAP'!$E$12)</f>
        <v>-</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15">
      <c r="A110" s="256"/>
      <c r="B110" s="132" t="s">
        <v>44</v>
      </c>
      <c r="C110" s="132" t="str">
        <f>B110&amp;"_"&amp;D110</f>
        <v>Total_Southern</v>
      </c>
      <c r="D110" s="134" t="s">
        <v>323</v>
      </c>
      <c r="E110" s="131"/>
      <c r="F110" s="30"/>
      <c r="G110" s="129">
        <f>IF(G104="-","-",SUM(G99:G109))</f>
        <v>112.54014089987002</v>
      </c>
      <c r="H110" s="129">
        <f t="shared" ref="H110:Z110" si="7">IF(H104="-","-",SUM(H99:H109))</f>
        <v>112.75186969656357</v>
      </c>
      <c r="I110" s="129">
        <f t="shared" si="7"/>
        <v>113.13459962758513</v>
      </c>
      <c r="J110" s="129">
        <f t="shared" si="7"/>
        <v>113.76978601766574</v>
      </c>
      <c r="K110" s="129">
        <f t="shared" si="7"/>
        <v>115.12266114799615</v>
      </c>
      <c r="L110" s="129">
        <f t="shared" si="7"/>
        <v>116.39299236633154</v>
      </c>
      <c r="M110" s="129">
        <f t="shared" si="7"/>
        <v>119.87039340417597</v>
      </c>
      <c r="N110" s="129">
        <f t="shared" si="7"/>
        <v>120.87001641667436</v>
      </c>
      <c r="O110" s="30"/>
      <c r="P110" s="129">
        <f t="shared" si="7"/>
        <v>120.87001641667436</v>
      </c>
      <c r="Q110" s="129">
        <f t="shared" si="7"/>
        <v>123.7232284258956</v>
      </c>
      <c r="R110" s="129">
        <f t="shared" si="7"/>
        <v>124.29978943442619</v>
      </c>
      <c r="S110" s="129">
        <f t="shared" si="7"/>
        <v>126.32621340908989</v>
      </c>
      <c r="T110" s="129">
        <f t="shared" si="7"/>
        <v>125.81404933386258</v>
      </c>
      <c r="U110" s="129" t="str">
        <f t="shared" si="7"/>
        <v>-</v>
      </c>
      <c r="V110" s="129" t="str">
        <f t="shared" si="7"/>
        <v>-</v>
      </c>
      <c r="W110" s="129" t="str">
        <f t="shared" si="7"/>
        <v>-</v>
      </c>
      <c r="X110" s="129" t="str">
        <f t="shared" si="7"/>
        <v>-</v>
      </c>
      <c r="Y110" s="129" t="str">
        <f t="shared" si="7"/>
        <v>-</v>
      </c>
      <c r="Z110" s="129" t="str">
        <f t="shared" si="7"/>
        <v>-</v>
      </c>
      <c r="AA110" s="28"/>
    </row>
    <row r="111" spans="1:27" s="29" customFormat="1" ht="11.25" x14ac:dyDescent="0.15">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f>IF('3c AA'!W245="-","-",'3c AA'!W245)</f>
        <v>0</v>
      </c>
      <c r="U113" s="38" t="str">
        <f>IF('3c AA'!X245="-","-",'3c AA'!X245)</f>
        <v>-</v>
      </c>
      <c r="V113" s="38" t="str">
        <f>IF('3c AA'!Y245="-","-",'3c AA'!Y245)</f>
        <v>-</v>
      </c>
      <c r="W113" s="38" t="str">
        <f>IF('3c AA'!Z245="-","-",'3c AA'!Z245)</f>
        <v>-</v>
      </c>
      <c r="X113" s="38" t="str">
        <f>IF('3c AA'!AA245="-","-",'3c AA'!AA245)</f>
        <v>-</v>
      </c>
      <c r="Y113" s="38" t="str">
        <f>IF('3c AA'!AB245="-","-",'3c AA'!AB245)</f>
        <v>-</v>
      </c>
      <c r="Z113" s="38" t="str">
        <f>IF('3c AA'!AC245="-","-",'3c AA'!AC245)</f>
        <v>-</v>
      </c>
      <c r="AA113" s="28"/>
    </row>
    <row r="114" spans="1:27" s="29" customFormat="1" ht="12.4" customHeight="1" x14ac:dyDescent="0.15">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t="str">
        <f>'3d PC'!U64</f>
        <v>-</v>
      </c>
      <c r="V114" s="38" t="str">
        <f>'3d PC'!V64</f>
        <v>-</v>
      </c>
      <c r="W114" s="38" t="str">
        <f>'3d PC'!W64</f>
        <v>-</v>
      </c>
      <c r="X114" s="38" t="str">
        <f>'3d PC'!X64</f>
        <v>-</v>
      </c>
      <c r="Y114" s="38" t="str">
        <f>'3d PC'!Y64</f>
        <v>-</v>
      </c>
      <c r="Z114" s="38" t="str">
        <f>'3d PC'!Z64</f>
        <v>-</v>
      </c>
      <c r="AA114" s="28"/>
    </row>
    <row r="115" spans="1:27" s="29" customFormat="1" ht="11.25" customHeight="1" x14ac:dyDescent="0.15">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15">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t="str">
        <f>IF('3g CPIH'!Q$16="-","-",'3h OC '!$E$11*('3g CPIH'!Q$16/'3g CPIH'!$G$16))</f>
        <v>-</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SMNCC'!G$51="-","-",'3i SMNCC'!G$51)</f>
        <v>0</v>
      </c>
      <c r="L117" s="38">
        <f>IF('3i SMNCC'!H$51="-","-",'3i SMNCC'!H$51)</f>
        <v>-0.1023945869506754</v>
      </c>
      <c r="M117" s="38">
        <f>IF('3i SMNCC'!I$51="-","-",'3i SMNCC'!I$51)</f>
        <v>1.310776222511721</v>
      </c>
      <c r="N117" s="38">
        <f>IF('3i SMNCC'!J$51="-","-",'3i SMNCC'!J$51)</f>
        <v>1.356066529023727</v>
      </c>
      <c r="O117" s="30"/>
      <c r="P117" s="38">
        <f>IF('3i SMNCC'!L$51="-","-",'3i SMNCC'!L$51)</f>
        <v>1.356066529023727</v>
      </c>
      <c r="Q117" s="38">
        <f>IF('3i SMNCC'!M$51="-","-",'3i SMNCC'!M$51)</f>
        <v>2.7190896886881828</v>
      </c>
      <c r="R117" s="38">
        <f>IF('3i SMNCC'!N$51="-","-",'3i SMNCC'!N$51)</f>
        <v>2.5445731212335492</v>
      </c>
      <c r="S117" s="38">
        <f>IF('3i SMNCC'!O$51="-","-",'3i SMNCC'!O$51)</f>
        <v>3.7238675166956514</v>
      </c>
      <c r="T117" s="38">
        <f>IF('3i SMNCC'!P$51="-","-",'3i SMNCC'!P$51)</f>
        <v>3.2317970151566944</v>
      </c>
      <c r="U117" s="38" t="str">
        <f>IF('3i SMNCC'!Q$51="-","-",'3i SMNCC'!Q$51)</f>
        <v>-</v>
      </c>
      <c r="V117" s="38" t="str">
        <f>IF('3i SMNCC'!R$51="-","-",'3i SMNCC'!R$51)</f>
        <v>-</v>
      </c>
      <c r="W117" s="38" t="str">
        <f>IF('3i SMNCC'!S$51="-","-",'3i SMNCC'!S$51)</f>
        <v>-</v>
      </c>
      <c r="X117" s="38" t="str">
        <f>IF('3i SMNCC'!T$51="-","-",'3i SMNCC'!T$51)</f>
        <v>-</v>
      </c>
      <c r="Y117" s="38" t="str">
        <f>IF('3i SMNCC'!U$51="-","-",'3i SMNCC'!U$51)</f>
        <v>-</v>
      </c>
      <c r="Z117" s="38" t="str">
        <f>IF('3i SMNCC'!V$51="-","-",'3i SMNCC'!V$51)</f>
        <v>-</v>
      </c>
      <c r="AA117" s="28"/>
    </row>
    <row r="118" spans="1:27" s="29" customFormat="1" ht="11.25" customHeight="1" x14ac:dyDescent="0.15">
      <c r="A118" s="256"/>
      <c r="B118" s="135" t="s">
        <v>349</v>
      </c>
      <c r="C118" s="135" t="s">
        <v>389</v>
      </c>
      <c r="D118" s="133" t="s">
        <v>324</v>
      </c>
      <c r="E118" s="128"/>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f>IF('3g CPIH'!P$16="-","-",'3j PAAC PAP'!$G$23*('3g CPIH'!P$16/'3g CPIH'!$G$16))</f>
        <v>42.223023091976515</v>
      </c>
      <c r="U118" s="38" t="str">
        <f>IF('3g CPIH'!Q$16="-","-",'3j PAAC PAP'!$G$23*('3g CPIH'!Q$16/'3g CPIH'!$G$16))</f>
        <v>-</v>
      </c>
      <c r="V118" s="38" t="str">
        <f>IF('3g CPIH'!R$16="-","-",'3j PAAC PAP'!$G$23*('3g CPIH'!R$16/'3g CPIH'!$G$16))</f>
        <v>-</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15">
      <c r="A119" s="256"/>
      <c r="B119" s="135" t="s">
        <v>349</v>
      </c>
      <c r="C119" s="135" t="s">
        <v>406</v>
      </c>
      <c r="D119" s="133" t="s">
        <v>324</v>
      </c>
      <c r="E119" s="128"/>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f>IF(T114="-","-",SUM(T111:T117)*'3j PAAC PAP'!$G$41)</f>
        <v>0</v>
      </c>
      <c r="U119" s="38" t="str">
        <f>IF(U114="-","-",SUM(U111:U117)*'3j PAAC PAP'!$G$41)</f>
        <v>-</v>
      </c>
      <c r="V119" s="38" t="str">
        <f>IF(V114="-","-",SUM(V111:V117)*'3j PAAC PAP'!$G$41)</f>
        <v>-</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15">
      <c r="A120" s="256"/>
      <c r="B120" s="135" t="s">
        <v>388</v>
      </c>
      <c r="C120" s="135" t="s">
        <v>518</v>
      </c>
      <c r="D120" s="133" t="s">
        <v>324</v>
      </c>
      <c r="E120" s="128"/>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2.179556876188224</v>
      </c>
      <c r="M120" s="38">
        <f>IF(M114="-","-",SUM(M111:M119)*'3k EBIT'!$E$11)</f>
        <v>2.24467414131913</v>
      </c>
      <c r="N120" s="38">
        <f>IF(N114="-","-",SUM(N111:N119)*'3k EBIT'!$E$11)</f>
        <v>2.2633929246942457</v>
      </c>
      <c r="O120" s="30"/>
      <c r="P120" s="38">
        <f>IF(P114="-","-",SUM(P111:P119)*'3k EBIT'!$E$11)</f>
        <v>2.2633929246942457</v>
      </c>
      <c r="Q120" s="38">
        <f>IF(Q114="-","-",SUM(Q111:Q119)*'3k EBIT'!$E$11)</f>
        <v>2.3168217242077791</v>
      </c>
      <c r="R120" s="38">
        <f>IF(R114="-","-",SUM(R111:R119)*'3k EBIT'!$E$11)</f>
        <v>2.3276183150087935</v>
      </c>
      <c r="S120" s="38">
        <f>IF(S114="-","-",SUM(S111:S119)*'3k EBIT'!$E$11)</f>
        <v>2.3655648117716734</v>
      </c>
      <c r="T120" s="38">
        <f>IF(T114="-","-",SUM(T111:T119)*'3k EBIT'!$E$11)</f>
        <v>2.3559741078194558</v>
      </c>
      <c r="U120" s="38" t="str">
        <f>IF(U114="-","-",SUM(U111:U119)*'3k EBIT'!$E$11)</f>
        <v>-</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15">
      <c r="A121" s="256"/>
      <c r="B121" s="135" t="s">
        <v>292</v>
      </c>
      <c r="C121" s="179" t="s">
        <v>519</v>
      </c>
      <c r="D121" s="133" t="s">
        <v>324</v>
      </c>
      <c r="E121" s="127"/>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1.6795199496525963</v>
      </c>
      <c r="M121" s="38">
        <f>IF(M116="-","-",SUM(M111:M114,M116:M120)*'3l HAP'!$E$12)</f>
        <v>1.7296979225465365</v>
      </c>
      <c r="N121" s="38">
        <f>IF(N116="-","-",SUM(N111:N114,N116:N120)*'3l HAP'!$E$12)</f>
        <v>1.7441222169777579</v>
      </c>
      <c r="O121" s="30"/>
      <c r="P121" s="38">
        <f>IF(P116="-","-",SUM(P111:P114,P116:P120)*'3l HAP'!$E$12)</f>
        <v>1.7441222169777579</v>
      </c>
      <c r="Q121" s="38">
        <f>IF(Q116="-","-",SUM(Q111:Q114,Q116:Q120)*'3l HAP'!$E$12)</f>
        <v>1.7852933080602276</v>
      </c>
      <c r="R121" s="38">
        <f>IF(R116="-","-",SUM(R111:R114,R116:R120)*'3l HAP'!$E$12)</f>
        <v>1.7936129301983992</v>
      </c>
      <c r="S121" s="38">
        <f>IF(S116="-","-",SUM(S111:S114,S116:S120)*'3l HAP'!$E$12)</f>
        <v>1.8228536896522858</v>
      </c>
      <c r="T121" s="38">
        <f>IF(T116="-","-",SUM(T111:T114,T116:T120)*'3l HAP'!$E$12)</f>
        <v>1.8154632981488843</v>
      </c>
      <c r="U121" s="38" t="str">
        <f>IF(U116="-","-",SUM(U111:U114,U116:U120)*'3l HAP'!$E$12)</f>
        <v>-</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15">
      <c r="A122" s="256"/>
      <c r="B122" s="135" t="s">
        <v>44</v>
      </c>
      <c r="C122" s="135" t="str">
        <f>B122&amp;"_"&amp;D122</f>
        <v>Total_South East</v>
      </c>
      <c r="D122" s="133" t="s">
        <v>324</v>
      </c>
      <c r="E122" s="128"/>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116.39299236633154</v>
      </c>
      <c r="M122" s="38">
        <f t="shared" si="8"/>
        <v>119.87039340417597</v>
      </c>
      <c r="N122" s="38">
        <f t="shared" si="8"/>
        <v>120.87001641667436</v>
      </c>
      <c r="O122" s="30"/>
      <c r="P122" s="38">
        <f t="shared" si="8"/>
        <v>120.87001641667436</v>
      </c>
      <c r="Q122" s="38">
        <f t="shared" si="8"/>
        <v>123.7232284258956</v>
      </c>
      <c r="R122" s="38">
        <f t="shared" si="8"/>
        <v>124.29978943442619</v>
      </c>
      <c r="S122" s="38">
        <f t="shared" si="8"/>
        <v>126.32621340908989</v>
      </c>
      <c r="T122" s="38">
        <f t="shared" si="8"/>
        <v>125.81404933386258</v>
      </c>
      <c r="U122" s="38" t="str">
        <f t="shared" si="8"/>
        <v>-</v>
      </c>
      <c r="V122" s="38" t="str">
        <f t="shared" si="8"/>
        <v>-</v>
      </c>
      <c r="W122" s="38" t="str">
        <f t="shared" si="8"/>
        <v>-</v>
      </c>
      <c r="X122" s="38" t="str">
        <f t="shared" si="8"/>
        <v>-</v>
      </c>
      <c r="Y122" s="38" t="str">
        <f t="shared" si="8"/>
        <v>-</v>
      </c>
      <c r="Z122" s="38" t="str">
        <f t="shared" si="8"/>
        <v>-</v>
      </c>
      <c r="AA122" s="28"/>
    </row>
    <row r="123" spans="1:27" s="29" customFormat="1" ht="11.25" x14ac:dyDescent="0.15">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AA'!J246="-","-",'3c AA'!J246)</f>
        <v>-</v>
      </c>
      <c r="H125" s="129" t="str">
        <f>IF('3c AA'!K246="-","-",'3c AA'!K246)</f>
        <v>-</v>
      </c>
      <c r="I125" s="129" t="str">
        <f>IF('3c AA'!L246="-","-",'3c AA'!L246)</f>
        <v>-</v>
      </c>
      <c r="J125" s="129" t="str">
        <f>IF('3c AA'!M246="-","-",'3c AA'!M246)</f>
        <v>-</v>
      </c>
      <c r="K125" s="129" t="str">
        <f>IF('3c AA'!N246="-","-",'3c AA'!N246)</f>
        <v>-</v>
      </c>
      <c r="L125" s="129" t="str">
        <f>IF('3c AA'!O246="-","-",'3c AA'!O246)</f>
        <v>-</v>
      </c>
      <c r="M125" s="129" t="str">
        <f>IF('3c AA'!P246="-","-",'3c AA'!P246)</f>
        <v>-</v>
      </c>
      <c r="N125" s="129" t="str">
        <f>IF('3c AA'!Q246="-","-",'3c AA'!Q246)</f>
        <v>-</v>
      </c>
      <c r="O125" s="30"/>
      <c r="P125" s="129" t="str">
        <f>IF('3c AA'!S246="-","-",'3c AA'!S246)</f>
        <v>-</v>
      </c>
      <c r="Q125" s="129" t="str">
        <f>IF('3c AA'!T246="-","-",'3c AA'!T246)</f>
        <v>-</v>
      </c>
      <c r="R125" s="129" t="str">
        <f>IF('3c AA'!U246="-","-",'3c AA'!U246)</f>
        <v>-</v>
      </c>
      <c r="S125" s="129" t="str">
        <f>IF('3c AA'!V246="-","-",'3c AA'!V246)</f>
        <v>-</v>
      </c>
      <c r="T125" s="129">
        <f>IF('3c AA'!W246="-","-",'3c AA'!W246)</f>
        <v>0</v>
      </c>
      <c r="U125" s="129" t="str">
        <f>IF('3c AA'!X246="-","-",'3c AA'!X246)</f>
        <v>-</v>
      </c>
      <c r="V125" s="129" t="str">
        <f>IF('3c AA'!Y246="-","-",'3c AA'!Y246)</f>
        <v>-</v>
      </c>
      <c r="W125" s="129" t="str">
        <f>IF('3c AA'!Z246="-","-",'3c AA'!Z246)</f>
        <v>-</v>
      </c>
      <c r="X125" s="129" t="str">
        <f>IF('3c AA'!AA246="-","-",'3c AA'!AA246)</f>
        <v>-</v>
      </c>
      <c r="Y125" s="129" t="str">
        <f>IF('3c AA'!AB246="-","-",'3c AA'!AB246)</f>
        <v>-</v>
      </c>
      <c r="Z125" s="129" t="str">
        <f>IF('3c AA'!AC246="-","-",'3c AA'!AC246)</f>
        <v>-</v>
      </c>
      <c r="AA125" s="28"/>
    </row>
    <row r="126" spans="1:27" s="29" customFormat="1" ht="11.25" customHeight="1" x14ac:dyDescent="0.15">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t="str">
        <f>'3d PC'!U64</f>
        <v>-</v>
      </c>
      <c r="V126" s="129" t="str">
        <f>'3d PC'!V64</f>
        <v>-</v>
      </c>
      <c r="W126" s="129" t="str">
        <f>'3d PC'!W64</f>
        <v>-</v>
      </c>
      <c r="X126" s="129" t="str">
        <f>'3d PC'!X64</f>
        <v>-</v>
      </c>
      <c r="Y126" s="129" t="str">
        <f>'3d PC'!Y64</f>
        <v>-</v>
      </c>
      <c r="Z126" s="129" t="str">
        <f>'3d PC'!Z64</f>
        <v>-</v>
      </c>
      <c r="AA126" s="28"/>
    </row>
    <row r="127" spans="1:27" s="29" customFormat="1" ht="11.25" customHeight="1" x14ac:dyDescent="0.15">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15">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t="str">
        <f>IF('3g CPIH'!Q$16="-","-",'3h OC '!$E$11*('3g CPIH'!Q$16/'3g CPIH'!$G$16))</f>
        <v>-</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SMNCC'!G$51="-","-",'3i SMNCC'!G$51)</f>
        <v>0</v>
      </c>
      <c r="L129" s="129">
        <f>IF('3i SMNCC'!H$51="-","-",'3i SMNCC'!H$51)</f>
        <v>-0.1023945869506754</v>
      </c>
      <c r="M129" s="129">
        <f>IF('3i SMNCC'!I$51="-","-",'3i SMNCC'!I$51)</f>
        <v>1.310776222511721</v>
      </c>
      <c r="N129" s="129">
        <f>IF('3i SMNCC'!J$51="-","-",'3i SMNCC'!J$51)</f>
        <v>1.356066529023727</v>
      </c>
      <c r="O129" s="30"/>
      <c r="P129" s="129">
        <f>IF('3i SMNCC'!L$51="-","-",'3i SMNCC'!L$51)</f>
        <v>1.356066529023727</v>
      </c>
      <c r="Q129" s="129">
        <f>IF('3i SMNCC'!M$51="-","-",'3i SMNCC'!M$51)</f>
        <v>2.7190896886881828</v>
      </c>
      <c r="R129" s="129">
        <f>IF('3i SMNCC'!N$51="-","-",'3i SMNCC'!N$51)</f>
        <v>2.5445731212335492</v>
      </c>
      <c r="S129" s="129">
        <f>IF('3i SMNCC'!O$51="-","-",'3i SMNCC'!O$51)</f>
        <v>3.7238675166956514</v>
      </c>
      <c r="T129" s="129">
        <f>IF('3i SMNCC'!P$51="-","-",'3i SMNCC'!P$51)</f>
        <v>3.2317970151566944</v>
      </c>
      <c r="U129" s="129" t="str">
        <f>IF('3i SMNCC'!Q$51="-","-",'3i SMNCC'!Q$51)</f>
        <v>-</v>
      </c>
      <c r="V129" s="129" t="str">
        <f>IF('3i SMNCC'!R$51="-","-",'3i SMNCC'!R$51)</f>
        <v>-</v>
      </c>
      <c r="W129" s="129" t="str">
        <f>IF('3i SMNCC'!S$51="-","-",'3i SMNCC'!S$51)</f>
        <v>-</v>
      </c>
      <c r="X129" s="129" t="str">
        <f>IF('3i SMNCC'!T$51="-","-",'3i SMNCC'!T$51)</f>
        <v>-</v>
      </c>
      <c r="Y129" s="129" t="str">
        <f>IF('3i SMNCC'!U$51="-","-",'3i SMNCC'!U$51)</f>
        <v>-</v>
      </c>
      <c r="Z129" s="129" t="str">
        <f>IF('3i SMNCC'!V$51="-","-",'3i SMNCC'!V$51)</f>
        <v>-</v>
      </c>
      <c r="AA129" s="28"/>
    </row>
    <row r="130" spans="1:27" s="29" customFormat="1" ht="11.25" customHeight="1" x14ac:dyDescent="0.15">
      <c r="A130" s="256"/>
      <c r="B130" s="132" t="s">
        <v>349</v>
      </c>
      <c r="C130" s="132" t="s">
        <v>389</v>
      </c>
      <c r="D130" s="134" t="s">
        <v>325</v>
      </c>
      <c r="E130" s="131"/>
      <c r="F130" s="30"/>
      <c r="G130" s="129">
        <f>IF('3g CPIH'!C$16="-","-",'3j PAAC PAP'!$G$23*('3g CPIH'!C$16/'3g CPIH'!$G$16))</f>
        <v>38.769117710371823</v>
      </c>
      <c r="H130" s="129">
        <f>IF('3g CPIH'!D$16="-","-",'3j PAAC PAP'!$G$23*('3g CPIH'!D$16/'3g CPIH'!$G$16))</f>
        <v>38.846733561643838</v>
      </c>
      <c r="I130" s="129">
        <f>IF('3g CPIH'!E$16="-","-",'3j PAAC PAP'!$G$23*('3g CPIH'!E$16/'3g CPIH'!$G$16))</f>
        <v>38.963157338551866</v>
      </c>
      <c r="J130" s="129">
        <f>IF('3g CPIH'!F$16="-","-",'3j PAAC PAP'!$G$23*('3g CPIH'!F$16/'3g CPIH'!$G$16))</f>
        <v>39.19600489236791</v>
      </c>
      <c r="K130" s="129">
        <f>IF('3g CPIH'!G$16="-","-",'3j PAAC PAP'!$G$23*('3g CPIH'!G$16/'3g CPIH'!$G$16))</f>
        <v>39.661700000000003</v>
      </c>
      <c r="L130" s="129">
        <f>IF('3g CPIH'!H$16="-","-",'3j PAAC PAP'!$G$23*('3g CPIH'!H$16/'3g CPIH'!$G$16))</f>
        <v>40.166203033268111</v>
      </c>
      <c r="M130" s="129">
        <f>IF('3g CPIH'!I$16="-","-",'3j PAAC PAP'!$G$23*('3g CPIH'!I$16/'3g CPIH'!$G$16))</f>
        <v>40.748321917808219</v>
      </c>
      <c r="N130" s="129">
        <f>IF('3g CPIH'!J$16="-","-",'3j PAAC PAP'!$G$23*('3g CPIH'!J$16/'3g CPIH'!$G$16))</f>
        <v>41.097593248532299</v>
      </c>
      <c r="O130" s="30"/>
      <c r="P130" s="129">
        <f>IF('3g CPIH'!L$16="-","-",'3j PAAC PAP'!$G$23*('3g CPIH'!L$16/'3g CPIH'!$G$16))</f>
        <v>41.097593248532299</v>
      </c>
      <c r="Q130" s="129">
        <f>IF('3g CPIH'!M$16="-","-",'3j PAAC PAP'!$G$23*('3g CPIH'!M$16/'3g CPIH'!$G$16))</f>
        <v>41.563288356164385</v>
      </c>
      <c r="R130" s="129">
        <f>IF('3g CPIH'!N$16="-","-",'3j PAAC PAP'!$G$23*('3g CPIH'!N$16/'3g CPIH'!$G$16))</f>
        <v>41.87375176125245</v>
      </c>
      <c r="S130" s="129">
        <f>IF('3g CPIH'!O$16="-","-",'3j PAAC PAP'!$G$23*('3g CPIH'!O$16/'3g CPIH'!$G$16))</f>
        <v>42.1065993150685</v>
      </c>
      <c r="T130" s="129">
        <f>IF('3g CPIH'!P$16="-","-",'3j PAAC PAP'!$G$23*('3g CPIH'!P$16/'3g CPIH'!$G$16))</f>
        <v>42.223023091976515</v>
      </c>
      <c r="U130" s="129" t="str">
        <f>IF('3g CPIH'!Q$16="-","-",'3j PAAC PAP'!$G$23*('3g CPIH'!Q$16/'3g CPIH'!$G$16))</f>
        <v>-</v>
      </c>
      <c r="V130" s="129" t="str">
        <f>IF('3g CPIH'!R$16="-","-",'3j PAAC PAP'!$G$23*('3g CPIH'!R$16/'3g CPIH'!$G$16))</f>
        <v>-</v>
      </c>
      <c r="W130" s="129" t="str">
        <f>IF('3g CPIH'!S$16="-","-",'3j PAAC PAP'!$G$23*('3g CPIH'!S$16/'3g CPIH'!$G$16))</f>
        <v>-</v>
      </c>
      <c r="X130" s="129" t="str">
        <f>IF('3g CPIH'!T$16="-","-",'3j PAAC PAP'!$G$23*('3g CPIH'!T$16/'3g CPIH'!$G$16))</f>
        <v>-</v>
      </c>
      <c r="Y130" s="129" t="str">
        <f>IF('3g CPIH'!U$16="-","-",'3j PAAC PAP'!$G$23*('3g CPIH'!U$16/'3g CPIH'!$G$16))</f>
        <v>-</v>
      </c>
      <c r="Z130" s="129" t="str">
        <f>IF('3g CPIH'!V$16="-","-",'3j PAAC PAP'!$G$23*('3g CPIH'!V$16/'3g CPIH'!$G$16))</f>
        <v>-</v>
      </c>
      <c r="AA130" s="28"/>
    </row>
    <row r="131" spans="1:27" s="29" customFormat="1" ht="11.25" customHeight="1" x14ac:dyDescent="0.15">
      <c r="A131" s="256"/>
      <c r="B131" s="132" t="s">
        <v>349</v>
      </c>
      <c r="C131" s="132" t="s">
        <v>406</v>
      </c>
      <c r="D131" s="134" t="s">
        <v>325</v>
      </c>
      <c r="E131" s="131"/>
      <c r="F131" s="30"/>
      <c r="G131" s="129">
        <f>IF(G126="-","-",SUM(G123:G129)*'3j PAAC PAP'!$G$41)</f>
        <v>0</v>
      </c>
      <c r="H131" s="129">
        <f>IF(H126="-","-",SUM(H123:H129)*'3j PAAC PAP'!$G$41)</f>
        <v>0</v>
      </c>
      <c r="I131" s="129">
        <f>IF(I126="-","-",SUM(I123:I129)*'3j PAAC PAP'!$G$41)</f>
        <v>0</v>
      </c>
      <c r="J131" s="129">
        <f>IF(J126="-","-",SUM(J123:J129)*'3j PAAC PAP'!$G$41)</f>
        <v>0</v>
      </c>
      <c r="K131" s="129">
        <f>IF(K126="-","-",SUM(K123:K129)*'3j PAAC PAP'!$G$41)</f>
        <v>0</v>
      </c>
      <c r="L131" s="129">
        <f>IF(L126="-","-",SUM(L123:L129)*'3j PAAC PAP'!$G$41)</f>
        <v>0</v>
      </c>
      <c r="M131" s="129">
        <f>IF(M126="-","-",SUM(M123:M129)*'3j PAAC PAP'!$G$41)</f>
        <v>0</v>
      </c>
      <c r="N131" s="129">
        <f>IF(N126="-","-",SUM(N123:N129)*'3j PAAC PAP'!$G$41)</f>
        <v>0</v>
      </c>
      <c r="O131" s="30"/>
      <c r="P131" s="129">
        <f>IF(P126="-","-",SUM(P123:P129)*'3j PAAC PAP'!$G$41)</f>
        <v>0</v>
      </c>
      <c r="Q131" s="129">
        <f>IF(Q126="-","-",SUM(Q123:Q129)*'3j PAAC PAP'!$G$41)</f>
        <v>0</v>
      </c>
      <c r="R131" s="129">
        <f>IF(R126="-","-",SUM(R123:R129)*'3j PAAC PAP'!$G$41)</f>
        <v>0</v>
      </c>
      <c r="S131" s="129">
        <f>IF(S126="-","-",SUM(S123:S129)*'3j PAAC PAP'!$G$41)</f>
        <v>0</v>
      </c>
      <c r="T131" s="129">
        <f>IF(T126="-","-",SUM(T123:T129)*'3j PAAC PAP'!$G$41)</f>
        <v>0</v>
      </c>
      <c r="U131" s="129" t="str">
        <f>IF(U126="-","-",SUM(U123:U129)*'3j PAAC PAP'!$G$41)</f>
        <v>-</v>
      </c>
      <c r="V131" s="129" t="str">
        <f>IF(V126="-","-",SUM(V123:V129)*'3j PAAC PAP'!$G$41)</f>
        <v>-</v>
      </c>
      <c r="W131" s="129" t="str">
        <f>IF(W126="-","-",SUM(W123:W129)*'3j PAAC PAP'!$G$41)</f>
        <v>-</v>
      </c>
      <c r="X131" s="129" t="str">
        <f>IF(X126="-","-",SUM(X123:X129)*'3j PAAC PAP'!$G$41)</f>
        <v>-</v>
      </c>
      <c r="Y131" s="129" t="str">
        <f>IF(Y126="-","-",SUM(Y123:Y129)*'3j PAAC PAP'!$G$41)</f>
        <v>-</v>
      </c>
      <c r="Z131" s="129" t="str">
        <f>IF(Z126="-","-",SUM(Z123:Z129)*'3j PAAC PAP'!$G$41)</f>
        <v>-</v>
      </c>
      <c r="AA131" s="28"/>
    </row>
    <row r="132" spans="1:27" s="29" customFormat="1" ht="11.25" x14ac:dyDescent="0.15">
      <c r="A132" s="256"/>
      <c r="B132" s="132" t="s">
        <v>388</v>
      </c>
      <c r="C132" s="132" t="s">
        <v>518</v>
      </c>
      <c r="D132" s="134" t="s">
        <v>325</v>
      </c>
      <c r="E132" s="131"/>
      <c r="F132" s="30"/>
      <c r="G132" s="129">
        <f>IF(G126="-","-",SUM(G123:G131)*'3k EBIT'!$E$11)</f>
        <v>2.1074089853579236</v>
      </c>
      <c r="H132" s="129">
        <f>IF(H126="-","-",SUM(H123:H131)*'3k EBIT'!$E$11)</f>
        <v>2.1113737855176109</v>
      </c>
      <c r="I132" s="129">
        <f>IF(I126="-","-",SUM(I123:I131)*'3k EBIT'!$E$11)</f>
        <v>2.1185407260345759</v>
      </c>
      <c r="J132" s="129">
        <f>IF(J126="-","-",SUM(J123:J131)*'3k EBIT'!$E$11)</f>
        <v>2.1304351265136363</v>
      </c>
      <c r="K132" s="129">
        <f>IF(K126="-","-",SUM(K123:K131)*'3k EBIT'!$E$11)</f>
        <v>2.1557688535103194</v>
      </c>
      <c r="L132" s="129">
        <f>IF(L126="-","-",SUM(L123:L131)*'3k EBIT'!$E$11)</f>
        <v>2.179556876188224</v>
      </c>
      <c r="M132" s="129">
        <f>IF(M126="-","-",SUM(M123:M131)*'3k EBIT'!$E$11)</f>
        <v>2.24467414131913</v>
      </c>
      <c r="N132" s="129">
        <f>IF(N126="-","-",SUM(N123:N131)*'3k EBIT'!$E$11)</f>
        <v>2.2633929246942457</v>
      </c>
      <c r="O132" s="30"/>
      <c r="P132" s="129">
        <f>IF(P126="-","-",SUM(P123:P131)*'3k EBIT'!$E$11)</f>
        <v>2.2633929246942457</v>
      </c>
      <c r="Q132" s="129">
        <f>IF(Q126="-","-",SUM(Q123:Q131)*'3k EBIT'!$E$11)</f>
        <v>2.3168217242077791</v>
      </c>
      <c r="R132" s="129">
        <f>IF(R126="-","-",SUM(R123:R131)*'3k EBIT'!$E$11)</f>
        <v>2.3276183150087935</v>
      </c>
      <c r="S132" s="129">
        <f>IF(S126="-","-",SUM(S123:S131)*'3k EBIT'!$E$11)</f>
        <v>2.3655648117716734</v>
      </c>
      <c r="T132" s="129">
        <f>IF(T126="-","-",SUM(T123:T131)*'3k EBIT'!$E$11)</f>
        <v>2.3559741078194558</v>
      </c>
      <c r="U132" s="129" t="str">
        <f>IF(U126="-","-",SUM(U123:U131)*'3k EBIT'!$E$11)</f>
        <v>-</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15">
      <c r="A133" s="256"/>
      <c r="B133" s="132" t="s">
        <v>292</v>
      </c>
      <c r="C133" s="177" t="s">
        <v>519</v>
      </c>
      <c r="D133" s="134" t="s">
        <v>325</v>
      </c>
      <c r="E133" s="130"/>
      <c r="F133" s="30"/>
      <c r="G133" s="129">
        <f>IF(G128="-","-",SUM(G123:G126,G128:G132)*'3l HAP'!$E$12)</f>
        <v>1.6239243268456498</v>
      </c>
      <c r="H133" s="129">
        <f>IF(H128="-","-",SUM(H123:H126,H128:H132)*'3l HAP'!$E$12)</f>
        <v>1.6269795171172732</v>
      </c>
      <c r="I133" s="129">
        <f>IF(I128="-","-",SUM(I123:I126,I128:I132)*'3l HAP'!$E$12)</f>
        <v>1.6325022083155263</v>
      </c>
      <c r="J133" s="129">
        <f>IF(J128="-","-",SUM(J123:J126,J128:J132)*'3l HAP'!$E$12)</f>
        <v>1.6416677791303957</v>
      </c>
      <c r="K133" s="129">
        <f>IF(K128="-","-",SUM(K123:K126,K128:K132)*'3l HAP'!$E$12)</f>
        <v>1.6611894077489591</v>
      </c>
      <c r="L133" s="129">
        <f>IF(L128="-","-",SUM(L123:L126,L128:L132)*'3l HAP'!$E$12)</f>
        <v>1.6795199496525963</v>
      </c>
      <c r="M133" s="129">
        <f>IF(M128="-","-",SUM(M123:M126,M128:M132)*'3l HAP'!$E$12)</f>
        <v>1.7296979225465365</v>
      </c>
      <c r="N133" s="129">
        <f>IF(N128="-","-",SUM(N123:N126,N128:N132)*'3l HAP'!$E$12)</f>
        <v>1.7441222169777579</v>
      </c>
      <c r="O133" s="30"/>
      <c r="P133" s="129">
        <f>IF(P128="-","-",SUM(P123:P126,P128:P132)*'3l HAP'!$E$12)</f>
        <v>1.7441222169777579</v>
      </c>
      <c r="Q133" s="129">
        <f>IF(Q128="-","-",SUM(Q123:Q126,Q128:Q132)*'3l HAP'!$E$12)</f>
        <v>1.7852933080602276</v>
      </c>
      <c r="R133" s="129">
        <f>IF(R128="-","-",SUM(R123:R126,R128:R132)*'3l HAP'!$E$12)</f>
        <v>1.7936129301983992</v>
      </c>
      <c r="S133" s="129">
        <f>IF(S128="-","-",SUM(S123:S126,S128:S132)*'3l HAP'!$E$12)</f>
        <v>1.8228536896522858</v>
      </c>
      <c r="T133" s="129">
        <f>IF(T128="-","-",SUM(T123:T126,T128:T132)*'3l HAP'!$E$12)</f>
        <v>1.8154632981488843</v>
      </c>
      <c r="U133" s="129" t="str">
        <f>IF(U128="-","-",SUM(U123:U126,U128:U132)*'3l HAP'!$E$12)</f>
        <v>-</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15">
      <c r="A134" s="256"/>
      <c r="B134" s="132" t="s">
        <v>44</v>
      </c>
      <c r="C134" s="132" t="str">
        <f>B134&amp;"_"&amp;D134</f>
        <v>Total_South Wales</v>
      </c>
      <c r="D134" s="134" t="s">
        <v>325</v>
      </c>
      <c r="E134" s="131"/>
      <c r="F134" s="30"/>
      <c r="G134" s="129">
        <f>IF(G128="-","-",SUM(G123:G133))</f>
        <v>112.54014089987002</v>
      </c>
      <c r="H134" s="129">
        <f t="shared" ref="H134:Z134" si="9">IF(H128="-","-",SUM(H123:H133))</f>
        <v>112.75186969656357</v>
      </c>
      <c r="I134" s="129">
        <f t="shared" si="9"/>
        <v>113.13459962758513</v>
      </c>
      <c r="J134" s="129">
        <f t="shared" si="9"/>
        <v>113.76978601766574</v>
      </c>
      <c r="K134" s="129">
        <f t="shared" si="9"/>
        <v>115.12266114799615</v>
      </c>
      <c r="L134" s="129">
        <f t="shared" si="9"/>
        <v>116.39299236633154</v>
      </c>
      <c r="M134" s="129">
        <f t="shared" si="9"/>
        <v>119.87039340417597</v>
      </c>
      <c r="N134" s="129">
        <f t="shared" si="9"/>
        <v>120.87001641667436</v>
      </c>
      <c r="O134" s="30"/>
      <c r="P134" s="129">
        <f t="shared" si="9"/>
        <v>120.87001641667436</v>
      </c>
      <c r="Q134" s="129">
        <f t="shared" si="9"/>
        <v>123.7232284258956</v>
      </c>
      <c r="R134" s="129">
        <f t="shared" si="9"/>
        <v>124.29978943442619</v>
      </c>
      <c r="S134" s="129">
        <f t="shared" si="9"/>
        <v>126.32621340908989</v>
      </c>
      <c r="T134" s="129">
        <f t="shared" si="9"/>
        <v>125.81404933386258</v>
      </c>
      <c r="U134" s="129" t="str">
        <f t="shared" si="9"/>
        <v>-</v>
      </c>
      <c r="V134" s="129" t="str">
        <f t="shared" si="9"/>
        <v>-</v>
      </c>
      <c r="W134" s="129" t="str">
        <f t="shared" si="9"/>
        <v>-</v>
      </c>
      <c r="X134" s="129" t="str">
        <f t="shared" si="9"/>
        <v>-</v>
      </c>
      <c r="Y134" s="129" t="str">
        <f t="shared" si="9"/>
        <v>-</v>
      </c>
      <c r="Z134" s="129" t="str">
        <f t="shared" si="9"/>
        <v>-</v>
      </c>
      <c r="AA134" s="28"/>
    </row>
    <row r="135" spans="1:27" s="29" customFormat="1" ht="11.25" x14ac:dyDescent="0.15">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f>IF('3c AA'!W247="-","-",'3c AA'!W247)</f>
        <v>0</v>
      </c>
      <c r="U137" s="38" t="str">
        <f>IF('3c AA'!X247="-","-",'3c AA'!X247)</f>
        <v>-</v>
      </c>
      <c r="V137" s="38" t="str">
        <f>IF('3c AA'!Y247="-","-",'3c AA'!Y247)</f>
        <v>-</v>
      </c>
      <c r="W137" s="38" t="str">
        <f>IF('3c AA'!Z247="-","-",'3c AA'!Z247)</f>
        <v>-</v>
      </c>
      <c r="X137" s="38" t="str">
        <f>IF('3c AA'!AA247="-","-",'3c AA'!AA247)</f>
        <v>-</v>
      </c>
      <c r="Y137" s="38" t="str">
        <f>IF('3c AA'!AB247="-","-",'3c AA'!AB247)</f>
        <v>-</v>
      </c>
      <c r="Z137" s="38" t="str">
        <f>IF('3c AA'!AC247="-","-",'3c AA'!AC247)</f>
        <v>-</v>
      </c>
      <c r="AA137" s="28"/>
    </row>
    <row r="138" spans="1:27" s="29" customFormat="1" ht="11.25" customHeight="1" x14ac:dyDescent="0.15">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t="str">
        <f>'3d PC'!U64</f>
        <v>-</v>
      </c>
      <c r="V138" s="38" t="str">
        <f>'3d PC'!V64</f>
        <v>-</v>
      </c>
      <c r="W138" s="38" t="str">
        <f>'3d PC'!W64</f>
        <v>-</v>
      </c>
      <c r="X138" s="38" t="str">
        <f>'3d PC'!X64</f>
        <v>-</v>
      </c>
      <c r="Y138" s="38" t="str">
        <f>'3d PC'!Y64</f>
        <v>-</v>
      </c>
      <c r="Z138" s="38" t="str">
        <f>'3d PC'!Z64</f>
        <v>-</v>
      </c>
      <c r="AA138" s="28"/>
    </row>
    <row r="139" spans="1:27" s="29" customFormat="1" ht="11.25" customHeight="1" x14ac:dyDescent="0.15">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15">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t="str">
        <f>IF('3g CPIH'!Q$16="-","-",'3h OC '!$E$11*('3g CPIH'!Q$16/'3g CPIH'!$G$16))</f>
        <v>-</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SMNCC'!G$51="-","-",'3i SMNCC'!G$51)</f>
        <v>0</v>
      </c>
      <c r="L141" s="38">
        <f>IF('3i SMNCC'!H$51="-","-",'3i SMNCC'!H$51)</f>
        <v>-0.1023945869506754</v>
      </c>
      <c r="M141" s="38">
        <f>IF('3i SMNCC'!I$51="-","-",'3i SMNCC'!I$51)</f>
        <v>1.310776222511721</v>
      </c>
      <c r="N141" s="38">
        <f>IF('3i SMNCC'!J$51="-","-",'3i SMNCC'!J$51)</f>
        <v>1.356066529023727</v>
      </c>
      <c r="O141" s="30"/>
      <c r="P141" s="38">
        <f>IF('3i SMNCC'!L$51="-","-",'3i SMNCC'!L$51)</f>
        <v>1.356066529023727</v>
      </c>
      <c r="Q141" s="38">
        <f>IF('3i SMNCC'!M$51="-","-",'3i SMNCC'!M$51)</f>
        <v>2.7190896886881828</v>
      </c>
      <c r="R141" s="38">
        <f>IF('3i SMNCC'!N$51="-","-",'3i SMNCC'!N$51)</f>
        <v>2.5445731212335492</v>
      </c>
      <c r="S141" s="38">
        <f>IF('3i SMNCC'!O$51="-","-",'3i SMNCC'!O$51)</f>
        <v>3.7238675166956514</v>
      </c>
      <c r="T141" s="38">
        <f>IF('3i SMNCC'!P$51="-","-",'3i SMNCC'!P$51)</f>
        <v>3.2317970151566944</v>
      </c>
      <c r="U141" s="38" t="str">
        <f>IF('3i SMNCC'!Q$51="-","-",'3i SMNCC'!Q$51)</f>
        <v>-</v>
      </c>
      <c r="V141" s="38" t="str">
        <f>IF('3i SMNCC'!R$51="-","-",'3i SMNCC'!R$51)</f>
        <v>-</v>
      </c>
      <c r="W141" s="38" t="str">
        <f>IF('3i SMNCC'!S$51="-","-",'3i SMNCC'!S$51)</f>
        <v>-</v>
      </c>
      <c r="X141" s="38" t="str">
        <f>IF('3i SMNCC'!T$51="-","-",'3i SMNCC'!T$51)</f>
        <v>-</v>
      </c>
      <c r="Y141" s="38" t="str">
        <f>IF('3i SMNCC'!U$51="-","-",'3i SMNCC'!U$51)</f>
        <v>-</v>
      </c>
      <c r="Z141" s="38" t="str">
        <f>IF('3i SMNCC'!V$51="-","-",'3i SMNCC'!V$51)</f>
        <v>-</v>
      </c>
      <c r="AA141" s="28"/>
    </row>
    <row r="142" spans="1:27" s="29" customFormat="1" ht="12.4" customHeight="1" x14ac:dyDescent="0.15">
      <c r="A142" s="256"/>
      <c r="B142" s="135" t="s">
        <v>349</v>
      </c>
      <c r="C142" s="135" t="s">
        <v>389</v>
      </c>
      <c r="D142" s="133" t="s">
        <v>326</v>
      </c>
      <c r="E142" s="128"/>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f>IF('3g CPIH'!P$16="-","-",'3j PAAC PAP'!$G$23*('3g CPIH'!P$16/'3g CPIH'!$G$16))</f>
        <v>42.223023091976515</v>
      </c>
      <c r="U142" s="38" t="str">
        <f>IF('3g CPIH'!Q$16="-","-",'3j PAAC PAP'!$G$23*('3g CPIH'!Q$16/'3g CPIH'!$G$16))</f>
        <v>-</v>
      </c>
      <c r="V142" s="38" t="str">
        <f>IF('3g CPIH'!R$16="-","-",'3j PAAC PAP'!$G$23*('3g CPIH'!R$16/'3g CPIH'!$G$16))</f>
        <v>-</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15">
      <c r="A143" s="256"/>
      <c r="B143" s="135" t="s">
        <v>349</v>
      </c>
      <c r="C143" s="135" t="s">
        <v>406</v>
      </c>
      <c r="D143" s="133" t="s">
        <v>326</v>
      </c>
      <c r="E143" s="128"/>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f>IF(T138="-","-",SUM(T135:T141)*'3j PAAC PAP'!$G$41)</f>
        <v>0</v>
      </c>
      <c r="U143" s="38" t="str">
        <f>IF(U138="-","-",SUM(U135:U141)*'3j PAAC PAP'!$G$41)</f>
        <v>-</v>
      </c>
      <c r="V143" s="38" t="str">
        <f>IF(V138="-","-",SUM(V135:V141)*'3j PAAC PAP'!$G$41)</f>
        <v>-</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25" x14ac:dyDescent="0.15">
      <c r="A144" s="256"/>
      <c r="B144" s="135" t="s">
        <v>388</v>
      </c>
      <c r="C144" s="135" t="s">
        <v>518</v>
      </c>
      <c r="D144" s="133" t="s">
        <v>326</v>
      </c>
      <c r="E144" s="128"/>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2.179556876188224</v>
      </c>
      <c r="M144" s="38">
        <f>IF(M138="-","-",SUM(M135:M143)*'3k EBIT'!$E$11)</f>
        <v>2.24467414131913</v>
      </c>
      <c r="N144" s="38">
        <f>IF(N138="-","-",SUM(N135:N143)*'3k EBIT'!$E$11)</f>
        <v>2.2633929246942457</v>
      </c>
      <c r="O144" s="30"/>
      <c r="P144" s="38">
        <f>IF(P138="-","-",SUM(P135:P143)*'3k EBIT'!$E$11)</f>
        <v>2.2633929246942457</v>
      </c>
      <c r="Q144" s="38">
        <f>IF(Q138="-","-",SUM(Q135:Q143)*'3k EBIT'!$E$11)</f>
        <v>2.3168217242077791</v>
      </c>
      <c r="R144" s="38">
        <f>IF(R138="-","-",SUM(R135:R143)*'3k EBIT'!$E$11)</f>
        <v>2.3276183150087935</v>
      </c>
      <c r="S144" s="38">
        <f>IF(S138="-","-",SUM(S135:S143)*'3k EBIT'!$E$11)</f>
        <v>2.3655648117716734</v>
      </c>
      <c r="T144" s="38">
        <f>IF(T138="-","-",SUM(T135:T143)*'3k EBIT'!$E$11)</f>
        <v>2.3559741078194558</v>
      </c>
      <c r="U144" s="38" t="str">
        <f>IF(U138="-","-",SUM(U135:U143)*'3k EBIT'!$E$11)</f>
        <v>-</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15">
      <c r="A145" s="256"/>
      <c r="B145" s="135" t="s">
        <v>292</v>
      </c>
      <c r="C145" s="179" t="s">
        <v>519</v>
      </c>
      <c r="D145" s="133" t="s">
        <v>326</v>
      </c>
      <c r="E145" s="127"/>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1.6795199496525963</v>
      </c>
      <c r="M145" s="38">
        <f>IF(M140="-","-",SUM(M135:M138,M140:M144)*'3l HAP'!$E$12)</f>
        <v>1.7296979225465365</v>
      </c>
      <c r="N145" s="38">
        <f>IF(N140="-","-",SUM(N135:N138,N140:N144)*'3l HAP'!$E$12)</f>
        <v>1.7441222169777579</v>
      </c>
      <c r="O145" s="30"/>
      <c r="P145" s="38">
        <f>IF(P140="-","-",SUM(P135:P138,P140:P144)*'3l HAP'!$E$12)</f>
        <v>1.7441222169777579</v>
      </c>
      <c r="Q145" s="38">
        <f>IF(Q140="-","-",SUM(Q135:Q138,Q140:Q144)*'3l HAP'!$E$12)</f>
        <v>1.7852933080602276</v>
      </c>
      <c r="R145" s="38">
        <f>IF(R140="-","-",SUM(R135:R138,R140:R144)*'3l HAP'!$E$12)</f>
        <v>1.7936129301983992</v>
      </c>
      <c r="S145" s="38">
        <f>IF(S140="-","-",SUM(S135:S138,S140:S144)*'3l HAP'!$E$12)</f>
        <v>1.8228536896522858</v>
      </c>
      <c r="T145" s="38">
        <f>IF(T140="-","-",SUM(T135:T138,T140:T144)*'3l HAP'!$E$12)</f>
        <v>1.8154632981488843</v>
      </c>
      <c r="U145" s="38" t="str">
        <f>IF(U140="-","-",SUM(U135:U138,U140:U144)*'3l HAP'!$E$12)</f>
        <v>-</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15">
      <c r="A146" s="256"/>
      <c r="B146" s="135" t="s">
        <v>44</v>
      </c>
      <c r="C146" s="135" t="str">
        <f>B146&amp;"_"&amp;D146</f>
        <v>Total_Southern Western</v>
      </c>
      <c r="D146" s="133" t="s">
        <v>326</v>
      </c>
      <c r="E146" s="128"/>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116.39299236633154</v>
      </c>
      <c r="M146" s="38">
        <f t="shared" si="10"/>
        <v>119.87039340417597</v>
      </c>
      <c r="N146" s="38">
        <f t="shared" si="10"/>
        <v>120.87001641667436</v>
      </c>
      <c r="O146" s="30"/>
      <c r="P146" s="38">
        <f t="shared" si="10"/>
        <v>120.87001641667436</v>
      </c>
      <c r="Q146" s="38">
        <f t="shared" si="10"/>
        <v>123.7232284258956</v>
      </c>
      <c r="R146" s="38">
        <f t="shared" si="10"/>
        <v>124.29978943442619</v>
      </c>
      <c r="S146" s="38">
        <f t="shared" si="10"/>
        <v>126.32621340908989</v>
      </c>
      <c r="T146" s="38">
        <f t="shared" si="10"/>
        <v>125.81404933386258</v>
      </c>
      <c r="U146" s="38" t="str">
        <f t="shared" si="10"/>
        <v>-</v>
      </c>
      <c r="V146" s="38" t="str">
        <f t="shared" si="10"/>
        <v>-</v>
      </c>
      <c r="W146" s="38" t="str">
        <f t="shared" si="10"/>
        <v>-</v>
      </c>
      <c r="X146" s="38" t="str">
        <f t="shared" si="10"/>
        <v>-</v>
      </c>
      <c r="Y146" s="38" t="str">
        <f t="shared" si="10"/>
        <v>-</v>
      </c>
      <c r="Z146" s="38" t="str">
        <f t="shared" si="10"/>
        <v>-</v>
      </c>
      <c r="AA146" s="28"/>
    </row>
    <row r="147" spans="1:27" s="29" customFormat="1" ht="11.25" customHeight="1" x14ac:dyDescent="0.15">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AA'!J248="-","-",'3c AA'!J248)</f>
        <v>-</v>
      </c>
      <c r="H149" s="129" t="str">
        <f>IF('3c AA'!K248="-","-",'3c AA'!K248)</f>
        <v>-</v>
      </c>
      <c r="I149" s="129" t="str">
        <f>IF('3c AA'!L248="-","-",'3c AA'!L248)</f>
        <v>-</v>
      </c>
      <c r="J149" s="129" t="str">
        <f>IF('3c AA'!M248="-","-",'3c AA'!M248)</f>
        <v>-</v>
      </c>
      <c r="K149" s="129" t="str">
        <f>IF('3c AA'!N248="-","-",'3c AA'!N248)</f>
        <v>-</v>
      </c>
      <c r="L149" s="129" t="str">
        <f>IF('3c AA'!O248="-","-",'3c AA'!O248)</f>
        <v>-</v>
      </c>
      <c r="M149" s="129" t="str">
        <f>IF('3c AA'!P248="-","-",'3c AA'!P248)</f>
        <v>-</v>
      </c>
      <c r="N149" s="129" t="str">
        <f>IF('3c AA'!Q248="-","-",'3c AA'!Q248)</f>
        <v>-</v>
      </c>
      <c r="O149" s="30"/>
      <c r="P149" s="129" t="str">
        <f>IF('3c AA'!S248="-","-",'3c AA'!S248)</f>
        <v>-</v>
      </c>
      <c r="Q149" s="129" t="str">
        <f>IF('3c AA'!T248="-","-",'3c AA'!T248)</f>
        <v>-</v>
      </c>
      <c r="R149" s="129" t="str">
        <f>IF('3c AA'!U248="-","-",'3c AA'!U248)</f>
        <v>-</v>
      </c>
      <c r="S149" s="129" t="str">
        <f>IF('3c AA'!V248="-","-",'3c AA'!V248)</f>
        <v>-</v>
      </c>
      <c r="T149" s="129">
        <f>IF('3c AA'!W248="-","-",'3c AA'!W248)</f>
        <v>0</v>
      </c>
      <c r="U149" s="129" t="str">
        <f>IF('3c AA'!X248="-","-",'3c AA'!X248)</f>
        <v>-</v>
      </c>
      <c r="V149" s="129" t="str">
        <f>IF('3c AA'!Y248="-","-",'3c AA'!Y248)</f>
        <v>-</v>
      </c>
      <c r="W149" s="129" t="str">
        <f>IF('3c AA'!Z248="-","-",'3c AA'!Z248)</f>
        <v>-</v>
      </c>
      <c r="X149" s="129" t="str">
        <f>IF('3c AA'!AA248="-","-",'3c AA'!AA248)</f>
        <v>-</v>
      </c>
      <c r="Y149" s="129" t="str">
        <f>IF('3c AA'!AB248="-","-",'3c AA'!AB248)</f>
        <v>-</v>
      </c>
      <c r="Z149" s="129" t="str">
        <f>IF('3c AA'!AC248="-","-",'3c AA'!AC248)</f>
        <v>-</v>
      </c>
      <c r="AA149" s="28"/>
    </row>
    <row r="150" spans="1:27" s="29" customFormat="1" ht="11.25" customHeight="1" x14ac:dyDescent="0.15">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t="str">
        <f>'3d PC'!U64</f>
        <v>-</v>
      </c>
      <c r="V150" s="129" t="str">
        <f>'3d PC'!V64</f>
        <v>-</v>
      </c>
      <c r="W150" s="129" t="str">
        <f>'3d PC'!W64</f>
        <v>-</v>
      </c>
      <c r="X150" s="129" t="str">
        <f>'3d PC'!X64</f>
        <v>-</v>
      </c>
      <c r="Y150" s="129" t="str">
        <f>'3d PC'!Y64</f>
        <v>-</v>
      </c>
      <c r="Z150" s="129" t="str">
        <f>'3d PC'!Z64</f>
        <v>-</v>
      </c>
      <c r="AA150" s="28"/>
    </row>
    <row r="151" spans="1:27" s="29" customFormat="1" ht="11.25" customHeight="1" x14ac:dyDescent="0.15">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15">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t="str">
        <f>IF('3g CPIH'!Q$16="-","-",'3h OC '!$E$11*('3g CPIH'!Q$16/'3g CPIH'!$G$16))</f>
        <v>-</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SMNCC'!G$51="-","-",'3i SMNCC'!G$51)</f>
        <v>0</v>
      </c>
      <c r="L153" s="129">
        <f>IF('3i SMNCC'!H$51="-","-",'3i SMNCC'!H$51)</f>
        <v>-0.1023945869506754</v>
      </c>
      <c r="M153" s="129">
        <f>IF('3i SMNCC'!I$51="-","-",'3i SMNCC'!I$51)</f>
        <v>1.310776222511721</v>
      </c>
      <c r="N153" s="129">
        <f>IF('3i SMNCC'!J$51="-","-",'3i SMNCC'!J$51)</f>
        <v>1.356066529023727</v>
      </c>
      <c r="O153" s="30"/>
      <c r="P153" s="129">
        <f>IF('3i SMNCC'!L$51="-","-",'3i SMNCC'!L$51)</f>
        <v>1.356066529023727</v>
      </c>
      <c r="Q153" s="129">
        <f>IF('3i SMNCC'!M$51="-","-",'3i SMNCC'!M$51)</f>
        <v>2.7190896886881828</v>
      </c>
      <c r="R153" s="129">
        <f>IF('3i SMNCC'!N$51="-","-",'3i SMNCC'!N$51)</f>
        <v>2.5445731212335492</v>
      </c>
      <c r="S153" s="129">
        <f>IF('3i SMNCC'!O$51="-","-",'3i SMNCC'!O$51)</f>
        <v>3.7238675166956514</v>
      </c>
      <c r="T153" s="129">
        <f>IF('3i SMNCC'!P$51="-","-",'3i SMNCC'!P$51)</f>
        <v>3.2317970151566944</v>
      </c>
      <c r="U153" s="129" t="str">
        <f>IF('3i SMNCC'!Q$51="-","-",'3i SMNCC'!Q$51)</f>
        <v>-</v>
      </c>
      <c r="V153" s="129" t="str">
        <f>IF('3i SMNCC'!R$51="-","-",'3i SMNCC'!R$51)</f>
        <v>-</v>
      </c>
      <c r="W153" s="129" t="str">
        <f>IF('3i SMNCC'!S$51="-","-",'3i SMNCC'!S$51)</f>
        <v>-</v>
      </c>
      <c r="X153" s="129" t="str">
        <f>IF('3i SMNCC'!T$51="-","-",'3i SMNCC'!T$51)</f>
        <v>-</v>
      </c>
      <c r="Y153" s="129" t="str">
        <f>IF('3i SMNCC'!U$51="-","-",'3i SMNCC'!U$51)</f>
        <v>-</v>
      </c>
      <c r="Z153" s="129" t="str">
        <f>IF('3i SMNCC'!V$51="-","-",'3i SMNCC'!V$51)</f>
        <v>-</v>
      </c>
      <c r="AA153" s="28"/>
    </row>
    <row r="154" spans="1:27" s="29" customFormat="1" ht="11.25" customHeight="1" x14ac:dyDescent="0.15">
      <c r="A154" s="256"/>
      <c r="B154" s="132" t="s">
        <v>349</v>
      </c>
      <c r="C154" s="132" t="s">
        <v>389</v>
      </c>
      <c r="D154" s="134" t="s">
        <v>327</v>
      </c>
      <c r="E154" s="131"/>
      <c r="F154" s="30"/>
      <c r="G154" s="129">
        <f>IF('3g CPIH'!C$16="-","-",'3j PAAC PAP'!$G$23*('3g CPIH'!C$16/'3g CPIH'!$G$16))</f>
        <v>38.769117710371823</v>
      </c>
      <c r="H154" s="129">
        <f>IF('3g CPIH'!D$16="-","-",'3j PAAC PAP'!$G$23*('3g CPIH'!D$16/'3g CPIH'!$G$16))</f>
        <v>38.846733561643838</v>
      </c>
      <c r="I154" s="129">
        <f>IF('3g CPIH'!E$16="-","-",'3j PAAC PAP'!$G$23*('3g CPIH'!E$16/'3g CPIH'!$G$16))</f>
        <v>38.963157338551866</v>
      </c>
      <c r="J154" s="129">
        <f>IF('3g CPIH'!F$16="-","-",'3j PAAC PAP'!$G$23*('3g CPIH'!F$16/'3g CPIH'!$G$16))</f>
        <v>39.19600489236791</v>
      </c>
      <c r="K154" s="129">
        <f>IF('3g CPIH'!G$16="-","-",'3j PAAC PAP'!$G$23*('3g CPIH'!G$16/'3g CPIH'!$G$16))</f>
        <v>39.661700000000003</v>
      </c>
      <c r="L154" s="129">
        <f>IF('3g CPIH'!H$16="-","-",'3j PAAC PAP'!$G$23*('3g CPIH'!H$16/'3g CPIH'!$G$16))</f>
        <v>40.166203033268111</v>
      </c>
      <c r="M154" s="129">
        <f>IF('3g CPIH'!I$16="-","-",'3j PAAC PAP'!$G$23*('3g CPIH'!I$16/'3g CPIH'!$G$16))</f>
        <v>40.748321917808219</v>
      </c>
      <c r="N154" s="129">
        <f>IF('3g CPIH'!J$16="-","-",'3j PAAC PAP'!$G$23*('3g CPIH'!J$16/'3g CPIH'!$G$16))</f>
        <v>41.097593248532299</v>
      </c>
      <c r="O154" s="30"/>
      <c r="P154" s="129">
        <f>IF('3g CPIH'!L$16="-","-",'3j PAAC PAP'!$G$23*('3g CPIH'!L$16/'3g CPIH'!$G$16))</f>
        <v>41.097593248532299</v>
      </c>
      <c r="Q154" s="129">
        <f>IF('3g CPIH'!M$16="-","-",'3j PAAC PAP'!$G$23*('3g CPIH'!M$16/'3g CPIH'!$G$16))</f>
        <v>41.563288356164385</v>
      </c>
      <c r="R154" s="129">
        <f>IF('3g CPIH'!N$16="-","-",'3j PAAC PAP'!$G$23*('3g CPIH'!N$16/'3g CPIH'!$G$16))</f>
        <v>41.87375176125245</v>
      </c>
      <c r="S154" s="129">
        <f>IF('3g CPIH'!O$16="-","-",'3j PAAC PAP'!$G$23*('3g CPIH'!O$16/'3g CPIH'!$G$16))</f>
        <v>42.1065993150685</v>
      </c>
      <c r="T154" s="129">
        <f>IF('3g CPIH'!P$16="-","-",'3j PAAC PAP'!$G$23*('3g CPIH'!P$16/'3g CPIH'!$G$16))</f>
        <v>42.223023091976515</v>
      </c>
      <c r="U154" s="129" t="str">
        <f>IF('3g CPIH'!Q$16="-","-",'3j PAAC PAP'!$G$23*('3g CPIH'!Q$16/'3g CPIH'!$G$16))</f>
        <v>-</v>
      </c>
      <c r="V154" s="129" t="str">
        <f>IF('3g CPIH'!R$16="-","-",'3j PAAC PAP'!$G$23*('3g CPIH'!R$16/'3g CPIH'!$G$16))</f>
        <v>-</v>
      </c>
      <c r="W154" s="129" t="str">
        <f>IF('3g CPIH'!S$16="-","-",'3j PAAC PAP'!$G$23*('3g CPIH'!S$16/'3g CPIH'!$G$16))</f>
        <v>-</v>
      </c>
      <c r="X154" s="129" t="str">
        <f>IF('3g CPIH'!T$16="-","-",'3j PAAC PAP'!$G$23*('3g CPIH'!T$16/'3g CPIH'!$G$16))</f>
        <v>-</v>
      </c>
      <c r="Y154" s="129" t="str">
        <f>IF('3g CPIH'!U$16="-","-",'3j PAAC PAP'!$G$23*('3g CPIH'!U$16/'3g CPIH'!$G$16))</f>
        <v>-</v>
      </c>
      <c r="Z154" s="129" t="str">
        <f>IF('3g CPIH'!V$16="-","-",'3j PAAC PAP'!$G$23*('3g CPIH'!V$16/'3g CPIH'!$G$16))</f>
        <v>-</v>
      </c>
      <c r="AA154" s="28"/>
    </row>
    <row r="155" spans="1:27" s="29" customFormat="1" ht="11.25" x14ac:dyDescent="0.15">
      <c r="A155" s="256"/>
      <c r="B155" s="132" t="s">
        <v>349</v>
      </c>
      <c r="C155" s="132" t="s">
        <v>406</v>
      </c>
      <c r="D155" s="134" t="s">
        <v>327</v>
      </c>
      <c r="E155" s="131"/>
      <c r="F155" s="30"/>
      <c r="G155" s="129">
        <f>IF(G150="-","-",SUM(G147:G153)*'3j PAAC PAP'!$G$41)</f>
        <v>0</v>
      </c>
      <c r="H155" s="129">
        <f>IF(H150="-","-",SUM(H147:H153)*'3j PAAC PAP'!$G$41)</f>
        <v>0</v>
      </c>
      <c r="I155" s="129">
        <f>IF(I150="-","-",SUM(I147:I153)*'3j PAAC PAP'!$G$41)</f>
        <v>0</v>
      </c>
      <c r="J155" s="129">
        <f>IF(J150="-","-",SUM(J147:J153)*'3j PAAC PAP'!$G$41)</f>
        <v>0</v>
      </c>
      <c r="K155" s="129">
        <f>IF(K150="-","-",SUM(K147:K153)*'3j PAAC PAP'!$G$41)</f>
        <v>0</v>
      </c>
      <c r="L155" s="129">
        <f>IF(L150="-","-",SUM(L147:L153)*'3j PAAC PAP'!$G$41)</f>
        <v>0</v>
      </c>
      <c r="M155" s="129">
        <f>IF(M150="-","-",SUM(M147:M153)*'3j PAAC PAP'!$G$41)</f>
        <v>0</v>
      </c>
      <c r="N155" s="129">
        <f>IF(N150="-","-",SUM(N147:N153)*'3j PAAC PAP'!$G$41)</f>
        <v>0</v>
      </c>
      <c r="O155" s="30"/>
      <c r="P155" s="129">
        <f>IF(P150="-","-",SUM(P147:P153)*'3j PAAC PAP'!$G$41)</f>
        <v>0</v>
      </c>
      <c r="Q155" s="129">
        <f>IF(Q150="-","-",SUM(Q147:Q153)*'3j PAAC PAP'!$G$41)</f>
        <v>0</v>
      </c>
      <c r="R155" s="129">
        <f>IF(R150="-","-",SUM(R147:R153)*'3j PAAC PAP'!$G$41)</f>
        <v>0</v>
      </c>
      <c r="S155" s="129">
        <f>IF(S150="-","-",SUM(S147:S153)*'3j PAAC PAP'!$G$41)</f>
        <v>0</v>
      </c>
      <c r="T155" s="129">
        <f>IF(T150="-","-",SUM(T147:T153)*'3j PAAC PAP'!$G$41)</f>
        <v>0</v>
      </c>
      <c r="U155" s="129" t="str">
        <f>IF(U150="-","-",SUM(U147:U153)*'3j PAAC PAP'!$G$41)</f>
        <v>-</v>
      </c>
      <c r="V155" s="129" t="str">
        <f>IF(V150="-","-",SUM(V147:V153)*'3j PAAC PAP'!$G$41)</f>
        <v>-</v>
      </c>
      <c r="W155" s="129" t="str">
        <f>IF(W150="-","-",SUM(W147:W153)*'3j PAAC PAP'!$G$41)</f>
        <v>-</v>
      </c>
      <c r="X155" s="129" t="str">
        <f>IF(X150="-","-",SUM(X147:X153)*'3j PAAC PAP'!$G$41)</f>
        <v>-</v>
      </c>
      <c r="Y155" s="129" t="str">
        <f>IF(Y150="-","-",SUM(Y147:Y153)*'3j PAAC PAP'!$G$41)</f>
        <v>-</v>
      </c>
      <c r="Z155" s="129" t="str">
        <f>IF(Z150="-","-",SUM(Z147:Z153)*'3j PAAC PAP'!$G$41)</f>
        <v>-</v>
      </c>
      <c r="AA155" s="28"/>
    </row>
    <row r="156" spans="1:27" s="29" customFormat="1" ht="11.25" x14ac:dyDescent="0.15">
      <c r="A156" s="256"/>
      <c r="B156" s="132" t="s">
        <v>388</v>
      </c>
      <c r="C156" s="132" t="s">
        <v>518</v>
      </c>
      <c r="D156" s="134" t="s">
        <v>327</v>
      </c>
      <c r="E156" s="182"/>
      <c r="F156" s="30"/>
      <c r="G156" s="129">
        <f>IF(G150="-","-",SUM(G147:G155)*'3k EBIT'!$E$11)</f>
        <v>2.1074089853579236</v>
      </c>
      <c r="H156" s="129">
        <f>IF(H150="-","-",SUM(H147:H155)*'3k EBIT'!$E$11)</f>
        <v>2.1113737855176109</v>
      </c>
      <c r="I156" s="129">
        <f>IF(I150="-","-",SUM(I147:I155)*'3k EBIT'!$E$11)</f>
        <v>2.1185407260345759</v>
      </c>
      <c r="J156" s="129">
        <f>IF(J150="-","-",SUM(J147:J155)*'3k EBIT'!$E$11)</f>
        <v>2.1304351265136363</v>
      </c>
      <c r="K156" s="129">
        <f>IF(K150="-","-",SUM(K147:K155)*'3k EBIT'!$E$11)</f>
        <v>2.1557688535103194</v>
      </c>
      <c r="L156" s="129">
        <f>IF(L150="-","-",SUM(L147:L155)*'3k EBIT'!$E$11)</f>
        <v>2.179556876188224</v>
      </c>
      <c r="M156" s="129">
        <f>IF(M150="-","-",SUM(M147:M155)*'3k EBIT'!$E$11)</f>
        <v>2.24467414131913</v>
      </c>
      <c r="N156" s="129">
        <f>IF(N150="-","-",SUM(N147:N155)*'3k EBIT'!$E$11)</f>
        <v>2.2633929246942457</v>
      </c>
      <c r="O156" s="30"/>
      <c r="P156" s="129">
        <f>IF(P150="-","-",SUM(P147:P155)*'3k EBIT'!$E$11)</f>
        <v>2.2633929246942457</v>
      </c>
      <c r="Q156" s="129">
        <f>IF(Q150="-","-",SUM(Q147:Q155)*'3k EBIT'!$E$11)</f>
        <v>2.3168217242077791</v>
      </c>
      <c r="R156" s="129">
        <f>IF(R150="-","-",SUM(R147:R155)*'3k EBIT'!$E$11)</f>
        <v>2.3276183150087935</v>
      </c>
      <c r="S156" s="129">
        <f>IF(S150="-","-",SUM(S147:S155)*'3k EBIT'!$E$11)</f>
        <v>2.3655648117716734</v>
      </c>
      <c r="T156" s="129">
        <f>IF(T150="-","-",SUM(T147:T155)*'3k EBIT'!$E$11)</f>
        <v>2.3559741078194558</v>
      </c>
      <c r="U156" s="129" t="str">
        <f>IF(U150="-","-",SUM(U147:U155)*'3k EBIT'!$E$11)</f>
        <v>-</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15">
      <c r="A157" s="256"/>
      <c r="B157" s="132" t="s">
        <v>292</v>
      </c>
      <c r="C157" s="177" t="s">
        <v>519</v>
      </c>
      <c r="D157" s="134" t="s">
        <v>327</v>
      </c>
      <c r="E157" s="134"/>
      <c r="F157" s="30"/>
      <c r="G157" s="129">
        <f>IF(G152="-","-",SUM(G147:G150,G152:G156)*'3l HAP'!$E$12)</f>
        <v>1.6239243268456498</v>
      </c>
      <c r="H157" s="129">
        <f>IF(H152="-","-",SUM(H147:H150,H152:H156)*'3l HAP'!$E$12)</f>
        <v>1.6269795171172732</v>
      </c>
      <c r="I157" s="129">
        <f>IF(I152="-","-",SUM(I147:I150,I152:I156)*'3l HAP'!$E$12)</f>
        <v>1.6325022083155263</v>
      </c>
      <c r="J157" s="129">
        <f>IF(J152="-","-",SUM(J147:J150,J152:J156)*'3l HAP'!$E$12)</f>
        <v>1.6416677791303957</v>
      </c>
      <c r="K157" s="129">
        <f>IF(K152="-","-",SUM(K147:K150,K152:K156)*'3l HAP'!$E$12)</f>
        <v>1.6611894077489591</v>
      </c>
      <c r="L157" s="129">
        <f>IF(L152="-","-",SUM(L147:L150,L152:L156)*'3l HAP'!$E$12)</f>
        <v>1.6795199496525963</v>
      </c>
      <c r="M157" s="129">
        <f>IF(M152="-","-",SUM(M147:M150,M152:M156)*'3l HAP'!$E$12)</f>
        <v>1.7296979225465365</v>
      </c>
      <c r="N157" s="129">
        <f>IF(N152="-","-",SUM(N147:N150,N152:N156)*'3l HAP'!$E$12)</f>
        <v>1.7441222169777579</v>
      </c>
      <c r="O157" s="30"/>
      <c r="P157" s="129">
        <f>IF(P152="-","-",SUM(P147:P150,P152:P156)*'3l HAP'!$E$12)</f>
        <v>1.7441222169777579</v>
      </c>
      <c r="Q157" s="129">
        <f>IF(Q152="-","-",SUM(Q147:Q150,Q152:Q156)*'3l HAP'!$E$12)</f>
        <v>1.7852933080602276</v>
      </c>
      <c r="R157" s="129">
        <f>IF(R152="-","-",SUM(R147:R150,R152:R156)*'3l HAP'!$E$12)</f>
        <v>1.7936129301983992</v>
      </c>
      <c r="S157" s="129">
        <f>IF(S152="-","-",SUM(S147:S150,S152:S156)*'3l HAP'!$E$12)</f>
        <v>1.8228536896522858</v>
      </c>
      <c r="T157" s="129">
        <f>IF(T152="-","-",SUM(T147:T150,T152:T156)*'3l HAP'!$E$12)</f>
        <v>1.8154632981488843</v>
      </c>
      <c r="U157" s="129" t="str">
        <f>IF(U152="-","-",SUM(U147:U150,U152:U156)*'3l HAP'!$E$12)</f>
        <v>-</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15">
      <c r="A158" s="256"/>
      <c r="B158" s="132" t="s">
        <v>44</v>
      </c>
      <c r="C158" s="132" t="str">
        <f>B158&amp;"_"&amp;D158</f>
        <v>Total_Yorkshire</v>
      </c>
      <c r="D158" s="134" t="s">
        <v>327</v>
      </c>
      <c r="E158" s="182"/>
      <c r="F158" s="30"/>
      <c r="G158" s="129">
        <f>IF(G152="-","-",SUM(G147:G157))</f>
        <v>112.54014089987002</v>
      </c>
      <c r="H158" s="129">
        <f t="shared" ref="H158:Z158" si="11">IF(H152="-","-",SUM(H147:H157))</f>
        <v>112.75186969656357</v>
      </c>
      <c r="I158" s="129">
        <f t="shared" si="11"/>
        <v>113.13459962758513</v>
      </c>
      <c r="J158" s="129">
        <f t="shared" si="11"/>
        <v>113.76978601766574</v>
      </c>
      <c r="K158" s="129">
        <f t="shared" si="11"/>
        <v>115.12266114799615</v>
      </c>
      <c r="L158" s="129">
        <f t="shared" si="11"/>
        <v>116.39299236633154</v>
      </c>
      <c r="M158" s="129">
        <f t="shared" si="11"/>
        <v>119.87039340417597</v>
      </c>
      <c r="N158" s="129">
        <f t="shared" si="11"/>
        <v>120.87001641667436</v>
      </c>
      <c r="O158" s="30"/>
      <c r="P158" s="129">
        <f t="shared" si="11"/>
        <v>120.87001641667436</v>
      </c>
      <c r="Q158" s="129">
        <f t="shared" si="11"/>
        <v>123.7232284258956</v>
      </c>
      <c r="R158" s="129">
        <f t="shared" si="11"/>
        <v>124.29978943442619</v>
      </c>
      <c r="S158" s="129">
        <f t="shared" si="11"/>
        <v>126.32621340908989</v>
      </c>
      <c r="T158" s="129">
        <f t="shared" si="11"/>
        <v>125.81404933386258</v>
      </c>
      <c r="U158" s="129" t="str">
        <f t="shared" si="11"/>
        <v>-</v>
      </c>
      <c r="V158" s="129" t="str">
        <f t="shared" si="11"/>
        <v>-</v>
      </c>
      <c r="W158" s="129" t="str">
        <f t="shared" si="11"/>
        <v>-</v>
      </c>
      <c r="X158" s="129" t="str">
        <f t="shared" si="11"/>
        <v>-</v>
      </c>
      <c r="Y158" s="129" t="str">
        <f t="shared" si="11"/>
        <v>-</v>
      </c>
      <c r="Z158" s="129" t="str">
        <f t="shared" si="11"/>
        <v>-</v>
      </c>
      <c r="AA158" s="28"/>
    </row>
    <row r="159" spans="1:27" s="29" customFormat="1" ht="11.25" customHeight="1" x14ac:dyDescent="0.15">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f>IF('3c AA'!W249="-","-",'3c AA'!W249)</f>
        <v>0</v>
      </c>
      <c r="U161" s="38" t="str">
        <f>IF('3c AA'!X249="-","-",'3c AA'!X249)</f>
        <v>-</v>
      </c>
      <c r="V161" s="38" t="str">
        <f>IF('3c AA'!Y249="-","-",'3c AA'!Y249)</f>
        <v>-</v>
      </c>
      <c r="W161" s="38" t="str">
        <f>IF('3c AA'!Z249="-","-",'3c AA'!Z249)</f>
        <v>-</v>
      </c>
      <c r="X161" s="38" t="str">
        <f>IF('3c AA'!AA249="-","-",'3c AA'!AA249)</f>
        <v>-</v>
      </c>
      <c r="Y161" s="38" t="str">
        <f>IF('3c AA'!AB249="-","-",'3c AA'!AB249)</f>
        <v>-</v>
      </c>
      <c r="Z161" s="38" t="str">
        <f>IF('3c AA'!AC249="-","-",'3c AA'!AC249)</f>
        <v>-</v>
      </c>
      <c r="AA161" s="28"/>
    </row>
    <row r="162" spans="1:27" s="29" customFormat="1" ht="11.25" customHeight="1" x14ac:dyDescent="0.15">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t="str">
        <f>'3d PC'!U64</f>
        <v>-</v>
      </c>
      <c r="V162" s="38" t="str">
        <f>'3d PC'!V64</f>
        <v>-</v>
      </c>
      <c r="W162" s="38" t="str">
        <f>'3d PC'!W64</f>
        <v>-</v>
      </c>
      <c r="X162" s="38" t="str">
        <f>'3d PC'!X64</f>
        <v>-</v>
      </c>
      <c r="Y162" s="38" t="str">
        <f>'3d PC'!Y64</f>
        <v>-</v>
      </c>
      <c r="Z162" s="38" t="str">
        <f>'3d PC'!Z64</f>
        <v>-</v>
      </c>
      <c r="AA162" s="28"/>
    </row>
    <row r="163" spans="1:27" s="29" customFormat="1" ht="11.25" customHeight="1" x14ac:dyDescent="0.15">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15">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t="str">
        <f>IF('3g CPIH'!Q$16="-","-",'3h OC '!$E$11*('3g CPIH'!Q$16/'3g CPIH'!$G$16))</f>
        <v>-</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SMNCC'!G$51="-","-",'3i SMNCC'!G$51)</f>
        <v>0</v>
      </c>
      <c r="L165" s="38">
        <f>IF('3i SMNCC'!H$51="-","-",'3i SMNCC'!H$51)</f>
        <v>-0.1023945869506754</v>
      </c>
      <c r="M165" s="38">
        <f>IF('3i SMNCC'!I$51="-","-",'3i SMNCC'!I$51)</f>
        <v>1.310776222511721</v>
      </c>
      <c r="N165" s="38">
        <f>IF('3i SMNCC'!J$51="-","-",'3i SMNCC'!J$51)</f>
        <v>1.356066529023727</v>
      </c>
      <c r="O165" s="30"/>
      <c r="P165" s="38">
        <f>IF('3i SMNCC'!L$51="-","-",'3i SMNCC'!L$51)</f>
        <v>1.356066529023727</v>
      </c>
      <c r="Q165" s="38">
        <f>IF('3i SMNCC'!M$51="-","-",'3i SMNCC'!M$51)</f>
        <v>2.7190896886881828</v>
      </c>
      <c r="R165" s="38">
        <f>IF('3i SMNCC'!N$51="-","-",'3i SMNCC'!N$51)</f>
        <v>2.5445731212335492</v>
      </c>
      <c r="S165" s="38">
        <f>IF('3i SMNCC'!O$51="-","-",'3i SMNCC'!O$51)</f>
        <v>3.7238675166956514</v>
      </c>
      <c r="T165" s="38">
        <f>IF('3i SMNCC'!P$51="-","-",'3i SMNCC'!P$51)</f>
        <v>3.2317970151566944</v>
      </c>
      <c r="U165" s="38" t="str">
        <f>IF('3i SMNCC'!Q$51="-","-",'3i SMNCC'!Q$51)</f>
        <v>-</v>
      </c>
      <c r="V165" s="38" t="str">
        <f>IF('3i SMNCC'!R$51="-","-",'3i SMNCC'!R$51)</f>
        <v>-</v>
      </c>
      <c r="W165" s="38" t="str">
        <f>IF('3i SMNCC'!S$51="-","-",'3i SMNCC'!S$51)</f>
        <v>-</v>
      </c>
      <c r="X165" s="38" t="str">
        <f>IF('3i SMNCC'!T$51="-","-",'3i SMNCC'!T$51)</f>
        <v>-</v>
      </c>
      <c r="Y165" s="38" t="str">
        <f>IF('3i SMNCC'!U$51="-","-",'3i SMNCC'!U$51)</f>
        <v>-</v>
      </c>
      <c r="Z165" s="38" t="str">
        <f>IF('3i SMNCC'!V$51="-","-",'3i SMNCC'!V$51)</f>
        <v>-</v>
      </c>
      <c r="AA165" s="28"/>
    </row>
    <row r="166" spans="1:27" s="29" customFormat="1" ht="11.25" x14ac:dyDescent="0.15">
      <c r="A166" s="256"/>
      <c r="B166" s="135" t="s">
        <v>349</v>
      </c>
      <c r="C166" s="135" t="s">
        <v>389</v>
      </c>
      <c r="D166" s="133" t="s">
        <v>328</v>
      </c>
      <c r="E166" s="181"/>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f>IF('3g CPIH'!P$16="-","-",'3j PAAC PAP'!$G$23*('3g CPIH'!P$16/'3g CPIH'!$G$16))</f>
        <v>42.223023091976515</v>
      </c>
      <c r="U166" s="38" t="str">
        <f>IF('3g CPIH'!Q$16="-","-",'3j PAAC PAP'!$G$23*('3g CPIH'!Q$16/'3g CPIH'!$G$16))</f>
        <v>-</v>
      </c>
      <c r="V166" s="38" t="str">
        <f>IF('3g CPIH'!R$16="-","-",'3j PAAC PAP'!$G$23*('3g CPIH'!R$16/'3g CPIH'!$G$16))</f>
        <v>-</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25" x14ac:dyDescent="0.15">
      <c r="A167" s="256"/>
      <c r="B167" s="135" t="s">
        <v>349</v>
      </c>
      <c r="C167" s="135" t="s">
        <v>406</v>
      </c>
      <c r="D167" s="133" t="s">
        <v>328</v>
      </c>
      <c r="E167" s="181"/>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f>IF(T162="-","-",SUM(T159:T165)*'3j PAAC PAP'!$G$41)</f>
        <v>0</v>
      </c>
      <c r="U167" s="38" t="str">
        <f>IF(U162="-","-",SUM(U159:U165)*'3j PAAC PAP'!$G$41)</f>
        <v>-</v>
      </c>
      <c r="V167" s="38" t="str">
        <f>IF(V162="-","-",SUM(V159:V165)*'3j PAAC PAP'!$G$41)</f>
        <v>-</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25" x14ac:dyDescent="0.15">
      <c r="A168" s="256"/>
      <c r="B168" s="135" t="s">
        <v>388</v>
      </c>
      <c r="C168" s="135" t="s">
        <v>518</v>
      </c>
      <c r="D168" s="133" t="s">
        <v>328</v>
      </c>
      <c r="E168" s="181"/>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2.179556876188224</v>
      </c>
      <c r="M168" s="38">
        <f>IF(M162="-","-",SUM(M159:M167)*'3k EBIT'!$E$11)</f>
        <v>2.24467414131913</v>
      </c>
      <c r="N168" s="38">
        <f>IF(N162="-","-",SUM(N159:N167)*'3k EBIT'!$E$11)</f>
        <v>2.2633929246942457</v>
      </c>
      <c r="O168" s="30"/>
      <c r="P168" s="38">
        <f>IF(P162="-","-",SUM(P159:P167)*'3k EBIT'!$E$11)</f>
        <v>2.2633929246942457</v>
      </c>
      <c r="Q168" s="38">
        <f>IF(Q162="-","-",SUM(Q159:Q167)*'3k EBIT'!$E$11)</f>
        <v>2.3168217242077791</v>
      </c>
      <c r="R168" s="38">
        <f>IF(R162="-","-",SUM(R159:R167)*'3k EBIT'!$E$11)</f>
        <v>2.3276183150087935</v>
      </c>
      <c r="S168" s="38">
        <f>IF(S162="-","-",SUM(S159:S167)*'3k EBIT'!$E$11)</f>
        <v>2.3655648117716734</v>
      </c>
      <c r="T168" s="38">
        <f>IF(T162="-","-",SUM(T159:T167)*'3k EBIT'!$E$11)</f>
        <v>2.3559741078194558</v>
      </c>
      <c r="U168" s="38" t="str">
        <f>IF(U162="-","-",SUM(U159:U167)*'3k EBIT'!$E$11)</f>
        <v>-</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15">
      <c r="A169" s="256"/>
      <c r="B169" s="135" t="s">
        <v>292</v>
      </c>
      <c r="C169" s="136" t="s">
        <v>519</v>
      </c>
      <c r="D169" s="133" t="s">
        <v>328</v>
      </c>
      <c r="E169" s="127"/>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1.6795199496525963</v>
      </c>
      <c r="M169" s="38">
        <f>IF(M164="-","-",SUM(M159:M162,M164:M168)*'3l HAP'!$E$12)</f>
        <v>1.7296979225465365</v>
      </c>
      <c r="N169" s="38">
        <f>IF(N164="-","-",SUM(N159:N162,N164:N168)*'3l HAP'!$E$12)</f>
        <v>1.7441222169777579</v>
      </c>
      <c r="O169" s="30"/>
      <c r="P169" s="38">
        <f>IF(P164="-","-",SUM(P159:P162,P164:P168)*'3l HAP'!$E$12)</f>
        <v>1.7441222169777579</v>
      </c>
      <c r="Q169" s="38">
        <f>IF(Q164="-","-",SUM(Q159:Q162,Q164:Q168)*'3l HAP'!$E$12)</f>
        <v>1.7852933080602276</v>
      </c>
      <c r="R169" s="38">
        <f>IF(R164="-","-",SUM(R159:R162,R164:R168)*'3l HAP'!$E$12)</f>
        <v>1.7936129301983992</v>
      </c>
      <c r="S169" s="38">
        <f>IF(S164="-","-",SUM(S159:S162,S164:S168)*'3l HAP'!$E$12)</f>
        <v>1.8228536896522858</v>
      </c>
      <c r="T169" s="38">
        <f>IF(T164="-","-",SUM(T159:T162,T164:T168)*'3l HAP'!$E$12)</f>
        <v>1.8154632981488843</v>
      </c>
      <c r="U169" s="38" t="str">
        <f>IF(U164="-","-",SUM(U159:U162,U164:U168)*'3l HAP'!$E$12)</f>
        <v>-</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15">
      <c r="A170" s="256"/>
      <c r="B170" s="135" t="s">
        <v>44</v>
      </c>
      <c r="C170" s="180" t="str">
        <f>B170&amp;"_"&amp;D170</f>
        <v>Total_Southern Scotland</v>
      </c>
      <c r="D170" s="133" t="s">
        <v>328</v>
      </c>
      <c r="E170" s="128"/>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116.39299236633154</v>
      </c>
      <c r="M170" s="38">
        <f t="shared" si="12"/>
        <v>119.87039340417597</v>
      </c>
      <c r="N170" s="38">
        <f t="shared" si="12"/>
        <v>120.87001641667436</v>
      </c>
      <c r="O170" s="30"/>
      <c r="P170" s="38">
        <f t="shared" si="12"/>
        <v>120.87001641667436</v>
      </c>
      <c r="Q170" s="38">
        <f t="shared" si="12"/>
        <v>123.7232284258956</v>
      </c>
      <c r="R170" s="38">
        <f t="shared" si="12"/>
        <v>124.29978943442619</v>
      </c>
      <c r="S170" s="38">
        <f t="shared" si="12"/>
        <v>126.32621340908989</v>
      </c>
      <c r="T170" s="38">
        <f t="shared" si="12"/>
        <v>125.81404933386258</v>
      </c>
      <c r="U170" s="38" t="str">
        <f t="shared" si="12"/>
        <v>-</v>
      </c>
      <c r="V170" s="38" t="str">
        <f t="shared" si="12"/>
        <v>-</v>
      </c>
      <c r="W170" s="38" t="str">
        <f t="shared" si="12"/>
        <v>-</v>
      </c>
      <c r="X170" s="38" t="str">
        <f t="shared" si="12"/>
        <v>-</v>
      </c>
      <c r="Y170" s="38" t="str">
        <f t="shared" si="12"/>
        <v>-</v>
      </c>
      <c r="Z170" s="38" t="str">
        <f t="shared" si="12"/>
        <v>-</v>
      </c>
      <c r="AA170" s="28"/>
    </row>
    <row r="171" spans="1:27" s="29" customFormat="1" ht="11.25" customHeight="1" x14ac:dyDescent="0.15">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AA'!J250="-","-",'3c AA'!J250)</f>
        <v>-</v>
      </c>
      <c r="H173" s="129" t="str">
        <f>IF('3c AA'!K250="-","-",'3c AA'!K250)</f>
        <v>-</v>
      </c>
      <c r="I173" s="129" t="str">
        <f>IF('3c AA'!L250="-","-",'3c AA'!L250)</f>
        <v>-</v>
      </c>
      <c r="J173" s="129" t="str">
        <f>IF('3c AA'!M250="-","-",'3c AA'!M250)</f>
        <v>-</v>
      </c>
      <c r="K173" s="129" t="str">
        <f>IF('3c AA'!N250="-","-",'3c AA'!N250)</f>
        <v>-</v>
      </c>
      <c r="L173" s="129" t="str">
        <f>IF('3c AA'!O250="-","-",'3c AA'!O250)</f>
        <v>-</v>
      </c>
      <c r="M173" s="129" t="str">
        <f>IF('3c AA'!P250="-","-",'3c AA'!P250)</f>
        <v>-</v>
      </c>
      <c r="N173" s="129" t="str">
        <f>IF('3c AA'!Q250="-","-",'3c AA'!Q250)</f>
        <v>-</v>
      </c>
      <c r="O173" s="30"/>
      <c r="P173" s="129" t="str">
        <f>IF('3c AA'!S250="-","-",'3c AA'!S250)</f>
        <v>-</v>
      </c>
      <c r="Q173" s="129" t="str">
        <f>IF('3c AA'!T250="-","-",'3c AA'!T250)</f>
        <v>-</v>
      </c>
      <c r="R173" s="129" t="str">
        <f>IF('3c AA'!U250="-","-",'3c AA'!U250)</f>
        <v>-</v>
      </c>
      <c r="S173" s="129" t="str">
        <f>IF('3c AA'!V250="-","-",'3c AA'!V250)</f>
        <v>-</v>
      </c>
      <c r="T173" s="129">
        <f>IF('3c AA'!W250="-","-",'3c AA'!W250)</f>
        <v>0</v>
      </c>
      <c r="U173" s="129" t="str">
        <f>IF('3c AA'!X250="-","-",'3c AA'!X250)</f>
        <v>-</v>
      </c>
      <c r="V173" s="129" t="str">
        <f>IF('3c AA'!Y250="-","-",'3c AA'!Y250)</f>
        <v>-</v>
      </c>
      <c r="W173" s="129" t="str">
        <f>IF('3c AA'!Z250="-","-",'3c AA'!Z250)</f>
        <v>-</v>
      </c>
      <c r="X173" s="129" t="str">
        <f>IF('3c AA'!AA250="-","-",'3c AA'!AA250)</f>
        <v>-</v>
      </c>
      <c r="Y173" s="129" t="str">
        <f>IF('3c AA'!AB250="-","-",'3c AA'!AB250)</f>
        <v>-</v>
      </c>
      <c r="Z173" s="129" t="str">
        <f>IF('3c AA'!AC250="-","-",'3c AA'!AC250)</f>
        <v>-</v>
      </c>
      <c r="AA173" s="28"/>
    </row>
    <row r="174" spans="1:27" s="29" customFormat="1" ht="11.25" customHeight="1" x14ac:dyDescent="0.15">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t="str">
        <f>'3d PC'!U64</f>
        <v>-</v>
      </c>
      <c r="V174" s="129" t="str">
        <f>'3d PC'!V64</f>
        <v>-</v>
      </c>
      <c r="W174" s="129" t="str">
        <f>'3d PC'!W64</f>
        <v>-</v>
      </c>
      <c r="X174" s="129" t="str">
        <f>'3d PC'!X64</f>
        <v>-</v>
      </c>
      <c r="Y174" s="129" t="str">
        <f>'3d PC'!Y64</f>
        <v>-</v>
      </c>
      <c r="Z174" s="129" t="str">
        <f>'3d PC'!Z64</f>
        <v>-</v>
      </c>
      <c r="AA174" s="28"/>
    </row>
    <row r="175" spans="1:27" s="29" customFormat="1" ht="11.25" customHeight="1" x14ac:dyDescent="0.15">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15">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t="str">
        <f>IF('3g CPIH'!Q$16="-","-",'3h OC '!$E$11*('3g CPIH'!Q$16/'3g CPIH'!$G$16))</f>
        <v>-</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SMNCC'!G$51="-","-",'3i SMNCC'!G$51)</f>
        <v>0</v>
      </c>
      <c r="L177" s="129">
        <f>IF('3i SMNCC'!H$51="-","-",'3i SMNCC'!H$51)</f>
        <v>-0.1023945869506754</v>
      </c>
      <c r="M177" s="129">
        <f>IF('3i SMNCC'!I$51="-","-",'3i SMNCC'!I$51)</f>
        <v>1.310776222511721</v>
      </c>
      <c r="N177" s="129">
        <f>IF('3i SMNCC'!J$51="-","-",'3i SMNCC'!J$51)</f>
        <v>1.356066529023727</v>
      </c>
      <c r="O177" s="30"/>
      <c r="P177" s="129">
        <f>IF('3i SMNCC'!L$51="-","-",'3i SMNCC'!L$51)</f>
        <v>1.356066529023727</v>
      </c>
      <c r="Q177" s="129">
        <f>IF('3i SMNCC'!M$51="-","-",'3i SMNCC'!M$51)</f>
        <v>2.7190896886881828</v>
      </c>
      <c r="R177" s="129">
        <f>IF('3i SMNCC'!N$51="-","-",'3i SMNCC'!N$51)</f>
        <v>2.5445731212335492</v>
      </c>
      <c r="S177" s="129">
        <f>IF('3i SMNCC'!O$51="-","-",'3i SMNCC'!O$51)</f>
        <v>3.7238675166956514</v>
      </c>
      <c r="T177" s="129">
        <f>IF('3i SMNCC'!P$51="-","-",'3i SMNCC'!P$51)</f>
        <v>3.2317970151566944</v>
      </c>
      <c r="U177" s="129" t="str">
        <f>IF('3i SMNCC'!Q$51="-","-",'3i SMNCC'!Q$51)</f>
        <v>-</v>
      </c>
      <c r="V177" s="129" t="str">
        <f>IF('3i SMNCC'!R$51="-","-",'3i SMNCC'!R$51)</f>
        <v>-</v>
      </c>
      <c r="W177" s="129" t="str">
        <f>IF('3i SMNCC'!S$51="-","-",'3i SMNCC'!S$51)</f>
        <v>-</v>
      </c>
      <c r="X177" s="129" t="str">
        <f>IF('3i SMNCC'!T$51="-","-",'3i SMNCC'!T$51)</f>
        <v>-</v>
      </c>
      <c r="Y177" s="129" t="str">
        <f>IF('3i SMNCC'!U$51="-","-",'3i SMNCC'!U$51)</f>
        <v>-</v>
      </c>
      <c r="Z177" s="129" t="str">
        <f>IF('3i SMNCC'!V$51="-","-",'3i SMNCC'!V$51)</f>
        <v>-</v>
      </c>
      <c r="AA177" s="28"/>
    </row>
    <row r="178" spans="1:27" s="29" customFormat="1" ht="12.4" customHeight="1" x14ac:dyDescent="0.15">
      <c r="A178" s="256"/>
      <c r="B178" s="132" t="s">
        <v>349</v>
      </c>
      <c r="C178" s="178" t="s">
        <v>389</v>
      </c>
      <c r="D178" s="134" t="s">
        <v>329</v>
      </c>
      <c r="E178" s="131"/>
      <c r="F178" s="30"/>
      <c r="G178" s="129">
        <f>IF('3g CPIH'!C$16="-","-",'3j PAAC PAP'!$G$23*('3g CPIH'!C$16/'3g CPIH'!$G$16))</f>
        <v>38.769117710371823</v>
      </c>
      <c r="H178" s="129">
        <f>IF('3g CPIH'!D$16="-","-",'3j PAAC PAP'!$G$23*('3g CPIH'!D$16/'3g CPIH'!$G$16))</f>
        <v>38.846733561643838</v>
      </c>
      <c r="I178" s="129">
        <f>IF('3g CPIH'!E$16="-","-",'3j PAAC PAP'!$G$23*('3g CPIH'!E$16/'3g CPIH'!$G$16))</f>
        <v>38.963157338551866</v>
      </c>
      <c r="J178" s="129">
        <f>IF('3g CPIH'!F$16="-","-",'3j PAAC PAP'!$G$23*('3g CPIH'!F$16/'3g CPIH'!$G$16))</f>
        <v>39.19600489236791</v>
      </c>
      <c r="K178" s="129">
        <f>IF('3g CPIH'!G$16="-","-",'3j PAAC PAP'!$G$23*('3g CPIH'!G$16/'3g CPIH'!$G$16))</f>
        <v>39.661700000000003</v>
      </c>
      <c r="L178" s="129">
        <f>IF('3g CPIH'!H$16="-","-",'3j PAAC PAP'!$G$23*('3g CPIH'!H$16/'3g CPIH'!$G$16))</f>
        <v>40.166203033268111</v>
      </c>
      <c r="M178" s="129">
        <f>IF('3g CPIH'!I$16="-","-",'3j PAAC PAP'!$G$23*('3g CPIH'!I$16/'3g CPIH'!$G$16))</f>
        <v>40.748321917808219</v>
      </c>
      <c r="N178" s="129">
        <f>IF('3g CPIH'!J$16="-","-",'3j PAAC PAP'!$G$23*('3g CPIH'!J$16/'3g CPIH'!$G$16))</f>
        <v>41.097593248532299</v>
      </c>
      <c r="O178" s="30"/>
      <c r="P178" s="129">
        <f>IF('3g CPIH'!L$16="-","-",'3j PAAC PAP'!$G$23*('3g CPIH'!L$16/'3g CPIH'!$G$16))</f>
        <v>41.097593248532299</v>
      </c>
      <c r="Q178" s="129">
        <f>IF('3g CPIH'!M$16="-","-",'3j PAAC PAP'!$G$23*('3g CPIH'!M$16/'3g CPIH'!$G$16))</f>
        <v>41.563288356164385</v>
      </c>
      <c r="R178" s="129">
        <f>IF('3g CPIH'!N$16="-","-",'3j PAAC PAP'!$G$23*('3g CPIH'!N$16/'3g CPIH'!$G$16))</f>
        <v>41.87375176125245</v>
      </c>
      <c r="S178" s="129">
        <f>IF('3g CPIH'!O$16="-","-",'3j PAAC PAP'!$G$23*('3g CPIH'!O$16/'3g CPIH'!$G$16))</f>
        <v>42.1065993150685</v>
      </c>
      <c r="T178" s="129">
        <f>IF('3g CPIH'!P$16="-","-",'3j PAAC PAP'!$G$23*('3g CPIH'!P$16/'3g CPIH'!$G$16))</f>
        <v>42.223023091976515</v>
      </c>
      <c r="U178" s="129" t="str">
        <f>IF('3g CPIH'!Q$16="-","-",'3j PAAC PAP'!$G$23*('3g CPIH'!Q$16/'3g CPIH'!$G$16))</f>
        <v>-</v>
      </c>
      <c r="V178" s="129" t="str">
        <f>IF('3g CPIH'!R$16="-","-",'3j PAAC PAP'!$G$23*('3g CPIH'!R$16/'3g CPIH'!$G$16))</f>
        <v>-</v>
      </c>
      <c r="W178" s="129" t="str">
        <f>IF('3g CPIH'!S$16="-","-",'3j PAAC PAP'!$G$23*('3g CPIH'!S$16/'3g CPIH'!$G$16))</f>
        <v>-</v>
      </c>
      <c r="X178" s="129" t="str">
        <f>IF('3g CPIH'!T$16="-","-",'3j PAAC PAP'!$G$23*('3g CPIH'!T$16/'3g CPIH'!$G$16))</f>
        <v>-</v>
      </c>
      <c r="Y178" s="129" t="str">
        <f>IF('3g CPIH'!U$16="-","-",'3j PAAC PAP'!$G$23*('3g CPIH'!U$16/'3g CPIH'!$G$16))</f>
        <v>-</v>
      </c>
      <c r="Z178" s="129" t="str">
        <f>IF('3g CPIH'!V$16="-","-",'3j PAAC PAP'!$G$23*('3g CPIH'!V$16/'3g CPIH'!$G$16))</f>
        <v>-</v>
      </c>
      <c r="AA178" s="28"/>
    </row>
    <row r="179" spans="1:27" s="29" customFormat="1" ht="11.25" customHeight="1" x14ac:dyDescent="0.15">
      <c r="A179" s="256"/>
      <c r="B179" s="132" t="s">
        <v>349</v>
      </c>
      <c r="C179" s="132" t="s">
        <v>406</v>
      </c>
      <c r="D179" s="134" t="s">
        <v>329</v>
      </c>
      <c r="E179" s="131"/>
      <c r="F179" s="30"/>
      <c r="G179" s="129">
        <f>IF(G174="-","-",SUM(G171:G177)*'3j PAAC PAP'!$G$41)</f>
        <v>0</v>
      </c>
      <c r="H179" s="129">
        <f>IF(H174="-","-",SUM(H171:H177)*'3j PAAC PAP'!$G$41)</f>
        <v>0</v>
      </c>
      <c r="I179" s="129">
        <f>IF(I174="-","-",SUM(I171:I177)*'3j PAAC PAP'!$G$41)</f>
        <v>0</v>
      </c>
      <c r="J179" s="129">
        <f>IF(J174="-","-",SUM(J171:J177)*'3j PAAC PAP'!$G$41)</f>
        <v>0</v>
      </c>
      <c r="K179" s="129">
        <f>IF(K174="-","-",SUM(K171:K177)*'3j PAAC PAP'!$G$41)</f>
        <v>0</v>
      </c>
      <c r="L179" s="129">
        <f>IF(L174="-","-",SUM(L171:L177)*'3j PAAC PAP'!$G$41)</f>
        <v>0</v>
      </c>
      <c r="M179" s="129">
        <f>IF(M174="-","-",SUM(M171:M177)*'3j PAAC PAP'!$G$41)</f>
        <v>0</v>
      </c>
      <c r="N179" s="129">
        <f>IF(N174="-","-",SUM(N171:N177)*'3j PAAC PAP'!$G$41)</f>
        <v>0</v>
      </c>
      <c r="O179" s="30"/>
      <c r="P179" s="129">
        <f>IF(P174="-","-",SUM(P171:P177)*'3j PAAC PAP'!$G$41)</f>
        <v>0</v>
      </c>
      <c r="Q179" s="129">
        <f>IF(Q174="-","-",SUM(Q171:Q177)*'3j PAAC PAP'!$G$41)</f>
        <v>0</v>
      </c>
      <c r="R179" s="129">
        <f>IF(R174="-","-",SUM(R171:R177)*'3j PAAC PAP'!$G$41)</f>
        <v>0</v>
      </c>
      <c r="S179" s="129">
        <f>IF(S174="-","-",SUM(S171:S177)*'3j PAAC PAP'!$G$41)</f>
        <v>0</v>
      </c>
      <c r="T179" s="129">
        <f>IF(T174="-","-",SUM(T171:T177)*'3j PAAC PAP'!$G$41)</f>
        <v>0</v>
      </c>
      <c r="U179" s="129" t="str">
        <f>IF(U174="-","-",SUM(U171:U177)*'3j PAAC PAP'!$G$41)</f>
        <v>-</v>
      </c>
      <c r="V179" s="129" t="str">
        <f>IF(V174="-","-",SUM(V171:V177)*'3j PAAC PAP'!$G$41)</f>
        <v>-</v>
      </c>
      <c r="W179" s="129" t="str">
        <f>IF(W174="-","-",SUM(W171:W177)*'3j PAAC PAP'!$G$41)</f>
        <v>-</v>
      </c>
      <c r="X179" s="129" t="str">
        <f>IF(X174="-","-",SUM(X171:X177)*'3j PAAC PAP'!$G$41)</f>
        <v>-</v>
      </c>
      <c r="Y179" s="129" t="str">
        <f>IF(Y174="-","-",SUM(Y171:Y177)*'3j PAAC PAP'!$G$41)</f>
        <v>-</v>
      </c>
      <c r="Z179" s="129" t="str">
        <f>IF(Z174="-","-",SUM(Z171:Z177)*'3j PAAC PAP'!$G$41)</f>
        <v>-</v>
      </c>
      <c r="AA179" s="28"/>
    </row>
    <row r="180" spans="1:27" x14ac:dyDescent="0.2">
      <c r="A180" s="256"/>
      <c r="B180" s="132" t="s">
        <v>388</v>
      </c>
      <c r="C180" s="178" t="s">
        <v>518</v>
      </c>
      <c r="D180" s="134" t="s">
        <v>329</v>
      </c>
      <c r="E180" s="131"/>
      <c r="F180" s="30"/>
      <c r="G180" s="129">
        <f>IF(G174="-","-",SUM(G171:G179)*'3k EBIT'!$E$11)</f>
        <v>2.1074089853579236</v>
      </c>
      <c r="H180" s="129">
        <f>IF(H174="-","-",SUM(H171:H179)*'3k EBIT'!$E$11)</f>
        <v>2.1113737855176109</v>
      </c>
      <c r="I180" s="129">
        <f>IF(I174="-","-",SUM(I171:I179)*'3k EBIT'!$E$11)</f>
        <v>2.1185407260345759</v>
      </c>
      <c r="J180" s="129">
        <f>IF(J174="-","-",SUM(J171:J179)*'3k EBIT'!$E$11)</f>
        <v>2.1304351265136363</v>
      </c>
      <c r="K180" s="129">
        <f>IF(K174="-","-",SUM(K171:K179)*'3k EBIT'!$E$11)</f>
        <v>2.1557688535103194</v>
      </c>
      <c r="L180" s="129">
        <f>IF(L174="-","-",SUM(L171:L179)*'3k EBIT'!$E$11)</f>
        <v>2.179556876188224</v>
      </c>
      <c r="M180" s="129">
        <f>IF(M174="-","-",SUM(M171:M179)*'3k EBIT'!$E$11)</f>
        <v>2.24467414131913</v>
      </c>
      <c r="N180" s="129">
        <f>IF(N174="-","-",SUM(N171:N179)*'3k EBIT'!$E$11)</f>
        <v>2.2633929246942457</v>
      </c>
      <c r="O180" s="30"/>
      <c r="P180" s="129">
        <f>IF(P174="-","-",SUM(P171:P179)*'3k EBIT'!$E$11)</f>
        <v>2.2633929246942457</v>
      </c>
      <c r="Q180" s="129">
        <f>IF(Q174="-","-",SUM(Q171:Q179)*'3k EBIT'!$E$11)</f>
        <v>2.3168217242077791</v>
      </c>
      <c r="R180" s="129">
        <f>IF(R174="-","-",SUM(R171:R179)*'3k EBIT'!$E$11)</f>
        <v>2.3276183150087935</v>
      </c>
      <c r="S180" s="129">
        <f>IF(S174="-","-",SUM(S171:S179)*'3k EBIT'!$E$11)</f>
        <v>2.3655648117716734</v>
      </c>
      <c r="T180" s="129">
        <f>IF(T174="-","-",SUM(T171:T179)*'3k EBIT'!$E$11)</f>
        <v>2.3559741078194558</v>
      </c>
      <c r="U180" s="129" t="str">
        <f>IF(U174="-","-",SUM(U171:U179)*'3k EBIT'!$E$11)</f>
        <v>-</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2">
      <c r="A181" s="256"/>
      <c r="B181" s="132" t="s">
        <v>292</v>
      </c>
      <c r="C181" s="176" t="s">
        <v>519</v>
      </c>
      <c r="D181" s="134" t="s">
        <v>329</v>
      </c>
      <c r="E181" s="130"/>
      <c r="F181" s="30"/>
      <c r="G181" s="129">
        <f>IF(G176="-","-",SUM(G171:G174,G176:G180)*'3l HAP'!$E$12)</f>
        <v>1.6239243268456498</v>
      </c>
      <c r="H181" s="129">
        <f>IF(H176="-","-",SUM(H171:H174,H176:H180)*'3l HAP'!$E$12)</f>
        <v>1.6269795171172732</v>
      </c>
      <c r="I181" s="129">
        <f>IF(I176="-","-",SUM(I171:I174,I176:I180)*'3l HAP'!$E$12)</f>
        <v>1.6325022083155263</v>
      </c>
      <c r="J181" s="129">
        <f>IF(J176="-","-",SUM(J171:J174,J176:J180)*'3l HAP'!$E$12)</f>
        <v>1.6416677791303957</v>
      </c>
      <c r="K181" s="129">
        <f>IF(K176="-","-",SUM(K171:K174,K176:K180)*'3l HAP'!$E$12)</f>
        <v>1.6611894077489591</v>
      </c>
      <c r="L181" s="129">
        <f>IF(L176="-","-",SUM(L171:L174,L176:L180)*'3l HAP'!$E$12)</f>
        <v>1.6795199496525963</v>
      </c>
      <c r="M181" s="129">
        <f>IF(M176="-","-",SUM(M171:M174,M176:M180)*'3l HAP'!$E$12)</f>
        <v>1.7296979225465365</v>
      </c>
      <c r="N181" s="129">
        <f>IF(N176="-","-",SUM(N171:N174,N176:N180)*'3l HAP'!$E$12)</f>
        <v>1.7441222169777579</v>
      </c>
      <c r="O181" s="30"/>
      <c r="P181" s="129">
        <f>IF(P176="-","-",SUM(P171:P174,P176:P180)*'3l HAP'!$E$12)</f>
        <v>1.7441222169777579</v>
      </c>
      <c r="Q181" s="129">
        <f>IF(Q176="-","-",SUM(Q171:Q174,Q176:Q180)*'3l HAP'!$E$12)</f>
        <v>1.7852933080602276</v>
      </c>
      <c r="R181" s="129">
        <f>IF(R176="-","-",SUM(R171:R174,R176:R180)*'3l HAP'!$E$12)</f>
        <v>1.7936129301983992</v>
      </c>
      <c r="S181" s="129">
        <f>IF(S176="-","-",SUM(S171:S174,S176:S180)*'3l HAP'!$E$12)</f>
        <v>1.8228536896522858</v>
      </c>
      <c r="T181" s="129">
        <f>IF(T176="-","-",SUM(T171:T174,T176:T180)*'3l HAP'!$E$12)</f>
        <v>1.8154632981488843</v>
      </c>
      <c r="U181" s="129" t="str">
        <f>IF(U176="-","-",SUM(U171:U174,U176:U180)*'3l HAP'!$E$12)</f>
        <v>-</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2">
      <c r="A182" s="256"/>
      <c r="B182" s="132" t="s">
        <v>44</v>
      </c>
      <c r="C182" s="178" t="str">
        <f>B182&amp;"_"&amp;D182</f>
        <v>Total_Northern Scotland</v>
      </c>
      <c r="D182" s="134" t="s">
        <v>329</v>
      </c>
      <c r="E182" s="131"/>
      <c r="F182" s="30"/>
      <c r="G182" s="129">
        <f>IF(G176="-","-",SUM(G171:G181))</f>
        <v>112.54014089987002</v>
      </c>
      <c r="H182" s="129">
        <f t="shared" ref="H182:M182" si="13">IF(H176="-","-",SUM(H171:H181))</f>
        <v>112.75186969656357</v>
      </c>
      <c r="I182" s="129">
        <f t="shared" si="13"/>
        <v>113.13459962758513</v>
      </c>
      <c r="J182" s="129">
        <f t="shared" si="13"/>
        <v>113.76978601766574</v>
      </c>
      <c r="K182" s="129">
        <f t="shared" si="13"/>
        <v>115.12266114799615</v>
      </c>
      <c r="L182" s="129">
        <f t="shared" si="13"/>
        <v>116.39299236633154</v>
      </c>
      <c r="M182" s="129">
        <f t="shared" si="13"/>
        <v>119.87039340417597</v>
      </c>
      <c r="N182" s="129">
        <f>IF(N176="-","-",SUM(N171:N181))</f>
        <v>120.87001641667436</v>
      </c>
      <c r="O182" s="30"/>
      <c r="P182" s="129">
        <f>IF(P176="-","-",SUM(P171:P181))</f>
        <v>120.87001641667436</v>
      </c>
      <c r="Q182" s="129">
        <f t="shared" ref="Q182:Z182" si="14">IF(Q176="-","-",SUM(Q171:Q181))</f>
        <v>123.7232284258956</v>
      </c>
      <c r="R182" s="129">
        <f t="shared" si="14"/>
        <v>124.29978943442619</v>
      </c>
      <c r="S182" s="129">
        <f t="shared" si="14"/>
        <v>126.32621340908989</v>
      </c>
      <c r="T182" s="129">
        <f t="shared" si="14"/>
        <v>125.81404933386258</v>
      </c>
      <c r="U182" s="129" t="str">
        <f t="shared" si="14"/>
        <v>-</v>
      </c>
      <c r="V182" s="129" t="str">
        <f t="shared" si="14"/>
        <v>-</v>
      </c>
      <c r="W182" s="129" t="str">
        <f t="shared" si="14"/>
        <v>-</v>
      </c>
      <c r="X182" s="129" t="str">
        <f t="shared" si="14"/>
        <v>-</v>
      </c>
      <c r="Y182" s="129" t="str">
        <f t="shared" si="14"/>
        <v>-</v>
      </c>
      <c r="Z182" s="129" t="str">
        <f t="shared" si="14"/>
        <v>-</v>
      </c>
    </row>
    <row r="183" spans="1:27" s="29" customFormat="1" ht="11.25" x14ac:dyDescent="0.15">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15">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25" x14ac:dyDescent="0.15">
      <c r="A185" s="256"/>
      <c r="B185" s="135" t="s">
        <v>600</v>
      </c>
      <c r="C185" s="135" t="s">
        <v>601</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t="str">
        <f t="shared" si="15"/>
        <v>-</v>
      </c>
      <c r="V185" s="38" t="str">
        <f t="shared" si="15"/>
        <v>-</v>
      </c>
      <c r="W185" s="38" t="str">
        <f t="shared" si="16"/>
        <v>-</v>
      </c>
      <c r="X185" s="38" t="str">
        <f t="shared" si="16"/>
        <v>-</v>
      </c>
      <c r="Y185" s="38" t="str">
        <f t="shared" si="16"/>
        <v>-</v>
      </c>
      <c r="Z185" s="38" t="str">
        <f t="shared" si="16"/>
        <v>-</v>
      </c>
      <c r="AA185" s="28"/>
    </row>
    <row r="186" spans="1:27" s="29" customFormat="1" ht="11.25" x14ac:dyDescent="0.15">
      <c r="A186" s="256"/>
      <c r="B186" s="135" t="s">
        <v>2</v>
      </c>
      <c r="C186" s="135" t="s">
        <v>342</v>
      </c>
      <c r="D186" s="133" t="s">
        <v>291</v>
      </c>
      <c r="E186" s="128"/>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f t="shared" si="18"/>
        <v>7.0492243060839295</v>
      </c>
      <c r="U186" s="38" t="str">
        <f t="shared" si="18"/>
        <v>-</v>
      </c>
      <c r="V186" s="38" t="str">
        <f t="shared" si="18"/>
        <v>-</v>
      </c>
      <c r="W186" s="38" t="str">
        <f t="shared" si="18"/>
        <v>-</v>
      </c>
      <c r="X186" s="38" t="str">
        <f t="shared" si="18"/>
        <v>-</v>
      </c>
      <c r="Y186" s="38" t="str">
        <f t="shared" si="18"/>
        <v>-</v>
      </c>
      <c r="Z186" s="38" t="str">
        <f t="shared" si="18"/>
        <v>-</v>
      </c>
      <c r="AA186" s="28"/>
    </row>
    <row r="187" spans="1:27" s="29" customFormat="1" ht="11.25" x14ac:dyDescent="0.15">
      <c r="A187" s="256"/>
      <c r="B187" s="135" t="s">
        <v>352</v>
      </c>
      <c r="C187" s="135" t="s">
        <v>343</v>
      </c>
      <c r="D187" s="133" t="s">
        <v>291</v>
      </c>
      <c r="E187" s="128"/>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25" x14ac:dyDescent="0.15">
      <c r="A188" s="256"/>
      <c r="B188" s="135" t="s">
        <v>349</v>
      </c>
      <c r="C188" s="135" t="s">
        <v>344</v>
      </c>
      <c r="D188" s="133" t="s">
        <v>291</v>
      </c>
      <c r="E188" s="128"/>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f t="shared" si="18"/>
        <v>69.138567514677106</v>
      </c>
      <c r="U188" s="38" t="str">
        <f t="shared" si="18"/>
        <v>-</v>
      </c>
      <c r="V188" s="38" t="str">
        <f t="shared" si="18"/>
        <v>-</v>
      </c>
      <c r="W188" s="38" t="str">
        <f t="shared" si="18"/>
        <v>-</v>
      </c>
      <c r="X188" s="38" t="str">
        <f t="shared" si="18"/>
        <v>-</v>
      </c>
      <c r="Y188" s="38" t="str">
        <f t="shared" si="18"/>
        <v>-</v>
      </c>
      <c r="Z188" s="38" t="str">
        <f t="shared" si="18"/>
        <v>-</v>
      </c>
      <c r="AA188" s="28"/>
    </row>
    <row r="189" spans="1:27" s="29" customFormat="1" ht="11.25" x14ac:dyDescent="0.15">
      <c r="A189" s="256"/>
      <c r="B189" s="135" t="s">
        <v>349</v>
      </c>
      <c r="C189" s="135" t="s">
        <v>43</v>
      </c>
      <c r="D189" s="133" t="s">
        <v>291</v>
      </c>
      <c r="E189" s="128"/>
      <c r="F189" s="30"/>
      <c r="G189" s="38" t="str">
        <f t="shared" si="17"/>
        <v>-</v>
      </c>
      <c r="H189" s="38" t="str">
        <f t="shared" si="17"/>
        <v>-</v>
      </c>
      <c r="I189" s="38" t="str">
        <f t="shared" si="17"/>
        <v>-</v>
      </c>
      <c r="J189" s="38" t="str">
        <f t="shared" si="17"/>
        <v>-</v>
      </c>
      <c r="K189" s="38">
        <f t="shared" si="17"/>
        <v>0</v>
      </c>
      <c r="L189" s="38">
        <f t="shared" si="17"/>
        <v>-0.10239458695067542</v>
      </c>
      <c r="M189" s="38">
        <f t="shared" si="17"/>
        <v>1.3107762225117212</v>
      </c>
      <c r="N189" s="38">
        <f t="shared" si="17"/>
        <v>1.3560665290237268</v>
      </c>
      <c r="O189" s="30"/>
      <c r="P189" s="38">
        <f t="shared" si="18"/>
        <v>1.3560665290237268</v>
      </c>
      <c r="Q189" s="38">
        <f t="shared" si="18"/>
        <v>2.7190896886881832</v>
      </c>
      <c r="R189" s="38">
        <f t="shared" si="18"/>
        <v>2.5445731212335483</v>
      </c>
      <c r="S189" s="38">
        <f t="shared" si="18"/>
        <v>3.7238675166956505</v>
      </c>
      <c r="T189" s="38">
        <f t="shared" si="18"/>
        <v>3.2317970151566944</v>
      </c>
      <c r="U189" s="38" t="str">
        <f t="shared" si="18"/>
        <v>-</v>
      </c>
      <c r="V189" s="38" t="str">
        <f t="shared" si="18"/>
        <v>-</v>
      </c>
      <c r="W189" s="38" t="str">
        <f t="shared" si="18"/>
        <v>-</v>
      </c>
      <c r="X189" s="38" t="str">
        <f t="shared" si="18"/>
        <v>-</v>
      </c>
      <c r="Y189" s="38" t="str">
        <f t="shared" si="18"/>
        <v>-</v>
      </c>
      <c r="Z189" s="38" t="str">
        <f t="shared" si="18"/>
        <v>-</v>
      </c>
      <c r="AA189" s="28"/>
    </row>
    <row r="190" spans="1:27" s="29" customFormat="1" ht="11.25" x14ac:dyDescent="0.15">
      <c r="A190" s="256"/>
      <c r="B190" s="135" t="s">
        <v>349</v>
      </c>
      <c r="C190" s="135" t="s">
        <v>389</v>
      </c>
      <c r="D190" s="133" t="s">
        <v>291</v>
      </c>
      <c r="E190" s="128"/>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f t="shared" si="18"/>
        <v>42.223023091976522</v>
      </c>
      <c r="U190" s="38" t="str">
        <f t="shared" si="18"/>
        <v>-</v>
      </c>
      <c r="V190" s="38" t="str">
        <f t="shared" si="18"/>
        <v>-</v>
      </c>
      <c r="W190" s="38" t="str">
        <f t="shared" si="18"/>
        <v>-</v>
      </c>
      <c r="X190" s="38" t="str">
        <f t="shared" si="18"/>
        <v>-</v>
      </c>
      <c r="Y190" s="38" t="str">
        <f t="shared" si="18"/>
        <v>-</v>
      </c>
      <c r="Z190" s="38" t="str">
        <f t="shared" si="18"/>
        <v>-</v>
      </c>
      <c r="AA190" s="28"/>
    </row>
    <row r="191" spans="1:27" s="29" customFormat="1" ht="11.25" x14ac:dyDescent="0.15">
      <c r="A191" s="256"/>
      <c r="B191" s="135" t="s">
        <v>349</v>
      </c>
      <c r="C191" s="135" t="s">
        <v>406</v>
      </c>
      <c r="D191" s="133" t="s">
        <v>291</v>
      </c>
      <c r="E191" s="128"/>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f t="shared" si="18"/>
        <v>0</v>
      </c>
      <c r="U191" s="38" t="str">
        <f t="shared" si="18"/>
        <v>-</v>
      </c>
      <c r="V191" s="38" t="str">
        <f t="shared" si="18"/>
        <v>-</v>
      </c>
      <c r="W191" s="38" t="str">
        <f t="shared" si="18"/>
        <v>-</v>
      </c>
      <c r="X191" s="38" t="str">
        <f t="shared" si="18"/>
        <v>-</v>
      </c>
      <c r="Y191" s="38" t="str">
        <f t="shared" si="18"/>
        <v>-</v>
      </c>
      <c r="Z191" s="38" t="str">
        <f t="shared" si="18"/>
        <v>-</v>
      </c>
      <c r="AA191" s="28"/>
    </row>
    <row r="192" spans="1:27" s="29" customFormat="1" ht="11.25" x14ac:dyDescent="0.15">
      <c r="A192" s="256"/>
      <c r="B192" s="135" t="s">
        <v>388</v>
      </c>
      <c r="C192" s="135" t="s">
        <v>518</v>
      </c>
      <c r="D192" s="133" t="s">
        <v>291</v>
      </c>
      <c r="E192" s="128"/>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2.1795568761882231</v>
      </c>
      <c r="M192" s="38">
        <f t="shared" si="17"/>
        <v>2.24467414131913</v>
      </c>
      <c r="N192" s="38">
        <f t="shared" si="17"/>
        <v>2.2633929246942452</v>
      </c>
      <c r="O192" s="30"/>
      <c r="P192" s="38">
        <f t="shared" si="18"/>
        <v>2.2633929246942452</v>
      </c>
      <c r="Q192" s="38">
        <f t="shared" si="18"/>
        <v>2.3168217242077782</v>
      </c>
      <c r="R192" s="38">
        <f t="shared" si="18"/>
        <v>2.3276183150087926</v>
      </c>
      <c r="S192" s="38">
        <f t="shared" si="18"/>
        <v>2.3655648117716734</v>
      </c>
      <c r="T192" s="38">
        <f t="shared" si="18"/>
        <v>2.3559741078194558</v>
      </c>
      <c r="U192" s="38" t="str">
        <f t="shared" si="18"/>
        <v>-</v>
      </c>
      <c r="V192" s="38" t="str">
        <f t="shared" si="18"/>
        <v>-</v>
      </c>
      <c r="W192" s="38" t="str">
        <f t="shared" si="18"/>
        <v>-</v>
      </c>
      <c r="X192" s="38" t="str">
        <f t="shared" si="18"/>
        <v>-</v>
      </c>
      <c r="Y192" s="38" t="str">
        <f t="shared" si="18"/>
        <v>-</v>
      </c>
      <c r="Z192" s="38" t="str">
        <f t="shared" si="18"/>
        <v>-</v>
      </c>
      <c r="AA192" s="28"/>
    </row>
    <row r="193" spans="1:27" s="29" customFormat="1" ht="11.25" x14ac:dyDescent="0.15">
      <c r="A193" s="256"/>
      <c r="B193" s="135" t="s">
        <v>292</v>
      </c>
      <c r="C193" s="135" t="s">
        <v>519</v>
      </c>
      <c r="D193" s="133" t="s">
        <v>291</v>
      </c>
      <c r="E193" s="128"/>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1.6795199496525963</v>
      </c>
      <c r="M193" s="38">
        <f t="shared" si="17"/>
        <v>1.7296979225465361</v>
      </c>
      <c r="N193" s="38">
        <f t="shared" si="17"/>
        <v>1.7441222169777577</v>
      </c>
      <c r="O193" s="30"/>
      <c r="P193" s="38">
        <f t="shared" si="18"/>
        <v>1.7441222169777577</v>
      </c>
      <c r="Q193" s="38">
        <f t="shared" si="18"/>
        <v>1.785293308060228</v>
      </c>
      <c r="R193" s="38">
        <f t="shared" si="18"/>
        <v>1.7936129301983994</v>
      </c>
      <c r="S193" s="38">
        <f t="shared" si="18"/>
        <v>1.8228536896522851</v>
      </c>
      <c r="T193" s="38">
        <f t="shared" si="18"/>
        <v>1.8154632981488843</v>
      </c>
      <c r="U193" s="38" t="str">
        <f t="shared" si="18"/>
        <v>-</v>
      </c>
      <c r="V193" s="38" t="str">
        <f t="shared" si="18"/>
        <v>-</v>
      </c>
      <c r="W193" s="38" t="str">
        <f t="shared" si="18"/>
        <v>-</v>
      </c>
      <c r="X193" s="38" t="str">
        <f t="shared" si="18"/>
        <v>-</v>
      </c>
      <c r="Y193" s="38" t="str">
        <f t="shared" si="18"/>
        <v>-</v>
      </c>
      <c r="Z193" s="38" t="str">
        <f t="shared" si="18"/>
        <v>-</v>
      </c>
      <c r="AA193" s="28"/>
    </row>
    <row r="194" spans="1:27" s="29" customFormat="1" ht="11.25" x14ac:dyDescent="0.15">
      <c r="A194" s="256"/>
      <c r="B194" s="135" t="s">
        <v>44</v>
      </c>
      <c r="C194" s="135" t="str">
        <f>B194&amp;"_"&amp;D194</f>
        <v>Total_GB average</v>
      </c>
      <c r="D194" s="127" t="s">
        <v>291</v>
      </c>
      <c r="E194" s="128"/>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116.39299236633154</v>
      </c>
      <c r="M194" s="38">
        <f t="shared" si="17"/>
        <v>119.87039340417597</v>
      </c>
      <c r="N194" s="38">
        <f t="shared" si="17"/>
        <v>120.87001641667437</v>
      </c>
      <c r="O194" s="30"/>
      <c r="P194" s="38">
        <f t="shared" si="18"/>
        <v>120.87001641667437</v>
      </c>
      <c r="Q194" s="38">
        <f t="shared" si="18"/>
        <v>123.72322842589558</v>
      </c>
      <c r="R194" s="38">
        <f t="shared" si="18"/>
        <v>124.29978943442619</v>
      </c>
      <c r="S194" s="38">
        <f t="shared" si="18"/>
        <v>126.32621340908987</v>
      </c>
      <c r="T194" s="38">
        <f t="shared" si="18"/>
        <v>125.8140493338626</v>
      </c>
      <c r="U194" s="38" t="str">
        <f t="shared" si="18"/>
        <v>-</v>
      </c>
      <c r="V194" s="38" t="str">
        <f t="shared" si="18"/>
        <v>-</v>
      </c>
      <c r="W194" s="38" t="str">
        <f t="shared" si="18"/>
        <v>-</v>
      </c>
      <c r="X194" s="38" t="str">
        <f t="shared" si="18"/>
        <v>-</v>
      </c>
      <c r="Y194" s="38" t="str">
        <f t="shared" si="18"/>
        <v>-</v>
      </c>
      <c r="Z194" s="38" t="str">
        <f t="shared" si="18"/>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483</v>
      </c>
      <c r="D6" s="75"/>
      <c r="E6" s="75"/>
      <c r="F6" s="75"/>
      <c r="G6" s="75"/>
      <c r="I6" s="76"/>
      <c r="J6" s="76"/>
      <c r="K6" s="76"/>
      <c r="L6" s="76"/>
      <c r="M6" s="76"/>
      <c r="N6" s="76"/>
      <c r="O6" s="76"/>
      <c r="P6" s="76"/>
      <c r="Q6" s="76"/>
    </row>
    <row r="7" spans="1:27" ht="14.65" customHeight="1" x14ac:dyDescent="0.2">
      <c r="B7" s="79" t="s">
        <v>470</v>
      </c>
      <c r="C7" s="81" t="s">
        <v>0</v>
      </c>
      <c r="D7" s="75"/>
      <c r="E7" s="75"/>
      <c r="F7" s="75"/>
      <c r="G7" s="75"/>
      <c r="I7" s="76"/>
      <c r="J7" s="76"/>
      <c r="K7" s="76"/>
      <c r="L7" s="76"/>
      <c r="M7" s="76"/>
      <c r="N7" s="76"/>
      <c r="O7" s="76"/>
      <c r="P7" s="76"/>
      <c r="Q7" s="76"/>
    </row>
    <row r="8" spans="1:27" ht="12.4" customHeight="1" x14ac:dyDescent="0.2">
      <c r="B8" s="80" t="s">
        <v>345</v>
      </c>
      <c r="C8" s="82" t="s">
        <v>585</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f>IF('3c AA'!W153="-","-",'3c AA'!W153)</f>
        <v>0</v>
      </c>
      <c r="U17" s="38" t="str">
        <f>IF('3c AA'!X153="-","-",'3c AA'!X153)</f>
        <v>-</v>
      </c>
      <c r="V17" s="38" t="str">
        <f>IF('3c AA'!Y153="-","-",'3c AA'!Y153)</f>
        <v>-</v>
      </c>
      <c r="W17" s="38" t="str">
        <f>IF('3c AA'!Z153="-","-",'3c AA'!Z153)</f>
        <v>-</v>
      </c>
      <c r="X17" s="38" t="str">
        <f>IF('3c AA'!AA153="-","-",'3c AA'!AA153)</f>
        <v>-</v>
      </c>
      <c r="Y17" s="38" t="str">
        <f>IF('3c AA'!AB153="-","-",'3c AA'!AB153)</f>
        <v>-</v>
      </c>
      <c r="Z17" s="38" t="str">
        <f>IF('3c AA'!AC153="-","-",'3c AA'!AC153)</f>
        <v>-</v>
      </c>
      <c r="AA17" s="28"/>
    </row>
    <row r="18" spans="1:27" s="29" customFormat="1" ht="11.25" customHeight="1" x14ac:dyDescent="0.15">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t="str">
        <f>'3d PC'!U61</f>
        <v>-</v>
      </c>
      <c r="V18" s="38" t="str">
        <f>'3d PC'!V61</f>
        <v>-</v>
      </c>
      <c r="W18" s="38" t="str">
        <f>'3d PC'!W61</f>
        <v>-</v>
      </c>
      <c r="X18" s="38" t="str">
        <f>'3d PC'!X61</f>
        <v>-</v>
      </c>
      <c r="Y18" s="38" t="str">
        <f>'3d PC'!Y61</f>
        <v>-</v>
      </c>
      <c r="Z18" s="38" t="str">
        <f>'3d PC'!Z61</f>
        <v>-</v>
      </c>
      <c r="AA18" s="28"/>
    </row>
    <row r="19" spans="1:27" s="29" customFormat="1" ht="11.25" customHeight="1" x14ac:dyDescent="0.15">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t="str">
        <f>'3e NC-Elec'!V42</f>
        <v>-</v>
      </c>
      <c r="V19" s="38" t="str">
        <f>'3e NC-Elec'!W42</f>
        <v>-</v>
      </c>
      <c r="W19" s="38" t="str">
        <f>'3e NC-Elec'!X42</f>
        <v>-</v>
      </c>
      <c r="X19" s="38" t="str">
        <f>'3e NC-Elec'!Y42</f>
        <v>-</v>
      </c>
      <c r="Y19" s="38" t="str">
        <f>'3e NC-Elec'!Z42</f>
        <v>-</v>
      </c>
      <c r="Z19" s="38" t="str">
        <f>'3e NC-Elec'!AA42</f>
        <v>-</v>
      </c>
      <c r="AA19" s="28"/>
    </row>
    <row r="20" spans="1:27" s="29" customFormat="1" ht="11.25" customHeight="1" x14ac:dyDescent="0.15">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t="str">
        <f>IF('3g CPIH'!Q$16="-","-",'3h OC '!$E$9*('3g CPIH'!Q$16/'3g CPIH'!$G$16))</f>
        <v>-</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SMNCC'!G$50="-","-",'3i SMNCC'!G$50)</f>
        <v>0</v>
      </c>
      <c r="L21" s="38">
        <f>IF('3i SMNCC'!H$50="-","-",'3i SMNCC'!H$50)</f>
        <v>-0.13106672002308281</v>
      </c>
      <c r="M21" s="38">
        <f>IF('3i SMNCC'!I$50="-","-",'3i SMNCC'!I$50)</f>
        <v>1.6490085512788448</v>
      </c>
      <c r="N21" s="38">
        <f>IF('3i SMNCC'!J$50="-","-",'3i SMNCC'!J$50)</f>
        <v>1.7011698553751105</v>
      </c>
      <c r="O21" s="30"/>
      <c r="P21" s="38">
        <f>IF('3i SMNCC'!L$50="-","-",'3i SMNCC'!L$50)</f>
        <v>1.7011698553751105</v>
      </c>
      <c r="Q21" s="38">
        <f>IF('3i SMNCC'!M$50="-","-",'3i SMNCC'!M$50)</f>
        <v>3.37071596157242</v>
      </c>
      <c r="R21" s="38">
        <f>IF('3i SMNCC'!N$50="-","-",'3i SMNCC'!N$50)</f>
        <v>3.2761312765157915</v>
      </c>
      <c r="S21" s="38">
        <f>IF('3i SMNCC'!O$50="-","-",'3i SMNCC'!O$50)</f>
        <v>4.8946129781636989</v>
      </c>
      <c r="T21" s="38">
        <f>IF('3i SMNCC'!P$50="-","-",'3i SMNCC'!P$50)</f>
        <v>4.2887571563853468</v>
      </c>
      <c r="U21" s="38" t="str">
        <f>IF('3i SMNCC'!Q$50="-","-",'3i SMNCC'!Q$50)</f>
        <v>-</v>
      </c>
      <c r="V21" s="38" t="str">
        <f>IF('3i SMNCC'!R$50="-","-",'3i SMNCC'!R$50)</f>
        <v>-</v>
      </c>
      <c r="W21" s="38" t="str">
        <f>IF('3i SMNCC'!S$50="-","-",'3i SMNCC'!S$50)</f>
        <v>-</v>
      </c>
      <c r="X21" s="38" t="str">
        <f>IF('3i SMNCC'!T$50="-","-",'3i SMNCC'!T$50)</f>
        <v>-</v>
      </c>
      <c r="Y21" s="38" t="str">
        <f>IF('3i SMNCC'!U$50="-","-",'3i SMNCC'!U$50)</f>
        <v>-</v>
      </c>
      <c r="Z21" s="38" t="str">
        <f>IF('3i SMNCC'!V$50="-","-",'3i SMNCC'!V$50)</f>
        <v>-</v>
      </c>
      <c r="AA21" s="28"/>
    </row>
    <row r="22" spans="1:27" s="29" customFormat="1" ht="11.25" customHeight="1" x14ac:dyDescent="0.15">
      <c r="A22" s="256"/>
      <c r="B22" s="135" t="s">
        <v>349</v>
      </c>
      <c r="C22" s="135" t="s">
        <v>389</v>
      </c>
      <c r="D22" s="127" t="s">
        <v>315</v>
      </c>
      <c r="E22" s="128"/>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f>IF('3g CPIH'!P$16="-","-",'3j PAAC PAP'!$G$17*('3g CPIH'!P$16/'3g CPIH'!$G$16))</f>
        <v>25.983398825831699</v>
      </c>
      <c r="U22" s="38" t="str">
        <f>IF('3g CPIH'!Q$16="-","-",'3j PAAC PAP'!$G$17*('3g CPIH'!Q$16/'3g CPIH'!$G$16))</f>
        <v>-</v>
      </c>
      <c r="V22" s="38" t="str">
        <f>IF('3g CPIH'!R$16="-","-",'3j PAAC PAP'!$G$17*('3g CPIH'!R$16/'3g CPIH'!$G$16))</f>
        <v>-</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25" x14ac:dyDescent="0.15">
      <c r="A23" s="256"/>
      <c r="B23" s="135" t="s">
        <v>349</v>
      </c>
      <c r="C23" s="135" t="s">
        <v>406</v>
      </c>
      <c r="D23" s="127" t="s">
        <v>315</v>
      </c>
      <c r="E23" s="128"/>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f>IF(T18="-","-",SUM(T15:T21)*'3j PAAC PAP'!$G$35)</f>
        <v>0</v>
      </c>
      <c r="U23" s="38" t="str">
        <f>IF(U18="-","-",SUM(U15:U21)*'3j PAAC PAP'!$G$35)</f>
        <v>-</v>
      </c>
      <c r="V23" s="38" t="str">
        <f>IF(V18="-","-",SUM(V15:V21)*'3j PAAC PAP'!$G$35)</f>
        <v>-</v>
      </c>
      <c r="W23" s="38" t="str">
        <f>IF(W18="-","-",SUM(W15:W21)*'3j PAAC PAP'!$G$35)</f>
        <v>-</v>
      </c>
      <c r="X23" s="38" t="str">
        <f>IF(X18="-","-",SUM(X15:X21)*'3j PAAC PAP'!$G$35)</f>
        <v>-</v>
      </c>
      <c r="Y23" s="38" t="str">
        <f>IF(Y18="-","-",SUM(Y15:Y21)*'3j PAAC PAP'!$G$35)</f>
        <v>-</v>
      </c>
      <c r="Z23" s="38" t="str">
        <f>IF(Z18="-","-",SUM(Z15:Z21)*'3j PAAC PAP'!$G$35)</f>
        <v>-</v>
      </c>
      <c r="AA23" s="28"/>
    </row>
    <row r="24" spans="1:27" s="29" customFormat="1" ht="11.25" x14ac:dyDescent="0.15">
      <c r="A24" s="256"/>
      <c r="B24" s="135" t="s">
        <v>388</v>
      </c>
      <c r="C24" s="135" t="s">
        <v>518</v>
      </c>
      <c r="D24" s="127" t="s">
        <v>315</v>
      </c>
      <c r="E24" s="128"/>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1.7207646046788694</v>
      </c>
      <c r="M24" s="38">
        <f>IF(M18="-","-",SUM(M15:M23)*'3k EBIT'!$E$9)</f>
        <v>1.7631616396928285</v>
      </c>
      <c r="N24" s="38">
        <f>IF(N18="-","-",SUM(N15:N23)*'3k EBIT'!$E$9)</f>
        <v>1.7751457783088433</v>
      </c>
      <c r="O24" s="30"/>
      <c r="P24" s="38">
        <f>IF(P18="-","-",SUM(P15:P23)*'3k EBIT'!$E$9)</f>
        <v>1.7751457783088433</v>
      </c>
      <c r="Q24" s="38">
        <f>IF(Q18="-","-",SUM(Q15:Q23)*'3k EBIT'!$E$9)</f>
        <v>1.8564593592637402</v>
      </c>
      <c r="R24" s="38">
        <f>IF(R18="-","-",SUM(R15:R23)*'3k EBIT'!$E$9)</f>
        <v>1.8626994287716503</v>
      </c>
      <c r="S24" s="38">
        <f>IF(S18="-","-",SUM(S15:S23)*'3k EBIT'!$E$9)</f>
        <v>1.9024528277871942</v>
      </c>
      <c r="T24" s="38">
        <f>IF(T18="-","-",SUM(T15:T23)*'3k EBIT'!$E$9)</f>
        <v>1.8883690890058096</v>
      </c>
      <c r="U24" s="38" t="str">
        <f>IF(U18="-","-",SUM(U15:U23)*'3k EBIT'!$E$9)</f>
        <v>-</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15">
      <c r="A25" s="256"/>
      <c r="B25" s="135" t="s">
        <v>292</v>
      </c>
      <c r="C25" s="179" t="s">
        <v>519</v>
      </c>
      <c r="D25" s="127" t="s">
        <v>315</v>
      </c>
      <c r="E25" s="127"/>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1.0753524715409264</v>
      </c>
      <c r="M25" s="38">
        <f>IF(M20="-","-",SUM(M15:M18,M20:M24)*'3l HAP'!$E$10)</f>
        <v>1.1219170296589929</v>
      </c>
      <c r="N25" s="38">
        <f>IF(N20="-","-",SUM(N15:N18,N20:N24)*'3l HAP'!$E$10)</f>
        <v>1.1311517507644129</v>
      </c>
      <c r="O25" s="30"/>
      <c r="P25" s="38">
        <f>IF(P20="-","-",SUM(P15:P18,P20:P24)*'3l HAP'!$E$10)</f>
        <v>1.1311517507644129</v>
      </c>
      <c r="Q25" s="38">
        <f>IF(Q20="-","-",SUM(Q15:Q18,Q20:Q24)*'3l HAP'!$E$10)</f>
        <v>1.1702968125021331</v>
      </c>
      <c r="R25" s="38">
        <f>IF(R20="-","-",SUM(R15:R18,R20:R24)*'3l HAP'!$E$10)</f>
        <v>1.1751052767088952</v>
      </c>
      <c r="S25" s="38">
        <f>IF(S20="-","-",SUM(S15:S18,S20:S24)*'3l HAP'!$E$10)</f>
        <v>1.2073415859235197</v>
      </c>
      <c r="T25" s="38">
        <f>IF(T20="-","-",SUM(T15:T18,T20:T24)*'3l HAP'!$E$10)</f>
        <v>1.1964889578010545</v>
      </c>
      <c r="U25" s="38" t="str">
        <f>IF(U20="-","-",SUM(U15:U18,U20:U24)*'3l HAP'!$E$10)</f>
        <v>-</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15">
      <c r="A26" s="256"/>
      <c r="B26" s="135" t="s">
        <v>44</v>
      </c>
      <c r="C26" s="135" t="str">
        <f>B26&amp;"_"&amp;D26</f>
        <v>Total_Eastern</v>
      </c>
      <c r="D26" s="127" t="s">
        <v>315</v>
      </c>
      <c r="E26" s="128"/>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91.641873203794617</v>
      </c>
      <c r="M26" s="38">
        <f t="shared" si="0"/>
        <v>93.919859735689514</v>
      </c>
      <c r="N26" s="38">
        <f t="shared" si="0"/>
        <v>94.559838333949514</v>
      </c>
      <c r="O26" s="30"/>
      <c r="P26" s="38">
        <f t="shared" ref="P26:Z26" si="1">IF(P20="-","-",SUM(P15:P25))</f>
        <v>94.559838333949514</v>
      </c>
      <c r="Q26" s="38">
        <f t="shared" si="1"/>
        <v>98.878643783483142</v>
      </c>
      <c r="R26" s="38">
        <f t="shared" si="1"/>
        <v>99.21187682297591</v>
      </c>
      <c r="S26" s="38">
        <f t="shared" si="1"/>
        <v>101.33639642668027</v>
      </c>
      <c r="T26" s="38">
        <f t="shared" si="1"/>
        <v>100.58429469518612</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AA'!J154="-","-",'3c AA'!J154)</f>
        <v>-</v>
      </c>
      <c r="H29" s="129" t="str">
        <f>IF('3c AA'!K154="-","-",'3c AA'!K154)</f>
        <v>-</v>
      </c>
      <c r="I29" s="129" t="str">
        <f>IF('3c AA'!L154="-","-",'3c AA'!L154)</f>
        <v>-</v>
      </c>
      <c r="J29" s="129" t="str">
        <f>IF('3c AA'!M154="-","-",'3c AA'!M154)</f>
        <v>-</v>
      </c>
      <c r="K29" s="129" t="str">
        <f>IF('3c AA'!N154="-","-",'3c AA'!N154)</f>
        <v>-</v>
      </c>
      <c r="L29" s="129" t="str">
        <f>IF('3c AA'!O154="-","-",'3c AA'!O154)</f>
        <v>-</v>
      </c>
      <c r="M29" s="129" t="str">
        <f>IF('3c AA'!P154="-","-",'3c AA'!P154)</f>
        <v>-</v>
      </c>
      <c r="N29" s="129" t="str">
        <f>IF('3c AA'!Q154="-","-",'3c AA'!Q154)</f>
        <v>-</v>
      </c>
      <c r="O29" s="30"/>
      <c r="P29" s="129" t="str">
        <f>IF('3c AA'!S154="-","-",'3c AA'!S154)</f>
        <v>-</v>
      </c>
      <c r="Q29" s="129" t="str">
        <f>IF('3c AA'!T154="-","-",'3c AA'!T154)</f>
        <v>-</v>
      </c>
      <c r="R29" s="129" t="str">
        <f>IF('3c AA'!U154="-","-",'3c AA'!U154)</f>
        <v>-</v>
      </c>
      <c r="S29" s="129" t="str">
        <f>IF('3c AA'!V154="-","-",'3c AA'!V154)</f>
        <v>-</v>
      </c>
      <c r="T29" s="129">
        <f>IF('3c AA'!W154="-","-",'3c AA'!W154)</f>
        <v>0</v>
      </c>
      <c r="U29" s="129" t="str">
        <f>IF('3c AA'!X154="-","-",'3c AA'!X154)</f>
        <v>-</v>
      </c>
      <c r="V29" s="129" t="str">
        <f>IF('3c AA'!Y154="-","-",'3c AA'!Y154)</f>
        <v>-</v>
      </c>
      <c r="W29" s="129" t="str">
        <f>IF('3c AA'!Z154="-","-",'3c AA'!Z154)</f>
        <v>-</v>
      </c>
      <c r="X29" s="129" t="str">
        <f>IF('3c AA'!AA154="-","-",'3c AA'!AA154)</f>
        <v>-</v>
      </c>
      <c r="Y29" s="129" t="str">
        <f>IF('3c AA'!AB154="-","-",'3c AA'!AB154)</f>
        <v>-</v>
      </c>
      <c r="Z29" s="129" t="str">
        <f>IF('3c AA'!AC154="-","-",'3c AA'!AC154)</f>
        <v>-</v>
      </c>
      <c r="AA29" s="28"/>
    </row>
    <row r="30" spans="1:27" s="29" customFormat="1" ht="12.4" customHeight="1" x14ac:dyDescent="0.15">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t="str">
        <f>'3d PC'!U61</f>
        <v>-</v>
      </c>
      <c r="V30" s="129" t="str">
        <f>'3d PC'!V61</f>
        <v>-</v>
      </c>
      <c r="W30" s="129" t="str">
        <f>'3d PC'!W61</f>
        <v>-</v>
      </c>
      <c r="X30" s="129" t="str">
        <f>'3d PC'!X61</f>
        <v>-</v>
      </c>
      <c r="Y30" s="129" t="str">
        <f>'3d PC'!Y61</f>
        <v>-</v>
      </c>
      <c r="Z30" s="129" t="str">
        <f>'3d PC'!Z61</f>
        <v>-</v>
      </c>
      <c r="AA30" s="28"/>
    </row>
    <row r="31" spans="1:27" s="29" customFormat="1" ht="11.25" customHeight="1" x14ac:dyDescent="0.15">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t="str">
        <f>'3e NC-Elec'!V43</f>
        <v>-</v>
      </c>
      <c r="V31" s="129" t="str">
        <f>'3e NC-Elec'!W43</f>
        <v>-</v>
      </c>
      <c r="W31" s="129" t="str">
        <f>'3e NC-Elec'!X43</f>
        <v>-</v>
      </c>
      <c r="X31" s="129" t="str">
        <f>'3e NC-Elec'!Y43</f>
        <v>-</v>
      </c>
      <c r="Y31" s="129" t="str">
        <f>'3e NC-Elec'!Z43</f>
        <v>-</v>
      </c>
      <c r="Z31" s="129" t="str">
        <f>'3e NC-Elec'!AA43</f>
        <v>-</v>
      </c>
      <c r="AA31" s="28"/>
    </row>
    <row r="32" spans="1:27" s="29" customFormat="1" ht="11.25" customHeight="1" x14ac:dyDescent="0.15">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t="str">
        <f>IF('3g CPIH'!Q$16="-","-",'3h OC '!$E$9*('3g CPIH'!Q$16/'3g CPIH'!$G$16))</f>
        <v>-</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SMNCC'!G$50="-","-",'3i SMNCC'!G$50)</f>
        <v>0</v>
      </c>
      <c r="L33" s="129">
        <f>IF('3i SMNCC'!H$50="-","-",'3i SMNCC'!H$50)</f>
        <v>-0.13106672002308281</v>
      </c>
      <c r="M33" s="129">
        <f>IF('3i SMNCC'!I$50="-","-",'3i SMNCC'!I$50)</f>
        <v>1.6490085512788448</v>
      </c>
      <c r="N33" s="129">
        <f>IF('3i SMNCC'!J$50="-","-",'3i SMNCC'!J$50)</f>
        <v>1.7011698553751105</v>
      </c>
      <c r="O33" s="30"/>
      <c r="P33" s="129">
        <f>IF('3i SMNCC'!L$50="-","-",'3i SMNCC'!L$50)</f>
        <v>1.7011698553751105</v>
      </c>
      <c r="Q33" s="129">
        <f>IF('3i SMNCC'!M$50="-","-",'3i SMNCC'!M$50)</f>
        <v>3.37071596157242</v>
      </c>
      <c r="R33" s="129">
        <f>IF('3i SMNCC'!N$50="-","-",'3i SMNCC'!N$50)</f>
        <v>3.2761312765157915</v>
      </c>
      <c r="S33" s="129">
        <f>IF('3i SMNCC'!O$50="-","-",'3i SMNCC'!O$50)</f>
        <v>4.8946129781636989</v>
      </c>
      <c r="T33" s="129">
        <f>IF('3i SMNCC'!P$50="-","-",'3i SMNCC'!P$50)</f>
        <v>4.2887571563853468</v>
      </c>
      <c r="U33" s="129" t="str">
        <f>IF('3i SMNCC'!Q$50="-","-",'3i SMNCC'!Q$50)</f>
        <v>-</v>
      </c>
      <c r="V33" s="129" t="str">
        <f>IF('3i SMNCC'!R$50="-","-",'3i SMNCC'!R$50)</f>
        <v>-</v>
      </c>
      <c r="W33" s="129" t="str">
        <f>IF('3i SMNCC'!S$50="-","-",'3i SMNCC'!S$50)</f>
        <v>-</v>
      </c>
      <c r="X33" s="129" t="str">
        <f>IF('3i SMNCC'!T$50="-","-",'3i SMNCC'!T$50)</f>
        <v>-</v>
      </c>
      <c r="Y33" s="129" t="str">
        <f>IF('3i SMNCC'!U$50="-","-",'3i SMNCC'!U$50)</f>
        <v>-</v>
      </c>
      <c r="Z33" s="129" t="str">
        <f>IF('3i SMNCC'!V$50="-","-",'3i SMNCC'!V$50)</f>
        <v>-</v>
      </c>
      <c r="AA33" s="28"/>
    </row>
    <row r="34" spans="1:27" s="29" customFormat="1" ht="11.25" x14ac:dyDescent="0.15">
      <c r="A34" s="256"/>
      <c r="B34" s="132" t="s">
        <v>349</v>
      </c>
      <c r="C34" s="132" t="s">
        <v>389</v>
      </c>
      <c r="D34" s="130" t="s">
        <v>317</v>
      </c>
      <c r="E34" s="131"/>
      <c r="F34" s="30"/>
      <c r="G34" s="129">
        <f>IF('3g CPIH'!C$16="-","-",'3j PAAC PAP'!$G$17*('3g CPIH'!C$16/'3g CPIH'!$G$16))</f>
        <v>23.857918590998043</v>
      </c>
      <c r="H34" s="129">
        <f>IF('3g CPIH'!D$16="-","-",'3j PAAC PAP'!$G$17*('3g CPIH'!D$16/'3g CPIH'!$G$16))</f>
        <v>23.905682191780819</v>
      </c>
      <c r="I34" s="129">
        <f>IF('3g CPIH'!E$16="-","-",'3j PAAC PAP'!$G$17*('3g CPIH'!E$16/'3g CPIH'!$G$16))</f>
        <v>23.977327592954992</v>
      </c>
      <c r="J34" s="129">
        <f>IF('3g CPIH'!F$16="-","-",'3j PAAC PAP'!$G$17*('3g CPIH'!F$16/'3g CPIH'!$G$16))</f>
        <v>24.120618395303325</v>
      </c>
      <c r="K34" s="129">
        <f>IF('3g CPIH'!G$16="-","-",'3j PAAC PAP'!$G$17*('3g CPIH'!G$16/'3g CPIH'!$G$16))</f>
        <v>24.4072</v>
      </c>
      <c r="L34" s="129">
        <f>IF('3g CPIH'!H$16="-","-",'3j PAAC PAP'!$G$17*('3g CPIH'!H$16/'3g CPIH'!$G$16))</f>
        <v>24.717663405088064</v>
      </c>
      <c r="M34" s="129">
        <f>IF('3g CPIH'!I$16="-","-",'3j PAAC PAP'!$G$17*('3g CPIH'!I$16/'3g CPIH'!$G$16))</f>
        <v>25.075890410958902</v>
      </c>
      <c r="N34" s="129">
        <f>IF('3g CPIH'!J$16="-","-",'3j PAAC PAP'!$G$17*('3g CPIH'!J$16/'3g CPIH'!$G$16))</f>
        <v>25.290826614481411</v>
      </c>
      <c r="O34" s="30"/>
      <c r="P34" s="129">
        <f>IF('3g CPIH'!L$16="-","-",'3j PAAC PAP'!$G$17*('3g CPIH'!L$16/'3g CPIH'!$G$16))</f>
        <v>25.290826614481411</v>
      </c>
      <c r="Q34" s="129">
        <f>IF('3g CPIH'!M$16="-","-",'3j PAAC PAP'!$G$17*('3g CPIH'!M$16/'3g CPIH'!$G$16))</f>
        <v>25.577408219178082</v>
      </c>
      <c r="R34" s="129">
        <f>IF('3g CPIH'!N$16="-","-",'3j PAAC PAP'!$G$17*('3g CPIH'!N$16/'3g CPIH'!$G$16))</f>
        <v>25.768462622309197</v>
      </c>
      <c r="S34" s="129">
        <f>IF('3g CPIH'!O$16="-","-",'3j PAAC PAP'!$G$17*('3g CPIH'!O$16/'3g CPIH'!$G$16))</f>
        <v>25.911753424657533</v>
      </c>
      <c r="T34" s="129">
        <f>IF('3g CPIH'!P$16="-","-",'3j PAAC PAP'!$G$17*('3g CPIH'!P$16/'3g CPIH'!$G$16))</f>
        <v>25.983398825831699</v>
      </c>
      <c r="U34" s="129" t="str">
        <f>IF('3g CPIH'!Q$16="-","-",'3j PAAC PAP'!$G$17*('3g CPIH'!Q$16/'3g CPIH'!$G$16))</f>
        <v>-</v>
      </c>
      <c r="V34" s="129" t="str">
        <f>IF('3g CPIH'!R$16="-","-",'3j PAAC PAP'!$G$17*('3g CPIH'!R$16/'3g CPIH'!$G$16))</f>
        <v>-</v>
      </c>
      <c r="W34" s="129" t="str">
        <f>IF('3g CPIH'!S$16="-","-",'3j PAAC PAP'!$G$17*('3g CPIH'!S$16/'3g CPIH'!$G$16))</f>
        <v>-</v>
      </c>
      <c r="X34" s="129" t="str">
        <f>IF('3g CPIH'!T$16="-","-",'3j PAAC PAP'!$G$17*('3g CPIH'!T$16/'3g CPIH'!$G$16))</f>
        <v>-</v>
      </c>
      <c r="Y34" s="129" t="str">
        <f>IF('3g CPIH'!U$16="-","-",'3j PAAC PAP'!$G$17*('3g CPIH'!U$16/'3g CPIH'!$G$16))</f>
        <v>-</v>
      </c>
      <c r="Z34" s="129" t="str">
        <f>IF('3g CPIH'!V$16="-","-",'3j PAAC PAP'!$G$17*('3g CPIH'!V$16/'3g CPIH'!$G$16))</f>
        <v>-</v>
      </c>
      <c r="AA34" s="28"/>
    </row>
    <row r="35" spans="1:27" s="29" customFormat="1" ht="11.25" x14ac:dyDescent="0.15">
      <c r="A35" s="256"/>
      <c r="B35" s="132" t="s">
        <v>349</v>
      </c>
      <c r="C35" s="132" t="s">
        <v>406</v>
      </c>
      <c r="D35" s="130" t="s">
        <v>317</v>
      </c>
      <c r="E35" s="131"/>
      <c r="F35" s="30"/>
      <c r="G35" s="129">
        <f>IF(G30="-","-",SUM(G27:G33)*'3j PAAC PAP'!$G$35)</f>
        <v>0</v>
      </c>
      <c r="H35" s="129">
        <f>IF(H30="-","-",SUM(H27:H33)*'3j PAAC PAP'!$G$35)</f>
        <v>0</v>
      </c>
      <c r="I35" s="129">
        <f>IF(I30="-","-",SUM(I27:I33)*'3j PAAC PAP'!$G$35)</f>
        <v>0</v>
      </c>
      <c r="J35" s="129">
        <f>IF(J30="-","-",SUM(J27:J33)*'3j PAAC PAP'!$G$35)</f>
        <v>0</v>
      </c>
      <c r="K35" s="129">
        <f>IF(K30="-","-",SUM(K27:K33)*'3j PAAC PAP'!$G$35)</f>
        <v>0</v>
      </c>
      <c r="L35" s="129">
        <f>IF(L30="-","-",SUM(L27:L33)*'3j PAAC PAP'!$G$35)</f>
        <v>0</v>
      </c>
      <c r="M35" s="129">
        <f>IF(M30="-","-",SUM(M27:M33)*'3j PAAC PAP'!$G$35)</f>
        <v>0</v>
      </c>
      <c r="N35" s="129">
        <f>IF(N30="-","-",SUM(N27:N33)*'3j PAAC PAP'!$G$35)</f>
        <v>0</v>
      </c>
      <c r="O35" s="30"/>
      <c r="P35" s="129">
        <f>IF(P30="-","-",SUM(P27:P33)*'3j PAAC PAP'!$G$35)</f>
        <v>0</v>
      </c>
      <c r="Q35" s="129">
        <f>IF(Q30="-","-",SUM(Q27:Q33)*'3j PAAC PAP'!$G$35)</f>
        <v>0</v>
      </c>
      <c r="R35" s="129">
        <f>IF(R30="-","-",SUM(R27:R33)*'3j PAAC PAP'!$G$35)</f>
        <v>0</v>
      </c>
      <c r="S35" s="129">
        <f>IF(S30="-","-",SUM(S27:S33)*'3j PAAC PAP'!$G$35)</f>
        <v>0</v>
      </c>
      <c r="T35" s="129">
        <f>IF(T30="-","-",SUM(T27:T33)*'3j PAAC PAP'!$G$35)</f>
        <v>0</v>
      </c>
      <c r="U35" s="129" t="str">
        <f>IF(U30="-","-",SUM(U27:U33)*'3j PAAC PAP'!$G$35)</f>
        <v>-</v>
      </c>
      <c r="V35" s="129" t="str">
        <f>IF(V30="-","-",SUM(V27:V33)*'3j PAAC PAP'!$G$35)</f>
        <v>-</v>
      </c>
      <c r="W35" s="129" t="str">
        <f>IF(W30="-","-",SUM(W27:W33)*'3j PAAC PAP'!$G$35)</f>
        <v>-</v>
      </c>
      <c r="X35" s="129" t="str">
        <f>IF(X30="-","-",SUM(X27:X33)*'3j PAAC PAP'!$G$35)</f>
        <v>-</v>
      </c>
      <c r="Y35" s="129" t="str">
        <f>IF(Y30="-","-",SUM(Y27:Y33)*'3j PAAC PAP'!$G$35)</f>
        <v>-</v>
      </c>
      <c r="Z35" s="129" t="str">
        <f>IF(Z30="-","-",SUM(Z27:Z33)*'3j PAAC PAP'!$G$35)</f>
        <v>-</v>
      </c>
      <c r="AA35" s="28"/>
    </row>
    <row r="36" spans="1:27" s="29" customFormat="1" ht="11.25" x14ac:dyDescent="0.15">
      <c r="A36" s="256"/>
      <c r="B36" s="132" t="s">
        <v>388</v>
      </c>
      <c r="C36" s="132" t="s">
        <v>518</v>
      </c>
      <c r="D36" s="130" t="s">
        <v>317</v>
      </c>
      <c r="E36" s="131"/>
      <c r="F36" s="30"/>
      <c r="G36" s="129">
        <f>IF(G30="-","-",SUM(G27:G35)*'3k EBIT'!$E$9)</f>
        <v>1.5296010686831683</v>
      </c>
      <c r="H36" s="129">
        <f>IF(H30="-","-",SUM(H27:H35)*'3k EBIT'!$E$9)</f>
        <v>1.5320397083450077</v>
      </c>
      <c r="I36" s="129">
        <f>IF(I30="-","-",SUM(I27:I35)*'3k EBIT'!$E$9)</f>
        <v>1.6691136921152017</v>
      </c>
      <c r="J36" s="129">
        <f>IF(J30="-","-",SUM(J27:J35)*'3k EBIT'!$E$9)</f>
        <v>1.6764296111007202</v>
      </c>
      <c r="K36" s="129">
        <f>IF(K30="-","-",SUM(K27:K35)*'3k EBIT'!$E$9)</f>
        <v>1.5964636231103195</v>
      </c>
      <c r="L36" s="129">
        <f>IF(L30="-","-",SUM(L27:L35)*'3k EBIT'!$E$9)</f>
        <v>1.6097762806788694</v>
      </c>
      <c r="M36" s="129">
        <f>IF(M30="-","-",SUM(M27:M35)*'3k EBIT'!$E$9)</f>
        <v>1.6839852556928288</v>
      </c>
      <c r="N36" s="129">
        <f>IF(N30="-","-",SUM(N27:N35)*'3k EBIT'!$E$9)</f>
        <v>1.6959693943088432</v>
      </c>
      <c r="O36" s="30"/>
      <c r="P36" s="129">
        <f>IF(P30="-","-",SUM(P27:P35)*'3k EBIT'!$E$9)</f>
        <v>1.6959693943088432</v>
      </c>
      <c r="Q36" s="129">
        <f>IF(Q30="-","-",SUM(Q27:Q35)*'3k EBIT'!$E$9)</f>
        <v>1.73203932726374</v>
      </c>
      <c r="R36" s="129">
        <f>IF(R30="-","-",SUM(R27:R35)*'3k EBIT'!$E$9)</f>
        <v>1.7382793967716499</v>
      </c>
      <c r="S36" s="129">
        <f>IF(S30="-","-",SUM(S27:S35)*'3k EBIT'!$E$9)</f>
        <v>1.7971199597871945</v>
      </c>
      <c r="T36" s="129">
        <f>IF(T30="-","-",SUM(T27:T35)*'3k EBIT'!$E$9)</f>
        <v>1.7830362210058093</v>
      </c>
      <c r="U36" s="129" t="str">
        <f>IF(U30="-","-",SUM(U27:U35)*'3k EBIT'!$E$9)</f>
        <v>-</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15">
      <c r="A37" s="256"/>
      <c r="B37" s="132" t="s">
        <v>292</v>
      </c>
      <c r="C37" s="177" t="s">
        <v>519</v>
      </c>
      <c r="D37" s="130" t="s">
        <v>317</v>
      </c>
      <c r="E37" s="130"/>
      <c r="F37" s="30"/>
      <c r="G37" s="129">
        <f>IF(G32="-","-",SUM(G27:G30,G32:G36)*'3l HAP'!$E$10)</f>
        <v>1.0392004080434853</v>
      </c>
      <c r="H37" s="129">
        <f>IF(H32="-","-",SUM(H27:H30,H32:H36)*'3l HAP'!$E$10)</f>
        <v>1.0410795716509231</v>
      </c>
      <c r="I37" s="129">
        <f>IF(I32="-","-",SUM(I27:I30,I32:I36)*'3l HAP'!$E$10)</f>
        <v>1.0467737086469415</v>
      </c>
      <c r="J37" s="129">
        <f>IF(J32="-","-",SUM(J27:J30,J32:J36)*'3l HAP'!$E$10)</f>
        <v>1.0524111994692547</v>
      </c>
      <c r="K37" s="129">
        <f>IF(K32="-","-",SUM(K27:K30,K32:K36)*'3l HAP'!$E$10)</f>
        <v>1.0634690420706725</v>
      </c>
      <c r="L37" s="129">
        <f>IF(L32="-","-",SUM(L27:L30,L32:L36)*'3l HAP'!$E$10)</f>
        <v>1.0737274914892425</v>
      </c>
      <c r="M37" s="129">
        <f>IF(M32="-","-",SUM(M27:M30,M32:M36)*'3l HAP'!$E$10)</f>
        <v>1.1207578082208489</v>
      </c>
      <c r="N37" s="129">
        <f>IF(N32="-","-",SUM(N27:N30,N32:N36)*'3l HAP'!$E$10)</f>
        <v>1.1299925293262691</v>
      </c>
      <c r="O37" s="30"/>
      <c r="P37" s="129">
        <f>IF(P32="-","-",SUM(P27:P30,P32:P36)*'3l HAP'!$E$10)</f>
        <v>1.1299925293262691</v>
      </c>
      <c r="Q37" s="129">
        <f>IF(Q32="-","-",SUM(Q27:Q30,Q32:Q36)*'3l HAP'!$E$10)</f>
        <v>1.168475178813621</v>
      </c>
      <c r="R37" s="129">
        <f>IF(R32="-","-",SUM(R27:R30,R32:R36)*'3l HAP'!$E$10)</f>
        <v>1.1732836430203832</v>
      </c>
      <c r="S37" s="129">
        <f>IF(S32="-","-",SUM(S27:S30,S32:S36)*'3l HAP'!$E$10)</f>
        <v>1.2057994074031315</v>
      </c>
      <c r="T37" s="129">
        <f>IF(T32="-","-",SUM(T27:T30,T32:T36)*'3l HAP'!$E$10)</f>
        <v>1.1949467792806667</v>
      </c>
      <c r="U37" s="129" t="str">
        <f>IF(U32="-","-",SUM(U27:U30,U32:U36)*'3l HAP'!$E$10)</f>
        <v>-</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15">
      <c r="A38" s="256"/>
      <c r="B38" s="132" t="s">
        <v>44</v>
      </c>
      <c r="C38" s="132" t="str">
        <f>B38&amp;"_"&amp;D38</f>
        <v>Total_East Midlands</v>
      </c>
      <c r="D38" s="130" t="s">
        <v>317</v>
      </c>
      <c r="E38" s="131"/>
      <c r="F38" s="30"/>
      <c r="G38" s="129">
        <f t="shared" ref="G38:N38" si="2">IF(G32="-","-",SUM(G27:G37))</f>
        <v>81.544486559500726</v>
      </c>
      <c r="H38" s="129">
        <f t="shared" si="2"/>
        <v>81.674715125979404</v>
      </c>
      <c r="I38" s="129">
        <f t="shared" si="2"/>
        <v>88.894826481472677</v>
      </c>
      <c r="J38" s="129">
        <f t="shared" si="2"/>
        <v>89.285512180908682</v>
      </c>
      <c r="K38" s="129">
        <f t="shared" si="2"/>
        <v>85.087835551917863</v>
      </c>
      <c r="L38" s="129">
        <f t="shared" si="2"/>
        <v>85.798759899742947</v>
      </c>
      <c r="M38" s="129">
        <f t="shared" si="2"/>
        <v>89.751524130251383</v>
      </c>
      <c r="N38" s="129">
        <f t="shared" si="2"/>
        <v>90.391502728511369</v>
      </c>
      <c r="O38" s="30"/>
      <c r="P38" s="129">
        <f t="shared" ref="P38:Z38" si="3">IF(P32="-","-",SUM(P27:P37))</f>
        <v>90.391502728511369</v>
      </c>
      <c r="Q38" s="129">
        <f t="shared" si="3"/>
        <v>92.328402117794624</v>
      </c>
      <c r="R38" s="129">
        <f t="shared" si="3"/>
        <v>92.661635157287378</v>
      </c>
      <c r="S38" s="129">
        <f t="shared" si="3"/>
        <v>95.79102138015989</v>
      </c>
      <c r="T38" s="129">
        <f t="shared" si="3"/>
        <v>95.03891964866574</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f>IF('3c AA'!W155="-","-",'3c AA'!W155)</f>
        <v>0</v>
      </c>
      <c r="U41" s="38" t="str">
        <f>IF('3c AA'!X155="-","-",'3c AA'!X155)</f>
        <v>-</v>
      </c>
      <c r="V41" s="38" t="str">
        <f>IF('3c AA'!Y155="-","-",'3c AA'!Y155)</f>
        <v>-</v>
      </c>
      <c r="W41" s="38" t="str">
        <f>IF('3c AA'!Z155="-","-",'3c AA'!Z155)</f>
        <v>-</v>
      </c>
      <c r="X41" s="38" t="str">
        <f>IF('3c AA'!AA155="-","-",'3c AA'!AA155)</f>
        <v>-</v>
      </c>
      <c r="Y41" s="38" t="str">
        <f>IF('3c AA'!AB155="-","-",'3c AA'!AB155)</f>
        <v>-</v>
      </c>
      <c r="Z41" s="38" t="str">
        <f>IF('3c AA'!AC155="-","-",'3c AA'!AC155)</f>
        <v>-</v>
      </c>
      <c r="AA41" s="28"/>
    </row>
    <row r="42" spans="1:27" s="29" customFormat="1" ht="11.25" customHeight="1" x14ac:dyDescent="0.15">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t="str">
        <f>'3d PC'!U61</f>
        <v>-</v>
      </c>
      <c r="V42" s="38" t="str">
        <f>'3d PC'!V61</f>
        <v>-</v>
      </c>
      <c r="W42" s="38" t="str">
        <f>'3d PC'!W61</f>
        <v>-</v>
      </c>
      <c r="X42" s="38" t="str">
        <f>'3d PC'!X61</f>
        <v>-</v>
      </c>
      <c r="Y42" s="38" t="str">
        <f>'3d PC'!Y61</f>
        <v>-</v>
      </c>
      <c r="Z42" s="38" t="str">
        <f>'3d PC'!Z61</f>
        <v>-</v>
      </c>
      <c r="AA42" s="28"/>
    </row>
    <row r="43" spans="1:27" s="29" customFormat="1" ht="11.25" customHeight="1" x14ac:dyDescent="0.15">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t="str">
        <f>'3e NC-Elec'!V44</f>
        <v>-</v>
      </c>
      <c r="V43" s="38" t="str">
        <f>'3e NC-Elec'!W44</f>
        <v>-</v>
      </c>
      <c r="W43" s="38" t="str">
        <f>'3e NC-Elec'!X44</f>
        <v>-</v>
      </c>
      <c r="X43" s="38" t="str">
        <f>'3e NC-Elec'!Y44</f>
        <v>-</v>
      </c>
      <c r="Y43" s="38" t="str">
        <f>'3e NC-Elec'!Z44</f>
        <v>-</v>
      </c>
      <c r="Z43" s="38" t="str">
        <f>'3e NC-Elec'!AA44</f>
        <v>-</v>
      </c>
      <c r="AA43" s="28"/>
    </row>
    <row r="44" spans="1:27" s="29" customFormat="1" ht="12.4" customHeight="1" x14ac:dyDescent="0.15">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t="str">
        <f>IF('3g CPIH'!Q$16="-","-",'3h OC '!$E$9*('3g CPIH'!Q$16/'3g CPIH'!$G$16))</f>
        <v>-</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SMNCC'!G$50="-","-",'3i SMNCC'!G$50)</f>
        <v>0</v>
      </c>
      <c r="L45" s="38">
        <f>IF('3i SMNCC'!H$50="-","-",'3i SMNCC'!H$50)</f>
        <v>-0.13106672002308281</v>
      </c>
      <c r="M45" s="38">
        <f>IF('3i SMNCC'!I$50="-","-",'3i SMNCC'!I$50)</f>
        <v>1.6490085512788448</v>
      </c>
      <c r="N45" s="38">
        <f>IF('3i SMNCC'!J$50="-","-",'3i SMNCC'!J$50)</f>
        <v>1.7011698553751105</v>
      </c>
      <c r="O45" s="30"/>
      <c r="P45" s="38">
        <f>IF('3i SMNCC'!L$50="-","-",'3i SMNCC'!L$50)</f>
        <v>1.7011698553751105</v>
      </c>
      <c r="Q45" s="38">
        <f>IF('3i SMNCC'!M$50="-","-",'3i SMNCC'!M$50)</f>
        <v>3.37071596157242</v>
      </c>
      <c r="R45" s="38">
        <f>IF('3i SMNCC'!N$50="-","-",'3i SMNCC'!N$50)</f>
        <v>3.2761312765157915</v>
      </c>
      <c r="S45" s="38">
        <f>IF('3i SMNCC'!O$50="-","-",'3i SMNCC'!O$50)</f>
        <v>4.8946129781636989</v>
      </c>
      <c r="T45" s="38">
        <f>IF('3i SMNCC'!P$50="-","-",'3i SMNCC'!P$50)</f>
        <v>4.2887571563853468</v>
      </c>
      <c r="U45" s="38" t="str">
        <f>IF('3i SMNCC'!Q$50="-","-",'3i SMNCC'!Q$50)</f>
        <v>-</v>
      </c>
      <c r="V45" s="38" t="str">
        <f>IF('3i SMNCC'!R$50="-","-",'3i SMNCC'!R$50)</f>
        <v>-</v>
      </c>
      <c r="W45" s="38" t="str">
        <f>IF('3i SMNCC'!S$50="-","-",'3i SMNCC'!S$50)</f>
        <v>-</v>
      </c>
      <c r="X45" s="38" t="str">
        <f>IF('3i SMNCC'!T$50="-","-",'3i SMNCC'!T$50)</f>
        <v>-</v>
      </c>
      <c r="Y45" s="38" t="str">
        <f>IF('3i SMNCC'!U$50="-","-",'3i SMNCC'!U$50)</f>
        <v>-</v>
      </c>
      <c r="Z45" s="38" t="str">
        <f>IF('3i SMNCC'!V$50="-","-",'3i SMNCC'!V$50)</f>
        <v>-</v>
      </c>
      <c r="AA45" s="28"/>
    </row>
    <row r="46" spans="1:27" s="29" customFormat="1" ht="11.25" x14ac:dyDescent="0.15">
      <c r="A46" s="256"/>
      <c r="B46" s="135" t="s">
        <v>349</v>
      </c>
      <c r="C46" s="135" t="s">
        <v>389</v>
      </c>
      <c r="D46" s="127" t="s">
        <v>318</v>
      </c>
      <c r="E46" s="128"/>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f>IF('3g CPIH'!P$16="-","-",'3j PAAC PAP'!$G$17*('3g CPIH'!P$16/'3g CPIH'!$G$16))</f>
        <v>25.983398825831699</v>
      </c>
      <c r="U46" s="38" t="str">
        <f>IF('3g CPIH'!Q$16="-","-",'3j PAAC PAP'!$G$17*('3g CPIH'!Q$16/'3g CPIH'!$G$16))</f>
        <v>-</v>
      </c>
      <c r="V46" s="38" t="str">
        <f>IF('3g CPIH'!R$16="-","-",'3j PAAC PAP'!$G$17*('3g CPIH'!R$16/'3g CPIH'!$G$16))</f>
        <v>-</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25" x14ac:dyDescent="0.15">
      <c r="A47" s="256"/>
      <c r="B47" s="135" t="s">
        <v>349</v>
      </c>
      <c r="C47" s="135" t="s">
        <v>406</v>
      </c>
      <c r="D47" s="127" t="s">
        <v>318</v>
      </c>
      <c r="E47" s="128"/>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f>IF(T42="-","-",SUM(T39:T45)*'3j PAAC PAP'!$G$35)</f>
        <v>0</v>
      </c>
      <c r="U47" s="38" t="str">
        <f>IF(U42="-","-",SUM(U39:U45)*'3j PAAC PAP'!$G$35)</f>
        <v>-</v>
      </c>
      <c r="V47" s="38" t="str">
        <f>IF(V42="-","-",SUM(V39:V45)*'3j PAAC PAP'!$G$35)</f>
        <v>-</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15">
      <c r="A48" s="256"/>
      <c r="B48" s="135" t="s">
        <v>388</v>
      </c>
      <c r="C48" s="135" t="s">
        <v>518</v>
      </c>
      <c r="D48" s="133" t="s">
        <v>318</v>
      </c>
      <c r="E48" s="128"/>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1.6769348206788695</v>
      </c>
      <c r="M48" s="38">
        <f>IF(M42="-","-",SUM(M39:M47)*'3k EBIT'!$E$9)</f>
        <v>1.7490229996928286</v>
      </c>
      <c r="N48" s="38">
        <f>IF(N42="-","-",SUM(N39:N47)*'3k EBIT'!$E$9)</f>
        <v>1.761007138308843</v>
      </c>
      <c r="O48" s="30"/>
      <c r="P48" s="38">
        <f>IF(P42="-","-",SUM(P39:P47)*'3k EBIT'!$E$9)</f>
        <v>1.761007138308843</v>
      </c>
      <c r="Q48" s="38">
        <f>IF(Q42="-","-",SUM(Q39:Q47)*'3k EBIT'!$E$9)</f>
        <v>1.8006117312637402</v>
      </c>
      <c r="R48" s="38">
        <f>IF(R42="-","-",SUM(R39:R47)*'3k EBIT'!$E$9)</f>
        <v>1.8068518007716503</v>
      </c>
      <c r="S48" s="38">
        <f>IF(S42="-","-",SUM(S39:S47)*'3k EBIT'!$E$9)</f>
        <v>1.8508467917871942</v>
      </c>
      <c r="T48" s="38">
        <f>IF(T42="-","-",SUM(T39:T47)*'3k EBIT'!$E$9)</f>
        <v>1.8367630530058094</v>
      </c>
      <c r="U48" s="38" t="str">
        <f>IF(U42="-","-",SUM(U39:U47)*'3k EBIT'!$E$9)</f>
        <v>-</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15">
      <c r="A49" s="256"/>
      <c r="B49" s="135" t="s">
        <v>292</v>
      </c>
      <c r="C49" s="179" t="s">
        <v>519</v>
      </c>
      <c r="D49" s="133" t="s">
        <v>318</v>
      </c>
      <c r="E49" s="127"/>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1.0747107596733825</v>
      </c>
      <c r="M49" s="38">
        <f>IF(M44="-","-",SUM(M39:M42,M44:M48)*'3l HAP'!$E$10)</f>
        <v>1.1217100258307529</v>
      </c>
      <c r="N49" s="38">
        <f>IF(N44="-","-",SUM(N39:N42,N44:N48)*'3l HAP'!$E$10)</f>
        <v>1.1309447469361731</v>
      </c>
      <c r="O49" s="30"/>
      <c r="P49" s="38">
        <f>IF(P44="-","-",SUM(P39:P42,P44:P48)*'3l HAP'!$E$10)</f>
        <v>1.1309447469361731</v>
      </c>
      <c r="Q49" s="38">
        <f>IF(Q44="-","-",SUM(Q39:Q42,Q44:Q48)*'3l HAP'!$E$10)</f>
        <v>1.169479147380585</v>
      </c>
      <c r="R49" s="38">
        <f>IF(R44="-","-",SUM(R39:R42,R44:R48)*'3l HAP'!$E$10)</f>
        <v>1.1742876115873473</v>
      </c>
      <c r="S49" s="38">
        <f>IF(S44="-","-",SUM(S39:S42,S44:S48)*'3l HAP'!$E$10)</f>
        <v>1.2065860219504434</v>
      </c>
      <c r="T49" s="38">
        <f>IF(T44="-","-",SUM(T39:T42,T44:T48)*'3l HAP'!$E$10)</f>
        <v>1.1957333938279786</v>
      </c>
      <c r="U49" s="38" t="str">
        <f>IF(U44="-","-",SUM(U39:U42,U44:U48)*'3l HAP'!$E$10)</f>
        <v>-</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15">
      <c r="A50" s="256"/>
      <c r="B50" s="135" t="s">
        <v>44</v>
      </c>
      <c r="C50" s="135" t="str">
        <f>B50&amp;"_"&amp;D50</f>
        <v>Total_London</v>
      </c>
      <c r="D50" s="133" t="s">
        <v>318</v>
      </c>
      <c r="E50" s="128"/>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89.334401707927086</v>
      </c>
      <c r="M50" s="38">
        <f t="shared" si="4"/>
        <v>93.175514091861274</v>
      </c>
      <c r="N50" s="38">
        <f t="shared" si="4"/>
        <v>93.81549269012126</v>
      </c>
      <c r="O50" s="30"/>
      <c r="P50" s="38">
        <f t="shared" ref="P50:Z50" si="5">IF(P44="-","-",SUM(P39:P49))</f>
        <v>93.81549269012126</v>
      </c>
      <c r="Q50" s="38">
        <f t="shared" si="5"/>
        <v>95.938478490361604</v>
      </c>
      <c r="R50" s="38">
        <f t="shared" si="5"/>
        <v>96.271711529854372</v>
      </c>
      <c r="S50" s="38">
        <f t="shared" si="5"/>
        <v>98.619534826707181</v>
      </c>
      <c r="T50" s="38">
        <f t="shared" si="5"/>
        <v>97.867433095213045</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AA'!J156="-","-",'3c AA'!J156)</f>
        <v>-</v>
      </c>
      <c r="H53" s="129" t="str">
        <f>IF('3c AA'!K156="-","-",'3c AA'!K156)</f>
        <v>-</v>
      </c>
      <c r="I53" s="129" t="str">
        <f>IF('3c AA'!L156="-","-",'3c AA'!L156)</f>
        <v>-</v>
      </c>
      <c r="J53" s="129" t="str">
        <f>IF('3c AA'!M156="-","-",'3c AA'!M156)</f>
        <v>-</v>
      </c>
      <c r="K53" s="129" t="str">
        <f>IF('3c AA'!N156="-","-",'3c AA'!N156)</f>
        <v>-</v>
      </c>
      <c r="L53" s="129" t="str">
        <f>IF('3c AA'!O156="-","-",'3c AA'!O156)</f>
        <v>-</v>
      </c>
      <c r="M53" s="129" t="str">
        <f>IF('3c AA'!P156="-","-",'3c AA'!P156)</f>
        <v>-</v>
      </c>
      <c r="N53" s="129" t="str">
        <f>IF('3c AA'!Q156="-","-",'3c AA'!Q156)</f>
        <v>-</v>
      </c>
      <c r="O53" s="30"/>
      <c r="P53" s="129" t="str">
        <f>IF('3c AA'!S156="-","-",'3c AA'!S156)</f>
        <v>-</v>
      </c>
      <c r="Q53" s="129" t="str">
        <f>IF('3c AA'!T156="-","-",'3c AA'!T156)</f>
        <v>-</v>
      </c>
      <c r="R53" s="129" t="str">
        <f>IF('3c AA'!U156="-","-",'3c AA'!U156)</f>
        <v>-</v>
      </c>
      <c r="S53" s="129" t="str">
        <f>IF('3c AA'!V156="-","-",'3c AA'!V156)</f>
        <v>-</v>
      </c>
      <c r="T53" s="129">
        <f>IF('3c AA'!W156="-","-",'3c AA'!W156)</f>
        <v>0</v>
      </c>
      <c r="U53" s="129" t="str">
        <f>IF('3c AA'!X156="-","-",'3c AA'!X156)</f>
        <v>-</v>
      </c>
      <c r="V53" s="129" t="str">
        <f>IF('3c AA'!Y156="-","-",'3c AA'!Y156)</f>
        <v>-</v>
      </c>
      <c r="W53" s="129" t="str">
        <f>IF('3c AA'!Z156="-","-",'3c AA'!Z156)</f>
        <v>-</v>
      </c>
      <c r="X53" s="129" t="str">
        <f>IF('3c AA'!AA156="-","-",'3c AA'!AA156)</f>
        <v>-</v>
      </c>
      <c r="Y53" s="129" t="str">
        <f>IF('3c AA'!AB156="-","-",'3c AA'!AB156)</f>
        <v>-</v>
      </c>
      <c r="Z53" s="129" t="str">
        <f>IF('3c AA'!AC156="-","-",'3c AA'!AC156)</f>
        <v>-</v>
      </c>
      <c r="AA53" s="28"/>
    </row>
    <row r="54" spans="1:27" s="29" customFormat="1" ht="11.25" customHeight="1" x14ac:dyDescent="0.15">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t="str">
        <f>'3d PC'!U61</f>
        <v>-</v>
      </c>
      <c r="V54" s="129" t="str">
        <f>'3d PC'!V61</f>
        <v>-</v>
      </c>
      <c r="W54" s="129" t="str">
        <f>'3d PC'!W61</f>
        <v>-</v>
      </c>
      <c r="X54" s="129" t="str">
        <f>'3d PC'!X61</f>
        <v>-</v>
      </c>
      <c r="Y54" s="129" t="str">
        <f>'3d PC'!Y61</f>
        <v>-</v>
      </c>
      <c r="Z54" s="129" t="str">
        <f>'3d PC'!Z61</f>
        <v>-</v>
      </c>
      <c r="AA54" s="28"/>
    </row>
    <row r="55" spans="1:27" s="29" customFormat="1" ht="11.25" customHeight="1" x14ac:dyDescent="0.15">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t="str">
        <f>'3e NC-Elec'!V45</f>
        <v>-</v>
      </c>
      <c r="V55" s="129" t="str">
        <f>'3e NC-Elec'!W45</f>
        <v>-</v>
      </c>
      <c r="W55" s="129" t="str">
        <f>'3e NC-Elec'!X45</f>
        <v>-</v>
      </c>
      <c r="X55" s="129" t="str">
        <f>'3e NC-Elec'!Y45</f>
        <v>-</v>
      </c>
      <c r="Y55" s="129" t="str">
        <f>'3e NC-Elec'!Z45</f>
        <v>-</v>
      </c>
      <c r="Z55" s="129" t="str">
        <f>'3e NC-Elec'!AA45</f>
        <v>-</v>
      </c>
      <c r="AA55" s="28"/>
    </row>
    <row r="56" spans="1:27" s="29" customFormat="1" ht="11.25" x14ac:dyDescent="0.15">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t="str">
        <f>IF('3g CPIH'!Q$16="-","-",'3h OC '!$E$9*('3g CPIH'!Q$16/'3g CPIH'!$G$16))</f>
        <v>-</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SMNCC'!G$50="-","-",'3i SMNCC'!G$50)</f>
        <v>0</v>
      </c>
      <c r="L57" s="129">
        <f>IF('3i SMNCC'!H$50="-","-",'3i SMNCC'!H$50)</f>
        <v>-0.13106672002308281</v>
      </c>
      <c r="M57" s="129">
        <f>IF('3i SMNCC'!I$50="-","-",'3i SMNCC'!I$50)</f>
        <v>1.6490085512788448</v>
      </c>
      <c r="N57" s="129">
        <f>IF('3i SMNCC'!J$50="-","-",'3i SMNCC'!J$50)</f>
        <v>1.7011698553751105</v>
      </c>
      <c r="O57" s="30"/>
      <c r="P57" s="129">
        <f>IF('3i SMNCC'!L$50="-","-",'3i SMNCC'!L$50)</f>
        <v>1.7011698553751105</v>
      </c>
      <c r="Q57" s="129">
        <f>IF('3i SMNCC'!M$50="-","-",'3i SMNCC'!M$50)</f>
        <v>3.37071596157242</v>
      </c>
      <c r="R57" s="129">
        <f>IF('3i SMNCC'!N$50="-","-",'3i SMNCC'!N$50)</f>
        <v>3.2761312765157915</v>
      </c>
      <c r="S57" s="129">
        <f>IF('3i SMNCC'!O$50="-","-",'3i SMNCC'!O$50)</f>
        <v>4.8946129781636989</v>
      </c>
      <c r="T57" s="129">
        <f>IF('3i SMNCC'!P$50="-","-",'3i SMNCC'!P$50)</f>
        <v>4.2887571563853468</v>
      </c>
      <c r="U57" s="129" t="str">
        <f>IF('3i SMNCC'!Q$50="-","-",'3i SMNCC'!Q$50)</f>
        <v>-</v>
      </c>
      <c r="V57" s="129" t="str">
        <f>IF('3i SMNCC'!R$50="-","-",'3i SMNCC'!R$50)</f>
        <v>-</v>
      </c>
      <c r="W57" s="129" t="str">
        <f>IF('3i SMNCC'!S$50="-","-",'3i SMNCC'!S$50)</f>
        <v>-</v>
      </c>
      <c r="X57" s="129" t="str">
        <f>IF('3i SMNCC'!T$50="-","-",'3i SMNCC'!T$50)</f>
        <v>-</v>
      </c>
      <c r="Y57" s="129" t="str">
        <f>IF('3i SMNCC'!U$50="-","-",'3i SMNCC'!U$50)</f>
        <v>-</v>
      </c>
      <c r="Z57" s="129" t="str">
        <f>IF('3i SMNCC'!V$50="-","-",'3i SMNCC'!V$50)</f>
        <v>-</v>
      </c>
      <c r="AA57" s="28"/>
    </row>
    <row r="58" spans="1:27" s="29" customFormat="1" ht="12.4" customHeight="1" x14ac:dyDescent="0.15">
      <c r="A58" s="256"/>
      <c r="B58" s="132" t="s">
        <v>349</v>
      </c>
      <c r="C58" s="132" t="s">
        <v>389</v>
      </c>
      <c r="D58" s="134" t="s">
        <v>319</v>
      </c>
      <c r="E58" s="131"/>
      <c r="F58" s="30"/>
      <c r="G58" s="129">
        <f>IF('3g CPIH'!C$16="-","-",'3j PAAC PAP'!$G$17*('3g CPIH'!C$16/'3g CPIH'!$G$16))</f>
        <v>23.857918590998043</v>
      </c>
      <c r="H58" s="129">
        <f>IF('3g CPIH'!D$16="-","-",'3j PAAC PAP'!$G$17*('3g CPIH'!D$16/'3g CPIH'!$G$16))</f>
        <v>23.905682191780819</v>
      </c>
      <c r="I58" s="129">
        <f>IF('3g CPIH'!E$16="-","-",'3j PAAC PAP'!$G$17*('3g CPIH'!E$16/'3g CPIH'!$G$16))</f>
        <v>23.977327592954992</v>
      </c>
      <c r="J58" s="129">
        <f>IF('3g CPIH'!F$16="-","-",'3j PAAC PAP'!$G$17*('3g CPIH'!F$16/'3g CPIH'!$G$16))</f>
        <v>24.120618395303325</v>
      </c>
      <c r="K58" s="129">
        <f>IF('3g CPIH'!G$16="-","-",'3j PAAC PAP'!$G$17*('3g CPIH'!G$16/'3g CPIH'!$G$16))</f>
        <v>24.4072</v>
      </c>
      <c r="L58" s="129">
        <f>IF('3g CPIH'!H$16="-","-",'3j PAAC PAP'!$G$17*('3g CPIH'!H$16/'3g CPIH'!$G$16))</f>
        <v>24.717663405088064</v>
      </c>
      <c r="M58" s="129">
        <f>IF('3g CPIH'!I$16="-","-",'3j PAAC PAP'!$G$17*('3g CPIH'!I$16/'3g CPIH'!$G$16))</f>
        <v>25.075890410958902</v>
      </c>
      <c r="N58" s="129">
        <f>IF('3g CPIH'!J$16="-","-",'3j PAAC PAP'!$G$17*('3g CPIH'!J$16/'3g CPIH'!$G$16))</f>
        <v>25.290826614481411</v>
      </c>
      <c r="O58" s="30"/>
      <c r="P58" s="129">
        <f>IF('3g CPIH'!L$16="-","-",'3j PAAC PAP'!$G$17*('3g CPIH'!L$16/'3g CPIH'!$G$16))</f>
        <v>25.290826614481411</v>
      </c>
      <c r="Q58" s="129">
        <f>IF('3g CPIH'!M$16="-","-",'3j PAAC PAP'!$G$17*('3g CPIH'!M$16/'3g CPIH'!$G$16))</f>
        <v>25.577408219178082</v>
      </c>
      <c r="R58" s="129">
        <f>IF('3g CPIH'!N$16="-","-",'3j PAAC PAP'!$G$17*('3g CPIH'!N$16/'3g CPIH'!$G$16))</f>
        <v>25.768462622309197</v>
      </c>
      <c r="S58" s="129">
        <f>IF('3g CPIH'!O$16="-","-",'3j PAAC PAP'!$G$17*('3g CPIH'!O$16/'3g CPIH'!$G$16))</f>
        <v>25.911753424657533</v>
      </c>
      <c r="T58" s="129">
        <f>IF('3g CPIH'!P$16="-","-",'3j PAAC PAP'!$G$17*('3g CPIH'!P$16/'3g CPIH'!$G$16))</f>
        <v>25.983398825831699</v>
      </c>
      <c r="U58" s="129" t="str">
        <f>IF('3g CPIH'!Q$16="-","-",'3j PAAC PAP'!$G$17*('3g CPIH'!Q$16/'3g CPIH'!$G$16))</f>
        <v>-</v>
      </c>
      <c r="V58" s="129" t="str">
        <f>IF('3g CPIH'!R$16="-","-",'3j PAAC PAP'!$G$17*('3g CPIH'!R$16/'3g CPIH'!$G$16))</f>
        <v>-</v>
      </c>
      <c r="W58" s="129" t="str">
        <f>IF('3g CPIH'!S$16="-","-",'3j PAAC PAP'!$G$17*('3g CPIH'!S$16/'3g CPIH'!$G$16))</f>
        <v>-</v>
      </c>
      <c r="X58" s="129" t="str">
        <f>IF('3g CPIH'!T$16="-","-",'3j PAAC PAP'!$G$17*('3g CPIH'!T$16/'3g CPIH'!$G$16))</f>
        <v>-</v>
      </c>
      <c r="Y58" s="129" t="str">
        <f>IF('3g CPIH'!U$16="-","-",'3j PAAC PAP'!$G$17*('3g CPIH'!U$16/'3g CPIH'!$G$16))</f>
        <v>-</v>
      </c>
      <c r="Z58" s="129" t="str">
        <f>IF('3g CPIH'!V$16="-","-",'3j PAAC PAP'!$G$17*('3g CPIH'!V$16/'3g CPIH'!$G$16))</f>
        <v>-</v>
      </c>
      <c r="AA58" s="28"/>
    </row>
    <row r="59" spans="1:27" s="29" customFormat="1" ht="11.25" x14ac:dyDescent="0.15">
      <c r="A59" s="256"/>
      <c r="B59" s="132" t="s">
        <v>349</v>
      </c>
      <c r="C59" s="132" t="s">
        <v>406</v>
      </c>
      <c r="D59" s="134" t="s">
        <v>319</v>
      </c>
      <c r="E59" s="131"/>
      <c r="F59" s="30"/>
      <c r="G59" s="129">
        <f>IF(G54="-","-",SUM(G51:G57)*'3j PAAC PAP'!$G$35)</f>
        <v>0</v>
      </c>
      <c r="H59" s="129">
        <f>IF(H54="-","-",SUM(H51:H57)*'3j PAAC PAP'!$G$35)</f>
        <v>0</v>
      </c>
      <c r="I59" s="129">
        <f>IF(I54="-","-",SUM(I51:I57)*'3j PAAC PAP'!$G$35)</f>
        <v>0</v>
      </c>
      <c r="J59" s="129">
        <f>IF(J54="-","-",SUM(J51:J57)*'3j PAAC PAP'!$G$35)</f>
        <v>0</v>
      </c>
      <c r="K59" s="129">
        <f>IF(K54="-","-",SUM(K51:K57)*'3j PAAC PAP'!$G$35)</f>
        <v>0</v>
      </c>
      <c r="L59" s="129">
        <f>IF(L54="-","-",SUM(L51:L57)*'3j PAAC PAP'!$G$35)</f>
        <v>0</v>
      </c>
      <c r="M59" s="129">
        <f>IF(M54="-","-",SUM(M51:M57)*'3j PAAC PAP'!$G$35)</f>
        <v>0</v>
      </c>
      <c r="N59" s="129">
        <f>IF(N54="-","-",SUM(N51:N57)*'3j PAAC PAP'!$G$35)</f>
        <v>0</v>
      </c>
      <c r="O59" s="30"/>
      <c r="P59" s="129">
        <f>IF(P54="-","-",SUM(P51:P57)*'3j PAAC PAP'!$G$35)</f>
        <v>0</v>
      </c>
      <c r="Q59" s="129">
        <f>IF(Q54="-","-",SUM(Q51:Q57)*'3j PAAC PAP'!$G$35)</f>
        <v>0</v>
      </c>
      <c r="R59" s="129">
        <f>IF(R54="-","-",SUM(R51:R57)*'3j PAAC PAP'!$G$35)</f>
        <v>0</v>
      </c>
      <c r="S59" s="129">
        <f>IF(S54="-","-",SUM(S51:S57)*'3j PAAC PAP'!$G$35)</f>
        <v>0</v>
      </c>
      <c r="T59" s="129">
        <f>IF(T54="-","-",SUM(T51:T57)*'3j PAAC PAP'!$G$35)</f>
        <v>0</v>
      </c>
      <c r="U59" s="129" t="str">
        <f>IF(U54="-","-",SUM(U51:U57)*'3j PAAC PAP'!$G$35)</f>
        <v>-</v>
      </c>
      <c r="V59" s="129" t="str">
        <f>IF(V54="-","-",SUM(V51:V57)*'3j PAAC PAP'!$G$35)</f>
        <v>-</v>
      </c>
      <c r="W59" s="129" t="str">
        <f>IF(W54="-","-",SUM(W51:W57)*'3j PAAC PAP'!$G$35)</f>
        <v>-</v>
      </c>
      <c r="X59" s="129" t="str">
        <f>IF(X54="-","-",SUM(X51:X57)*'3j PAAC PAP'!$G$35)</f>
        <v>-</v>
      </c>
      <c r="Y59" s="129" t="str">
        <f>IF(Y54="-","-",SUM(Y51:Y57)*'3j PAAC PAP'!$G$35)</f>
        <v>-</v>
      </c>
      <c r="Z59" s="129" t="str">
        <f>IF(Z54="-","-",SUM(Z51:Z57)*'3j PAAC PAP'!$G$35)</f>
        <v>-</v>
      </c>
      <c r="AA59" s="28"/>
    </row>
    <row r="60" spans="1:27" s="29" customFormat="1" ht="11.25" customHeight="1" x14ac:dyDescent="0.15">
      <c r="A60" s="256"/>
      <c r="B60" s="132" t="s">
        <v>388</v>
      </c>
      <c r="C60" s="132" t="s">
        <v>518</v>
      </c>
      <c r="D60" s="134" t="s">
        <v>319</v>
      </c>
      <c r="E60" s="131"/>
      <c r="F60" s="30"/>
      <c r="G60" s="129">
        <f>IF(G54="-","-",SUM(G51:G59)*'3k EBIT'!$E$9)</f>
        <v>1.7190588446831683</v>
      </c>
      <c r="H60" s="129">
        <f>IF(H54="-","-",SUM(H51:H59)*'3k EBIT'!$E$9)</f>
        <v>1.7214974843450075</v>
      </c>
      <c r="I60" s="129">
        <f>IF(I54="-","-",SUM(I51:I59)*'3k EBIT'!$E$9)</f>
        <v>1.6394225481152016</v>
      </c>
      <c r="J60" s="129">
        <f>IF(J54="-","-",SUM(J51:J59)*'3k EBIT'!$E$9)</f>
        <v>1.6467384671007204</v>
      </c>
      <c r="K60" s="129">
        <f>IF(K54="-","-",SUM(K51:K59)*'3k EBIT'!$E$9)</f>
        <v>1.6699845511103195</v>
      </c>
      <c r="L60" s="129">
        <f>IF(L54="-","-",SUM(L51:L59)*'3k EBIT'!$E$9)</f>
        <v>1.6832972086788696</v>
      </c>
      <c r="M60" s="129">
        <f>IF(M54="-","-",SUM(M51:M59)*'3k EBIT'!$E$9)</f>
        <v>1.7108486716928284</v>
      </c>
      <c r="N60" s="129">
        <f>IF(N54="-","-",SUM(N51:N59)*'3k EBIT'!$E$9)</f>
        <v>1.7228328103088428</v>
      </c>
      <c r="O60" s="30"/>
      <c r="P60" s="129">
        <f>IF(P54="-","-",SUM(P51:P59)*'3k EBIT'!$E$9)</f>
        <v>1.7228328103088428</v>
      </c>
      <c r="Q60" s="129">
        <f>IF(Q54="-","-",SUM(Q51:Q59)*'3k EBIT'!$E$9)</f>
        <v>1.77233445126374</v>
      </c>
      <c r="R60" s="129">
        <f>IF(R54="-","-",SUM(R51:R59)*'3k EBIT'!$E$9)</f>
        <v>1.7785745207716501</v>
      </c>
      <c r="S60" s="129">
        <f>IF(S54="-","-",SUM(S51:S59)*'3k EBIT'!$E$9)</f>
        <v>1.7801535917871942</v>
      </c>
      <c r="T60" s="129">
        <f>IF(T54="-","-",SUM(T51:T59)*'3k EBIT'!$E$9)</f>
        <v>1.7660698530058092</v>
      </c>
      <c r="U60" s="129" t="str">
        <f>IF(U54="-","-",SUM(U51:U59)*'3k EBIT'!$E$9)</f>
        <v>-</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15">
      <c r="A61" s="256"/>
      <c r="B61" s="132" t="s">
        <v>292</v>
      </c>
      <c r="C61" s="177" t="s">
        <v>519</v>
      </c>
      <c r="D61" s="134" t="s">
        <v>319</v>
      </c>
      <c r="E61" s="130"/>
      <c r="F61" s="30"/>
      <c r="G61" s="129">
        <f>IF(G56="-","-",SUM(G51:G54,G56:G60)*'3l HAP'!$E$10)</f>
        <v>1.0419742593419015</v>
      </c>
      <c r="H61" s="129">
        <f>IF(H56="-","-",SUM(H51:H54,H56:H60)*'3l HAP'!$E$10)</f>
        <v>1.0438534229493392</v>
      </c>
      <c r="I61" s="129">
        <f>IF(I56="-","-",SUM(I51:I54,I56:I60)*'3l HAP'!$E$10)</f>
        <v>1.0463390006076376</v>
      </c>
      <c r="J61" s="129">
        <f>IF(J56="-","-",SUM(J51:J54,J56:J60)*'3l HAP'!$E$10)</f>
        <v>1.0519764914299508</v>
      </c>
      <c r="K61" s="129">
        <f>IF(K56="-","-",SUM(K51:K54,K56:K60)*'3l HAP'!$E$10)</f>
        <v>1.0645454619775203</v>
      </c>
      <c r="L61" s="129">
        <f>IF(L56="-","-",SUM(L51:L54,L56:L60)*'3l HAP'!$E$10)</f>
        <v>1.0748039113960903</v>
      </c>
      <c r="M61" s="129">
        <f>IF(M56="-","-",SUM(M51:M54,M56:M60)*'3l HAP'!$E$10)</f>
        <v>1.1211511154945049</v>
      </c>
      <c r="N61" s="129">
        <f>IF(N56="-","-",SUM(N51:N54,N56:N60)*'3l HAP'!$E$10)</f>
        <v>1.1303858365999251</v>
      </c>
      <c r="O61" s="30"/>
      <c r="P61" s="129">
        <f>IF(P56="-","-",SUM(P51:P54,P56:P60)*'3l HAP'!$E$10)</f>
        <v>1.1303858365999251</v>
      </c>
      <c r="Q61" s="129">
        <f>IF(Q56="-","-",SUM(Q51:Q54,Q56:Q60)*'3l HAP'!$E$10)</f>
        <v>1.1690651397241052</v>
      </c>
      <c r="R61" s="129">
        <f>IF(R56="-","-",SUM(R51:R54,R56:R60)*'3l HAP'!$E$10)</f>
        <v>1.1738736039308675</v>
      </c>
      <c r="S61" s="129">
        <f>IF(S56="-","-",SUM(S51:S54,S56:S60)*'3l HAP'!$E$10)</f>
        <v>1.2055510028092435</v>
      </c>
      <c r="T61" s="129">
        <f>IF(T56="-","-",SUM(T51:T54,T56:T60)*'3l HAP'!$E$10)</f>
        <v>1.1946983746867785</v>
      </c>
      <c r="U61" s="129" t="str">
        <f>IF(U56="-","-",SUM(U51:U54,U56:U60)*'3l HAP'!$E$10)</f>
        <v>-</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15">
      <c r="A62" s="256"/>
      <c r="B62" s="132" t="s">
        <v>44</v>
      </c>
      <c r="C62" s="132" t="str">
        <f>B62&amp;"_"&amp;D62</f>
        <v>Total_N Wales and Mersey</v>
      </c>
      <c r="D62" s="134" t="s">
        <v>319</v>
      </c>
      <c r="E62" s="131"/>
      <c r="F62" s="30"/>
      <c r="G62" s="129">
        <f t="shared" ref="G62:N62" si="6">IF(G56="-","-",SUM(G51:G61))</f>
        <v>91.518718186799148</v>
      </c>
      <c r="H62" s="129">
        <f t="shared" si="6"/>
        <v>91.648946753277798</v>
      </c>
      <c r="I62" s="129">
        <f t="shared" si="6"/>
        <v>87.331700629433371</v>
      </c>
      <c r="J62" s="129">
        <f t="shared" si="6"/>
        <v>87.722386328869391</v>
      </c>
      <c r="K62" s="129">
        <f t="shared" si="6"/>
        <v>88.9584328998247</v>
      </c>
      <c r="L62" s="129">
        <f t="shared" si="6"/>
        <v>89.669357247649799</v>
      </c>
      <c r="M62" s="129">
        <f t="shared" si="6"/>
        <v>91.165780853525021</v>
      </c>
      <c r="N62" s="129">
        <f t="shared" si="6"/>
        <v>91.805759451785008</v>
      </c>
      <c r="O62" s="30"/>
      <c r="P62" s="129">
        <f t="shared" ref="P62:Z62" si="7">IF(P56="-","-",SUM(P51:P61))</f>
        <v>91.805759451785008</v>
      </c>
      <c r="Q62" s="129">
        <f t="shared" si="7"/>
        <v>94.449787202705124</v>
      </c>
      <c r="R62" s="129">
        <f t="shared" si="7"/>
        <v>94.783020242197892</v>
      </c>
      <c r="S62" s="129">
        <f t="shared" si="7"/>
        <v>94.897806607565997</v>
      </c>
      <c r="T62" s="129">
        <f t="shared" si="7"/>
        <v>94.145704876071832</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f>IF('3c AA'!W157="-","-",'3c AA'!W157)</f>
        <v>0</v>
      </c>
      <c r="U65" s="38" t="str">
        <f>IF('3c AA'!X157="-","-",'3c AA'!X157)</f>
        <v>-</v>
      </c>
      <c r="V65" s="38" t="str">
        <f>IF('3c AA'!Y157="-","-",'3c AA'!Y157)</f>
        <v>-</v>
      </c>
      <c r="W65" s="38" t="str">
        <f>IF('3c AA'!Z157="-","-",'3c AA'!Z157)</f>
        <v>-</v>
      </c>
      <c r="X65" s="38" t="str">
        <f>IF('3c AA'!AA157="-","-",'3c AA'!AA157)</f>
        <v>-</v>
      </c>
      <c r="Y65" s="38" t="str">
        <f>IF('3c AA'!AB157="-","-",'3c AA'!AB157)</f>
        <v>-</v>
      </c>
      <c r="Z65" s="38" t="str">
        <f>IF('3c AA'!AC157="-","-",'3c AA'!AC157)</f>
        <v>-</v>
      </c>
      <c r="AA65" s="28"/>
    </row>
    <row r="66" spans="1:27" s="29" customFormat="1" ht="11.25" customHeight="1" x14ac:dyDescent="0.15">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t="str">
        <f>'3d PC'!U61</f>
        <v>-</v>
      </c>
      <c r="V66" s="38" t="str">
        <f>'3d PC'!V61</f>
        <v>-</v>
      </c>
      <c r="W66" s="38" t="str">
        <f>'3d PC'!W61</f>
        <v>-</v>
      </c>
      <c r="X66" s="38" t="str">
        <f>'3d PC'!X61</f>
        <v>-</v>
      </c>
      <c r="Y66" s="38" t="str">
        <f>'3d PC'!Y61</f>
        <v>-</v>
      </c>
      <c r="Z66" s="38" t="str">
        <f>'3d PC'!Z61</f>
        <v>-</v>
      </c>
      <c r="AA66" s="28"/>
    </row>
    <row r="67" spans="1:27" s="29" customFormat="1" ht="11.25" x14ac:dyDescent="0.15">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t="str">
        <f>'3e NC-Elec'!V46</f>
        <v>-</v>
      </c>
      <c r="V67" s="38" t="str">
        <f>'3e NC-Elec'!W46</f>
        <v>-</v>
      </c>
      <c r="W67" s="38" t="str">
        <f>'3e NC-Elec'!X46</f>
        <v>-</v>
      </c>
      <c r="X67" s="38" t="str">
        <f>'3e NC-Elec'!Y46</f>
        <v>-</v>
      </c>
      <c r="Y67" s="38" t="str">
        <f>'3e NC-Elec'!Z46</f>
        <v>-</v>
      </c>
      <c r="Z67" s="38" t="str">
        <f>'3e NC-Elec'!AA46</f>
        <v>-</v>
      </c>
      <c r="AA67" s="28"/>
    </row>
    <row r="68" spans="1:27" s="29" customFormat="1" ht="11.25" x14ac:dyDescent="0.15">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t="str">
        <f>IF('3g CPIH'!Q$16="-","-",'3h OC '!$E$9*('3g CPIH'!Q$16/'3g CPIH'!$G$16))</f>
        <v>-</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SMNCC'!G$50="-","-",'3i SMNCC'!G$50)</f>
        <v>0</v>
      </c>
      <c r="L69" s="38">
        <f>IF('3i SMNCC'!H$50="-","-",'3i SMNCC'!H$50)</f>
        <v>-0.13106672002308281</v>
      </c>
      <c r="M69" s="38">
        <f>IF('3i SMNCC'!I$50="-","-",'3i SMNCC'!I$50)</f>
        <v>1.6490085512788448</v>
      </c>
      <c r="N69" s="38">
        <f>IF('3i SMNCC'!J$50="-","-",'3i SMNCC'!J$50)</f>
        <v>1.7011698553751105</v>
      </c>
      <c r="O69" s="30"/>
      <c r="P69" s="38">
        <f>IF('3i SMNCC'!L$50="-","-",'3i SMNCC'!L$50)</f>
        <v>1.7011698553751105</v>
      </c>
      <c r="Q69" s="38">
        <f>IF('3i SMNCC'!M$50="-","-",'3i SMNCC'!M$50)</f>
        <v>3.37071596157242</v>
      </c>
      <c r="R69" s="38">
        <f>IF('3i SMNCC'!N$50="-","-",'3i SMNCC'!N$50)</f>
        <v>3.2761312765157915</v>
      </c>
      <c r="S69" s="38">
        <f>IF('3i SMNCC'!O$50="-","-",'3i SMNCC'!O$50)</f>
        <v>4.8946129781636989</v>
      </c>
      <c r="T69" s="38">
        <f>IF('3i SMNCC'!P$50="-","-",'3i SMNCC'!P$50)</f>
        <v>4.2887571563853468</v>
      </c>
      <c r="U69" s="38" t="str">
        <f>IF('3i SMNCC'!Q$50="-","-",'3i SMNCC'!Q$50)</f>
        <v>-</v>
      </c>
      <c r="V69" s="38" t="str">
        <f>IF('3i SMNCC'!R$50="-","-",'3i SMNCC'!R$50)</f>
        <v>-</v>
      </c>
      <c r="W69" s="38" t="str">
        <f>IF('3i SMNCC'!S$50="-","-",'3i SMNCC'!S$50)</f>
        <v>-</v>
      </c>
      <c r="X69" s="38" t="str">
        <f>IF('3i SMNCC'!T$50="-","-",'3i SMNCC'!T$50)</f>
        <v>-</v>
      </c>
      <c r="Y69" s="38" t="str">
        <f>IF('3i SMNCC'!U$50="-","-",'3i SMNCC'!U$50)</f>
        <v>-</v>
      </c>
      <c r="Z69" s="38" t="str">
        <f>IF('3i SMNCC'!V$50="-","-",'3i SMNCC'!V$50)</f>
        <v>-</v>
      </c>
      <c r="AA69" s="28"/>
    </row>
    <row r="70" spans="1:27" s="29" customFormat="1" ht="11.25" x14ac:dyDescent="0.15">
      <c r="A70" s="256"/>
      <c r="B70" s="135" t="s">
        <v>349</v>
      </c>
      <c r="C70" s="135" t="s">
        <v>389</v>
      </c>
      <c r="D70" s="133" t="s">
        <v>320</v>
      </c>
      <c r="E70" s="128"/>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f>IF('3g CPIH'!P$16="-","-",'3j PAAC PAP'!$G$17*('3g CPIH'!P$16/'3g CPIH'!$G$16))</f>
        <v>25.983398825831699</v>
      </c>
      <c r="U70" s="38" t="str">
        <f>IF('3g CPIH'!Q$16="-","-",'3j PAAC PAP'!$G$17*('3g CPIH'!Q$16/'3g CPIH'!$G$16))</f>
        <v>-</v>
      </c>
      <c r="V70" s="38" t="str">
        <f>IF('3g CPIH'!R$16="-","-",'3j PAAC PAP'!$G$17*('3g CPIH'!R$16/'3g CPIH'!$G$16))</f>
        <v>-</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15">
      <c r="A71" s="256"/>
      <c r="B71" s="135" t="s">
        <v>349</v>
      </c>
      <c r="C71" s="135" t="s">
        <v>406</v>
      </c>
      <c r="D71" s="133" t="s">
        <v>320</v>
      </c>
      <c r="E71" s="128"/>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f>IF(T66="-","-",SUM(T63:T69)*'3j PAAC PAP'!$G$35)</f>
        <v>0</v>
      </c>
      <c r="U71" s="38" t="str">
        <f>IF(U66="-","-",SUM(U63:U69)*'3j PAAC PAP'!$G$35)</f>
        <v>-</v>
      </c>
      <c r="V71" s="38" t="str">
        <f>IF(V66="-","-",SUM(V63:V69)*'3j PAAC PAP'!$G$35)</f>
        <v>-</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15">
      <c r="A72" s="256"/>
      <c r="B72" s="135" t="s">
        <v>388</v>
      </c>
      <c r="C72" s="135" t="s">
        <v>518</v>
      </c>
      <c r="D72" s="133" t="s">
        <v>320</v>
      </c>
      <c r="E72" s="128"/>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1.6649169766788694</v>
      </c>
      <c r="M72" s="38">
        <f>IF(M66="-","-",SUM(M63:M71)*'3k EBIT'!$E$9)</f>
        <v>1.7532645916928287</v>
      </c>
      <c r="N72" s="38">
        <f>IF(N66="-","-",SUM(N63:N71)*'3k EBIT'!$E$9)</f>
        <v>1.7652487303088433</v>
      </c>
      <c r="O72" s="30"/>
      <c r="P72" s="38">
        <f>IF(P66="-","-",SUM(P63:P71)*'3k EBIT'!$E$9)</f>
        <v>1.7652487303088433</v>
      </c>
      <c r="Q72" s="38">
        <f>IF(Q66="-","-",SUM(Q63:Q71)*'3k EBIT'!$E$9)</f>
        <v>1.81050877926374</v>
      </c>
      <c r="R72" s="38">
        <f>IF(R66="-","-",SUM(R63:R71)*'3k EBIT'!$E$9)</f>
        <v>1.8167488487716503</v>
      </c>
      <c r="S72" s="38">
        <f>IF(S66="-","-",SUM(S63:S71)*'3k EBIT'!$E$9)</f>
        <v>1.8925557797871944</v>
      </c>
      <c r="T72" s="38">
        <f>IF(T66="-","-",SUM(T63:T71)*'3k EBIT'!$E$9)</f>
        <v>1.8784720410058093</v>
      </c>
      <c r="U72" s="38" t="str">
        <f>IF(U66="-","-",SUM(U63:U71)*'3k EBIT'!$E$9)</f>
        <v>-</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15">
      <c r="A73" s="256"/>
      <c r="B73" s="135" t="s">
        <v>292</v>
      </c>
      <c r="C73" s="179" t="s">
        <v>519</v>
      </c>
      <c r="D73" s="133" t="s">
        <v>320</v>
      </c>
      <c r="E73" s="127"/>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1.0745348064193785</v>
      </c>
      <c r="M73" s="38">
        <f>IF(M68="-","-",SUM(M63:M66,M68:M72)*'3l HAP'!$E$10)</f>
        <v>1.1217721269792249</v>
      </c>
      <c r="N73" s="38">
        <f>IF(N68="-","-",SUM(N63:N66,N68:N72)*'3l HAP'!$E$10)</f>
        <v>1.1310068480846449</v>
      </c>
      <c r="O73" s="30"/>
      <c r="P73" s="38">
        <f>IF(P68="-","-",SUM(P63:P66,P68:P72)*'3l HAP'!$E$10)</f>
        <v>1.1310068480846449</v>
      </c>
      <c r="Q73" s="38">
        <f>IF(Q68="-","-",SUM(Q63:Q66,Q68:Q72)*'3l HAP'!$E$10)</f>
        <v>1.1696240500603532</v>
      </c>
      <c r="R73" s="38">
        <f>IF(R68="-","-",SUM(R63:R66,R68:R72)*'3l HAP'!$E$10)</f>
        <v>1.1744325142671153</v>
      </c>
      <c r="S73" s="38">
        <f>IF(S68="-","-",SUM(S63:S66,S68:S72)*'3l HAP'!$E$10)</f>
        <v>1.2071966832437515</v>
      </c>
      <c r="T73" s="38">
        <f>IF(T68="-","-",SUM(T63:T66,T68:T72)*'3l HAP'!$E$10)</f>
        <v>1.1963440551212865</v>
      </c>
      <c r="U73" s="38" t="str">
        <f>IF(U68="-","-",SUM(U63:U66,U68:U72)*'3l HAP'!$E$10)</f>
        <v>-</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15">
      <c r="A74" s="256"/>
      <c r="B74" s="135" t="s">
        <v>44</v>
      </c>
      <c r="C74" s="135" t="str">
        <f>B74&amp;"_"&amp;D74</f>
        <v>Total_Midlands</v>
      </c>
      <c r="D74" s="133" t="s">
        <v>320</v>
      </c>
      <c r="E74" s="128"/>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88.701707910673079</v>
      </c>
      <c r="M74" s="38">
        <f t="shared" si="8"/>
        <v>93.398817785009754</v>
      </c>
      <c r="N74" s="38">
        <f t="shared" si="8"/>
        <v>94.038796383269741</v>
      </c>
      <c r="O74" s="30"/>
      <c r="P74" s="38">
        <f t="shared" ref="P74:Z74" si="9">IF(P68="-","-",SUM(P63:P73))</f>
        <v>94.038796383269741</v>
      </c>
      <c r="Q74" s="38">
        <f t="shared" si="9"/>
        <v>96.459520441041363</v>
      </c>
      <c r="R74" s="38">
        <f t="shared" si="9"/>
        <v>96.792753480534131</v>
      </c>
      <c r="S74" s="38">
        <f t="shared" si="9"/>
        <v>100.81535447600049</v>
      </c>
      <c r="T74" s="38">
        <f t="shared" si="9"/>
        <v>100.06325274450634</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AA'!J158="-","-",'3c AA'!J158)</f>
        <v>-</v>
      </c>
      <c r="H77" s="129" t="str">
        <f>IF('3c AA'!K158="-","-",'3c AA'!K158)</f>
        <v>-</v>
      </c>
      <c r="I77" s="129" t="str">
        <f>IF('3c AA'!L158="-","-",'3c AA'!L158)</f>
        <v>-</v>
      </c>
      <c r="J77" s="129" t="str">
        <f>IF('3c AA'!M158="-","-",'3c AA'!M158)</f>
        <v>-</v>
      </c>
      <c r="K77" s="129" t="str">
        <f>IF('3c AA'!N158="-","-",'3c AA'!N158)</f>
        <v>-</v>
      </c>
      <c r="L77" s="129" t="str">
        <f>IF('3c AA'!O158="-","-",'3c AA'!O158)</f>
        <v>-</v>
      </c>
      <c r="M77" s="129" t="str">
        <f>IF('3c AA'!P158="-","-",'3c AA'!P158)</f>
        <v>-</v>
      </c>
      <c r="N77" s="129" t="str">
        <f>IF('3c AA'!Q158="-","-",'3c AA'!Q158)</f>
        <v>-</v>
      </c>
      <c r="O77" s="30"/>
      <c r="P77" s="129" t="str">
        <f>IF('3c AA'!S158="-","-",'3c AA'!S158)</f>
        <v>-</v>
      </c>
      <c r="Q77" s="129" t="str">
        <f>IF('3c AA'!T158="-","-",'3c AA'!T158)</f>
        <v>-</v>
      </c>
      <c r="R77" s="129" t="str">
        <f>IF('3c AA'!U158="-","-",'3c AA'!U158)</f>
        <v>-</v>
      </c>
      <c r="S77" s="129" t="str">
        <f>IF('3c AA'!V158="-","-",'3c AA'!V158)</f>
        <v>-</v>
      </c>
      <c r="T77" s="129">
        <f>IF('3c AA'!W158="-","-",'3c AA'!W158)</f>
        <v>0</v>
      </c>
      <c r="U77" s="129" t="str">
        <f>IF('3c AA'!X158="-","-",'3c AA'!X158)</f>
        <v>-</v>
      </c>
      <c r="V77" s="129" t="str">
        <f>IF('3c AA'!Y158="-","-",'3c AA'!Y158)</f>
        <v>-</v>
      </c>
      <c r="W77" s="129" t="str">
        <f>IF('3c AA'!Z158="-","-",'3c AA'!Z158)</f>
        <v>-</v>
      </c>
      <c r="X77" s="129" t="str">
        <f>IF('3c AA'!AA158="-","-",'3c AA'!AA158)</f>
        <v>-</v>
      </c>
      <c r="Y77" s="129" t="str">
        <f>IF('3c AA'!AB158="-","-",'3c AA'!AB158)</f>
        <v>-</v>
      </c>
      <c r="Z77" s="129" t="str">
        <f>IF('3c AA'!AC158="-","-",'3c AA'!AC158)</f>
        <v>-</v>
      </c>
      <c r="AA77" s="28"/>
    </row>
    <row r="78" spans="1:27" s="29" customFormat="1" ht="11.25" x14ac:dyDescent="0.15">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t="str">
        <f>'3d PC'!U61</f>
        <v>-</v>
      </c>
      <c r="V78" s="129" t="str">
        <f>'3d PC'!V61</f>
        <v>-</v>
      </c>
      <c r="W78" s="129" t="str">
        <f>'3d PC'!W61</f>
        <v>-</v>
      </c>
      <c r="X78" s="129" t="str">
        <f>'3d PC'!X61</f>
        <v>-</v>
      </c>
      <c r="Y78" s="129" t="str">
        <f>'3d PC'!Y61</f>
        <v>-</v>
      </c>
      <c r="Z78" s="129" t="str">
        <f>'3d PC'!Z61</f>
        <v>-</v>
      </c>
      <c r="AA78" s="28"/>
    </row>
    <row r="79" spans="1:27" s="29" customFormat="1" ht="11.25" x14ac:dyDescent="0.15">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t="str">
        <f>'3e NC-Elec'!V47</f>
        <v>-</v>
      </c>
      <c r="V79" s="129" t="str">
        <f>'3e NC-Elec'!W47</f>
        <v>-</v>
      </c>
      <c r="W79" s="129" t="str">
        <f>'3e NC-Elec'!X47</f>
        <v>-</v>
      </c>
      <c r="X79" s="129" t="str">
        <f>'3e NC-Elec'!Y47</f>
        <v>-</v>
      </c>
      <c r="Y79" s="129" t="str">
        <f>'3e NC-Elec'!Z47</f>
        <v>-</v>
      </c>
      <c r="Z79" s="129" t="str">
        <f>'3e NC-Elec'!AA47</f>
        <v>-</v>
      </c>
      <c r="AA79" s="28"/>
    </row>
    <row r="80" spans="1:27" s="29" customFormat="1" ht="11.25" x14ac:dyDescent="0.15">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t="str">
        <f>IF('3g CPIH'!Q$16="-","-",'3h OC '!$E$9*('3g CPIH'!Q$16/'3g CPIH'!$G$16))</f>
        <v>-</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SMNCC'!G$50="-","-",'3i SMNCC'!G$50)</f>
        <v>0</v>
      </c>
      <c r="L81" s="129">
        <f>IF('3i SMNCC'!H$50="-","-",'3i SMNCC'!H$50)</f>
        <v>-0.13106672002308281</v>
      </c>
      <c r="M81" s="129">
        <f>IF('3i SMNCC'!I$50="-","-",'3i SMNCC'!I$50)</f>
        <v>1.6490085512788448</v>
      </c>
      <c r="N81" s="129">
        <f>IF('3i SMNCC'!J$50="-","-",'3i SMNCC'!J$50)</f>
        <v>1.7011698553751105</v>
      </c>
      <c r="O81" s="30"/>
      <c r="P81" s="129">
        <f>IF('3i SMNCC'!L$50="-","-",'3i SMNCC'!L$50)</f>
        <v>1.7011698553751105</v>
      </c>
      <c r="Q81" s="129">
        <f>IF('3i SMNCC'!M$50="-","-",'3i SMNCC'!M$50)</f>
        <v>3.37071596157242</v>
      </c>
      <c r="R81" s="129">
        <f>IF('3i SMNCC'!N$50="-","-",'3i SMNCC'!N$50)</f>
        <v>3.2761312765157915</v>
      </c>
      <c r="S81" s="129">
        <f>IF('3i SMNCC'!O$50="-","-",'3i SMNCC'!O$50)</f>
        <v>4.8946129781636989</v>
      </c>
      <c r="T81" s="129">
        <f>IF('3i SMNCC'!P$50="-","-",'3i SMNCC'!P$50)</f>
        <v>4.2887571563853468</v>
      </c>
      <c r="U81" s="129" t="str">
        <f>IF('3i SMNCC'!Q$50="-","-",'3i SMNCC'!Q$50)</f>
        <v>-</v>
      </c>
      <c r="V81" s="129" t="str">
        <f>IF('3i SMNCC'!R$50="-","-",'3i SMNCC'!R$50)</f>
        <v>-</v>
      </c>
      <c r="W81" s="129" t="str">
        <f>IF('3i SMNCC'!S$50="-","-",'3i SMNCC'!S$50)</f>
        <v>-</v>
      </c>
      <c r="X81" s="129" t="str">
        <f>IF('3i SMNCC'!T$50="-","-",'3i SMNCC'!T$50)</f>
        <v>-</v>
      </c>
      <c r="Y81" s="129" t="str">
        <f>IF('3i SMNCC'!U$50="-","-",'3i SMNCC'!U$50)</f>
        <v>-</v>
      </c>
      <c r="Z81" s="129" t="str">
        <f>IF('3i SMNCC'!V$50="-","-",'3i SMNCC'!V$50)</f>
        <v>-</v>
      </c>
      <c r="AA81" s="28"/>
    </row>
    <row r="82" spans="1:27" s="29" customFormat="1" ht="11.25" customHeight="1" x14ac:dyDescent="0.15">
      <c r="A82" s="256"/>
      <c r="B82" s="132" t="s">
        <v>349</v>
      </c>
      <c r="C82" s="132" t="s">
        <v>389</v>
      </c>
      <c r="D82" s="134" t="s">
        <v>321</v>
      </c>
      <c r="E82" s="131"/>
      <c r="F82" s="30"/>
      <c r="G82" s="129">
        <f>IF('3g CPIH'!C$16="-","-",'3j PAAC PAP'!$G$17*('3g CPIH'!C$16/'3g CPIH'!$G$16))</f>
        <v>23.857918590998043</v>
      </c>
      <c r="H82" s="129">
        <f>IF('3g CPIH'!D$16="-","-",'3j PAAC PAP'!$G$17*('3g CPIH'!D$16/'3g CPIH'!$G$16))</f>
        <v>23.905682191780819</v>
      </c>
      <c r="I82" s="129">
        <f>IF('3g CPIH'!E$16="-","-",'3j PAAC PAP'!$G$17*('3g CPIH'!E$16/'3g CPIH'!$G$16))</f>
        <v>23.977327592954992</v>
      </c>
      <c r="J82" s="129">
        <f>IF('3g CPIH'!F$16="-","-",'3j PAAC PAP'!$G$17*('3g CPIH'!F$16/'3g CPIH'!$G$16))</f>
        <v>24.120618395303325</v>
      </c>
      <c r="K82" s="129">
        <f>IF('3g CPIH'!G$16="-","-",'3j PAAC PAP'!$G$17*('3g CPIH'!G$16/'3g CPIH'!$G$16))</f>
        <v>24.4072</v>
      </c>
      <c r="L82" s="129">
        <f>IF('3g CPIH'!H$16="-","-",'3j PAAC PAP'!$G$17*('3g CPIH'!H$16/'3g CPIH'!$G$16))</f>
        <v>24.717663405088064</v>
      </c>
      <c r="M82" s="129">
        <f>IF('3g CPIH'!I$16="-","-",'3j PAAC PAP'!$G$17*('3g CPIH'!I$16/'3g CPIH'!$G$16))</f>
        <v>25.075890410958902</v>
      </c>
      <c r="N82" s="129">
        <f>IF('3g CPIH'!J$16="-","-",'3j PAAC PAP'!$G$17*('3g CPIH'!J$16/'3g CPIH'!$G$16))</f>
        <v>25.290826614481411</v>
      </c>
      <c r="O82" s="30"/>
      <c r="P82" s="129">
        <f>IF('3g CPIH'!L$16="-","-",'3j PAAC PAP'!$G$17*('3g CPIH'!L$16/'3g CPIH'!$G$16))</f>
        <v>25.290826614481411</v>
      </c>
      <c r="Q82" s="129">
        <f>IF('3g CPIH'!M$16="-","-",'3j PAAC PAP'!$G$17*('3g CPIH'!M$16/'3g CPIH'!$G$16))</f>
        <v>25.577408219178082</v>
      </c>
      <c r="R82" s="129">
        <f>IF('3g CPIH'!N$16="-","-",'3j PAAC PAP'!$G$17*('3g CPIH'!N$16/'3g CPIH'!$G$16))</f>
        <v>25.768462622309197</v>
      </c>
      <c r="S82" s="129">
        <f>IF('3g CPIH'!O$16="-","-",'3j PAAC PAP'!$G$17*('3g CPIH'!O$16/'3g CPIH'!$G$16))</f>
        <v>25.911753424657533</v>
      </c>
      <c r="T82" s="129">
        <f>IF('3g CPIH'!P$16="-","-",'3j PAAC PAP'!$G$17*('3g CPIH'!P$16/'3g CPIH'!$G$16))</f>
        <v>25.983398825831699</v>
      </c>
      <c r="U82" s="129" t="str">
        <f>IF('3g CPIH'!Q$16="-","-",'3j PAAC PAP'!$G$17*('3g CPIH'!Q$16/'3g CPIH'!$G$16))</f>
        <v>-</v>
      </c>
      <c r="V82" s="129" t="str">
        <f>IF('3g CPIH'!R$16="-","-",'3j PAAC PAP'!$G$17*('3g CPIH'!R$16/'3g CPIH'!$G$16))</f>
        <v>-</v>
      </c>
      <c r="W82" s="129" t="str">
        <f>IF('3g CPIH'!S$16="-","-",'3j PAAC PAP'!$G$17*('3g CPIH'!S$16/'3g CPIH'!$G$16))</f>
        <v>-</v>
      </c>
      <c r="X82" s="129" t="str">
        <f>IF('3g CPIH'!T$16="-","-",'3j PAAC PAP'!$G$17*('3g CPIH'!T$16/'3g CPIH'!$G$16))</f>
        <v>-</v>
      </c>
      <c r="Y82" s="129" t="str">
        <f>IF('3g CPIH'!U$16="-","-",'3j PAAC PAP'!$G$17*('3g CPIH'!U$16/'3g CPIH'!$G$16))</f>
        <v>-</v>
      </c>
      <c r="Z82" s="129" t="str">
        <f>IF('3g CPIH'!V$16="-","-",'3j PAAC PAP'!$G$17*('3g CPIH'!V$16/'3g CPIH'!$G$16))</f>
        <v>-</v>
      </c>
      <c r="AA82" s="28"/>
    </row>
    <row r="83" spans="1:27" s="29" customFormat="1" ht="11.25" customHeight="1" x14ac:dyDescent="0.15">
      <c r="A83" s="256"/>
      <c r="B83" s="132" t="s">
        <v>349</v>
      </c>
      <c r="C83" s="132" t="s">
        <v>406</v>
      </c>
      <c r="D83" s="134" t="s">
        <v>321</v>
      </c>
      <c r="E83" s="131"/>
      <c r="F83" s="30"/>
      <c r="G83" s="129">
        <f>IF(G78="-","-",SUM(G75:G81)*'3j PAAC PAP'!$G$35)</f>
        <v>0</v>
      </c>
      <c r="H83" s="129">
        <f>IF(H78="-","-",SUM(H75:H81)*'3j PAAC PAP'!$G$35)</f>
        <v>0</v>
      </c>
      <c r="I83" s="129">
        <f>IF(I78="-","-",SUM(I75:I81)*'3j PAAC PAP'!$G$35)</f>
        <v>0</v>
      </c>
      <c r="J83" s="129">
        <f>IF(J78="-","-",SUM(J75:J81)*'3j PAAC PAP'!$G$35)</f>
        <v>0</v>
      </c>
      <c r="K83" s="129">
        <f>IF(K78="-","-",SUM(K75:K81)*'3j PAAC PAP'!$G$35)</f>
        <v>0</v>
      </c>
      <c r="L83" s="129">
        <f>IF(L78="-","-",SUM(L75:L81)*'3j PAAC PAP'!$G$35)</f>
        <v>0</v>
      </c>
      <c r="M83" s="129">
        <f>IF(M78="-","-",SUM(M75:M81)*'3j PAAC PAP'!$G$35)</f>
        <v>0</v>
      </c>
      <c r="N83" s="129">
        <f>IF(N78="-","-",SUM(N75:N81)*'3j PAAC PAP'!$G$35)</f>
        <v>0</v>
      </c>
      <c r="O83" s="30"/>
      <c r="P83" s="129">
        <f>IF(P78="-","-",SUM(P75:P81)*'3j PAAC PAP'!$G$35)</f>
        <v>0</v>
      </c>
      <c r="Q83" s="129">
        <f>IF(Q78="-","-",SUM(Q75:Q81)*'3j PAAC PAP'!$G$35)</f>
        <v>0</v>
      </c>
      <c r="R83" s="129">
        <f>IF(R78="-","-",SUM(R75:R81)*'3j PAAC PAP'!$G$35)</f>
        <v>0</v>
      </c>
      <c r="S83" s="129">
        <f>IF(S78="-","-",SUM(S75:S81)*'3j PAAC PAP'!$G$35)</f>
        <v>0</v>
      </c>
      <c r="T83" s="129">
        <f>IF(T78="-","-",SUM(T75:T81)*'3j PAAC PAP'!$G$35)</f>
        <v>0</v>
      </c>
      <c r="U83" s="129" t="str">
        <f>IF(U78="-","-",SUM(U75:U81)*'3j PAAC PAP'!$G$35)</f>
        <v>-</v>
      </c>
      <c r="V83" s="129" t="str">
        <f>IF(V78="-","-",SUM(V75:V81)*'3j PAAC PAP'!$G$35)</f>
        <v>-</v>
      </c>
      <c r="W83" s="129" t="str">
        <f>IF(W78="-","-",SUM(W75:W81)*'3j PAAC PAP'!$G$35)</f>
        <v>-</v>
      </c>
      <c r="X83" s="129" t="str">
        <f>IF(X78="-","-",SUM(X75:X81)*'3j PAAC PAP'!$G$35)</f>
        <v>-</v>
      </c>
      <c r="Y83" s="129" t="str">
        <f>IF(Y78="-","-",SUM(Y75:Y81)*'3j PAAC PAP'!$G$35)</f>
        <v>-</v>
      </c>
      <c r="Z83" s="129" t="str">
        <f>IF(Z78="-","-",SUM(Z75:Z81)*'3j PAAC PAP'!$G$35)</f>
        <v>-</v>
      </c>
      <c r="AA83" s="28"/>
    </row>
    <row r="84" spans="1:27" s="29" customFormat="1" ht="11.25" customHeight="1" x14ac:dyDescent="0.15">
      <c r="A84" s="256"/>
      <c r="B84" s="132" t="s">
        <v>388</v>
      </c>
      <c r="C84" s="132" t="s">
        <v>518</v>
      </c>
      <c r="D84" s="134" t="s">
        <v>321</v>
      </c>
      <c r="E84" s="131"/>
      <c r="F84" s="30"/>
      <c r="G84" s="129">
        <f>IF(G78="-","-",SUM(G75:G83)*'3k EBIT'!$E$9)</f>
        <v>2.0145564206831685</v>
      </c>
      <c r="H84" s="129">
        <f>IF(H78="-","-",SUM(H75:H83)*'3k EBIT'!$E$9)</f>
        <v>2.0169950603450078</v>
      </c>
      <c r="I84" s="129">
        <f>IF(I78="-","-",SUM(I75:I83)*'3k EBIT'!$E$9)</f>
        <v>1.7313237081152018</v>
      </c>
      <c r="J84" s="129">
        <f>IF(J78="-","-",SUM(J75:J83)*'3k EBIT'!$E$9)</f>
        <v>1.7386396271007203</v>
      </c>
      <c r="K84" s="129">
        <f>IF(K78="-","-",SUM(K75:K83)*'3k EBIT'!$E$9)</f>
        <v>1.7215905871103196</v>
      </c>
      <c r="L84" s="129">
        <f>IF(L78="-","-",SUM(L75:L83)*'3k EBIT'!$E$9)</f>
        <v>1.7349032446788695</v>
      </c>
      <c r="M84" s="129">
        <f>IF(M78="-","-",SUM(M75:M83)*'3k EBIT'!$E$9)</f>
        <v>1.8303201796928286</v>
      </c>
      <c r="N84" s="129">
        <f>IF(N78="-","-",SUM(N75:N83)*'3k EBIT'!$E$9)</f>
        <v>1.8423043183088434</v>
      </c>
      <c r="O84" s="30"/>
      <c r="P84" s="129">
        <f>IF(P78="-","-",SUM(P75:P83)*'3k EBIT'!$E$9)</f>
        <v>1.8423043183088434</v>
      </c>
      <c r="Q84" s="129">
        <f>IF(Q78="-","-",SUM(Q75:Q83)*'3k EBIT'!$E$9)</f>
        <v>1.90594459926374</v>
      </c>
      <c r="R84" s="129">
        <f>IF(R78="-","-",SUM(R75:R83)*'3k EBIT'!$E$9)</f>
        <v>1.9121846687716502</v>
      </c>
      <c r="S84" s="129">
        <f>IF(S78="-","-",SUM(S75:S83)*'3k EBIT'!$E$9)</f>
        <v>2.0332352477871947</v>
      </c>
      <c r="T84" s="129">
        <f>IF(T78="-","-",SUM(T75:T83)*'3k EBIT'!$E$9)</f>
        <v>2.0191515090058094</v>
      </c>
      <c r="U84" s="129" t="str">
        <f>IF(U78="-","-",SUM(U75:U83)*'3k EBIT'!$E$9)</f>
        <v>-</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15">
      <c r="A85" s="256"/>
      <c r="B85" s="132" t="s">
        <v>292</v>
      </c>
      <c r="C85" s="177" t="s">
        <v>519</v>
      </c>
      <c r="D85" s="134" t="s">
        <v>321</v>
      </c>
      <c r="E85" s="130"/>
      <c r="F85" s="30"/>
      <c r="G85" s="129">
        <f>IF(G80="-","-",SUM(G75:G78,G80:G84)*'3l HAP'!$E$10)</f>
        <v>1.0463006393521175</v>
      </c>
      <c r="H85" s="129">
        <f>IF(H80="-","-",SUM(H75:H78,H80:H84)*'3l HAP'!$E$10)</f>
        <v>1.0481798029595553</v>
      </c>
      <c r="I85" s="129">
        <f>IF(I80="-","-",SUM(I75:I78,I80:I84)*'3l HAP'!$E$10)</f>
        <v>1.0476845254911975</v>
      </c>
      <c r="J85" s="129">
        <f>IF(J80="-","-",SUM(J75:J78,J80:J84)*'3l HAP'!$E$10)</f>
        <v>1.0533220163135109</v>
      </c>
      <c r="K85" s="129">
        <f>IF(K80="-","-",SUM(K75:K78,K80:K84)*'3l HAP'!$E$10)</f>
        <v>1.0653010259505964</v>
      </c>
      <c r="L85" s="129">
        <f>IF(L80="-","-",SUM(L75:L78,L80:L84)*'3l HAP'!$E$10)</f>
        <v>1.0755594753691664</v>
      </c>
      <c r="M85" s="129">
        <f>IF(M80="-","-",SUM(M75:M78,M80:M84)*'3l HAP'!$E$10)</f>
        <v>1.1229002978431331</v>
      </c>
      <c r="N85" s="129">
        <f>IF(N80="-","-",SUM(N75:N78,N80:N84)*'3l HAP'!$E$10)</f>
        <v>1.1321350189485531</v>
      </c>
      <c r="O85" s="30"/>
      <c r="P85" s="129">
        <f>IF(P80="-","-",SUM(P75:P78,P80:P84)*'3l HAP'!$E$10)</f>
        <v>1.1321350189485531</v>
      </c>
      <c r="Q85" s="129">
        <f>IF(Q80="-","-",SUM(Q75:Q78,Q80:Q84)*'3l HAP'!$E$10)</f>
        <v>1.171021325900973</v>
      </c>
      <c r="R85" s="129">
        <f>IF(R80="-","-",SUM(R75:R78,R80:R84)*'3l HAP'!$E$10)</f>
        <v>1.1758297901077353</v>
      </c>
      <c r="S85" s="129">
        <f>IF(S80="-","-",SUM(S75:S78,S80:S84)*'3l HAP'!$E$10)</f>
        <v>1.2092563713347395</v>
      </c>
      <c r="T85" s="129">
        <f>IF(T80="-","-",SUM(T75:T78,T80:T84)*'3l HAP'!$E$10)</f>
        <v>1.1984037432122745</v>
      </c>
      <c r="U85" s="129" t="str">
        <f>IF(U80="-","-",SUM(U75:U78,U80:U84)*'3l HAP'!$E$10)</f>
        <v>-</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15">
      <c r="A86" s="256"/>
      <c r="B86" s="132" t="s">
        <v>44</v>
      </c>
      <c r="C86" s="132" t="str">
        <f>B86&amp;"_"&amp;D86</f>
        <v>Total_Northern</v>
      </c>
      <c r="D86" s="134" t="s">
        <v>321</v>
      </c>
      <c r="E86" s="131"/>
      <c r="F86" s="30"/>
      <c r="G86" s="129">
        <f t="shared" ref="G86:N86" si="10">IF(G80="-","-",SUM(G75:G85))</f>
        <v>107.07554214280935</v>
      </c>
      <c r="H86" s="129">
        <f t="shared" si="10"/>
        <v>107.20577070928802</v>
      </c>
      <c r="I86" s="129">
        <f t="shared" si="10"/>
        <v>92.169947314316929</v>
      </c>
      <c r="J86" s="129">
        <f t="shared" si="10"/>
        <v>92.560633013752962</v>
      </c>
      <c r="K86" s="129">
        <f t="shared" si="10"/>
        <v>91.675294499797786</v>
      </c>
      <c r="L86" s="129">
        <f t="shared" si="10"/>
        <v>92.386218847622871</v>
      </c>
      <c r="M86" s="129">
        <f t="shared" si="10"/>
        <v>97.455501543873666</v>
      </c>
      <c r="N86" s="129">
        <f t="shared" si="10"/>
        <v>98.095480142133667</v>
      </c>
      <c r="O86" s="30"/>
      <c r="P86" s="129">
        <f t="shared" ref="P86:Z86" si="11">IF(P80="-","-",SUM(P75:P85))</f>
        <v>98.095480142133667</v>
      </c>
      <c r="Q86" s="129">
        <f t="shared" si="11"/>
        <v>101.48385353688197</v>
      </c>
      <c r="R86" s="129">
        <f t="shared" si="11"/>
        <v>101.81708657637475</v>
      </c>
      <c r="S86" s="129">
        <f t="shared" si="11"/>
        <v>108.2215936320915</v>
      </c>
      <c r="T86" s="129">
        <f t="shared" si="11"/>
        <v>107.46949190059733</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f>IF('3c AA'!W159="-","-",'3c AA'!W159)</f>
        <v>0</v>
      </c>
      <c r="U89" s="38" t="str">
        <f>IF('3c AA'!X159="-","-",'3c AA'!X159)</f>
        <v>-</v>
      </c>
      <c r="V89" s="38" t="str">
        <f>IF('3c AA'!Y159="-","-",'3c AA'!Y159)</f>
        <v>-</v>
      </c>
      <c r="W89" s="38" t="str">
        <f>IF('3c AA'!Z159="-","-",'3c AA'!Z159)</f>
        <v>-</v>
      </c>
      <c r="X89" s="38" t="str">
        <f>IF('3c AA'!AA159="-","-",'3c AA'!AA159)</f>
        <v>-</v>
      </c>
      <c r="Y89" s="38" t="str">
        <f>IF('3c AA'!AB159="-","-",'3c AA'!AB159)</f>
        <v>-</v>
      </c>
      <c r="Z89" s="38" t="str">
        <f>IF('3c AA'!AC159="-","-",'3c AA'!AC159)</f>
        <v>-</v>
      </c>
      <c r="AA89" s="28"/>
    </row>
    <row r="90" spans="1:27" s="29" customFormat="1" ht="11.25" x14ac:dyDescent="0.15">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t="str">
        <f>'3d PC'!U61</f>
        <v>-</v>
      </c>
      <c r="V90" s="38" t="str">
        <f>'3d PC'!V61</f>
        <v>-</v>
      </c>
      <c r="W90" s="38" t="str">
        <f>'3d PC'!W61</f>
        <v>-</v>
      </c>
      <c r="X90" s="38" t="str">
        <f>'3d PC'!X61</f>
        <v>-</v>
      </c>
      <c r="Y90" s="38" t="str">
        <f>'3d PC'!Y61</f>
        <v>-</v>
      </c>
      <c r="Z90" s="38" t="str">
        <f>'3d PC'!Z61</f>
        <v>-</v>
      </c>
      <c r="AA90" s="28"/>
    </row>
    <row r="91" spans="1:27" s="29" customFormat="1" ht="11.25" x14ac:dyDescent="0.15">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t="str">
        <f>'3e NC-Elec'!V48</f>
        <v>-</v>
      </c>
      <c r="V91" s="38" t="str">
        <f>'3e NC-Elec'!W48</f>
        <v>-</v>
      </c>
      <c r="W91" s="38" t="str">
        <f>'3e NC-Elec'!X48</f>
        <v>-</v>
      </c>
      <c r="X91" s="38" t="str">
        <f>'3e NC-Elec'!Y48</f>
        <v>-</v>
      </c>
      <c r="Y91" s="38" t="str">
        <f>'3e NC-Elec'!Z48</f>
        <v>-</v>
      </c>
      <c r="Z91" s="38" t="str">
        <f>'3e NC-Elec'!AA48</f>
        <v>-</v>
      </c>
      <c r="AA91" s="28"/>
    </row>
    <row r="92" spans="1:27" s="29" customFormat="1" ht="11.25" x14ac:dyDescent="0.15">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t="str">
        <f>IF('3g CPIH'!Q$16="-","-",'3h OC '!$E$9*('3g CPIH'!Q$16/'3g CPIH'!$G$16))</f>
        <v>-</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SMNCC'!G$50="-","-",'3i SMNCC'!G$50)</f>
        <v>0</v>
      </c>
      <c r="L93" s="38">
        <f>IF('3i SMNCC'!H$50="-","-",'3i SMNCC'!H$50)</f>
        <v>-0.13106672002308281</v>
      </c>
      <c r="M93" s="38">
        <f>IF('3i SMNCC'!I$50="-","-",'3i SMNCC'!I$50)</f>
        <v>1.6490085512788448</v>
      </c>
      <c r="N93" s="38">
        <f>IF('3i SMNCC'!J$50="-","-",'3i SMNCC'!J$50)</f>
        <v>1.7011698553751105</v>
      </c>
      <c r="O93" s="30"/>
      <c r="P93" s="38">
        <f>IF('3i SMNCC'!L$50="-","-",'3i SMNCC'!L$50)</f>
        <v>1.7011698553751105</v>
      </c>
      <c r="Q93" s="38">
        <f>IF('3i SMNCC'!M$50="-","-",'3i SMNCC'!M$50)</f>
        <v>3.37071596157242</v>
      </c>
      <c r="R93" s="38">
        <f>IF('3i SMNCC'!N$50="-","-",'3i SMNCC'!N$50)</f>
        <v>3.2761312765157915</v>
      </c>
      <c r="S93" s="38">
        <f>IF('3i SMNCC'!O$50="-","-",'3i SMNCC'!O$50)</f>
        <v>4.8946129781636989</v>
      </c>
      <c r="T93" s="38">
        <f>IF('3i SMNCC'!P$50="-","-",'3i SMNCC'!P$50)</f>
        <v>4.2887571563853468</v>
      </c>
      <c r="U93" s="38" t="str">
        <f>IF('3i SMNCC'!Q$50="-","-",'3i SMNCC'!Q$50)</f>
        <v>-</v>
      </c>
      <c r="V93" s="38" t="str">
        <f>IF('3i SMNCC'!R$50="-","-",'3i SMNCC'!R$50)</f>
        <v>-</v>
      </c>
      <c r="W93" s="38" t="str">
        <f>IF('3i SMNCC'!S$50="-","-",'3i SMNCC'!S$50)</f>
        <v>-</v>
      </c>
      <c r="X93" s="38" t="str">
        <f>IF('3i SMNCC'!T$50="-","-",'3i SMNCC'!T$50)</f>
        <v>-</v>
      </c>
      <c r="Y93" s="38" t="str">
        <f>IF('3i SMNCC'!U$50="-","-",'3i SMNCC'!U$50)</f>
        <v>-</v>
      </c>
      <c r="Z93" s="38" t="str">
        <f>IF('3i SMNCC'!V$50="-","-",'3i SMNCC'!V$50)</f>
        <v>-</v>
      </c>
      <c r="AA93" s="28"/>
    </row>
    <row r="94" spans="1:27" s="29" customFormat="1" ht="11.25" customHeight="1" x14ac:dyDescent="0.15">
      <c r="A94" s="256"/>
      <c r="B94" s="135" t="s">
        <v>349</v>
      </c>
      <c r="C94" s="135" t="s">
        <v>389</v>
      </c>
      <c r="D94" s="133" t="s">
        <v>322</v>
      </c>
      <c r="E94" s="128"/>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f>IF('3g CPIH'!P$16="-","-",'3j PAAC PAP'!$G$17*('3g CPIH'!P$16/'3g CPIH'!$G$16))</f>
        <v>25.983398825831699</v>
      </c>
      <c r="U94" s="38" t="str">
        <f>IF('3g CPIH'!Q$16="-","-",'3j PAAC PAP'!$G$17*('3g CPIH'!Q$16/'3g CPIH'!$G$16))</f>
        <v>-</v>
      </c>
      <c r="V94" s="38" t="str">
        <f>IF('3g CPIH'!R$16="-","-",'3j PAAC PAP'!$G$17*('3g CPIH'!R$16/'3g CPIH'!$G$16))</f>
        <v>-</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15">
      <c r="A95" s="256"/>
      <c r="B95" s="135" t="s">
        <v>349</v>
      </c>
      <c r="C95" s="135" t="s">
        <v>406</v>
      </c>
      <c r="D95" s="133" t="s">
        <v>322</v>
      </c>
      <c r="E95" s="128"/>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f>IF(T90="-","-",SUM(T87:T93)*'3j PAAC PAP'!$G$35)</f>
        <v>0</v>
      </c>
      <c r="U95" s="38" t="str">
        <f>IF(U90="-","-",SUM(U87:U93)*'3j PAAC PAP'!$G$35)</f>
        <v>-</v>
      </c>
      <c r="V95" s="38" t="str">
        <f>IF(V90="-","-",SUM(V87:V93)*'3j PAAC PAP'!$G$35)</f>
        <v>-</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15">
      <c r="A96" s="256"/>
      <c r="B96" s="135" t="s">
        <v>388</v>
      </c>
      <c r="C96" s="135" t="s">
        <v>518</v>
      </c>
      <c r="D96" s="133" t="s">
        <v>322</v>
      </c>
      <c r="E96" s="128"/>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1.6104832126788695</v>
      </c>
      <c r="M96" s="38">
        <f>IF(M90="-","-",SUM(M87:M95)*'3k EBIT'!$E$9)</f>
        <v>1.6839852556928288</v>
      </c>
      <c r="N96" s="38">
        <f>IF(N90="-","-",SUM(N87:N95)*'3k EBIT'!$E$9)</f>
        <v>1.6959693943088432</v>
      </c>
      <c r="O96" s="30"/>
      <c r="P96" s="38">
        <f>IF(P90="-","-",SUM(P87:P95)*'3k EBIT'!$E$9)</f>
        <v>1.6959693943088432</v>
      </c>
      <c r="Q96" s="38">
        <f>IF(Q90="-","-",SUM(Q87:Q95)*'3k EBIT'!$E$9)</f>
        <v>1.76738592726374</v>
      </c>
      <c r="R96" s="38">
        <f>IF(R90="-","-",SUM(R87:R95)*'3k EBIT'!$E$9)</f>
        <v>1.7736259967716503</v>
      </c>
      <c r="S96" s="38">
        <f>IF(S90="-","-",SUM(S87:S95)*'3k EBIT'!$E$9)</f>
        <v>1.8374150837871941</v>
      </c>
      <c r="T96" s="38">
        <f>IF(T90="-","-",SUM(T87:T95)*'3k EBIT'!$E$9)</f>
        <v>1.8233313450058093</v>
      </c>
      <c r="U96" s="38" t="str">
        <f>IF(U90="-","-",SUM(U87:U95)*'3k EBIT'!$E$9)</f>
        <v>-</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15">
      <c r="A97" s="256"/>
      <c r="B97" s="135" t="s">
        <v>292</v>
      </c>
      <c r="C97" s="179" t="s">
        <v>519</v>
      </c>
      <c r="D97" s="133" t="s">
        <v>322</v>
      </c>
      <c r="E97" s="127"/>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1.0737378416806544</v>
      </c>
      <c r="M97" s="38">
        <f>IF(M92="-","-",SUM(M87:M90,M92:M96)*'3l HAP'!$E$10)</f>
        <v>1.1207578082208489</v>
      </c>
      <c r="N97" s="38">
        <f>IF(N92="-","-",SUM(N87:N90,N92:N96)*'3l HAP'!$E$10)</f>
        <v>1.1299925293262691</v>
      </c>
      <c r="O97" s="30"/>
      <c r="P97" s="38">
        <f>IF(P92="-","-",SUM(P87:P90,P92:P96)*'3l HAP'!$E$10)</f>
        <v>1.1299925293262691</v>
      </c>
      <c r="Q97" s="38">
        <f>IF(Q92="-","-",SUM(Q87:Q90,Q92:Q96)*'3l HAP'!$E$10)</f>
        <v>1.1689926883842212</v>
      </c>
      <c r="R97" s="38">
        <f>IF(R92="-","-",SUM(R87:R90,R92:R96)*'3l HAP'!$E$10)</f>
        <v>1.1738011525909833</v>
      </c>
      <c r="S97" s="38">
        <f>IF(S92="-","-",SUM(S87:S90,S92:S96)*'3l HAP'!$E$10)</f>
        <v>1.2063893683136155</v>
      </c>
      <c r="T97" s="38">
        <f>IF(T92="-","-",SUM(T87:T90,T92:T96)*'3l HAP'!$E$10)</f>
        <v>1.1955367401911505</v>
      </c>
      <c r="U97" s="38" t="str">
        <f>IF(U92="-","-",SUM(U87:U90,U92:U96)*'3l HAP'!$E$10)</f>
        <v>-</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15">
      <c r="A98" s="256"/>
      <c r="B98" s="135" t="s">
        <v>44</v>
      </c>
      <c r="C98" s="135" t="str">
        <f>B98&amp;"_"&amp;D98</f>
        <v>Total_North West</v>
      </c>
      <c r="D98" s="133" t="s">
        <v>322</v>
      </c>
      <c r="E98" s="128"/>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85.835977181934368</v>
      </c>
      <c r="M98" s="38">
        <f t="shared" si="12"/>
        <v>89.751524130251383</v>
      </c>
      <c r="N98" s="38">
        <f t="shared" si="12"/>
        <v>90.391502728511369</v>
      </c>
      <c r="O98" s="30"/>
      <c r="P98" s="38">
        <f t="shared" ref="P98:Z98" si="13">IF(P92="-","-",SUM(P87:P97))</f>
        <v>90.391502728511369</v>
      </c>
      <c r="Q98" s="38">
        <f t="shared" si="13"/>
        <v>94.189266227365238</v>
      </c>
      <c r="R98" s="38">
        <f t="shared" si="13"/>
        <v>94.522499266858006</v>
      </c>
      <c r="S98" s="38">
        <f t="shared" si="13"/>
        <v>97.912406465070347</v>
      </c>
      <c r="T98" s="38">
        <f t="shared" si="13"/>
        <v>97.160304733576211</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AA'!J160="-","-",'3c AA'!J160)</f>
        <v>-</v>
      </c>
      <c r="H101" s="129" t="str">
        <f>IF('3c AA'!K160="-","-",'3c AA'!K160)</f>
        <v>-</v>
      </c>
      <c r="I101" s="129" t="str">
        <f>IF('3c AA'!L160="-","-",'3c AA'!L160)</f>
        <v>-</v>
      </c>
      <c r="J101" s="129" t="str">
        <f>IF('3c AA'!M160="-","-",'3c AA'!M160)</f>
        <v>-</v>
      </c>
      <c r="K101" s="129" t="str">
        <f>IF('3c AA'!N160="-","-",'3c AA'!N160)</f>
        <v>-</v>
      </c>
      <c r="L101" s="129" t="str">
        <f>IF('3c AA'!O160="-","-",'3c AA'!O160)</f>
        <v>-</v>
      </c>
      <c r="M101" s="129" t="str">
        <f>IF('3c AA'!P160="-","-",'3c AA'!P160)</f>
        <v>-</v>
      </c>
      <c r="N101" s="129" t="str">
        <f>IF('3c AA'!Q160="-","-",'3c AA'!Q160)</f>
        <v>-</v>
      </c>
      <c r="O101" s="30"/>
      <c r="P101" s="129" t="str">
        <f>IF('3c AA'!S160="-","-",'3c AA'!S160)</f>
        <v>-</v>
      </c>
      <c r="Q101" s="129" t="str">
        <f>IF('3c AA'!T160="-","-",'3c AA'!T160)</f>
        <v>-</v>
      </c>
      <c r="R101" s="129" t="str">
        <f>IF('3c AA'!U160="-","-",'3c AA'!U160)</f>
        <v>-</v>
      </c>
      <c r="S101" s="129" t="str">
        <f>IF('3c AA'!V160="-","-",'3c AA'!V160)</f>
        <v>-</v>
      </c>
      <c r="T101" s="129">
        <f>IF('3c AA'!W160="-","-",'3c AA'!W160)</f>
        <v>0</v>
      </c>
      <c r="U101" s="129" t="str">
        <f>IF('3c AA'!X160="-","-",'3c AA'!X160)</f>
        <v>-</v>
      </c>
      <c r="V101" s="129" t="str">
        <f>IF('3c AA'!Y160="-","-",'3c AA'!Y160)</f>
        <v>-</v>
      </c>
      <c r="W101" s="129" t="str">
        <f>IF('3c AA'!Z160="-","-",'3c AA'!Z160)</f>
        <v>-</v>
      </c>
      <c r="X101" s="129" t="str">
        <f>IF('3c AA'!AA160="-","-",'3c AA'!AA160)</f>
        <v>-</v>
      </c>
      <c r="Y101" s="129" t="str">
        <f>IF('3c AA'!AB160="-","-",'3c AA'!AB160)</f>
        <v>-</v>
      </c>
      <c r="Z101" s="129" t="str">
        <f>IF('3c AA'!AC160="-","-",'3c AA'!AC160)</f>
        <v>-</v>
      </c>
      <c r="AA101" s="28"/>
    </row>
    <row r="102" spans="1:27" s="29" customFormat="1" ht="11.25" x14ac:dyDescent="0.15">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t="str">
        <f>'3d PC'!U61</f>
        <v>-</v>
      </c>
      <c r="V102" s="129" t="str">
        <f>'3d PC'!V61</f>
        <v>-</v>
      </c>
      <c r="W102" s="129" t="str">
        <f>'3d PC'!W61</f>
        <v>-</v>
      </c>
      <c r="X102" s="129" t="str">
        <f>'3d PC'!X61</f>
        <v>-</v>
      </c>
      <c r="Y102" s="129" t="str">
        <f>'3d PC'!Y61</f>
        <v>-</v>
      </c>
      <c r="Z102" s="129" t="str">
        <f>'3d PC'!Z61</f>
        <v>-</v>
      </c>
      <c r="AA102" s="28"/>
    </row>
    <row r="103" spans="1:27" s="29" customFormat="1" ht="11.25" x14ac:dyDescent="0.15">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t="str">
        <f>'3e NC-Elec'!V49</f>
        <v>-</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15">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t="str">
        <f>IF('3g CPIH'!Q$16="-","-",'3h OC '!$E$9*('3g CPIH'!Q$16/'3g CPIH'!$G$16))</f>
        <v>-</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SMNCC'!G$50="-","-",'3i SMNCC'!G$50)</f>
        <v>0</v>
      </c>
      <c r="L105" s="129">
        <f>IF('3i SMNCC'!H$50="-","-",'3i SMNCC'!H$50)</f>
        <v>-0.13106672002308281</v>
      </c>
      <c r="M105" s="129">
        <f>IF('3i SMNCC'!I$50="-","-",'3i SMNCC'!I$50)</f>
        <v>1.6490085512788448</v>
      </c>
      <c r="N105" s="129">
        <f>IF('3i SMNCC'!J$50="-","-",'3i SMNCC'!J$50)</f>
        <v>1.7011698553751105</v>
      </c>
      <c r="O105" s="30"/>
      <c r="P105" s="129">
        <f>IF('3i SMNCC'!L$50="-","-",'3i SMNCC'!L$50)</f>
        <v>1.7011698553751105</v>
      </c>
      <c r="Q105" s="129">
        <f>IF('3i SMNCC'!M$50="-","-",'3i SMNCC'!M$50)</f>
        <v>3.37071596157242</v>
      </c>
      <c r="R105" s="129">
        <f>IF('3i SMNCC'!N$50="-","-",'3i SMNCC'!N$50)</f>
        <v>3.2761312765157915</v>
      </c>
      <c r="S105" s="129">
        <f>IF('3i SMNCC'!O$50="-","-",'3i SMNCC'!O$50)</f>
        <v>4.8946129781636989</v>
      </c>
      <c r="T105" s="129">
        <f>IF('3i SMNCC'!P$50="-","-",'3i SMNCC'!P$50)</f>
        <v>4.2887571563853468</v>
      </c>
      <c r="U105" s="129" t="str">
        <f>IF('3i SMNCC'!Q$50="-","-",'3i SMNCC'!Q$50)</f>
        <v>-</v>
      </c>
      <c r="V105" s="129" t="str">
        <f>IF('3i SMNCC'!R$50="-","-",'3i SMNCC'!R$50)</f>
        <v>-</v>
      </c>
      <c r="W105" s="129" t="str">
        <f>IF('3i SMNCC'!S$50="-","-",'3i SMNCC'!S$50)</f>
        <v>-</v>
      </c>
      <c r="X105" s="129" t="str">
        <f>IF('3i SMNCC'!T$50="-","-",'3i SMNCC'!T$50)</f>
        <v>-</v>
      </c>
      <c r="Y105" s="129" t="str">
        <f>IF('3i SMNCC'!U$50="-","-",'3i SMNCC'!U$50)</f>
        <v>-</v>
      </c>
      <c r="Z105" s="129" t="str">
        <f>IF('3i SMNCC'!V$50="-","-",'3i SMNCC'!V$50)</f>
        <v>-</v>
      </c>
      <c r="AA105" s="28"/>
    </row>
    <row r="106" spans="1:27" s="29" customFormat="1" ht="11.25" customHeight="1" x14ac:dyDescent="0.15">
      <c r="A106" s="256"/>
      <c r="B106" s="132" t="s">
        <v>349</v>
      </c>
      <c r="C106" s="132" t="s">
        <v>389</v>
      </c>
      <c r="D106" s="134" t="s">
        <v>323</v>
      </c>
      <c r="E106" s="131"/>
      <c r="F106" s="30"/>
      <c r="G106" s="129">
        <f>IF('3g CPIH'!C$16="-","-",'3j PAAC PAP'!$G$17*('3g CPIH'!C$16/'3g CPIH'!$G$16))</f>
        <v>23.857918590998043</v>
      </c>
      <c r="H106" s="129">
        <f>IF('3g CPIH'!D$16="-","-",'3j PAAC PAP'!$G$17*('3g CPIH'!D$16/'3g CPIH'!$G$16))</f>
        <v>23.905682191780819</v>
      </c>
      <c r="I106" s="129">
        <f>IF('3g CPIH'!E$16="-","-",'3j PAAC PAP'!$G$17*('3g CPIH'!E$16/'3g CPIH'!$G$16))</f>
        <v>23.977327592954992</v>
      </c>
      <c r="J106" s="129">
        <f>IF('3g CPIH'!F$16="-","-",'3j PAAC PAP'!$G$17*('3g CPIH'!F$16/'3g CPIH'!$G$16))</f>
        <v>24.120618395303325</v>
      </c>
      <c r="K106" s="129">
        <f>IF('3g CPIH'!G$16="-","-",'3j PAAC PAP'!$G$17*('3g CPIH'!G$16/'3g CPIH'!$G$16))</f>
        <v>24.4072</v>
      </c>
      <c r="L106" s="129">
        <f>IF('3g CPIH'!H$16="-","-",'3j PAAC PAP'!$G$17*('3g CPIH'!H$16/'3g CPIH'!$G$16))</f>
        <v>24.717663405088064</v>
      </c>
      <c r="M106" s="129">
        <f>IF('3g CPIH'!I$16="-","-",'3j PAAC PAP'!$G$17*('3g CPIH'!I$16/'3g CPIH'!$G$16))</f>
        <v>25.075890410958902</v>
      </c>
      <c r="N106" s="129">
        <f>IF('3g CPIH'!J$16="-","-",'3j PAAC PAP'!$G$17*('3g CPIH'!J$16/'3g CPIH'!$G$16))</f>
        <v>25.290826614481411</v>
      </c>
      <c r="O106" s="30"/>
      <c r="P106" s="129">
        <f>IF('3g CPIH'!L$16="-","-",'3j PAAC PAP'!$G$17*('3g CPIH'!L$16/'3g CPIH'!$G$16))</f>
        <v>25.290826614481411</v>
      </c>
      <c r="Q106" s="129">
        <f>IF('3g CPIH'!M$16="-","-",'3j PAAC PAP'!$G$17*('3g CPIH'!M$16/'3g CPIH'!$G$16))</f>
        <v>25.577408219178082</v>
      </c>
      <c r="R106" s="129">
        <f>IF('3g CPIH'!N$16="-","-",'3j PAAC PAP'!$G$17*('3g CPIH'!N$16/'3g CPIH'!$G$16))</f>
        <v>25.768462622309197</v>
      </c>
      <c r="S106" s="129">
        <f>IF('3g CPIH'!O$16="-","-",'3j PAAC PAP'!$G$17*('3g CPIH'!O$16/'3g CPIH'!$G$16))</f>
        <v>25.911753424657533</v>
      </c>
      <c r="T106" s="129">
        <f>IF('3g CPIH'!P$16="-","-",'3j PAAC PAP'!$G$17*('3g CPIH'!P$16/'3g CPIH'!$G$16))</f>
        <v>25.983398825831699</v>
      </c>
      <c r="U106" s="129" t="str">
        <f>IF('3g CPIH'!Q$16="-","-",'3j PAAC PAP'!$G$17*('3g CPIH'!Q$16/'3g CPIH'!$G$16))</f>
        <v>-</v>
      </c>
      <c r="V106" s="129" t="str">
        <f>IF('3g CPIH'!R$16="-","-",'3j PAAC PAP'!$G$17*('3g CPIH'!R$16/'3g CPIH'!$G$16))</f>
        <v>-</v>
      </c>
      <c r="W106" s="129" t="str">
        <f>IF('3g CPIH'!S$16="-","-",'3j PAAC PAP'!$G$17*('3g CPIH'!S$16/'3g CPIH'!$G$16))</f>
        <v>-</v>
      </c>
      <c r="X106" s="129" t="str">
        <f>IF('3g CPIH'!T$16="-","-",'3j PAAC PAP'!$G$17*('3g CPIH'!T$16/'3g CPIH'!$G$16))</f>
        <v>-</v>
      </c>
      <c r="Y106" s="129" t="str">
        <f>IF('3g CPIH'!U$16="-","-",'3j PAAC PAP'!$G$17*('3g CPIH'!U$16/'3g CPIH'!$G$16))</f>
        <v>-</v>
      </c>
      <c r="Z106" s="129" t="str">
        <f>IF('3g CPIH'!V$16="-","-",'3j PAAC PAP'!$G$17*('3g CPIH'!V$16/'3g CPIH'!$G$16))</f>
        <v>-</v>
      </c>
      <c r="AA106" s="28"/>
    </row>
    <row r="107" spans="1:27" s="29" customFormat="1" ht="11.25" customHeight="1" x14ac:dyDescent="0.15">
      <c r="A107" s="256"/>
      <c r="B107" s="132" t="s">
        <v>349</v>
      </c>
      <c r="C107" s="132" t="s">
        <v>406</v>
      </c>
      <c r="D107" s="134" t="s">
        <v>323</v>
      </c>
      <c r="E107" s="131"/>
      <c r="F107" s="30"/>
      <c r="G107" s="129">
        <f>IF(G102="-","-",SUM(G99:G105)*'3j PAAC PAP'!$G$35)</f>
        <v>0</v>
      </c>
      <c r="H107" s="129">
        <f>IF(H102="-","-",SUM(H99:H105)*'3j PAAC PAP'!$G$35)</f>
        <v>0</v>
      </c>
      <c r="I107" s="129">
        <f>IF(I102="-","-",SUM(I99:I105)*'3j PAAC PAP'!$G$35)</f>
        <v>0</v>
      </c>
      <c r="J107" s="129">
        <f>IF(J102="-","-",SUM(J99:J105)*'3j PAAC PAP'!$G$35)</f>
        <v>0</v>
      </c>
      <c r="K107" s="129">
        <f>IF(K102="-","-",SUM(K99:K105)*'3j PAAC PAP'!$G$35)</f>
        <v>0</v>
      </c>
      <c r="L107" s="129">
        <f>IF(L102="-","-",SUM(L99:L105)*'3j PAAC PAP'!$G$35)</f>
        <v>0</v>
      </c>
      <c r="M107" s="129">
        <f>IF(M102="-","-",SUM(M99:M105)*'3j PAAC PAP'!$G$35)</f>
        <v>0</v>
      </c>
      <c r="N107" s="129">
        <f>IF(N102="-","-",SUM(N99:N105)*'3j PAAC PAP'!$G$35)</f>
        <v>0</v>
      </c>
      <c r="O107" s="30"/>
      <c r="P107" s="129">
        <f>IF(P102="-","-",SUM(P99:P105)*'3j PAAC PAP'!$G$35)</f>
        <v>0</v>
      </c>
      <c r="Q107" s="129">
        <f>IF(Q102="-","-",SUM(Q99:Q105)*'3j PAAC PAP'!$G$35)</f>
        <v>0</v>
      </c>
      <c r="R107" s="129">
        <f>IF(R102="-","-",SUM(R99:R105)*'3j PAAC PAP'!$G$35)</f>
        <v>0</v>
      </c>
      <c r="S107" s="129">
        <f>IF(S102="-","-",SUM(S99:S105)*'3j PAAC PAP'!$G$35)</f>
        <v>0</v>
      </c>
      <c r="T107" s="129">
        <f>IF(T102="-","-",SUM(T99:T105)*'3j PAAC PAP'!$G$35)</f>
        <v>0</v>
      </c>
      <c r="U107" s="129" t="str">
        <f>IF(U102="-","-",SUM(U99:U105)*'3j PAAC PAP'!$G$35)</f>
        <v>-</v>
      </c>
      <c r="V107" s="129" t="str">
        <f>IF(V102="-","-",SUM(V99:V105)*'3j PAAC PAP'!$G$35)</f>
        <v>-</v>
      </c>
      <c r="W107" s="129" t="str">
        <f>IF(W102="-","-",SUM(W99:W105)*'3j PAAC PAP'!$G$35)</f>
        <v>-</v>
      </c>
      <c r="X107" s="129" t="str">
        <f>IF(X102="-","-",SUM(X99:X105)*'3j PAAC PAP'!$G$35)</f>
        <v>-</v>
      </c>
      <c r="Y107" s="129" t="str">
        <f>IF(Y102="-","-",SUM(Y99:Y105)*'3j PAAC PAP'!$G$35)</f>
        <v>-</v>
      </c>
      <c r="Z107" s="129" t="str">
        <f>IF(Z102="-","-",SUM(Z99:Z105)*'3j PAAC PAP'!$G$35)</f>
        <v>-</v>
      </c>
      <c r="AA107" s="28"/>
    </row>
    <row r="108" spans="1:27" s="29" customFormat="1" ht="11.25" customHeight="1" x14ac:dyDescent="0.15">
      <c r="A108" s="256"/>
      <c r="B108" s="132" t="s">
        <v>388</v>
      </c>
      <c r="C108" s="132" t="s">
        <v>518</v>
      </c>
      <c r="D108" s="134" t="s">
        <v>323</v>
      </c>
      <c r="E108" s="131"/>
      <c r="F108" s="30"/>
      <c r="G108" s="129">
        <f>IF(G102="-","-",SUM(G99:G107)*'3k EBIT'!$E$9)</f>
        <v>1.5727239206831682</v>
      </c>
      <c r="H108" s="129">
        <f>IF(H102="-","-",SUM(H99:H107)*'3k EBIT'!$E$9)</f>
        <v>1.5751625603450079</v>
      </c>
      <c r="I108" s="129">
        <f>IF(I102="-","-",SUM(I99:I107)*'3k EBIT'!$E$9)</f>
        <v>1.5581253681152019</v>
      </c>
      <c r="J108" s="129">
        <f>IF(J102="-","-",SUM(J99:J107)*'3k EBIT'!$E$9)</f>
        <v>1.5654412871007202</v>
      </c>
      <c r="K108" s="129">
        <f>IF(K102="-","-",SUM(K99:K107)*'3k EBIT'!$E$9)</f>
        <v>1.5908081671103194</v>
      </c>
      <c r="L108" s="129">
        <f>IF(L102="-","-",SUM(L99:L107)*'3k EBIT'!$E$9)</f>
        <v>1.6041208246788694</v>
      </c>
      <c r="M108" s="129">
        <f>IF(M102="-","-",SUM(M99:M107)*'3k EBIT'!$E$9)</f>
        <v>1.6592426356928287</v>
      </c>
      <c r="N108" s="129">
        <f>IF(N102="-","-",SUM(N99:N107)*'3k EBIT'!$E$9)</f>
        <v>1.6712267743088431</v>
      </c>
      <c r="O108" s="30"/>
      <c r="P108" s="129">
        <f>IF(P102="-","-",SUM(P99:P107)*'3k EBIT'!$E$9)</f>
        <v>1.6712267743088431</v>
      </c>
      <c r="Q108" s="129">
        <f>IF(Q102="-","-",SUM(Q99:Q107)*'3k EBIT'!$E$9)</f>
        <v>1.7313323952637403</v>
      </c>
      <c r="R108" s="129">
        <f>IF(R102="-","-",SUM(R99:R107)*'3k EBIT'!$E$9)</f>
        <v>1.7375724647716502</v>
      </c>
      <c r="S108" s="129">
        <f>IF(S102="-","-",SUM(S99:S107)*'3k EBIT'!$E$9)</f>
        <v>1.8084308717871944</v>
      </c>
      <c r="T108" s="129">
        <f>IF(T102="-","-",SUM(T99:T107)*'3k EBIT'!$E$9)</f>
        <v>1.7943471330058094</v>
      </c>
      <c r="U108" s="129" t="str">
        <f>IF(U102="-","-",SUM(U99:U107)*'3k EBIT'!$E$9)</f>
        <v>-</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15">
      <c r="A109" s="256"/>
      <c r="B109" s="132" t="s">
        <v>292</v>
      </c>
      <c r="C109" s="177" t="s">
        <v>519</v>
      </c>
      <c r="D109" s="134" t="s">
        <v>323</v>
      </c>
      <c r="E109" s="130"/>
      <c r="F109" s="30"/>
      <c r="G109" s="129">
        <f>IF(G104="-","-",SUM(G99:G102,G104:G108)*'3l HAP'!$E$10)</f>
        <v>1.0398317697196175</v>
      </c>
      <c r="H109" s="129">
        <f>IF(H104="-","-",SUM(H99:H102,H104:H108)*'3l HAP'!$E$10)</f>
        <v>1.0417109333270551</v>
      </c>
      <c r="I109" s="129">
        <f>IF(I104="-","-",SUM(I99:I102,I104:I108)*'3l HAP'!$E$10)</f>
        <v>1.0451487285952574</v>
      </c>
      <c r="J109" s="129">
        <f>IF(J104="-","-",SUM(J99:J102,J104:J108)*'3l HAP'!$E$10)</f>
        <v>1.0507862194175708</v>
      </c>
      <c r="K109" s="129">
        <f>IF(K104="-","-",SUM(K99:K102,K104:K108)*'3l HAP'!$E$10)</f>
        <v>1.0633862405393766</v>
      </c>
      <c r="L109" s="129">
        <f>IF(L104="-","-",SUM(L99:L102,L104:L108)*'3l HAP'!$E$10)</f>
        <v>1.0736446899579464</v>
      </c>
      <c r="M109" s="129">
        <f>IF(M104="-","-",SUM(M99:M102,M104:M108)*'3l HAP'!$E$10)</f>
        <v>1.120395551521429</v>
      </c>
      <c r="N109" s="129">
        <f>IF(N104="-","-",SUM(N99:N102,N104:N108)*'3l HAP'!$E$10)</f>
        <v>1.129630272626849</v>
      </c>
      <c r="O109" s="30"/>
      <c r="P109" s="129">
        <f>IF(P104="-","-",SUM(P99:P102,P104:P108)*'3l HAP'!$E$10)</f>
        <v>1.129630272626849</v>
      </c>
      <c r="Q109" s="129">
        <f>IF(Q104="-","-",SUM(Q99:Q102,Q104:Q108)*'3l HAP'!$E$10)</f>
        <v>1.168464828622209</v>
      </c>
      <c r="R109" s="129">
        <f>IF(R104="-","-",SUM(R99:R102,R104:R108)*'3l HAP'!$E$10)</f>
        <v>1.1732732928289713</v>
      </c>
      <c r="S109" s="129">
        <f>IF(S104="-","-",SUM(S99:S102,S104:S108)*'3l HAP'!$E$10)</f>
        <v>1.2059650104657236</v>
      </c>
      <c r="T109" s="129">
        <f>IF(T104="-","-",SUM(T99:T102,T104:T108)*'3l HAP'!$E$10)</f>
        <v>1.1951123823432586</v>
      </c>
      <c r="U109" s="129" t="str">
        <f>IF(U104="-","-",SUM(U99:U102,U104:U108)*'3l HAP'!$E$10)</f>
        <v>-</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15">
      <c r="A110" s="256"/>
      <c r="B110" s="132" t="s">
        <v>44</v>
      </c>
      <c r="C110" s="132" t="str">
        <f>B110&amp;"_"&amp;D110</f>
        <v>Total_Southern</v>
      </c>
      <c r="D110" s="134" t="s">
        <v>323</v>
      </c>
      <c r="E110" s="131"/>
      <c r="F110" s="30"/>
      <c r="G110" s="129">
        <f t="shared" ref="G110:N110" si="14">IF(G104="-","-",SUM(G99:G109))</f>
        <v>83.814740773176865</v>
      </c>
      <c r="H110" s="129">
        <f t="shared" si="14"/>
        <v>83.944969339655529</v>
      </c>
      <c r="I110" s="129">
        <f t="shared" si="14"/>
        <v>83.051713177420993</v>
      </c>
      <c r="J110" s="129">
        <f t="shared" si="14"/>
        <v>83.442398876857013</v>
      </c>
      <c r="K110" s="129">
        <f t="shared" si="14"/>
        <v>84.790097294386555</v>
      </c>
      <c r="L110" s="129">
        <f t="shared" si="14"/>
        <v>85.501021642211654</v>
      </c>
      <c r="M110" s="129">
        <f t="shared" si="14"/>
        <v>88.448919253551963</v>
      </c>
      <c r="N110" s="129">
        <f t="shared" si="14"/>
        <v>89.08889785181195</v>
      </c>
      <c r="O110" s="30"/>
      <c r="P110" s="129">
        <f t="shared" ref="P110:Z110" si="15">IF(P104="-","-",SUM(P99:P109))</f>
        <v>89.08889785181195</v>
      </c>
      <c r="Q110" s="129">
        <f t="shared" si="15"/>
        <v>92.291184835603218</v>
      </c>
      <c r="R110" s="129">
        <f t="shared" si="15"/>
        <v>92.624417875095972</v>
      </c>
      <c r="S110" s="129">
        <f t="shared" si="15"/>
        <v>96.386497895222476</v>
      </c>
      <c r="T110" s="129">
        <f t="shared" si="15"/>
        <v>95.634396163728326</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f>IF('3c AA'!W161="-","-",'3c AA'!W161)</f>
        <v>0</v>
      </c>
      <c r="U113" s="38" t="str">
        <f>IF('3c AA'!X161="-","-",'3c AA'!X161)</f>
        <v>-</v>
      </c>
      <c r="V113" s="38" t="str">
        <f>IF('3c AA'!Y161="-","-",'3c AA'!Y161)</f>
        <v>-</v>
      </c>
      <c r="W113" s="38" t="str">
        <f>IF('3c AA'!Z161="-","-",'3c AA'!Z161)</f>
        <v>-</v>
      </c>
      <c r="X113" s="38" t="str">
        <f>IF('3c AA'!AA161="-","-",'3c AA'!AA161)</f>
        <v>-</v>
      </c>
      <c r="Y113" s="38" t="str">
        <f>IF('3c AA'!AB161="-","-",'3c AA'!AB161)</f>
        <v>-</v>
      </c>
      <c r="Z113" s="38" t="str">
        <f>IF('3c AA'!AC161="-","-",'3c AA'!AC161)</f>
        <v>-</v>
      </c>
      <c r="AA113" s="28"/>
    </row>
    <row r="114" spans="1:27" s="29" customFormat="1" ht="12.4" customHeight="1" x14ac:dyDescent="0.15">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t="str">
        <f>'3d PC'!U61</f>
        <v>-</v>
      </c>
      <c r="V114" s="38" t="str">
        <f>'3d PC'!V61</f>
        <v>-</v>
      </c>
      <c r="W114" s="38" t="str">
        <f>'3d PC'!W61</f>
        <v>-</v>
      </c>
      <c r="X114" s="38" t="str">
        <f>'3d PC'!X61</f>
        <v>-</v>
      </c>
      <c r="Y114" s="38" t="str">
        <f>'3d PC'!Y61</f>
        <v>-</v>
      </c>
      <c r="Z114" s="38" t="str">
        <f>'3d PC'!Z61</f>
        <v>-</v>
      </c>
      <c r="AA114" s="28"/>
    </row>
    <row r="115" spans="1:27" s="29" customFormat="1" ht="11.25" customHeight="1" x14ac:dyDescent="0.15">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t="str">
        <f>'3e NC-Elec'!V50</f>
        <v>-</v>
      </c>
      <c r="V115" s="38" t="str">
        <f>'3e NC-Elec'!W50</f>
        <v>-</v>
      </c>
      <c r="W115" s="38" t="str">
        <f>'3e NC-Elec'!X50</f>
        <v>-</v>
      </c>
      <c r="X115" s="38" t="str">
        <f>'3e NC-Elec'!Y50</f>
        <v>-</v>
      </c>
      <c r="Y115" s="38" t="str">
        <f>'3e NC-Elec'!Z50</f>
        <v>-</v>
      </c>
      <c r="Z115" s="38" t="str">
        <f>'3e NC-Elec'!AA50</f>
        <v>-</v>
      </c>
      <c r="AA115" s="28"/>
    </row>
    <row r="116" spans="1:27" s="29" customFormat="1" ht="11.25" customHeight="1" x14ac:dyDescent="0.15">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t="str">
        <f>IF('3g CPIH'!Q$16="-","-",'3h OC '!$E$9*('3g CPIH'!Q$16/'3g CPIH'!$G$16))</f>
        <v>-</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SMNCC'!G$50="-","-",'3i SMNCC'!G$50)</f>
        <v>0</v>
      </c>
      <c r="L117" s="38">
        <f>IF('3i SMNCC'!H$50="-","-",'3i SMNCC'!H$50)</f>
        <v>-0.13106672002308281</v>
      </c>
      <c r="M117" s="38">
        <f>IF('3i SMNCC'!I$50="-","-",'3i SMNCC'!I$50)</f>
        <v>1.6490085512788448</v>
      </c>
      <c r="N117" s="38">
        <f>IF('3i SMNCC'!J$50="-","-",'3i SMNCC'!J$50)</f>
        <v>1.7011698553751105</v>
      </c>
      <c r="O117" s="30"/>
      <c r="P117" s="38">
        <f>IF('3i SMNCC'!L$50="-","-",'3i SMNCC'!L$50)</f>
        <v>1.7011698553751105</v>
      </c>
      <c r="Q117" s="38">
        <f>IF('3i SMNCC'!M$50="-","-",'3i SMNCC'!M$50)</f>
        <v>3.37071596157242</v>
      </c>
      <c r="R117" s="38">
        <f>IF('3i SMNCC'!N$50="-","-",'3i SMNCC'!N$50)</f>
        <v>3.2761312765157915</v>
      </c>
      <c r="S117" s="38">
        <f>IF('3i SMNCC'!O$50="-","-",'3i SMNCC'!O$50)</f>
        <v>4.8946129781636989</v>
      </c>
      <c r="T117" s="38">
        <f>IF('3i SMNCC'!P$50="-","-",'3i SMNCC'!P$50)</f>
        <v>4.2887571563853468</v>
      </c>
      <c r="U117" s="38" t="str">
        <f>IF('3i SMNCC'!Q$50="-","-",'3i SMNCC'!Q$50)</f>
        <v>-</v>
      </c>
      <c r="V117" s="38" t="str">
        <f>IF('3i SMNCC'!R$50="-","-",'3i SMNCC'!R$50)</f>
        <v>-</v>
      </c>
      <c r="W117" s="38" t="str">
        <f>IF('3i SMNCC'!S$50="-","-",'3i SMNCC'!S$50)</f>
        <v>-</v>
      </c>
      <c r="X117" s="38" t="str">
        <f>IF('3i SMNCC'!T$50="-","-",'3i SMNCC'!T$50)</f>
        <v>-</v>
      </c>
      <c r="Y117" s="38" t="str">
        <f>IF('3i SMNCC'!U$50="-","-",'3i SMNCC'!U$50)</f>
        <v>-</v>
      </c>
      <c r="Z117" s="38" t="str">
        <f>IF('3i SMNCC'!V$50="-","-",'3i SMNCC'!V$50)</f>
        <v>-</v>
      </c>
      <c r="AA117" s="28"/>
    </row>
    <row r="118" spans="1:27" s="29" customFormat="1" ht="11.25" customHeight="1" x14ac:dyDescent="0.15">
      <c r="A118" s="256"/>
      <c r="B118" s="135" t="s">
        <v>349</v>
      </c>
      <c r="C118" s="135" t="s">
        <v>389</v>
      </c>
      <c r="D118" s="133" t="s">
        <v>324</v>
      </c>
      <c r="E118" s="128"/>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f>IF('3g CPIH'!P$16="-","-",'3j PAAC PAP'!$G$17*('3g CPIH'!P$16/'3g CPIH'!$G$16))</f>
        <v>25.983398825831699</v>
      </c>
      <c r="U118" s="38" t="str">
        <f>IF('3g CPIH'!Q$16="-","-",'3j PAAC PAP'!$G$17*('3g CPIH'!Q$16/'3g CPIH'!$G$16))</f>
        <v>-</v>
      </c>
      <c r="V118" s="38" t="str">
        <f>IF('3g CPIH'!R$16="-","-",'3j PAAC PAP'!$G$17*('3g CPIH'!R$16/'3g CPIH'!$G$16))</f>
        <v>-</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15">
      <c r="A119" s="256"/>
      <c r="B119" s="135" t="s">
        <v>349</v>
      </c>
      <c r="C119" s="135" t="s">
        <v>406</v>
      </c>
      <c r="D119" s="133" t="s">
        <v>324</v>
      </c>
      <c r="E119" s="128"/>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f>IF(T114="-","-",SUM(T111:T117)*'3j PAAC PAP'!$G$35)</f>
        <v>0</v>
      </c>
      <c r="U119" s="38" t="str">
        <f>IF(U114="-","-",SUM(U111:U117)*'3j PAAC PAP'!$G$35)</f>
        <v>-</v>
      </c>
      <c r="V119" s="38" t="str">
        <f>IF(V114="-","-",SUM(V111:V117)*'3j PAAC PAP'!$G$35)</f>
        <v>-</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15">
      <c r="A120" s="256"/>
      <c r="B120" s="135" t="s">
        <v>388</v>
      </c>
      <c r="C120" s="135" t="s">
        <v>518</v>
      </c>
      <c r="D120" s="133" t="s">
        <v>324</v>
      </c>
      <c r="E120" s="128"/>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1.7080398286788694</v>
      </c>
      <c r="M120" s="38">
        <f>IF(M114="-","-",SUM(M111:M119)*'3k EBIT'!$E$9)</f>
        <v>1.7631616396928285</v>
      </c>
      <c r="N120" s="38">
        <f>IF(N114="-","-",SUM(N111:N119)*'3k EBIT'!$E$9)</f>
        <v>1.7751457783088433</v>
      </c>
      <c r="O120" s="30"/>
      <c r="P120" s="38">
        <f>IF(P114="-","-",SUM(P111:P119)*'3k EBIT'!$E$9)</f>
        <v>1.7751457783088433</v>
      </c>
      <c r="Q120" s="38">
        <f>IF(Q114="-","-",SUM(Q111:Q119)*'3k EBIT'!$E$9)</f>
        <v>1.8409068552637402</v>
      </c>
      <c r="R120" s="38">
        <f>IF(R114="-","-",SUM(R111:R119)*'3k EBIT'!$E$9)</f>
        <v>1.8471469247716503</v>
      </c>
      <c r="S120" s="38">
        <f>IF(S114="-","-",SUM(S111:S119)*'3k EBIT'!$E$9)</f>
        <v>1.9024528277871942</v>
      </c>
      <c r="T120" s="38">
        <f>IF(T114="-","-",SUM(T111:T119)*'3k EBIT'!$E$9)</f>
        <v>1.8883690890058096</v>
      </c>
      <c r="U120" s="38" t="str">
        <f>IF(U114="-","-",SUM(U111:U119)*'3k EBIT'!$E$9)</f>
        <v>-</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15">
      <c r="A121" s="256"/>
      <c r="B121" s="135" t="s">
        <v>292</v>
      </c>
      <c r="C121" s="179" t="s">
        <v>519</v>
      </c>
      <c r="D121" s="133" t="s">
        <v>324</v>
      </c>
      <c r="E121" s="127"/>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1.0751661680955102</v>
      </c>
      <c r="M121" s="38">
        <f>IF(M116="-","-",SUM(M111:M114,M116:M120)*'3l HAP'!$E$10)</f>
        <v>1.1219170296589929</v>
      </c>
      <c r="N121" s="38">
        <f>IF(N116="-","-",SUM(N111:N114,N116:N120)*'3l HAP'!$E$10)</f>
        <v>1.1311517507644129</v>
      </c>
      <c r="O121" s="30"/>
      <c r="P121" s="38">
        <f>IF(P116="-","-",SUM(P111:P114,P116:P120)*'3l HAP'!$E$10)</f>
        <v>1.1311517507644129</v>
      </c>
      <c r="Q121" s="38">
        <f>IF(Q116="-","-",SUM(Q111:Q114,Q116:Q120)*'3l HAP'!$E$10)</f>
        <v>1.170069108291069</v>
      </c>
      <c r="R121" s="38">
        <f>IF(R116="-","-",SUM(R111:R114,R116:R120)*'3l HAP'!$E$10)</f>
        <v>1.1748775724978313</v>
      </c>
      <c r="S121" s="38">
        <f>IF(S116="-","-",SUM(S111:S114,S116:S120)*'3l HAP'!$E$10)</f>
        <v>1.2073415859235197</v>
      </c>
      <c r="T121" s="38">
        <f>IF(T116="-","-",SUM(T111:T114,T116:T120)*'3l HAP'!$E$10)</f>
        <v>1.1964889578010545</v>
      </c>
      <c r="U121" s="38" t="str">
        <f>IF(U116="-","-",SUM(U111:U114,U116:U120)*'3l HAP'!$E$10)</f>
        <v>-</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15">
      <c r="A122" s="256"/>
      <c r="B122" s="135" t="s">
        <v>44</v>
      </c>
      <c r="C122" s="135" t="str">
        <f>B122&amp;"_"&amp;D122</f>
        <v>Total_South East</v>
      </c>
      <c r="D122" s="133" t="s">
        <v>324</v>
      </c>
      <c r="E122" s="128"/>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90.971962124349204</v>
      </c>
      <c r="M122" s="38">
        <f t="shared" si="16"/>
        <v>93.919859735689514</v>
      </c>
      <c r="N122" s="38">
        <f t="shared" si="16"/>
        <v>94.559838333949514</v>
      </c>
      <c r="O122" s="30"/>
      <c r="P122" s="38">
        <f t="shared" ref="P122:Z122" si="17">IF(P116="-","-",SUM(P111:P121))</f>
        <v>94.559838333949514</v>
      </c>
      <c r="Q122" s="38">
        <f t="shared" si="17"/>
        <v>98.05986357527209</v>
      </c>
      <c r="R122" s="38">
        <f t="shared" si="17"/>
        <v>98.393096614764858</v>
      </c>
      <c r="S122" s="38">
        <f t="shared" si="17"/>
        <v>101.33639642668027</v>
      </c>
      <c r="T122" s="38">
        <f t="shared" si="17"/>
        <v>100.58429469518612</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AA'!J162="-","-",'3c AA'!J162)</f>
        <v>-</v>
      </c>
      <c r="H125" s="129" t="str">
        <f>IF('3c AA'!K162="-","-",'3c AA'!K162)</f>
        <v>-</v>
      </c>
      <c r="I125" s="129" t="str">
        <f>IF('3c AA'!L162="-","-",'3c AA'!L162)</f>
        <v>-</v>
      </c>
      <c r="J125" s="129" t="str">
        <f>IF('3c AA'!M162="-","-",'3c AA'!M162)</f>
        <v>-</v>
      </c>
      <c r="K125" s="129" t="str">
        <f>IF('3c AA'!N162="-","-",'3c AA'!N162)</f>
        <v>-</v>
      </c>
      <c r="L125" s="129" t="str">
        <f>IF('3c AA'!O162="-","-",'3c AA'!O162)</f>
        <v>-</v>
      </c>
      <c r="M125" s="129" t="str">
        <f>IF('3c AA'!P162="-","-",'3c AA'!P162)</f>
        <v>-</v>
      </c>
      <c r="N125" s="129" t="str">
        <f>IF('3c AA'!Q162="-","-",'3c AA'!Q162)</f>
        <v>-</v>
      </c>
      <c r="O125" s="30"/>
      <c r="P125" s="129" t="str">
        <f>IF('3c AA'!S162="-","-",'3c AA'!S162)</f>
        <v>-</v>
      </c>
      <c r="Q125" s="129" t="str">
        <f>IF('3c AA'!T162="-","-",'3c AA'!T162)</f>
        <v>-</v>
      </c>
      <c r="R125" s="129" t="str">
        <f>IF('3c AA'!U162="-","-",'3c AA'!U162)</f>
        <v>-</v>
      </c>
      <c r="S125" s="129" t="str">
        <f>IF('3c AA'!V162="-","-",'3c AA'!V162)</f>
        <v>-</v>
      </c>
      <c r="T125" s="129">
        <f>IF('3c AA'!W162="-","-",'3c AA'!W162)</f>
        <v>0</v>
      </c>
      <c r="U125" s="129" t="str">
        <f>IF('3c AA'!X162="-","-",'3c AA'!X162)</f>
        <v>-</v>
      </c>
      <c r="V125" s="129" t="str">
        <f>IF('3c AA'!Y162="-","-",'3c AA'!Y162)</f>
        <v>-</v>
      </c>
      <c r="W125" s="129" t="str">
        <f>IF('3c AA'!Z162="-","-",'3c AA'!Z162)</f>
        <v>-</v>
      </c>
      <c r="X125" s="129" t="str">
        <f>IF('3c AA'!AA162="-","-",'3c AA'!AA162)</f>
        <v>-</v>
      </c>
      <c r="Y125" s="129" t="str">
        <f>IF('3c AA'!AB162="-","-",'3c AA'!AB162)</f>
        <v>-</v>
      </c>
      <c r="Z125" s="129" t="str">
        <f>IF('3c AA'!AC162="-","-",'3c AA'!AC162)</f>
        <v>-</v>
      </c>
      <c r="AA125" s="28"/>
    </row>
    <row r="126" spans="1:27" s="29" customFormat="1" ht="11.25" customHeight="1" x14ac:dyDescent="0.15">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t="str">
        <f>'3d PC'!U61</f>
        <v>-</v>
      </c>
      <c r="V126" s="129" t="str">
        <f>'3d PC'!V61</f>
        <v>-</v>
      </c>
      <c r="W126" s="129" t="str">
        <f>'3d PC'!W61</f>
        <v>-</v>
      </c>
      <c r="X126" s="129" t="str">
        <f>'3d PC'!X61</f>
        <v>-</v>
      </c>
      <c r="Y126" s="129" t="str">
        <f>'3d PC'!Y61</f>
        <v>-</v>
      </c>
      <c r="Z126" s="129" t="str">
        <f>'3d PC'!Z61</f>
        <v>-</v>
      </c>
      <c r="AA126" s="28"/>
    </row>
    <row r="127" spans="1:27" s="29" customFormat="1" ht="11.25" customHeight="1" x14ac:dyDescent="0.15">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t="str">
        <f>'3e NC-Elec'!V51</f>
        <v>-</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15">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t="str">
        <f>IF('3g CPIH'!Q$16="-","-",'3h OC '!$E$9*('3g CPIH'!Q$16/'3g CPIH'!$G$16))</f>
        <v>-</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SMNCC'!G$50="-","-",'3i SMNCC'!G$50)</f>
        <v>0</v>
      </c>
      <c r="L129" s="129">
        <f>IF('3i SMNCC'!H$50="-","-",'3i SMNCC'!H$50)</f>
        <v>-0.13106672002308281</v>
      </c>
      <c r="M129" s="129">
        <f>IF('3i SMNCC'!I$50="-","-",'3i SMNCC'!I$50)</f>
        <v>1.6490085512788448</v>
      </c>
      <c r="N129" s="129">
        <f>IF('3i SMNCC'!J$50="-","-",'3i SMNCC'!J$50)</f>
        <v>1.7011698553751105</v>
      </c>
      <c r="O129" s="30"/>
      <c r="P129" s="129">
        <f>IF('3i SMNCC'!L$50="-","-",'3i SMNCC'!L$50)</f>
        <v>1.7011698553751105</v>
      </c>
      <c r="Q129" s="129">
        <f>IF('3i SMNCC'!M$50="-","-",'3i SMNCC'!M$50)</f>
        <v>3.37071596157242</v>
      </c>
      <c r="R129" s="129">
        <f>IF('3i SMNCC'!N$50="-","-",'3i SMNCC'!N$50)</f>
        <v>3.2761312765157915</v>
      </c>
      <c r="S129" s="129">
        <f>IF('3i SMNCC'!O$50="-","-",'3i SMNCC'!O$50)</f>
        <v>4.8946129781636989</v>
      </c>
      <c r="T129" s="129">
        <f>IF('3i SMNCC'!P$50="-","-",'3i SMNCC'!P$50)</f>
        <v>4.2887571563853468</v>
      </c>
      <c r="U129" s="129" t="str">
        <f>IF('3i SMNCC'!Q$50="-","-",'3i SMNCC'!Q$50)</f>
        <v>-</v>
      </c>
      <c r="V129" s="129" t="str">
        <f>IF('3i SMNCC'!R$50="-","-",'3i SMNCC'!R$50)</f>
        <v>-</v>
      </c>
      <c r="W129" s="129" t="str">
        <f>IF('3i SMNCC'!S$50="-","-",'3i SMNCC'!S$50)</f>
        <v>-</v>
      </c>
      <c r="X129" s="129" t="str">
        <f>IF('3i SMNCC'!T$50="-","-",'3i SMNCC'!T$50)</f>
        <v>-</v>
      </c>
      <c r="Y129" s="129" t="str">
        <f>IF('3i SMNCC'!U$50="-","-",'3i SMNCC'!U$50)</f>
        <v>-</v>
      </c>
      <c r="Z129" s="129" t="str">
        <f>IF('3i SMNCC'!V$50="-","-",'3i SMNCC'!V$50)</f>
        <v>-</v>
      </c>
      <c r="AA129" s="28"/>
    </row>
    <row r="130" spans="1:27" s="29" customFormat="1" ht="11.25" customHeight="1" x14ac:dyDescent="0.15">
      <c r="A130" s="256"/>
      <c r="B130" s="132" t="s">
        <v>349</v>
      </c>
      <c r="C130" s="132" t="s">
        <v>389</v>
      </c>
      <c r="D130" s="134" t="s">
        <v>325</v>
      </c>
      <c r="E130" s="131"/>
      <c r="F130" s="30"/>
      <c r="G130" s="129">
        <f>IF('3g CPIH'!C$16="-","-",'3j PAAC PAP'!$G$17*('3g CPIH'!C$16/'3g CPIH'!$G$16))</f>
        <v>23.857918590998043</v>
      </c>
      <c r="H130" s="129">
        <f>IF('3g CPIH'!D$16="-","-",'3j PAAC PAP'!$G$17*('3g CPIH'!D$16/'3g CPIH'!$G$16))</f>
        <v>23.905682191780819</v>
      </c>
      <c r="I130" s="129">
        <f>IF('3g CPIH'!E$16="-","-",'3j PAAC PAP'!$G$17*('3g CPIH'!E$16/'3g CPIH'!$G$16))</f>
        <v>23.977327592954992</v>
      </c>
      <c r="J130" s="129">
        <f>IF('3g CPIH'!F$16="-","-",'3j PAAC PAP'!$G$17*('3g CPIH'!F$16/'3g CPIH'!$G$16))</f>
        <v>24.120618395303325</v>
      </c>
      <c r="K130" s="129">
        <f>IF('3g CPIH'!G$16="-","-",'3j PAAC PAP'!$G$17*('3g CPIH'!G$16/'3g CPIH'!$G$16))</f>
        <v>24.4072</v>
      </c>
      <c r="L130" s="129">
        <f>IF('3g CPIH'!H$16="-","-",'3j PAAC PAP'!$G$17*('3g CPIH'!H$16/'3g CPIH'!$G$16))</f>
        <v>24.717663405088064</v>
      </c>
      <c r="M130" s="129">
        <f>IF('3g CPIH'!I$16="-","-",'3j PAAC PAP'!$G$17*('3g CPIH'!I$16/'3g CPIH'!$G$16))</f>
        <v>25.075890410958902</v>
      </c>
      <c r="N130" s="129">
        <f>IF('3g CPIH'!J$16="-","-",'3j PAAC PAP'!$G$17*('3g CPIH'!J$16/'3g CPIH'!$G$16))</f>
        <v>25.290826614481411</v>
      </c>
      <c r="O130" s="30"/>
      <c r="P130" s="129">
        <f>IF('3g CPIH'!L$16="-","-",'3j PAAC PAP'!$G$17*('3g CPIH'!L$16/'3g CPIH'!$G$16))</f>
        <v>25.290826614481411</v>
      </c>
      <c r="Q130" s="129">
        <f>IF('3g CPIH'!M$16="-","-",'3j PAAC PAP'!$G$17*('3g CPIH'!M$16/'3g CPIH'!$G$16))</f>
        <v>25.577408219178082</v>
      </c>
      <c r="R130" s="129">
        <f>IF('3g CPIH'!N$16="-","-",'3j PAAC PAP'!$G$17*('3g CPIH'!N$16/'3g CPIH'!$G$16))</f>
        <v>25.768462622309197</v>
      </c>
      <c r="S130" s="129">
        <f>IF('3g CPIH'!O$16="-","-",'3j PAAC PAP'!$G$17*('3g CPIH'!O$16/'3g CPIH'!$G$16))</f>
        <v>25.911753424657533</v>
      </c>
      <c r="T130" s="129">
        <f>IF('3g CPIH'!P$16="-","-",'3j PAAC PAP'!$G$17*('3g CPIH'!P$16/'3g CPIH'!$G$16))</f>
        <v>25.983398825831699</v>
      </c>
      <c r="U130" s="129" t="str">
        <f>IF('3g CPIH'!Q$16="-","-",'3j PAAC PAP'!$G$17*('3g CPIH'!Q$16/'3g CPIH'!$G$16))</f>
        <v>-</v>
      </c>
      <c r="V130" s="129" t="str">
        <f>IF('3g CPIH'!R$16="-","-",'3j PAAC PAP'!$G$17*('3g CPIH'!R$16/'3g CPIH'!$G$16))</f>
        <v>-</v>
      </c>
      <c r="W130" s="129" t="str">
        <f>IF('3g CPIH'!S$16="-","-",'3j PAAC PAP'!$G$17*('3g CPIH'!S$16/'3g CPIH'!$G$16))</f>
        <v>-</v>
      </c>
      <c r="X130" s="129" t="str">
        <f>IF('3g CPIH'!T$16="-","-",'3j PAAC PAP'!$G$17*('3g CPIH'!T$16/'3g CPIH'!$G$16))</f>
        <v>-</v>
      </c>
      <c r="Y130" s="129" t="str">
        <f>IF('3g CPIH'!U$16="-","-",'3j PAAC PAP'!$G$17*('3g CPIH'!U$16/'3g CPIH'!$G$16))</f>
        <v>-</v>
      </c>
      <c r="Z130" s="129" t="str">
        <f>IF('3g CPIH'!V$16="-","-",'3j PAAC PAP'!$G$17*('3g CPIH'!V$16/'3g CPIH'!$G$16))</f>
        <v>-</v>
      </c>
      <c r="AA130" s="28"/>
    </row>
    <row r="131" spans="1:27" s="29" customFormat="1" ht="11.25" customHeight="1" x14ac:dyDescent="0.15">
      <c r="A131" s="256"/>
      <c r="B131" s="132" t="s">
        <v>349</v>
      </c>
      <c r="C131" s="132" t="s">
        <v>406</v>
      </c>
      <c r="D131" s="134" t="s">
        <v>325</v>
      </c>
      <c r="E131" s="131"/>
      <c r="F131" s="30"/>
      <c r="G131" s="129">
        <f>IF(G126="-","-",SUM(G123:G129)*'3j PAAC PAP'!$G$35)</f>
        <v>0</v>
      </c>
      <c r="H131" s="129">
        <f>IF(H126="-","-",SUM(H123:H129)*'3j PAAC PAP'!$G$35)</f>
        <v>0</v>
      </c>
      <c r="I131" s="129">
        <f>IF(I126="-","-",SUM(I123:I129)*'3j PAAC PAP'!$G$35)</f>
        <v>0</v>
      </c>
      <c r="J131" s="129">
        <f>IF(J126="-","-",SUM(J123:J129)*'3j PAAC PAP'!$G$35)</f>
        <v>0</v>
      </c>
      <c r="K131" s="129">
        <f>IF(K126="-","-",SUM(K123:K129)*'3j PAAC PAP'!$G$35)</f>
        <v>0</v>
      </c>
      <c r="L131" s="129">
        <f>IF(L126="-","-",SUM(L123:L129)*'3j PAAC PAP'!$G$35)</f>
        <v>0</v>
      </c>
      <c r="M131" s="129">
        <f>IF(M126="-","-",SUM(M123:M129)*'3j PAAC PAP'!$G$35)</f>
        <v>0</v>
      </c>
      <c r="N131" s="129">
        <f>IF(N126="-","-",SUM(N123:N129)*'3j PAAC PAP'!$G$35)</f>
        <v>0</v>
      </c>
      <c r="O131" s="30"/>
      <c r="P131" s="129">
        <f>IF(P126="-","-",SUM(P123:P129)*'3j PAAC PAP'!$G$35)</f>
        <v>0</v>
      </c>
      <c r="Q131" s="129">
        <f>IF(Q126="-","-",SUM(Q123:Q129)*'3j PAAC PAP'!$G$35)</f>
        <v>0</v>
      </c>
      <c r="R131" s="129">
        <f>IF(R126="-","-",SUM(R123:R129)*'3j PAAC PAP'!$G$35)</f>
        <v>0</v>
      </c>
      <c r="S131" s="129">
        <f>IF(S126="-","-",SUM(S123:S129)*'3j PAAC PAP'!$G$35)</f>
        <v>0</v>
      </c>
      <c r="T131" s="129">
        <f>IF(T126="-","-",SUM(T123:T129)*'3j PAAC PAP'!$G$35)</f>
        <v>0</v>
      </c>
      <c r="U131" s="129" t="str">
        <f>IF(U126="-","-",SUM(U123:U129)*'3j PAAC PAP'!$G$35)</f>
        <v>-</v>
      </c>
      <c r="V131" s="129" t="str">
        <f>IF(V126="-","-",SUM(V123:V129)*'3j PAAC PAP'!$G$35)</f>
        <v>-</v>
      </c>
      <c r="W131" s="129" t="str">
        <f>IF(W126="-","-",SUM(W123:W129)*'3j PAAC PAP'!$G$35)</f>
        <v>-</v>
      </c>
      <c r="X131" s="129" t="str">
        <f>IF(X126="-","-",SUM(X123:X129)*'3j PAAC PAP'!$G$35)</f>
        <v>-</v>
      </c>
      <c r="Y131" s="129" t="str">
        <f>IF(Y126="-","-",SUM(Y123:Y129)*'3j PAAC PAP'!$G$35)</f>
        <v>-</v>
      </c>
      <c r="Z131" s="129" t="str">
        <f>IF(Z126="-","-",SUM(Z123:Z129)*'3j PAAC PAP'!$G$35)</f>
        <v>-</v>
      </c>
      <c r="AA131" s="28"/>
    </row>
    <row r="132" spans="1:27" s="29" customFormat="1" ht="11.25" x14ac:dyDescent="0.15">
      <c r="A132" s="256"/>
      <c r="B132" s="132" t="s">
        <v>388</v>
      </c>
      <c r="C132" s="132" t="s">
        <v>518</v>
      </c>
      <c r="D132" s="134" t="s">
        <v>325</v>
      </c>
      <c r="E132" s="131"/>
      <c r="F132" s="30"/>
      <c r="G132" s="129">
        <f>IF(G126="-","-",SUM(G123:G131)*'3k EBIT'!$E$9)</f>
        <v>1.6257438206831683</v>
      </c>
      <c r="H132" s="129">
        <f>IF(H126="-","-",SUM(H123:H131)*'3k EBIT'!$E$9)</f>
        <v>1.6281824603450077</v>
      </c>
      <c r="I132" s="129">
        <f>IF(I126="-","-",SUM(I123:I131)*'3k EBIT'!$E$9)</f>
        <v>1.7454623481152018</v>
      </c>
      <c r="J132" s="129">
        <f>IF(J126="-","-",SUM(J123:J131)*'3k EBIT'!$E$9)</f>
        <v>1.7527782671007202</v>
      </c>
      <c r="K132" s="129">
        <f>IF(K126="-","-",SUM(K123:K131)*'3k EBIT'!$E$9)</f>
        <v>1.6897786471103198</v>
      </c>
      <c r="L132" s="129">
        <f>IF(L126="-","-",SUM(L123:L131)*'3k EBIT'!$E$9)</f>
        <v>1.7030913046788694</v>
      </c>
      <c r="M132" s="129">
        <f>IF(M126="-","-",SUM(M123:M131)*'3k EBIT'!$E$9)</f>
        <v>1.7737656196928286</v>
      </c>
      <c r="N132" s="129">
        <f>IF(N126="-","-",SUM(N123:N131)*'3k EBIT'!$E$9)</f>
        <v>1.7857497583088431</v>
      </c>
      <c r="O132" s="30"/>
      <c r="P132" s="129">
        <f>IF(P126="-","-",SUM(P123:P131)*'3k EBIT'!$E$9)</f>
        <v>1.7857497583088431</v>
      </c>
      <c r="Q132" s="129">
        <f>IF(Q126="-","-",SUM(Q123:Q131)*'3k EBIT'!$E$9)</f>
        <v>1.8211127592637402</v>
      </c>
      <c r="R132" s="129">
        <f>IF(R126="-","-",SUM(R123:R131)*'3k EBIT'!$E$9)</f>
        <v>1.8273528287716503</v>
      </c>
      <c r="S132" s="129">
        <f>IF(S126="-","-",SUM(S123:S131)*'3k EBIT'!$E$9)</f>
        <v>1.8706408877871943</v>
      </c>
      <c r="T132" s="129">
        <f>IF(T126="-","-",SUM(T123:T131)*'3k EBIT'!$E$9)</f>
        <v>1.8565571490058093</v>
      </c>
      <c r="U132" s="129" t="str">
        <f>IF(U126="-","-",SUM(U123:U131)*'3k EBIT'!$E$9)</f>
        <v>-</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15">
      <c r="A133" s="256"/>
      <c r="B133" s="132" t="s">
        <v>292</v>
      </c>
      <c r="C133" s="177" t="s">
        <v>519</v>
      </c>
      <c r="D133" s="134" t="s">
        <v>325</v>
      </c>
      <c r="E133" s="130"/>
      <c r="F133" s="30"/>
      <c r="G133" s="129">
        <f>IF(G128="-","-",SUM(G123:G126,G128:G132)*'3l HAP'!$E$10)</f>
        <v>1.0406080340755175</v>
      </c>
      <c r="H133" s="129">
        <f>IF(H128="-","-",SUM(H123:H126,H128:H132)*'3l HAP'!$E$10)</f>
        <v>1.0424871976829551</v>
      </c>
      <c r="I133" s="129">
        <f>IF(I128="-","-",SUM(I123:I126,I128:I132)*'3l HAP'!$E$10)</f>
        <v>1.0478915293194375</v>
      </c>
      <c r="J133" s="129">
        <f>IF(J128="-","-",SUM(J123:J126,J128:J132)*'3l HAP'!$E$10)</f>
        <v>1.0535290201417509</v>
      </c>
      <c r="K133" s="129">
        <f>IF(K128="-","-",SUM(K123:K126,K128:K132)*'3l HAP'!$E$10)</f>
        <v>1.0648352673370565</v>
      </c>
      <c r="L133" s="129">
        <f>IF(L128="-","-",SUM(L123:L126,L128:L132)*'3l HAP'!$E$10)</f>
        <v>1.0750937167556263</v>
      </c>
      <c r="M133" s="129">
        <f>IF(M128="-","-",SUM(M123:M126,M128:M132)*'3l HAP'!$E$10)</f>
        <v>1.122072282530173</v>
      </c>
      <c r="N133" s="129">
        <f>IF(N128="-","-",SUM(N123:N126,N128:N132)*'3l HAP'!$E$10)</f>
        <v>1.131307003635593</v>
      </c>
      <c r="O133" s="30"/>
      <c r="P133" s="129">
        <f>IF(P128="-","-",SUM(P123:P126,P128:P132)*'3l HAP'!$E$10)</f>
        <v>1.131307003635593</v>
      </c>
      <c r="Q133" s="129">
        <f>IF(Q128="-","-",SUM(Q123:Q126,Q128:Q132)*'3l HAP'!$E$10)</f>
        <v>1.1697793029315331</v>
      </c>
      <c r="R133" s="129">
        <f>IF(R128="-","-",SUM(R123:R126,R128:R132)*'3l HAP'!$E$10)</f>
        <v>1.1745877671382954</v>
      </c>
      <c r="S133" s="129">
        <f>IF(S128="-","-",SUM(S123:S126,S128:S132)*'3l HAP'!$E$10)</f>
        <v>1.2068758273099793</v>
      </c>
      <c r="T133" s="129">
        <f>IF(T128="-","-",SUM(T123:T126,T128:T132)*'3l HAP'!$E$10)</f>
        <v>1.1960231991875145</v>
      </c>
      <c r="U133" s="129" t="str">
        <f>IF(U128="-","-",SUM(U123:U126,U128:U132)*'3l HAP'!$E$10)</f>
        <v>-</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15">
      <c r="A134" s="256"/>
      <c r="B134" s="132" t="s">
        <v>44</v>
      </c>
      <c r="C134" s="132" t="str">
        <f>B134&amp;"_"&amp;D134</f>
        <v>Total_South Wales</v>
      </c>
      <c r="D134" s="134" t="s">
        <v>325</v>
      </c>
      <c r="E134" s="131"/>
      <c r="F134" s="30"/>
      <c r="G134" s="129">
        <f t="shared" ref="G134:N134" si="18">IF(G128="-","-",SUM(G123:G133))</f>
        <v>86.606036937532764</v>
      </c>
      <c r="H134" s="129">
        <f t="shared" si="18"/>
        <v>86.736265504011428</v>
      </c>
      <c r="I134" s="129">
        <f t="shared" si="18"/>
        <v>92.914292958145182</v>
      </c>
      <c r="J134" s="129">
        <f t="shared" si="18"/>
        <v>93.304978657581188</v>
      </c>
      <c r="K134" s="129">
        <f t="shared" si="18"/>
        <v>90.000516801184247</v>
      </c>
      <c r="L134" s="129">
        <f t="shared" si="18"/>
        <v>90.711441149009332</v>
      </c>
      <c r="M134" s="129">
        <f t="shared" si="18"/>
        <v>94.478118968560693</v>
      </c>
      <c r="N134" s="129">
        <f t="shared" si="18"/>
        <v>95.11809756682068</v>
      </c>
      <c r="O134" s="30"/>
      <c r="P134" s="129">
        <f t="shared" ref="P134:Z134" si="19">IF(P128="-","-",SUM(P123:P133))</f>
        <v>95.11809756682068</v>
      </c>
      <c r="Q134" s="129">
        <f t="shared" si="19"/>
        <v>97.017779673912543</v>
      </c>
      <c r="R134" s="129">
        <f t="shared" si="19"/>
        <v>97.351012713405311</v>
      </c>
      <c r="S134" s="129">
        <f t="shared" si="19"/>
        <v>99.661618728066728</v>
      </c>
      <c r="T134" s="129">
        <f t="shared" si="19"/>
        <v>98.909516996572563</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f>IF('3c AA'!W163="-","-",'3c AA'!W163)</f>
        <v>0</v>
      </c>
      <c r="U137" s="38" t="str">
        <f>IF('3c AA'!X163="-","-",'3c AA'!X163)</f>
        <v>-</v>
      </c>
      <c r="V137" s="38" t="str">
        <f>IF('3c AA'!Y163="-","-",'3c AA'!Y163)</f>
        <v>-</v>
      </c>
      <c r="W137" s="38" t="str">
        <f>IF('3c AA'!Z163="-","-",'3c AA'!Z163)</f>
        <v>-</v>
      </c>
      <c r="X137" s="38" t="str">
        <f>IF('3c AA'!AA163="-","-",'3c AA'!AA163)</f>
        <v>-</v>
      </c>
      <c r="Y137" s="38" t="str">
        <f>IF('3c AA'!AB163="-","-",'3c AA'!AB163)</f>
        <v>-</v>
      </c>
      <c r="Z137" s="38" t="str">
        <f>IF('3c AA'!AC163="-","-",'3c AA'!AC163)</f>
        <v>-</v>
      </c>
      <c r="AA137" s="28"/>
    </row>
    <row r="138" spans="1:27" s="29" customFormat="1" ht="11.25" customHeight="1" x14ac:dyDescent="0.15">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t="str">
        <f>'3d PC'!U61</f>
        <v>-</v>
      </c>
      <c r="V138" s="38" t="str">
        <f>'3d PC'!V61</f>
        <v>-</v>
      </c>
      <c r="W138" s="38" t="str">
        <f>'3d PC'!W61</f>
        <v>-</v>
      </c>
      <c r="X138" s="38" t="str">
        <f>'3d PC'!X61</f>
        <v>-</v>
      </c>
      <c r="Y138" s="38" t="str">
        <f>'3d PC'!Y61</f>
        <v>-</v>
      </c>
      <c r="Z138" s="38" t="str">
        <f>'3d PC'!Z61</f>
        <v>-</v>
      </c>
      <c r="AA138" s="28"/>
    </row>
    <row r="139" spans="1:27" s="29" customFormat="1" ht="11.25" customHeight="1" x14ac:dyDescent="0.15">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t="str">
        <f>'3e NC-Elec'!V52</f>
        <v>-</v>
      </c>
      <c r="V139" s="38" t="str">
        <f>'3e NC-Elec'!W52</f>
        <v>-</v>
      </c>
      <c r="W139" s="38" t="str">
        <f>'3e NC-Elec'!X52</f>
        <v>-</v>
      </c>
      <c r="X139" s="38" t="str">
        <f>'3e NC-Elec'!Y52</f>
        <v>-</v>
      </c>
      <c r="Y139" s="38" t="str">
        <f>'3e NC-Elec'!Z52</f>
        <v>-</v>
      </c>
      <c r="Z139" s="38" t="str">
        <f>'3e NC-Elec'!AA52</f>
        <v>-</v>
      </c>
      <c r="AA139" s="28"/>
    </row>
    <row r="140" spans="1:27" s="29" customFormat="1" ht="11.25" customHeight="1" x14ac:dyDescent="0.15">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t="str">
        <f>IF('3g CPIH'!Q$16="-","-",'3h OC '!$E$9*('3g CPIH'!Q$16/'3g CPIH'!$G$16))</f>
        <v>-</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SMNCC'!G$50="-","-",'3i SMNCC'!G$50)</f>
        <v>0</v>
      </c>
      <c r="L141" s="38">
        <f>IF('3i SMNCC'!H$50="-","-",'3i SMNCC'!H$50)</f>
        <v>-0.13106672002308281</v>
      </c>
      <c r="M141" s="38">
        <f>IF('3i SMNCC'!I$50="-","-",'3i SMNCC'!I$50)</f>
        <v>1.6490085512788448</v>
      </c>
      <c r="N141" s="38">
        <f>IF('3i SMNCC'!J$50="-","-",'3i SMNCC'!J$50)</f>
        <v>1.7011698553751105</v>
      </c>
      <c r="O141" s="30"/>
      <c r="P141" s="38">
        <f>IF('3i SMNCC'!L$50="-","-",'3i SMNCC'!L$50)</f>
        <v>1.7011698553751105</v>
      </c>
      <c r="Q141" s="38">
        <f>IF('3i SMNCC'!M$50="-","-",'3i SMNCC'!M$50)</f>
        <v>3.37071596157242</v>
      </c>
      <c r="R141" s="38">
        <f>IF('3i SMNCC'!N$50="-","-",'3i SMNCC'!N$50)</f>
        <v>3.2761312765157915</v>
      </c>
      <c r="S141" s="38">
        <f>IF('3i SMNCC'!O$50="-","-",'3i SMNCC'!O$50)</f>
        <v>4.8946129781636989</v>
      </c>
      <c r="T141" s="38">
        <f>IF('3i SMNCC'!P$50="-","-",'3i SMNCC'!P$50)</f>
        <v>4.2887571563853468</v>
      </c>
      <c r="U141" s="38" t="str">
        <f>IF('3i SMNCC'!Q$50="-","-",'3i SMNCC'!Q$50)</f>
        <v>-</v>
      </c>
      <c r="V141" s="38" t="str">
        <f>IF('3i SMNCC'!R$50="-","-",'3i SMNCC'!R$50)</f>
        <v>-</v>
      </c>
      <c r="W141" s="38" t="str">
        <f>IF('3i SMNCC'!S$50="-","-",'3i SMNCC'!S$50)</f>
        <v>-</v>
      </c>
      <c r="X141" s="38" t="str">
        <f>IF('3i SMNCC'!T$50="-","-",'3i SMNCC'!T$50)</f>
        <v>-</v>
      </c>
      <c r="Y141" s="38" t="str">
        <f>IF('3i SMNCC'!U$50="-","-",'3i SMNCC'!U$50)</f>
        <v>-</v>
      </c>
      <c r="Z141" s="38" t="str">
        <f>IF('3i SMNCC'!V$50="-","-",'3i SMNCC'!V$50)</f>
        <v>-</v>
      </c>
      <c r="AA141" s="28"/>
    </row>
    <row r="142" spans="1:27" s="29" customFormat="1" ht="12.4" customHeight="1" x14ac:dyDescent="0.15">
      <c r="A142" s="256"/>
      <c r="B142" s="135" t="s">
        <v>349</v>
      </c>
      <c r="C142" s="135" t="s">
        <v>389</v>
      </c>
      <c r="D142" s="133" t="s">
        <v>326</v>
      </c>
      <c r="E142" s="128"/>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f>IF('3g CPIH'!P$16="-","-",'3j PAAC PAP'!$G$17*('3g CPIH'!P$16/'3g CPIH'!$G$16))</f>
        <v>25.983398825831699</v>
      </c>
      <c r="U142" s="38" t="str">
        <f>IF('3g CPIH'!Q$16="-","-",'3j PAAC PAP'!$G$17*('3g CPIH'!Q$16/'3g CPIH'!$G$16))</f>
        <v>-</v>
      </c>
      <c r="V142" s="38" t="str">
        <f>IF('3g CPIH'!R$16="-","-",'3j PAAC PAP'!$G$17*('3g CPIH'!R$16/'3g CPIH'!$G$16))</f>
        <v>-</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15">
      <c r="A143" s="256"/>
      <c r="B143" s="135" t="s">
        <v>349</v>
      </c>
      <c r="C143" s="135" t="s">
        <v>406</v>
      </c>
      <c r="D143" s="133" t="s">
        <v>326</v>
      </c>
      <c r="E143" s="128"/>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f>IF(T138="-","-",SUM(T135:T141)*'3j PAAC PAP'!$G$35)</f>
        <v>0</v>
      </c>
      <c r="U143" s="38" t="str">
        <f>IF(U138="-","-",SUM(U135:U141)*'3j PAAC PAP'!$G$35)</f>
        <v>-</v>
      </c>
      <c r="V143" s="38" t="str">
        <f>IF(V138="-","-",SUM(V135:V141)*'3j PAAC PAP'!$G$35)</f>
        <v>-</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25" x14ac:dyDescent="0.15">
      <c r="A144" s="256"/>
      <c r="B144" s="135" t="s">
        <v>388</v>
      </c>
      <c r="C144" s="135" t="s">
        <v>518</v>
      </c>
      <c r="D144" s="133" t="s">
        <v>326</v>
      </c>
      <c r="E144" s="128"/>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1.7186438086788693</v>
      </c>
      <c r="M144" s="38">
        <f>IF(M138="-","-",SUM(M135:M143)*'3k EBIT'!$E$9)</f>
        <v>1.8211300636928285</v>
      </c>
      <c r="N144" s="38">
        <f>IF(N138="-","-",SUM(N135:N143)*'3k EBIT'!$E$9)</f>
        <v>1.8331142023088431</v>
      </c>
      <c r="O144" s="30"/>
      <c r="P144" s="38">
        <f>IF(P138="-","-",SUM(P135:P143)*'3k EBIT'!$E$9)</f>
        <v>1.8331142023088431</v>
      </c>
      <c r="Q144" s="38">
        <f>IF(Q138="-","-",SUM(Q135:Q143)*'3k EBIT'!$E$9)</f>
        <v>1.8727187952637401</v>
      </c>
      <c r="R144" s="38">
        <f>IF(R138="-","-",SUM(R135:R143)*'3k EBIT'!$E$9)</f>
        <v>1.8789588647716504</v>
      </c>
      <c r="S144" s="38">
        <f>IF(S138="-","-",SUM(S135:S143)*'3k EBIT'!$E$9)</f>
        <v>1.9081082837871943</v>
      </c>
      <c r="T144" s="38">
        <f>IF(T138="-","-",SUM(T135:T143)*'3k EBIT'!$E$9)</f>
        <v>1.8940245450058093</v>
      </c>
      <c r="U144" s="38" t="str">
        <f>IF(U138="-","-",SUM(U135:U143)*'3k EBIT'!$E$9)</f>
        <v>-</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15">
      <c r="A145" s="256"/>
      <c r="B145" s="135" t="s">
        <v>292</v>
      </c>
      <c r="C145" s="179" t="s">
        <v>519</v>
      </c>
      <c r="D145" s="133" t="s">
        <v>326</v>
      </c>
      <c r="E145" s="127"/>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1.0753214209666904</v>
      </c>
      <c r="M145" s="38">
        <f>IF(M140="-","-",SUM(M135:M138,M140:M144)*'3l HAP'!$E$10)</f>
        <v>1.122765745354777</v>
      </c>
      <c r="N145" s="38">
        <f>IF(N140="-","-",SUM(N135:N138,N140:N144)*'3l HAP'!$E$10)</f>
        <v>1.132000466460197</v>
      </c>
      <c r="O145" s="30"/>
      <c r="P145" s="38">
        <f>IF(P140="-","-",SUM(P135:P138,P140:P144)*'3l HAP'!$E$10)</f>
        <v>1.132000466460197</v>
      </c>
      <c r="Q145" s="38">
        <f>IF(Q140="-","-",SUM(Q135:Q138,Q140:Q144)*'3l HAP'!$E$10)</f>
        <v>1.170534866904609</v>
      </c>
      <c r="R145" s="38">
        <f>IF(R140="-","-",SUM(R135:R138,R140:R144)*'3l HAP'!$E$10)</f>
        <v>1.1753433311113712</v>
      </c>
      <c r="S145" s="38">
        <f>IF(S140="-","-",SUM(S135:S138,S140:S144)*'3l HAP'!$E$10)</f>
        <v>1.2074243874548156</v>
      </c>
      <c r="T145" s="38">
        <f>IF(T140="-","-",SUM(T135:T138,T140:T144)*'3l HAP'!$E$10)</f>
        <v>1.1965717593323506</v>
      </c>
      <c r="U145" s="38" t="str">
        <f>IF(U140="-","-",SUM(U135:U138,U140:U144)*'3l HAP'!$E$10)</f>
        <v>-</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15">
      <c r="A146" s="256"/>
      <c r="B146" s="135" t="s">
        <v>44</v>
      </c>
      <c r="C146" s="135" t="str">
        <f>B146&amp;"_"&amp;D146</f>
        <v>Total_Southern Western</v>
      </c>
      <c r="D146" s="133" t="s">
        <v>326</v>
      </c>
      <c r="E146" s="128"/>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91.530221357220384</v>
      </c>
      <c r="M146" s="38">
        <f t="shared" si="20"/>
        <v>96.971676875385313</v>
      </c>
      <c r="N146" s="38">
        <f t="shared" si="20"/>
        <v>97.6116554736453</v>
      </c>
      <c r="O146" s="30"/>
      <c r="P146" s="38">
        <f t="shared" ref="P146:Z146" si="21">IF(P140="-","-",SUM(P135:P145))</f>
        <v>97.6116554736453</v>
      </c>
      <c r="Q146" s="38">
        <f t="shared" si="21"/>
        <v>99.734641273885615</v>
      </c>
      <c r="R146" s="38">
        <f t="shared" si="21"/>
        <v>100.0678743133784</v>
      </c>
      <c r="S146" s="38">
        <f t="shared" si="21"/>
        <v>101.63413468421157</v>
      </c>
      <c r="T146" s="38">
        <f t="shared" si="21"/>
        <v>100.88203295271741</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AA'!J164="-","-",'3c AA'!J164)</f>
        <v>-</v>
      </c>
      <c r="H149" s="129" t="str">
        <f>IF('3c AA'!K164="-","-",'3c AA'!K164)</f>
        <v>-</v>
      </c>
      <c r="I149" s="129" t="str">
        <f>IF('3c AA'!L164="-","-",'3c AA'!L164)</f>
        <v>-</v>
      </c>
      <c r="J149" s="129" t="str">
        <f>IF('3c AA'!M164="-","-",'3c AA'!M164)</f>
        <v>-</v>
      </c>
      <c r="K149" s="129" t="str">
        <f>IF('3c AA'!N164="-","-",'3c AA'!N164)</f>
        <v>-</v>
      </c>
      <c r="L149" s="129" t="str">
        <f>IF('3c AA'!O164="-","-",'3c AA'!O164)</f>
        <v>-</v>
      </c>
      <c r="M149" s="129" t="str">
        <f>IF('3c AA'!P164="-","-",'3c AA'!P164)</f>
        <v>-</v>
      </c>
      <c r="N149" s="129" t="str">
        <f>IF('3c AA'!Q164="-","-",'3c AA'!Q164)</f>
        <v>-</v>
      </c>
      <c r="O149" s="30"/>
      <c r="P149" s="129" t="str">
        <f>IF('3c AA'!S164="-","-",'3c AA'!S164)</f>
        <v>-</v>
      </c>
      <c r="Q149" s="129" t="str">
        <f>IF('3c AA'!T164="-","-",'3c AA'!T164)</f>
        <v>-</v>
      </c>
      <c r="R149" s="129" t="str">
        <f>IF('3c AA'!U164="-","-",'3c AA'!U164)</f>
        <v>-</v>
      </c>
      <c r="S149" s="129" t="str">
        <f>IF('3c AA'!V164="-","-",'3c AA'!V164)</f>
        <v>-</v>
      </c>
      <c r="T149" s="129">
        <f>IF('3c AA'!W164="-","-",'3c AA'!W164)</f>
        <v>0</v>
      </c>
      <c r="U149" s="129" t="str">
        <f>IF('3c AA'!X164="-","-",'3c AA'!X164)</f>
        <v>-</v>
      </c>
      <c r="V149" s="129" t="str">
        <f>IF('3c AA'!Y164="-","-",'3c AA'!Y164)</f>
        <v>-</v>
      </c>
      <c r="W149" s="129" t="str">
        <f>IF('3c AA'!Z164="-","-",'3c AA'!Z164)</f>
        <v>-</v>
      </c>
      <c r="X149" s="129" t="str">
        <f>IF('3c AA'!AA164="-","-",'3c AA'!AA164)</f>
        <v>-</v>
      </c>
      <c r="Y149" s="129" t="str">
        <f>IF('3c AA'!AB164="-","-",'3c AA'!AB164)</f>
        <v>-</v>
      </c>
      <c r="Z149" s="129" t="str">
        <f>IF('3c AA'!AC164="-","-",'3c AA'!AC164)</f>
        <v>-</v>
      </c>
      <c r="AA149" s="28"/>
    </row>
    <row r="150" spans="1:27" s="29" customFormat="1" ht="11.25" customHeight="1" x14ac:dyDescent="0.15">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t="str">
        <f>'3d PC'!U61</f>
        <v>-</v>
      </c>
      <c r="V150" s="129" t="str">
        <f>'3d PC'!V61</f>
        <v>-</v>
      </c>
      <c r="W150" s="129" t="str">
        <f>'3d PC'!W61</f>
        <v>-</v>
      </c>
      <c r="X150" s="129" t="str">
        <f>'3d PC'!X61</f>
        <v>-</v>
      </c>
      <c r="Y150" s="129" t="str">
        <f>'3d PC'!Y61</f>
        <v>-</v>
      </c>
      <c r="Z150" s="129" t="str">
        <f>'3d PC'!Z61</f>
        <v>-</v>
      </c>
      <c r="AA150" s="28"/>
    </row>
    <row r="151" spans="1:27" s="29" customFormat="1" ht="11.25" customHeight="1" x14ac:dyDescent="0.15">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t="str">
        <f>'3e NC-Elec'!V53</f>
        <v>-</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15">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t="str">
        <f>IF('3g CPIH'!Q$16="-","-",'3h OC '!$E$9*('3g CPIH'!Q$16/'3g CPIH'!$G$16))</f>
        <v>-</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SMNCC'!G$50="-","-",'3i SMNCC'!G$50)</f>
        <v>0</v>
      </c>
      <c r="L153" s="129">
        <f>IF('3i SMNCC'!H$50="-","-",'3i SMNCC'!H$50)</f>
        <v>-0.13106672002308281</v>
      </c>
      <c r="M153" s="129">
        <f>IF('3i SMNCC'!I$50="-","-",'3i SMNCC'!I$50)</f>
        <v>1.6490085512788448</v>
      </c>
      <c r="N153" s="129">
        <f>IF('3i SMNCC'!J$50="-","-",'3i SMNCC'!J$50)</f>
        <v>1.7011698553751105</v>
      </c>
      <c r="O153" s="30"/>
      <c r="P153" s="129">
        <f>IF('3i SMNCC'!L$50="-","-",'3i SMNCC'!L$50)</f>
        <v>1.7011698553751105</v>
      </c>
      <c r="Q153" s="129">
        <f>IF('3i SMNCC'!M$50="-","-",'3i SMNCC'!M$50)</f>
        <v>3.37071596157242</v>
      </c>
      <c r="R153" s="129">
        <f>IF('3i SMNCC'!N$50="-","-",'3i SMNCC'!N$50)</f>
        <v>3.2761312765157915</v>
      </c>
      <c r="S153" s="129">
        <f>IF('3i SMNCC'!O$50="-","-",'3i SMNCC'!O$50)</f>
        <v>4.8946129781636989</v>
      </c>
      <c r="T153" s="129">
        <f>IF('3i SMNCC'!P$50="-","-",'3i SMNCC'!P$50)</f>
        <v>4.2887571563853468</v>
      </c>
      <c r="U153" s="129" t="str">
        <f>IF('3i SMNCC'!Q$50="-","-",'3i SMNCC'!Q$50)</f>
        <v>-</v>
      </c>
      <c r="V153" s="129" t="str">
        <f>IF('3i SMNCC'!R$50="-","-",'3i SMNCC'!R$50)</f>
        <v>-</v>
      </c>
      <c r="W153" s="129" t="str">
        <f>IF('3i SMNCC'!S$50="-","-",'3i SMNCC'!S$50)</f>
        <v>-</v>
      </c>
      <c r="X153" s="129" t="str">
        <f>IF('3i SMNCC'!T$50="-","-",'3i SMNCC'!T$50)</f>
        <v>-</v>
      </c>
      <c r="Y153" s="129" t="str">
        <f>IF('3i SMNCC'!U$50="-","-",'3i SMNCC'!U$50)</f>
        <v>-</v>
      </c>
      <c r="Z153" s="129" t="str">
        <f>IF('3i SMNCC'!V$50="-","-",'3i SMNCC'!V$50)</f>
        <v>-</v>
      </c>
      <c r="AA153" s="28"/>
    </row>
    <row r="154" spans="1:27" s="29" customFormat="1" ht="11.25" customHeight="1" x14ac:dyDescent="0.15">
      <c r="A154" s="256"/>
      <c r="B154" s="132" t="s">
        <v>349</v>
      </c>
      <c r="C154" s="132" t="s">
        <v>389</v>
      </c>
      <c r="D154" s="134" t="s">
        <v>327</v>
      </c>
      <c r="E154" s="131"/>
      <c r="F154" s="30"/>
      <c r="G154" s="129">
        <f>IF('3g CPIH'!C$16="-","-",'3j PAAC PAP'!$G$17*('3g CPIH'!C$16/'3g CPIH'!$G$16))</f>
        <v>23.857918590998043</v>
      </c>
      <c r="H154" s="129">
        <f>IF('3g CPIH'!D$16="-","-",'3j PAAC PAP'!$G$17*('3g CPIH'!D$16/'3g CPIH'!$G$16))</f>
        <v>23.905682191780819</v>
      </c>
      <c r="I154" s="129">
        <f>IF('3g CPIH'!E$16="-","-",'3j PAAC PAP'!$G$17*('3g CPIH'!E$16/'3g CPIH'!$G$16))</f>
        <v>23.977327592954992</v>
      </c>
      <c r="J154" s="129">
        <f>IF('3g CPIH'!F$16="-","-",'3j PAAC PAP'!$G$17*('3g CPIH'!F$16/'3g CPIH'!$G$16))</f>
        <v>24.120618395303325</v>
      </c>
      <c r="K154" s="129">
        <f>IF('3g CPIH'!G$16="-","-",'3j PAAC PAP'!$G$17*('3g CPIH'!G$16/'3g CPIH'!$G$16))</f>
        <v>24.4072</v>
      </c>
      <c r="L154" s="129">
        <f>IF('3g CPIH'!H$16="-","-",'3j PAAC PAP'!$G$17*('3g CPIH'!H$16/'3g CPIH'!$G$16))</f>
        <v>24.717663405088064</v>
      </c>
      <c r="M154" s="129">
        <f>IF('3g CPIH'!I$16="-","-",'3j PAAC PAP'!$G$17*('3g CPIH'!I$16/'3g CPIH'!$G$16))</f>
        <v>25.075890410958902</v>
      </c>
      <c r="N154" s="129">
        <f>IF('3g CPIH'!J$16="-","-",'3j PAAC PAP'!$G$17*('3g CPIH'!J$16/'3g CPIH'!$G$16))</f>
        <v>25.290826614481411</v>
      </c>
      <c r="O154" s="30"/>
      <c r="P154" s="129">
        <f>IF('3g CPIH'!L$16="-","-",'3j PAAC PAP'!$G$17*('3g CPIH'!L$16/'3g CPIH'!$G$16))</f>
        <v>25.290826614481411</v>
      </c>
      <c r="Q154" s="129">
        <f>IF('3g CPIH'!M$16="-","-",'3j PAAC PAP'!$G$17*('3g CPIH'!M$16/'3g CPIH'!$G$16))</f>
        <v>25.577408219178082</v>
      </c>
      <c r="R154" s="129">
        <f>IF('3g CPIH'!N$16="-","-",'3j PAAC PAP'!$G$17*('3g CPIH'!N$16/'3g CPIH'!$G$16))</f>
        <v>25.768462622309197</v>
      </c>
      <c r="S154" s="129">
        <f>IF('3g CPIH'!O$16="-","-",'3j PAAC PAP'!$G$17*('3g CPIH'!O$16/'3g CPIH'!$G$16))</f>
        <v>25.911753424657533</v>
      </c>
      <c r="T154" s="129">
        <f>IF('3g CPIH'!P$16="-","-",'3j PAAC PAP'!$G$17*('3g CPIH'!P$16/'3g CPIH'!$G$16))</f>
        <v>25.983398825831699</v>
      </c>
      <c r="U154" s="129" t="str">
        <f>IF('3g CPIH'!Q$16="-","-",'3j PAAC PAP'!$G$17*('3g CPIH'!Q$16/'3g CPIH'!$G$16))</f>
        <v>-</v>
      </c>
      <c r="V154" s="129" t="str">
        <f>IF('3g CPIH'!R$16="-","-",'3j PAAC PAP'!$G$17*('3g CPIH'!R$16/'3g CPIH'!$G$16))</f>
        <v>-</v>
      </c>
      <c r="W154" s="129" t="str">
        <f>IF('3g CPIH'!S$16="-","-",'3j PAAC PAP'!$G$17*('3g CPIH'!S$16/'3g CPIH'!$G$16))</f>
        <v>-</v>
      </c>
      <c r="X154" s="129" t="str">
        <f>IF('3g CPIH'!T$16="-","-",'3j PAAC PAP'!$G$17*('3g CPIH'!T$16/'3g CPIH'!$G$16))</f>
        <v>-</v>
      </c>
      <c r="Y154" s="129" t="str">
        <f>IF('3g CPIH'!U$16="-","-",'3j PAAC PAP'!$G$17*('3g CPIH'!U$16/'3g CPIH'!$G$16))</f>
        <v>-</v>
      </c>
      <c r="Z154" s="129" t="str">
        <f>IF('3g CPIH'!V$16="-","-",'3j PAAC PAP'!$G$17*('3g CPIH'!V$16/'3g CPIH'!$G$16))</f>
        <v>-</v>
      </c>
      <c r="AA154" s="28"/>
    </row>
    <row r="155" spans="1:27" s="29" customFormat="1" ht="11.25" x14ac:dyDescent="0.15">
      <c r="A155" s="256"/>
      <c r="B155" s="132" t="s">
        <v>349</v>
      </c>
      <c r="C155" s="132" t="s">
        <v>406</v>
      </c>
      <c r="D155" s="134" t="s">
        <v>327</v>
      </c>
      <c r="E155" s="131"/>
      <c r="F155" s="30"/>
      <c r="G155" s="129">
        <f>IF(G150="-","-",SUM(G147:G153)*'3j PAAC PAP'!$G$35)</f>
        <v>0</v>
      </c>
      <c r="H155" s="129">
        <f>IF(H150="-","-",SUM(H147:H153)*'3j PAAC PAP'!$G$35)</f>
        <v>0</v>
      </c>
      <c r="I155" s="129">
        <f>IF(I150="-","-",SUM(I147:I153)*'3j PAAC PAP'!$G$35)</f>
        <v>0</v>
      </c>
      <c r="J155" s="129">
        <f>IF(J150="-","-",SUM(J147:J153)*'3j PAAC PAP'!$G$35)</f>
        <v>0</v>
      </c>
      <c r="K155" s="129">
        <f>IF(K150="-","-",SUM(K147:K153)*'3j PAAC PAP'!$G$35)</f>
        <v>0</v>
      </c>
      <c r="L155" s="129">
        <f>IF(L150="-","-",SUM(L147:L153)*'3j PAAC PAP'!$G$35)</f>
        <v>0</v>
      </c>
      <c r="M155" s="129">
        <f>IF(M150="-","-",SUM(M147:M153)*'3j PAAC PAP'!$G$35)</f>
        <v>0</v>
      </c>
      <c r="N155" s="129">
        <f>IF(N150="-","-",SUM(N147:N153)*'3j PAAC PAP'!$G$35)</f>
        <v>0</v>
      </c>
      <c r="O155" s="30"/>
      <c r="P155" s="129">
        <f>IF(P150="-","-",SUM(P147:P153)*'3j PAAC PAP'!$G$35)</f>
        <v>0</v>
      </c>
      <c r="Q155" s="129">
        <f>IF(Q150="-","-",SUM(Q147:Q153)*'3j PAAC PAP'!$G$35)</f>
        <v>0</v>
      </c>
      <c r="R155" s="129">
        <f>IF(R150="-","-",SUM(R147:R153)*'3j PAAC PAP'!$G$35)</f>
        <v>0</v>
      </c>
      <c r="S155" s="129">
        <f>IF(S150="-","-",SUM(S147:S153)*'3j PAAC PAP'!$G$35)</f>
        <v>0</v>
      </c>
      <c r="T155" s="129">
        <f>IF(T150="-","-",SUM(T147:T153)*'3j PAAC PAP'!$G$35)</f>
        <v>0</v>
      </c>
      <c r="U155" s="129" t="str">
        <f>IF(U150="-","-",SUM(U147:U153)*'3j PAAC PAP'!$G$35)</f>
        <v>-</v>
      </c>
      <c r="V155" s="129" t="str">
        <f>IF(V150="-","-",SUM(V147:V153)*'3j PAAC PAP'!$G$35)</f>
        <v>-</v>
      </c>
      <c r="W155" s="129" t="str">
        <f>IF(W150="-","-",SUM(W147:W153)*'3j PAAC PAP'!$G$35)</f>
        <v>-</v>
      </c>
      <c r="X155" s="129" t="str">
        <f>IF(X150="-","-",SUM(X147:X153)*'3j PAAC PAP'!$G$35)</f>
        <v>-</v>
      </c>
      <c r="Y155" s="129" t="str">
        <f>IF(Y150="-","-",SUM(Y147:Y153)*'3j PAAC PAP'!$G$35)</f>
        <v>-</v>
      </c>
      <c r="Z155" s="129" t="str">
        <f>IF(Z150="-","-",SUM(Z147:Z153)*'3j PAAC PAP'!$G$35)</f>
        <v>-</v>
      </c>
      <c r="AA155" s="28"/>
    </row>
    <row r="156" spans="1:27" s="29" customFormat="1" ht="11.25" x14ac:dyDescent="0.15">
      <c r="A156" s="256"/>
      <c r="B156" s="132" t="s">
        <v>388</v>
      </c>
      <c r="C156" s="132" t="s">
        <v>518</v>
      </c>
      <c r="D156" s="134" t="s">
        <v>327</v>
      </c>
      <c r="E156" s="182"/>
      <c r="F156" s="30"/>
      <c r="G156" s="129">
        <f>IF(G150="-","-",SUM(G147:G155)*'3k EBIT'!$E$9)</f>
        <v>1.8880155926831683</v>
      </c>
      <c r="H156" s="129">
        <f>IF(H150="-","-",SUM(H147:H155)*'3k EBIT'!$E$9)</f>
        <v>1.8904542323450075</v>
      </c>
      <c r="I156" s="129">
        <f>IF(I150="-","-",SUM(I147:I155)*'3k EBIT'!$E$9)</f>
        <v>1.7277890481152016</v>
      </c>
      <c r="J156" s="129">
        <f>IF(J150="-","-",SUM(J147:J155)*'3k EBIT'!$E$9)</f>
        <v>1.7351049671007204</v>
      </c>
      <c r="K156" s="129">
        <f>IF(K150="-","-",SUM(K147:K155)*'3k EBIT'!$E$9)</f>
        <v>1.7371430911103196</v>
      </c>
      <c r="L156" s="129">
        <f>IF(L150="-","-",SUM(L147:L155)*'3k EBIT'!$E$9)</f>
        <v>1.7504557486788697</v>
      </c>
      <c r="M156" s="129">
        <f>IF(M150="-","-",SUM(M147:M155)*'3k EBIT'!$E$9)</f>
        <v>1.8161815396928285</v>
      </c>
      <c r="N156" s="129">
        <f>IF(N150="-","-",SUM(N147:N155)*'3k EBIT'!$E$9)</f>
        <v>1.8281656783088429</v>
      </c>
      <c r="O156" s="30"/>
      <c r="P156" s="129">
        <f>IF(P150="-","-",SUM(P147:P155)*'3k EBIT'!$E$9)</f>
        <v>1.8281656783088429</v>
      </c>
      <c r="Q156" s="129">
        <f>IF(Q150="-","-",SUM(Q147:Q155)*'3k EBIT'!$E$9)</f>
        <v>1.9207901712637401</v>
      </c>
      <c r="R156" s="129">
        <f>IF(R150="-","-",SUM(R147:R155)*'3k EBIT'!$E$9)</f>
        <v>1.9270302407716504</v>
      </c>
      <c r="S156" s="129">
        <f>IF(S150="-","-",SUM(S147:S155)*'3k EBIT'!$E$9)</f>
        <v>2.0417184317871944</v>
      </c>
      <c r="T156" s="129">
        <f>IF(T150="-","-",SUM(T147:T155)*'3k EBIT'!$E$9)</f>
        <v>2.0276346930058091</v>
      </c>
      <c r="U156" s="129" t="str">
        <f>IF(U150="-","-",SUM(U147:U155)*'3k EBIT'!$E$9)</f>
        <v>-</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15">
      <c r="A157" s="256"/>
      <c r="B157" s="132" t="s">
        <v>292</v>
      </c>
      <c r="C157" s="177" t="s">
        <v>519</v>
      </c>
      <c r="D157" s="134" t="s">
        <v>327</v>
      </c>
      <c r="E157" s="134"/>
      <c r="F157" s="30"/>
      <c r="G157" s="129">
        <f>IF(G152="-","-",SUM(G147:G150,G152:G156)*'3l HAP'!$E$10)</f>
        <v>1.0444479550893697</v>
      </c>
      <c r="H157" s="129">
        <f>IF(H152="-","-",SUM(H147:H150,H152:H156)*'3l HAP'!$E$10)</f>
        <v>1.0463271186968073</v>
      </c>
      <c r="I157" s="129">
        <f>IF(I152="-","-",SUM(I147:I150,I152:I156)*'3l HAP'!$E$10)</f>
        <v>1.0476327745341374</v>
      </c>
      <c r="J157" s="129">
        <f>IF(J152="-","-",SUM(J147:J150,J152:J156)*'3l HAP'!$E$10)</f>
        <v>1.0532702653564507</v>
      </c>
      <c r="K157" s="129">
        <f>IF(K152="-","-",SUM(K147:K150,K152:K156)*'3l HAP'!$E$10)</f>
        <v>1.0655287301616605</v>
      </c>
      <c r="L157" s="129">
        <f>IF(L152="-","-",SUM(L147:L150,L152:L156)*'3l HAP'!$E$10)</f>
        <v>1.0757871795802305</v>
      </c>
      <c r="M157" s="129">
        <f>IF(M152="-","-",SUM(M147:M150,M152:M156)*'3l HAP'!$E$10)</f>
        <v>1.122693294014893</v>
      </c>
      <c r="N157" s="129">
        <f>IF(N152="-","-",SUM(N147:N150,N152:N156)*'3l HAP'!$E$10)</f>
        <v>1.131928015120313</v>
      </c>
      <c r="O157" s="30"/>
      <c r="P157" s="129">
        <f>IF(P152="-","-",SUM(P147:P150,P152:P156)*'3l HAP'!$E$10)</f>
        <v>1.131928015120313</v>
      </c>
      <c r="Q157" s="129">
        <f>IF(Q152="-","-",SUM(Q147:Q150,Q152:Q156)*'3l HAP'!$E$10)</f>
        <v>1.1712386799206251</v>
      </c>
      <c r="R157" s="129">
        <f>IF(R152="-","-",SUM(R147:R150,R152:R156)*'3l HAP'!$E$10)</f>
        <v>1.1760471441273874</v>
      </c>
      <c r="S157" s="129">
        <f>IF(S152="-","-",SUM(S147:S150,S152:S156)*'3l HAP'!$E$10)</f>
        <v>1.2093805736316834</v>
      </c>
      <c r="T157" s="129">
        <f>IF(T152="-","-",SUM(T147:T150,T152:T156)*'3l HAP'!$E$10)</f>
        <v>1.1985279455092186</v>
      </c>
      <c r="U157" s="129" t="str">
        <f>IF(U152="-","-",SUM(U147:U150,U152:U156)*'3l HAP'!$E$10)</f>
        <v>-</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IF(G152="-","-",SUM(G147:G157))</f>
        <v>100.41364863054662</v>
      </c>
      <c r="H158" s="129">
        <f t="shared" si="22"/>
        <v>100.54387719702527</v>
      </c>
      <c r="I158" s="129">
        <f t="shared" si="22"/>
        <v>91.983860903359869</v>
      </c>
      <c r="J158" s="129">
        <f t="shared" si="22"/>
        <v>92.374546602795888</v>
      </c>
      <c r="K158" s="129">
        <f t="shared" si="22"/>
        <v>92.494074708008853</v>
      </c>
      <c r="L158" s="129">
        <f t="shared" si="22"/>
        <v>93.204999055833952</v>
      </c>
      <c r="M158" s="129">
        <f t="shared" si="22"/>
        <v>96.711155900045426</v>
      </c>
      <c r="N158" s="129">
        <f t="shared" si="22"/>
        <v>97.351134498305399</v>
      </c>
      <c r="O158" s="30"/>
      <c r="P158" s="129">
        <f t="shared" ref="P158:Z158" si="23">IF(P152="-","-",SUM(P147:P157))</f>
        <v>97.351134498305399</v>
      </c>
      <c r="Q158" s="129">
        <f t="shared" si="23"/>
        <v>102.26541646290164</v>
      </c>
      <c r="R158" s="129">
        <f t="shared" si="23"/>
        <v>102.59864950239441</v>
      </c>
      <c r="S158" s="129">
        <f t="shared" si="23"/>
        <v>108.66820101838842</v>
      </c>
      <c r="T158" s="129">
        <f t="shared" si="23"/>
        <v>107.91609928689427</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f>IF('3c AA'!W165="-","-",'3c AA'!W165)</f>
        <v>0</v>
      </c>
      <c r="U161" s="38" t="str">
        <f>IF('3c AA'!X165="-","-",'3c AA'!X165)</f>
        <v>-</v>
      </c>
      <c r="V161" s="38" t="str">
        <f>IF('3c AA'!Y165="-","-",'3c AA'!Y165)</f>
        <v>-</v>
      </c>
      <c r="W161" s="38" t="str">
        <f>IF('3c AA'!Z165="-","-",'3c AA'!Z165)</f>
        <v>-</v>
      </c>
      <c r="X161" s="38" t="str">
        <f>IF('3c AA'!AA165="-","-",'3c AA'!AA165)</f>
        <v>-</v>
      </c>
      <c r="Y161" s="38" t="str">
        <f>IF('3c AA'!AB165="-","-",'3c AA'!AB165)</f>
        <v>-</v>
      </c>
      <c r="Z161" s="38" t="str">
        <f>IF('3c AA'!AC165="-","-",'3c AA'!AC165)</f>
        <v>-</v>
      </c>
      <c r="AA161" s="28"/>
    </row>
    <row r="162" spans="1:27" s="29" customFormat="1" ht="11.25" customHeight="1" x14ac:dyDescent="0.15">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t="str">
        <f>'3d PC'!U61</f>
        <v>-</v>
      </c>
      <c r="V162" s="38" t="str">
        <f>'3d PC'!V61</f>
        <v>-</v>
      </c>
      <c r="W162" s="38" t="str">
        <f>'3d PC'!W61</f>
        <v>-</v>
      </c>
      <c r="X162" s="38" t="str">
        <f>'3d PC'!X61</f>
        <v>-</v>
      </c>
      <c r="Y162" s="38" t="str">
        <f>'3d PC'!Y61</f>
        <v>-</v>
      </c>
      <c r="Z162" s="38" t="str">
        <f>'3d PC'!Z61</f>
        <v>-</v>
      </c>
      <c r="AA162" s="28"/>
    </row>
    <row r="163" spans="1:27" s="29" customFormat="1" ht="11.25" customHeight="1" x14ac:dyDescent="0.15">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t="str">
        <f>'3e NC-Elec'!V54</f>
        <v>-</v>
      </c>
      <c r="V163" s="38" t="str">
        <f>'3e NC-Elec'!W54</f>
        <v>-</v>
      </c>
      <c r="W163" s="38" t="str">
        <f>'3e NC-Elec'!X54</f>
        <v>-</v>
      </c>
      <c r="X163" s="38" t="str">
        <f>'3e NC-Elec'!Y54</f>
        <v>-</v>
      </c>
      <c r="Y163" s="38" t="str">
        <f>'3e NC-Elec'!Z54</f>
        <v>-</v>
      </c>
      <c r="Z163" s="38" t="str">
        <f>'3e NC-Elec'!AA54</f>
        <v>-</v>
      </c>
      <c r="AA163" s="28"/>
    </row>
    <row r="164" spans="1:27" s="29" customFormat="1" ht="11.25" customHeight="1" x14ac:dyDescent="0.15">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t="str">
        <f>IF('3g CPIH'!Q$16="-","-",'3h OC '!$E$9*('3g CPIH'!Q$16/'3g CPIH'!$G$16))</f>
        <v>-</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SMNCC'!G$50="-","-",'3i SMNCC'!G$50)</f>
        <v>0</v>
      </c>
      <c r="L165" s="38">
        <f>IF('3i SMNCC'!H$50="-","-",'3i SMNCC'!H$50)</f>
        <v>-0.13106672002308281</v>
      </c>
      <c r="M165" s="38">
        <f>IF('3i SMNCC'!I$50="-","-",'3i SMNCC'!I$50)</f>
        <v>1.6490085512788448</v>
      </c>
      <c r="N165" s="38">
        <f>IF('3i SMNCC'!J$50="-","-",'3i SMNCC'!J$50)</f>
        <v>1.7011698553751105</v>
      </c>
      <c r="O165" s="30"/>
      <c r="P165" s="38">
        <f>IF('3i SMNCC'!L$50="-","-",'3i SMNCC'!L$50)</f>
        <v>1.7011698553751105</v>
      </c>
      <c r="Q165" s="38">
        <f>IF('3i SMNCC'!M$50="-","-",'3i SMNCC'!M$50)</f>
        <v>3.37071596157242</v>
      </c>
      <c r="R165" s="38">
        <f>IF('3i SMNCC'!N$50="-","-",'3i SMNCC'!N$50)</f>
        <v>3.2761312765157915</v>
      </c>
      <c r="S165" s="38">
        <f>IF('3i SMNCC'!O$50="-","-",'3i SMNCC'!O$50)</f>
        <v>4.8946129781636989</v>
      </c>
      <c r="T165" s="38">
        <f>IF('3i SMNCC'!P$50="-","-",'3i SMNCC'!P$50)</f>
        <v>4.2887571563853468</v>
      </c>
      <c r="U165" s="38" t="str">
        <f>IF('3i SMNCC'!Q$50="-","-",'3i SMNCC'!Q$50)</f>
        <v>-</v>
      </c>
      <c r="V165" s="38" t="str">
        <f>IF('3i SMNCC'!R$50="-","-",'3i SMNCC'!R$50)</f>
        <v>-</v>
      </c>
      <c r="W165" s="38" t="str">
        <f>IF('3i SMNCC'!S$50="-","-",'3i SMNCC'!S$50)</f>
        <v>-</v>
      </c>
      <c r="X165" s="38" t="str">
        <f>IF('3i SMNCC'!T$50="-","-",'3i SMNCC'!T$50)</f>
        <v>-</v>
      </c>
      <c r="Y165" s="38" t="str">
        <f>IF('3i SMNCC'!U$50="-","-",'3i SMNCC'!U$50)</f>
        <v>-</v>
      </c>
      <c r="Z165" s="38" t="str">
        <f>IF('3i SMNCC'!V$50="-","-",'3i SMNCC'!V$50)</f>
        <v>-</v>
      </c>
      <c r="AA165" s="28"/>
    </row>
    <row r="166" spans="1:27" s="29" customFormat="1" ht="11.25" x14ac:dyDescent="0.15">
      <c r="A166" s="256"/>
      <c r="B166" s="135" t="s">
        <v>349</v>
      </c>
      <c r="C166" s="135" t="s">
        <v>389</v>
      </c>
      <c r="D166" s="133" t="s">
        <v>328</v>
      </c>
      <c r="E166" s="181"/>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f>IF('3g CPIH'!P$16="-","-",'3j PAAC PAP'!$G$17*('3g CPIH'!P$16/'3g CPIH'!$G$16))</f>
        <v>25.983398825831699</v>
      </c>
      <c r="U166" s="38" t="str">
        <f>IF('3g CPIH'!Q$16="-","-",'3j PAAC PAP'!$G$17*('3g CPIH'!Q$16/'3g CPIH'!$G$16))</f>
        <v>-</v>
      </c>
      <c r="V166" s="38" t="str">
        <f>IF('3g CPIH'!R$16="-","-",'3j PAAC PAP'!$G$17*('3g CPIH'!R$16/'3g CPIH'!$G$16))</f>
        <v>-</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25" x14ac:dyDescent="0.15">
      <c r="A167" s="256"/>
      <c r="B167" s="135" t="s">
        <v>349</v>
      </c>
      <c r="C167" s="135" t="s">
        <v>406</v>
      </c>
      <c r="D167" s="133" t="s">
        <v>328</v>
      </c>
      <c r="E167" s="181"/>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f>IF(T162="-","-",SUM(T159:T165)*'3j PAAC PAP'!$G$35)</f>
        <v>0</v>
      </c>
      <c r="U167" s="38" t="str">
        <f>IF(U162="-","-",SUM(U159:U165)*'3j PAAC PAP'!$G$35)</f>
        <v>-</v>
      </c>
      <c r="V167" s="38" t="str">
        <f>IF(V162="-","-",SUM(V159:V165)*'3j PAAC PAP'!$G$35)</f>
        <v>-</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25" x14ac:dyDescent="0.15">
      <c r="A168" s="256"/>
      <c r="B168" s="135" t="s">
        <v>388</v>
      </c>
      <c r="C168" s="135" t="s">
        <v>518</v>
      </c>
      <c r="D168" s="133" t="s">
        <v>328</v>
      </c>
      <c r="E168" s="181"/>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1.7532834766788694</v>
      </c>
      <c r="M168" s="38">
        <f>IF(M162="-","-",SUM(M159:M167)*'3k EBIT'!$E$9)</f>
        <v>1.8105260836928285</v>
      </c>
      <c r="N168" s="38">
        <f>IF(N162="-","-",SUM(N159:N167)*'3k EBIT'!$E$9)</f>
        <v>1.822510222308843</v>
      </c>
      <c r="O168" s="30"/>
      <c r="P168" s="38">
        <f>IF(P162="-","-",SUM(P159:P167)*'3k EBIT'!$E$9)</f>
        <v>1.822510222308843</v>
      </c>
      <c r="Q168" s="38">
        <f>IF(Q162="-","-",SUM(Q159:Q167)*'3k EBIT'!$E$9)</f>
        <v>1.8394929912637401</v>
      </c>
      <c r="R168" s="38">
        <f>IF(R162="-","-",SUM(R159:R167)*'3k EBIT'!$E$9)</f>
        <v>1.8457330607716502</v>
      </c>
      <c r="S168" s="38">
        <f>IF(S162="-","-",SUM(S159:S167)*'3k EBIT'!$E$9)</f>
        <v>1.8656923637871943</v>
      </c>
      <c r="T168" s="38">
        <f>IF(T162="-","-",SUM(T159:T167)*'3k EBIT'!$E$9)</f>
        <v>1.8516086250058092</v>
      </c>
      <c r="U168" s="38" t="str">
        <f>IF(U162="-","-",SUM(U159:U167)*'3k EBIT'!$E$9)</f>
        <v>-</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15">
      <c r="A169" s="256"/>
      <c r="B169" s="135" t="s">
        <v>292</v>
      </c>
      <c r="C169" s="136" t="s">
        <v>519</v>
      </c>
      <c r="D169" s="133" t="s">
        <v>328</v>
      </c>
      <c r="E169" s="127"/>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1.0758285803458785</v>
      </c>
      <c r="M169" s="38">
        <f>IF(M164="-","-",SUM(M159:M162,M164:M168)*'3l HAP'!$E$10)</f>
        <v>1.1226104924835971</v>
      </c>
      <c r="N169" s="38">
        <f>IF(N164="-","-",SUM(N159:N162,N164:N168)*'3l HAP'!$E$10)</f>
        <v>1.1318452135890171</v>
      </c>
      <c r="O169" s="30"/>
      <c r="P169" s="38">
        <f>IF(P164="-","-",SUM(P159:P162,P164:P168)*'3l HAP'!$E$10)</f>
        <v>1.1318452135890171</v>
      </c>
      <c r="Q169" s="38">
        <f>IF(Q164="-","-",SUM(Q159:Q162,Q164:Q168)*'3l HAP'!$E$10)</f>
        <v>1.1700484079082452</v>
      </c>
      <c r="R169" s="38">
        <f>IF(R164="-","-",SUM(R159:R162,R164:R168)*'3l HAP'!$E$10)</f>
        <v>1.1748568721150072</v>
      </c>
      <c r="S169" s="38">
        <f>IF(S164="-","-",SUM(S159:S162,S164:S168)*'3l HAP'!$E$10)</f>
        <v>1.2068033759700953</v>
      </c>
      <c r="T169" s="38">
        <f>IF(T164="-","-",SUM(T159:T162,T164:T168)*'3l HAP'!$E$10)</f>
        <v>1.1959507478476306</v>
      </c>
      <c r="U169" s="38" t="str">
        <f>IF(U164="-","-",SUM(U159:U162,U164:U168)*'3l HAP'!$E$10)</f>
        <v>-</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93.353868184599591</v>
      </c>
      <c r="M170" s="38">
        <f t="shared" si="24"/>
        <v>96.413417642514133</v>
      </c>
      <c r="N170" s="38">
        <f t="shared" si="24"/>
        <v>97.053396240774106</v>
      </c>
      <c r="O170" s="30"/>
      <c r="P170" s="38">
        <f t="shared" ref="P170:Z170" si="25">IF(P164="-","-",SUM(P159:P169))</f>
        <v>97.053396240774106</v>
      </c>
      <c r="Q170" s="38">
        <f t="shared" si="25"/>
        <v>97.985429010889249</v>
      </c>
      <c r="R170" s="38">
        <f t="shared" si="25"/>
        <v>98.318662050382017</v>
      </c>
      <c r="S170" s="38">
        <f t="shared" si="25"/>
        <v>99.401097752726841</v>
      </c>
      <c r="T170" s="38">
        <f t="shared" si="25"/>
        <v>98.648996021232691</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AA'!J166="-","-",'3c AA'!J166)</f>
        <v>-</v>
      </c>
      <c r="H173" s="129" t="str">
        <f>IF('3c AA'!K166="-","-",'3c AA'!K166)</f>
        <v>-</v>
      </c>
      <c r="I173" s="129" t="str">
        <f>IF('3c AA'!L166="-","-",'3c AA'!L166)</f>
        <v>-</v>
      </c>
      <c r="J173" s="129" t="str">
        <f>IF('3c AA'!M166="-","-",'3c AA'!M166)</f>
        <v>-</v>
      </c>
      <c r="K173" s="129" t="str">
        <f>IF('3c AA'!N166="-","-",'3c AA'!N166)</f>
        <v>-</v>
      </c>
      <c r="L173" s="129" t="str">
        <f>IF('3c AA'!O166="-","-",'3c AA'!O166)</f>
        <v>-</v>
      </c>
      <c r="M173" s="129" t="str">
        <f>IF('3c AA'!P166="-","-",'3c AA'!P166)</f>
        <v>-</v>
      </c>
      <c r="N173" s="129" t="str">
        <f>IF('3c AA'!Q166="-","-",'3c AA'!Q166)</f>
        <v>-</v>
      </c>
      <c r="O173" s="30"/>
      <c r="P173" s="129" t="str">
        <f>IF('3c AA'!S166="-","-",'3c AA'!S166)</f>
        <v>-</v>
      </c>
      <c r="Q173" s="129" t="str">
        <f>IF('3c AA'!T166="-","-",'3c AA'!T166)</f>
        <v>-</v>
      </c>
      <c r="R173" s="129" t="str">
        <f>IF('3c AA'!U166="-","-",'3c AA'!U166)</f>
        <v>-</v>
      </c>
      <c r="S173" s="129" t="str">
        <f>IF('3c AA'!V166="-","-",'3c AA'!V166)</f>
        <v>-</v>
      </c>
      <c r="T173" s="129">
        <f>IF('3c AA'!W166="-","-",'3c AA'!W166)</f>
        <v>0</v>
      </c>
      <c r="U173" s="129" t="str">
        <f>IF('3c AA'!X166="-","-",'3c AA'!X166)</f>
        <v>-</v>
      </c>
      <c r="V173" s="129" t="str">
        <f>IF('3c AA'!Y166="-","-",'3c AA'!Y166)</f>
        <v>-</v>
      </c>
      <c r="W173" s="129" t="str">
        <f>IF('3c AA'!Z166="-","-",'3c AA'!Z166)</f>
        <v>-</v>
      </c>
      <c r="X173" s="129" t="str">
        <f>IF('3c AA'!AA166="-","-",'3c AA'!AA166)</f>
        <v>-</v>
      </c>
      <c r="Y173" s="129" t="str">
        <f>IF('3c AA'!AB166="-","-",'3c AA'!AB166)</f>
        <v>-</v>
      </c>
      <c r="Z173" s="129" t="str">
        <f>IF('3c AA'!AC166="-","-",'3c AA'!AC166)</f>
        <v>-</v>
      </c>
      <c r="AA173" s="28"/>
    </row>
    <row r="174" spans="1:27" s="29" customFormat="1" ht="11.25" customHeight="1" x14ac:dyDescent="0.15">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t="str">
        <f>'3d PC'!U61</f>
        <v>-</v>
      </c>
      <c r="V174" s="129" t="str">
        <f>'3d PC'!V61</f>
        <v>-</v>
      </c>
      <c r="W174" s="129" t="str">
        <f>'3d PC'!W61</f>
        <v>-</v>
      </c>
      <c r="X174" s="129" t="str">
        <f>'3d PC'!X61</f>
        <v>-</v>
      </c>
      <c r="Y174" s="129" t="str">
        <f>'3d PC'!Y61</f>
        <v>-</v>
      </c>
      <c r="Z174" s="129" t="str">
        <f>'3d PC'!Z61</f>
        <v>-</v>
      </c>
      <c r="AA174" s="28"/>
    </row>
    <row r="175" spans="1:27" s="29" customFormat="1" ht="11.25" customHeight="1" x14ac:dyDescent="0.15">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t="str">
        <f>'3e NC-Elec'!V55</f>
        <v>-</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15">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t="str">
        <f>IF('3g CPIH'!Q$16="-","-",'3h OC '!$E$9*('3g CPIH'!Q$16/'3g CPIH'!$G$16))</f>
        <v>-</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SMNCC'!G$50="-","-",'3i SMNCC'!G$50)</f>
        <v>0</v>
      </c>
      <c r="L177" s="129">
        <f>IF('3i SMNCC'!H$50="-","-",'3i SMNCC'!H$50)</f>
        <v>-0.13106672002308281</v>
      </c>
      <c r="M177" s="129">
        <f>IF('3i SMNCC'!I$50="-","-",'3i SMNCC'!I$50)</f>
        <v>1.6490085512788448</v>
      </c>
      <c r="N177" s="129">
        <f>IF('3i SMNCC'!J$50="-","-",'3i SMNCC'!J$50)</f>
        <v>1.7011698553751105</v>
      </c>
      <c r="O177" s="30"/>
      <c r="P177" s="129">
        <f>IF('3i SMNCC'!L$50="-","-",'3i SMNCC'!L$50)</f>
        <v>1.7011698553751105</v>
      </c>
      <c r="Q177" s="129">
        <f>IF('3i SMNCC'!M$50="-","-",'3i SMNCC'!M$50)</f>
        <v>3.37071596157242</v>
      </c>
      <c r="R177" s="129">
        <f>IF('3i SMNCC'!N$50="-","-",'3i SMNCC'!N$50)</f>
        <v>3.2761312765157915</v>
      </c>
      <c r="S177" s="129">
        <f>IF('3i SMNCC'!O$50="-","-",'3i SMNCC'!O$50)</f>
        <v>4.8946129781636989</v>
      </c>
      <c r="T177" s="129">
        <f>IF('3i SMNCC'!P$50="-","-",'3i SMNCC'!P$50)</f>
        <v>4.2887571563853468</v>
      </c>
      <c r="U177" s="129" t="str">
        <f>IF('3i SMNCC'!Q$50="-","-",'3i SMNCC'!Q$50)</f>
        <v>-</v>
      </c>
      <c r="V177" s="129" t="str">
        <f>IF('3i SMNCC'!R$50="-","-",'3i SMNCC'!R$50)</f>
        <v>-</v>
      </c>
      <c r="W177" s="129" t="str">
        <f>IF('3i SMNCC'!S$50="-","-",'3i SMNCC'!S$50)</f>
        <v>-</v>
      </c>
      <c r="X177" s="129" t="str">
        <f>IF('3i SMNCC'!T$50="-","-",'3i SMNCC'!T$50)</f>
        <v>-</v>
      </c>
      <c r="Y177" s="129" t="str">
        <f>IF('3i SMNCC'!U$50="-","-",'3i SMNCC'!U$50)</f>
        <v>-</v>
      </c>
      <c r="Z177" s="129" t="str">
        <f>IF('3i SMNCC'!V$50="-","-",'3i SMNCC'!V$50)</f>
        <v>-</v>
      </c>
      <c r="AA177" s="28"/>
    </row>
    <row r="178" spans="1:27" s="29" customFormat="1" ht="12.4" customHeight="1" x14ac:dyDescent="0.15">
      <c r="A178" s="256"/>
      <c r="B178" s="132" t="s">
        <v>349</v>
      </c>
      <c r="C178" s="178" t="s">
        <v>389</v>
      </c>
      <c r="D178" s="134" t="s">
        <v>329</v>
      </c>
      <c r="E178" s="131"/>
      <c r="F178" s="30"/>
      <c r="G178" s="129">
        <f>IF('3g CPIH'!C$16="-","-",'3j PAAC PAP'!$G$17*('3g CPIH'!C$16/'3g CPIH'!$G$16))</f>
        <v>23.857918590998043</v>
      </c>
      <c r="H178" s="129">
        <f>IF('3g CPIH'!D$16="-","-",'3j PAAC PAP'!$G$17*('3g CPIH'!D$16/'3g CPIH'!$G$16))</f>
        <v>23.905682191780819</v>
      </c>
      <c r="I178" s="129">
        <f>IF('3g CPIH'!E$16="-","-",'3j PAAC PAP'!$G$17*('3g CPIH'!E$16/'3g CPIH'!$G$16))</f>
        <v>23.977327592954992</v>
      </c>
      <c r="J178" s="129">
        <f>IF('3g CPIH'!F$16="-","-",'3j PAAC PAP'!$G$17*('3g CPIH'!F$16/'3g CPIH'!$G$16))</f>
        <v>24.120618395303325</v>
      </c>
      <c r="K178" s="129">
        <f>IF('3g CPIH'!G$16="-","-",'3j PAAC PAP'!$G$17*('3g CPIH'!G$16/'3g CPIH'!$G$16))</f>
        <v>24.4072</v>
      </c>
      <c r="L178" s="129">
        <f>IF('3g CPIH'!H$16="-","-",'3j PAAC PAP'!$G$17*('3g CPIH'!H$16/'3g CPIH'!$G$16))</f>
        <v>24.717663405088064</v>
      </c>
      <c r="M178" s="129">
        <f>IF('3g CPIH'!I$16="-","-",'3j PAAC PAP'!$G$17*('3g CPIH'!I$16/'3g CPIH'!$G$16))</f>
        <v>25.075890410958902</v>
      </c>
      <c r="N178" s="129">
        <f>IF('3g CPIH'!J$16="-","-",'3j PAAC PAP'!$G$17*('3g CPIH'!J$16/'3g CPIH'!$G$16))</f>
        <v>25.290826614481411</v>
      </c>
      <c r="O178" s="30"/>
      <c r="P178" s="129">
        <f>IF('3g CPIH'!L$16="-","-",'3j PAAC PAP'!$G$17*('3g CPIH'!L$16/'3g CPIH'!$G$16))</f>
        <v>25.290826614481411</v>
      </c>
      <c r="Q178" s="129">
        <f>IF('3g CPIH'!M$16="-","-",'3j PAAC PAP'!$G$17*('3g CPIH'!M$16/'3g CPIH'!$G$16))</f>
        <v>25.577408219178082</v>
      </c>
      <c r="R178" s="129">
        <f>IF('3g CPIH'!N$16="-","-",'3j PAAC PAP'!$G$17*('3g CPIH'!N$16/'3g CPIH'!$G$16))</f>
        <v>25.768462622309197</v>
      </c>
      <c r="S178" s="129">
        <f>IF('3g CPIH'!O$16="-","-",'3j PAAC PAP'!$G$17*('3g CPIH'!O$16/'3g CPIH'!$G$16))</f>
        <v>25.911753424657533</v>
      </c>
      <c r="T178" s="129">
        <f>IF('3g CPIH'!P$16="-","-",'3j PAAC PAP'!$G$17*('3g CPIH'!P$16/'3g CPIH'!$G$16))</f>
        <v>25.983398825831699</v>
      </c>
      <c r="U178" s="129" t="str">
        <f>IF('3g CPIH'!Q$16="-","-",'3j PAAC PAP'!$G$17*('3g CPIH'!Q$16/'3g CPIH'!$G$16))</f>
        <v>-</v>
      </c>
      <c r="V178" s="129" t="str">
        <f>IF('3g CPIH'!R$16="-","-",'3j PAAC PAP'!$G$17*('3g CPIH'!R$16/'3g CPIH'!$G$16))</f>
        <v>-</v>
      </c>
      <c r="W178" s="129" t="str">
        <f>IF('3g CPIH'!S$16="-","-",'3j PAAC PAP'!$G$17*('3g CPIH'!S$16/'3g CPIH'!$G$16))</f>
        <v>-</v>
      </c>
      <c r="X178" s="129" t="str">
        <f>IF('3g CPIH'!T$16="-","-",'3j PAAC PAP'!$G$17*('3g CPIH'!T$16/'3g CPIH'!$G$16))</f>
        <v>-</v>
      </c>
      <c r="Y178" s="129" t="str">
        <f>IF('3g CPIH'!U$16="-","-",'3j PAAC PAP'!$G$17*('3g CPIH'!U$16/'3g CPIH'!$G$16))</f>
        <v>-</v>
      </c>
      <c r="Z178" s="129" t="str">
        <f>IF('3g CPIH'!V$16="-","-",'3j PAAC PAP'!$G$17*('3g CPIH'!V$16/'3g CPIH'!$G$16))</f>
        <v>-</v>
      </c>
      <c r="AA178" s="28"/>
    </row>
    <row r="179" spans="1:27" s="29" customFormat="1" ht="11.25" customHeight="1" x14ac:dyDescent="0.15">
      <c r="A179" s="256"/>
      <c r="B179" s="132" t="s">
        <v>349</v>
      </c>
      <c r="C179" s="132" t="s">
        <v>406</v>
      </c>
      <c r="D179" s="134" t="s">
        <v>329</v>
      </c>
      <c r="E179" s="131"/>
      <c r="F179" s="30"/>
      <c r="G179" s="129">
        <f>IF(G174="-","-",SUM(G171:G177)*'3j PAAC PAP'!$G$35)</f>
        <v>0</v>
      </c>
      <c r="H179" s="129">
        <f>IF(H174="-","-",SUM(H171:H177)*'3j PAAC PAP'!$G$35)</f>
        <v>0</v>
      </c>
      <c r="I179" s="129">
        <f>IF(I174="-","-",SUM(I171:I177)*'3j PAAC PAP'!$G$35)</f>
        <v>0</v>
      </c>
      <c r="J179" s="129">
        <f>IF(J174="-","-",SUM(J171:J177)*'3j PAAC PAP'!$G$35)</f>
        <v>0</v>
      </c>
      <c r="K179" s="129">
        <f>IF(K174="-","-",SUM(K171:K177)*'3j PAAC PAP'!$G$35)</f>
        <v>0</v>
      </c>
      <c r="L179" s="129">
        <f>IF(L174="-","-",SUM(L171:L177)*'3j PAAC PAP'!$G$35)</f>
        <v>0</v>
      </c>
      <c r="M179" s="129">
        <f>IF(M174="-","-",SUM(M171:M177)*'3j PAAC PAP'!$G$35)</f>
        <v>0</v>
      </c>
      <c r="N179" s="129">
        <f>IF(N174="-","-",SUM(N171:N177)*'3j PAAC PAP'!$G$35)</f>
        <v>0</v>
      </c>
      <c r="O179" s="30"/>
      <c r="P179" s="129">
        <f>IF(P174="-","-",SUM(P171:P177)*'3j PAAC PAP'!$G$35)</f>
        <v>0</v>
      </c>
      <c r="Q179" s="129">
        <f>IF(Q174="-","-",SUM(Q171:Q177)*'3j PAAC PAP'!$G$35)</f>
        <v>0</v>
      </c>
      <c r="R179" s="129">
        <f>IF(R174="-","-",SUM(R171:R177)*'3j PAAC PAP'!$G$35)</f>
        <v>0</v>
      </c>
      <c r="S179" s="129">
        <f>IF(S174="-","-",SUM(S171:S177)*'3j PAAC PAP'!$G$35)</f>
        <v>0</v>
      </c>
      <c r="T179" s="129">
        <f>IF(T174="-","-",SUM(T171:T177)*'3j PAAC PAP'!$G$35)</f>
        <v>0</v>
      </c>
      <c r="U179" s="129" t="str">
        <f>IF(U174="-","-",SUM(U171:U177)*'3j PAAC PAP'!$G$35)</f>
        <v>-</v>
      </c>
      <c r="V179" s="129" t="str">
        <f>IF(V174="-","-",SUM(V171:V177)*'3j PAAC PAP'!$G$35)</f>
        <v>-</v>
      </c>
      <c r="W179" s="129" t="str">
        <f>IF(W174="-","-",SUM(W171:W177)*'3j PAAC PAP'!$G$35)</f>
        <v>-</v>
      </c>
      <c r="X179" s="129" t="str">
        <f>IF(X174="-","-",SUM(X171:X177)*'3j PAAC PAP'!$G$35)</f>
        <v>-</v>
      </c>
      <c r="Y179" s="129" t="str">
        <f>IF(Y174="-","-",SUM(Y171:Y177)*'3j PAAC PAP'!$G$35)</f>
        <v>-</v>
      </c>
      <c r="Z179" s="129" t="str">
        <f>IF(Z174="-","-",SUM(Z171:Z177)*'3j PAAC PAP'!$G$35)</f>
        <v>-</v>
      </c>
      <c r="AA179" s="28"/>
    </row>
    <row r="180" spans="1:27" x14ac:dyDescent="0.2">
      <c r="A180" s="256"/>
      <c r="B180" s="132" t="s">
        <v>388</v>
      </c>
      <c r="C180" s="178" t="s">
        <v>518</v>
      </c>
      <c r="D180" s="134" t="s">
        <v>329</v>
      </c>
      <c r="E180" s="131"/>
      <c r="F180" s="30"/>
      <c r="G180" s="129">
        <f>IF(G174="-","-",SUM(G171:G179)*'3k EBIT'!$E$9)</f>
        <v>1.8830670686831683</v>
      </c>
      <c r="H180" s="129">
        <f>IF(H174="-","-",SUM(H171:H179)*'3k EBIT'!$E$9)</f>
        <v>1.8855057083450077</v>
      </c>
      <c r="I180" s="129">
        <f>IF(I174="-","-",SUM(I171:I179)*'3k EBIT'!$E$9)</f>
        <v>1.8507952161152019</v>
      </c>
      <c r="J180" s="129">
        <f>IF(J174="-","-",SUM(J171:J179)*'3k EBIT'!$E$9)</f>
        <v>1.8581111351007202</v>
      </c>
      <c r="K180" s="129">
        <f>IF(K174="-","-",SUM(K171:K179)*'3k EBIT'!$E$9)</f>
        <v>1.9527573511103196</v>
      </c>
      <c r="L180" s="129">
        <f>IF(L174="-","-",SUM(L171:L179)*'3k EBIT'!$E$9)</f>
        <v>1.9660700086788694</v>
      </c>
      <c r="M180" s="129">
        <f>IF(M174="-","-",SUM(M171:M179)*'3k EBIT'!$E$9)</f>
        <v>2.0169502276928286</v>
      </c>
      <c r="N180" s="129">
        <f>IF(N174="-","-",SUM(N171:N179)*'3k EBIT'!$E$9)</f>
        <v>2.0289343663088433</v>
      </c>
      <c r="O180" s="30"/>
      <c r="P180" s="129">
        <f>IF(P174="-","-",SUM(P171:P179)*'3k EBIT'!$E$9)</f>
        <v>2.0289343663088433</v>
      </c>
      <c r="Q180" s="129">
        <f>IF(Q174="-","-",SUM(Q171:Q179)*'3k EBIT'!$E$9)</f>
        <v>1.98441405126374</v>
      </c>
      <c r="R180" s="129">
        <f>IF(R174="-","-",SUM(R171:R179)*'3k EBIT'!$E$9)</f>
        <v>1.9906541207716502</v>
      </c>
      <c r="S180" s="129">
        <f>IF(S174="-","-",SUM(S171:S179)*'3k EBIT'!$E$9)</f>
        <v>2.035356043787194</v>
      </c>
      <c r="T180" s="129">
        <f>IF(T174="-","-",SUM(T171:T179)*'3k EBIT'!$E$9)</f>
        <v>2.0212723050058092</v>
      </c>
      <c r="U180" s="129" t="str">
        <f>IF(U174="-","-",SUM(U171:U179)*'3k EBIT'!$E$9)</f>
        <v>-</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2">
      <c r="A181" s="256"/>
      <c r="B181" s="132" t="s">
        <v>292</v>
      </c>
      <c r="C181" s="176" t="s">
        <v>519</v>
      </c>
      <c r="D181" s="134" t="s">
        <v>329</v>
      </c>
      <c r="E181" s="130"/>
      <c r="F181" s="30"/>
      <c r="G181" s="129">
        <f>IF(G176="-","-",SUM(G171:G174,G176:G180)*'3l HAP'!$E$10)</f>
        <v>1.0443755037494857</v>
      </c>
      <c r="H181" s="129">
        <f>IF(H176="-","-",SUM(H171:H174,H176:H180)*'3l HAP'!$E$10)</f>
        <v>1.0462546673569233</v>
      </c>
      <c r="I181" s="129">
        <f>IF(I176="-","-",SUM(I171:I174,I176:I180)*'3l HAP'!$E$10)</f>
        <v>1.0494337078398255</v>
      </c>
      <c r="J181" s="129">
        <f>IF(J176="-","-",SUM(J171:J174,J176:J180)*'3l HAP'!$E$10)</f>
        <v>1.0550711986621386</v>
      </c>
      <c r="K181" s="129">
        <f>IF(K176="-","-",SUM(K171:K174,K176:K180)*'3l HAP'!$E$10)</f>
        <v>1.0686855385423204</v>
      </c>
      <c r="L181" s="129">
        <f>IF(L176="-","-",SUM(L171:L174,L176:L180)*'3l HAP'!$E$10)</f>
        <v>1.0789439879608904</v>
      </c>
      <c r="M181" s="129">
        <f>IF(M176="-","-",SUM(M171:M174,M176:M180)*'3l HAP'!$E$10)</f>
        <v>1.125632748375901</v>
      </c>
      <c r="N181" s="129">
        <f>IF(N176="-","-",SUM(N171:N174,N176:N180)*'3l HAP'!$E$10)</f>
        <v>1.134867469481321</v>
      </c>
      <c r="O181" s="30"/>
      <c r="P181" s="129">
        <f>IF(P176="-","-",SUM(P171:P174,P176:P180)*'3l HAP'!$E$10)</f>
        <v>1.134867469481321</v>
      </c>
      <c r="Q181" s="129">
        <f>IF(Q176="-","-",SUM(Q171:Q174,Q176:Q180)*'3l HAP'!$E$10)</f>
        <v>1.172170197147705</v>
      </c>
      <c r="R181" s="129">
        <f>IF(R176="-","-",SUM(R171:R174,R176:R180)*'3l HAP'!$E$10)</f>
        <v>1.1769786613544673</v>
      </c>
      <c r="S181" s="129">
        <f>IF(S176="-","-",SUM(S171:S174,S176:S180)*'3l HAP'!$E$10)</f>
        <v>1.2092874219089755</v>
      </c>
      <c r="T181" s="129">
        <f>IF(T176="-","-",SUM(T171:T174,T176:T180)*'3l HAP'!$E$10)</f>
        <v>1.1984347937865105</v>
      </c>
      <c r="U181" s="129" t="str">
        <f>IF(U176="-","-",SUM(U171:U174,U176:U180)*'3l HAP'!$E$10)</f>
        <v>-</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2">
      <c r="A182" s="256"/>
      <c r="B182" s="132" t="s">
        <v>44</v>
      </c>
      <c r="C182" s="178" t="str">
        <f>B182&amp;"_"&amp;D182</f>
        <v>Total_Northern Scotland</v>
      </c>
      <c r="D182" s="134" t="s">
        <v>329</v>
      </c>
      <c r="E182" s="131"/>
      <c r="F182" s="30"/>
      <c r="G182" s="129">
        <f t="shared" ref="G182:N182" si="26">IF(G176="-","-",SUM(G171:G181))</f>
        <v>100.15312765520675</v>
      </c>
      <c r="H182" s="129">
        <f t="shared" si="26"/>
        <v>100.28335622168539</v>
      </c>
      <c r="I182" s="129">
        <f t="shared" si="26"/>
        <v>98.459668004665573</v>
      </c>
      <c r="J182" s="129">
        <f t="shared" si="26"/>
        <v>98.850353704101565</v>
      </c>
      <c r="K182" s="129">
        <f t="shared" si="26"/>
        <v>103.84534577638951</v>
      </c>
      <c r="L182" s="129">
        <f t="shared" si="26"/>
        <v>104.55627012421459</v>
      </c>
      <c r="M182" s="129">
        <f t="shared" si="26"/>
        <v>107.28086404240644</v>
      </c>
      <c r="N182" s="129">
        <f t="shared" si="26"/>
        <v>107.92084264066642</v>
      </c>
      <c r="O182" s="30"/>
      <c r="P182" s="129">
        <f t="shared" ref="P182:Z182" si="27">IF(P176="-","-",SUM(P171:P181))</f>
        <v>107.92084264066642</v>
      </c>
      <c r="Q182" s="129">
        <f t="shared" si="27"/>
        <v>105.61497186012872</v>
      </c>
      <c r="R182" s="129">
        <f t="shared" si="27"/>
        <v>105.94820489962149</v>
      </c>
      <c r="S182" s="129">
        <f t="shared" si="27"/>
        <v>108.33324547866572</v>
      </c>
      <c r="T182" s="129">
        <f t="shared" si="27"/>
        <v>107.58114374717157</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15">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15">
      <c r="A187" s="256"/>
      <c r="B187" s="135" t="s">
        <v>352</v>
      </c>
      <c r="C187" s="135" t="s">
        <v>343</v>
      </c>
      <c r="D187" s="133" t="s">
        <v>291</v>
      </c>
      <c r="E187" s="128"/>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15">
      <c r="A188" s="256"/>
      <c r="B188" s="135" t="s">
        <v>349</v>
      </c>
      <c r="C188" s="135" t="s">
        <v>344</v>
      </c>
      <c r="D188" s="133" t="s">
        <v>291</v>
      </c>
      <c r="E188" s="128"/>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f t="shared" si="31"/>
        <v>42.51205636007829</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15">
      <c r="A189" s="256"/>
      <c r="B189" s="135" t="s">
        <v>349</v>
      </c>
      <c r="C189" s="135" t="s">
        <v>43</v>
      </c>
      <c r="D189" s="133" t="s">
        <v>291</v>
      </c>
      <c r="E189" s="128"/>
      <c r="F189" s="30"/>
      <c r="G189" s="38" t="str">
        <f t="shared" si="30"/>
        <v>-</v>
      </c>
      <c r="H189" s="38" t="str">
        <f t="shared" si="30"/>
        <v>-</v>
      </c>
      <c r="I189" s="38" t="str">
        <f t="shared" si="30"/>
        <v>-</v>
      </c>
      <c r="J189" s="38" t="str">
        <f t="shared" si="30"/>
        <v>-</v>
      </c>
      <c r="K189" s="38">
        <f t="shared" si="30"/>
        <v>0</v>
      </c>
      <c r="L189" s="38">
        <f t="shared" si="30"/>
        <v>-0.13106672002308281</v>
      </c>
      <c r="M189" s="38">
        <f t="shared" si="30"/>
        <v>1.6490085512788444</v>
      </c>
      <c r="N189" s="38">
        <f t="shared" si="30"/>
        <v>1.7011698553751098</v>
      </c>
      <c r="O189" s="30"/>
      <c r="P189" s="38">
        <f t="shared" si="31"/>
        <v>1.7011698553751098</v>
      </c>
      <c r="Q189" s="38">
        <f t="shared" si="31"/>
        <v>3.37071596157242</v>
      </c>
      <c r="R189" s="38">
        <f t="shared" si="31"/>
        <v>3.2761312765157915</v>
      </c>
      <c r="S189" s="38">
        <f t="shared" si="31"/>
        <v>4.8946129781636989</v>
      </c>
      <c r="T189" s="38">
        <f t="shared" si="31"/>
        <v>4.2887571563853459</v>
      </c>
      <c r="U189" s="38" t="str">
        <f t="shared" si="31"/>
        <v>-</v>
      </c>
      <c r="V189" s="38" t="str">
        <f t="shared" si="31"/>
        <v>-</v>
      </c>
      <c r="W189" s="38" t="str">
        <f t="shared" si="31"/>
        <v>-</v>
      </c>
      <c r="X189" s="38" t="str">
        <f t="shared" si="31"/>
        <v>-</v>
      </c>
      <c r="Y189" s="38" t="str">
        <f t="shared" si="31"/>
        <v>-</v>
      </c>
      <c r="Z189" s="38" t="str">
        <f t="shared" si="31"/>
        <v>-</v>
      </c>
      <c r="AA189" s="28"/>
    </row>
    <row r="190" spans="1:27" s="29" customFormat="1" ht="11.25" x14ac:dyDescent="0.15">
      <c r="A190" s="256"/>
      <c r="B190" s="135" t="s">
        <v>349</v>
      </c>
      <c r="C190" s="135" t="s">
        <v>389</v>
      </c>
      <c r="D190" s="133" t="s">
        <v>291</v>
      </c>
      <c r="E190" s="128"/>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f t="shared" si="31"/>
        <v>25.983398825831703</v>
      </c>
      <c r="U190" s="38" t="str">
        <f t="shared" si="31"/>
        <v>-</v>
      </c>
      <c r="V190" s="38" t="str">
        <f t="shared" si="31"/>
        <v>-</v>
      </c>
      <c r="W190" s="38" t="str">
        <f t="shared" si="31"/>
        <v>-</v>
      </c>
      <c r="X190" s="38" t="str">
        <f t="shared" si="31"/>
        <v>-</v>
      </c>
      <c r="Y190" s="38" t="str">
        <f t="shared" si="31"/>
        <v>-</v>
      </c>
      <c r="Z190" s="38" t="str">
        <f t="shared" si="31"/>
        <v>-</v>
      </c>
      <c r="AA190" s="28"/>
    </row>
    <row r="191" spans="1:27" s="29" customFormat="1" ht="11.25" x14ac:dyDescent="0.15">
      <c r="A191" s="256"/>
      <c r="B191" s="135" t="s">
        <v>349</v>
      </c>
      <c r="C191" s="135" t="s">
        <v>406</v>
      </c>
      <c r="D191" s="133" t="s">
        <v>291</v>
      </c>
      <c r="E191" s="128"/>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f t="shared" si="31"/>
        <v>0</v>
      </c>
      <c r="U191" s="38" t="str">
        <f t="shared" si="31"/>
        <v>-</v>
      </c>
      <c r="V191" s="38" t="str">
        <f t="shared" si="31"/>
        <v>-</v>
      </c>
      <c r="W191" s="38" t="str">
        <f t="shared" si="31"/>
        <v>-</v>
      </c>
      <c r="X191" s="38" t="str">
        <f t="shared" si="31"/>
        <v>-</v>
      </c>
      <c r="Y191" s="38" t="str">
        <f t="shared" si="31"/>
        <v>-</v>
      </c>
      <c r="Z191" s="38" t="str">
        <f t="shared" si="31"/>
        <v>-</v>
      </c>
      <c r="AA191" s="28"/>
    </row>
    <row r="192" spans="1:27" s="29" customFormat="1" ht="11.25" x14ac:dyDescent="0.15">
      <c r="A192" s="256"/>
      <c r="B192" s="135" t="s">
        <v>388</v>
      </c>
      <c r="C192" s="135" t="s">
        <v>518</v>
      </c>
      <c r="D192" s="133" t="s">
        <v>291</v>
      </c>
      <c r="E192" s="128"/>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1.707484382107441</v>
      </c>
      <c r="M192" s="38">
        <f t="shared" si="30"/>
        <v>1.7739676002642568</v>
      </c>
      <c r="N192" s="38">
        <f t="shared" si="30"/>
        <v>1.7859517388802715</v>
      </c>
      <c r="O192" s="30"/>
      <c r="P192" s="38">
        <f t="shared" si="31"/>
        <v>1.7859517388802715</v>
      </c>
      <c r="Q192" s="38">
        <f t="shared" si="31"/>
        <v>1.8325751566923116</v>
      </c>
      <c r="R192" s="38">
        <f t="shared" si="31"/>
        <v>1.838815226200222</v>
      </c>
      <c r="S192" s="38">
        <f t="shared" si="31"/>
        <v>1.8947270709300512</v>
      </c>
      <c r="T192" s="38">
        <f t="shared" si="31"/>
        <v>1.8806433321486664</v>
      </c>
      <c r="U192" s="38" t="str">
        <f t="shared" si="31"/>
        <v>-</v>
      </c>
      <c r="V192" s="38" t="str">
        <f t="shared" si="31"/>
        <v>-</v>
      </c>
      <c r="W192" s="38" t="str">
        <f t="shared" si="31"/>
        <v>-</v>
      </c>
      <c r="X192" s="38" t="str">
        <f t="shared" si="31"/>
        <v>-</v>
      </c>
      <c r="Y192" s="38" t="str">
        <f t="shared" si="31"/>
        <v>-</v>
      </c>
      <c r="Z192" s="38" t="str">
        <f t="shared" si="31"/>
        <v>-</v>
      </c>
      <c r="AA192" s="28"/>
    </row>
    <row r="193" spans="1:27" s="29" customFormat="1" ht="11.25" x14ac:dyDescent="0.15">
      <c r="A193" s="256"/>
      <c r="B193" s="135" t="s">
        <v>292</v>
      </c>
      <c r="C193" s="135" t="s">
        <v>519</v>
      </c>
      <c r="D193" s="133" t="s">
        <v>291</v>
      </c>
      <c r="E193" s="128"/>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1.0751580358022579</v>
      </c>
      <c r="M193" s="38">
        <f t="shared" si="30"/>
        <v>1.1220752397277192</v>
      </c>
      <c r="N193" s="38">
        <f t="shared" si="30"/>
        <v>1.1313099608331394</v>
      </c>
      <c r="O193" s="30"/>
      <c r="P193" s="38">
        <f t="shared" si="31"/>
        <v>1.1313099608331394</v>
      </c>
      <c r="Q193" s="38">
        <f t="shared" si="31"/>
        <v>1.1699471238922847</v>
      </c>
      <c r="R193" s="38">
        <f t="shared" si="31"/>
        <v>1.1747555880990472</v>
      </c>
      <c r="S193" s="38">
        <f t="shared" si="31"/>
        <v>1.2072284731173739</v>
      </c>
      <c r="T193" s="38">
        <f t="shared" si="31"/>
        <v>1.1963758449949091</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15">
      <c r="A194" s="256"/>
      <c r="B194" s="135" t="s">
        <v>44</v>
      </c>
      <c r="C194" s="135" t="str">
        <f>B194&amp;"_"&amp;D194</f>
        <v>Total_GB average</v>
      </c>
      <c r="D194" s="127" t="s">
        <v>291</v>
      </c>
      <c r="E194" s="128"/>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90.942719974055962</v>
      </c>
      <c r="M194" s="38">
        <f t="shared" si="30"/>
        <v>94.48875247775824</v>
      </c>
      <c r="N194" s="38">
        <f t="shared" si="30"/>
        <v>95.128731076018227</v>
      </c>
      <c r="O194" s="30"/>
      <c r="P194" s="38">
        <f t="shared" si="31"/>
        <v>95.128731076018227</v>
      </c>
      <c r="Q194" s="38">
        <f t="shared" si="31"/>
        <v>97.621231320873292</v>
      </c>
      <c r="R194" s="38">
        <f t="shared" si="31"/>
        <v>97.95446436036606</v>
      </c>
      <c r="S194" s="38">
        <f t="shared" si="31"/>
        <v>100.92966469987412</v>
      </c>
      <c r="T194" s="38">
        <f t="shared" si="31"/>
        <v>100.17756296837999</v>
      </c>
      <c r="U194" s="38" t="str">
        <f t="shared" si="31"/>
        <v>-</v>
      </c>
      <c r="V194" s="38" t="str">
        <f t="shared" si="31"/>
        <v>-</v>
      </c>
      <c r="W194" s="38" t="str">
        <f t="shared" si="31"/>
        <v>-</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249977111117893"/>
  </sheetPr>
  <dimension ref="A1"/>
  <sheetViews>
    <sheetView workbookViewId="0"/>
  </sheetViews>
  <sheetFormatPr defaultRowHeight="12.75"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7" tint="0.79998168889431442"/>
  </sheetPr>
  <dimension ref="A1:BG116"/>
  <sheetViews>
    <sheetView zoomScaleNormal="100" workbookViewId="0"/>
  </sheetViews>
  <sheetFormatPr defaultColWidth="0" defaultRowHeight="11.25" customHeight="1" zeroHeight="1" x14ac:dyDescent="0.15"/>
  <cols>
    <col min="1" max="1" width="6" style="83" customWidth="1"/>
    <col min="2" max="2" width="35" style="83" customWidth="1"/>
    <col min="3" max="3" width="15.125" style="83" customWidth="1"/>
    <col min="4" max="4" width="17.25" style="83" customWidth="1"/>
    <col min="5" max="5" width="13" style="83" customWidth="1"/>
    <col min="6" max="6" width="25.5" style="83" customWidth="1"/>
    <col min="7" max="7" width="1" style="83" customWidth="1"/>
    <col min="8" max="15" width="13.625" style="83" customWidth="1"/>
    <col min="16" max="16" width="0.875" style="83" customWidth="1"/>
    <col min="17" max="27" width="13.625" style="83" customWidth="1"/>
    <col min="28" max="28" width="7.875" style="85" customWidth="1"/>
    <col min="29" max="59" width="0" style="83" hidden="1" customWidth="1"/>
    <col min="60" max="16384" width="7.875" style="83" hidden="1"/>
  </cols>
  <sheetData>
    <row r="1" spans="1:40" s="113" customFormat="1" ht="12.4" customHeight="1" x14ac:dyDescent="0.15"/>
    <row r="2" spans="1:40" s="113" customFormat="1" ht="18.399999999999999" customHeight="1" x14ac:dyDescent="0.25">
      <c r="A2" s="5"/>
      <c r="B2" s="544" t="s">
        <v>457</v>
      </c>
      <c r="C2" s="544"/>
      <c r="D2" s="544"/>
      <c r="E2" s="544"/>
      <c r="F2" s="544"/>
      <c r="G2" s="544"/>
      <c r="H2" s="544"/>
      <c r="I2" s="544"/>
      <c r="J2" s="544"/>
      <c r="K2" s="544"/>
      <c r="L2" s="544"/>
      <c r="M2" s="544"/>
      <c r="N2" s="544"/>
      <c r="O2" s="114"/>
      <c r="P2" s="114"/>
      <c r="Q2" s="114"/>
      <c r="R2" s="114"/>
      <c r="S2" s="114"/>
      <c r="U2" s="114"/>
      <c r="V2" s="114"/>
      <c r="W2" s="114"/>
      <c r="X2" s="114"/>
      <c r="Y2" s="114"/>
      <c r="AB2" s="114"/>
      <c r="AC2" s="114"/>
      <c r="AD2" s="114"/>
      <c r="AE2" s="114"/>
      <c r="AF2" s="114"/>
      <c r="AH2" s="114"/>
      <c r="AI2" s="114"/>
      <c r="AJ2" s="114"/>
      <c r="AK2" s="114"/>
      <c r="AL2" s="114"/>
    </row>
    <row r="3" spans="1:40" s="113" customFormat="1" ht="46.15" customHeight="1" x14ac:dyDescent="0.15">
      <c r="A3" s="362"/>
      <c r="B3" s="562" t="s">
        <v>484</v>
      </c>
      <c r="C3" s="562"/>
      <c r="D3" s="562"/>
      <c r="E3" s="562"/>
      <c r="F3" s="562"/>
      <c r="G3" s="562"/>
      <c r="H3" s="562"/>
      <c r="I3" s="562"/>
      <c r="J3" s="562"/>
      <c r="K3" s="562"/>
      <c r="L3" s="562"/>
      <c r="M3" s="562"/>
      <c r="N3" s="562"/>
      <c r="O3" s="112"/>
      <c r="P3" s="112"/>
      <c r="Q3" s="112"/>
      <c r="R3" s="112"/>
      <c r="S3" s="112"/>
      <c r="T3" s="112"/>
      <c r="U3" s="112"/>
      <c r="V3" s="112"/>
      <c r="W3" s="112"/>
      <c r="X3" s="112"/>
      <c r="Y3" s="112"/>
      <c r="Z3" s="112"/>
      <c r="AA3" s="115"/>
      <c r="AB3" s="112"/>
      <c r="AC3" s="112"/>
      <c r="AD3" s="112"/>
      <c r="AE3" s="112"/>
      <c r="AF3" s="112"/>
      <c r="AG3" s="112"/>
      <c r="AH3" s="112"/>
      <c r="AI3" s="112"/>
      <c r="AJ3" s="112"/>
      <c r="AK3" s="112"/>
      <c r="AL3" s="112"/>
      <c r="AM3" s="112"/>
      <c r="AN3" s="115"/>
    </row>
    <row r="4" spans="1:40" s="85" customFormat="1" ht="17.45" customHeight="1" x14ac:dyDescent="0.15">
      <c r="A4" s="213"/>
      <c r="B4" s="213"/>
      <c r="C4" s="213"/>
      <c r="D4" s="213"/>
      <c r="E4" s="213"/>
      <c r="F4" s="213"/>
      <c r="G4" s="214"/>
      <c r="H4" s="214"/>
      <c r="I4" s="214"/>
      <c r="J4" s="214"/>
      <c r="K4" s="214"/>
      <c r="L4" s="214"/>
      <c r="N4" s="215"/>
      <c r="O4" s="214"/>
      <c r="P4" s="214"/>
      <c r="Q4" s="214"/>
      <c r="R4" s="214"/>
      <c r="S4" s="214"/>
      <c r="T4" s="214"/>
      <c r="U4" s="214"/>
      <c r="V4" s="214"/>
      <c r="W4" s="214"/>
      <c r="X4" s="214"/>
      <c r="Y4" s="214"/>
      <c r="Z4" s="214"/>
      <c r="AA4" s="215"/>
      <c r="AB4" s="214"/>
      <c r="AC4" s="214"/>
      <c r="AD4" s="214"/>
      <c r="AE4" s="214"/>
      <c r="AF4" s="214"/>
      <c r="AG4" s="214"/>
      <c r="AH4" s="214"/>
      <c r="AI4" s="214"/>
      <c r="AJ4" s="214"/>
      <c r="AK4" s="214"/>
      <c r="AL4" s="214"/>
      <c r="AM4" s="214"/>
      <c r="AN4" s="215"/>
    </row>
    <row r="5" spans="1:40" s="49" customFormat="1" ht="12.75" x14ac:dyDescent="0.2">
      <c r="A5" s="50"/>
      <c r="B5" s="50" t="s">
        <v>467</v>
      </c>
    </row>
    <row r="6" spans="1:40" s="85" customFormat="1" ht="12.4" customHeight="1" x14ac:dyDescent="0.15"/>
    <row r="7" spans="1:40" x14ac:dyDescent="0.15">
      <c r="A7" s="85"/>
      <c r="C7" s="85"/>
      <c r="D7" s="85"/>
      <c r="E7" s="85"/>
      <c r="F7" s="85"/>
      <c r="G7" s="85"/>
      <c r="H7" s="85"/>
      <c r="I7" s="85"/>
      <c r="J7" s="85"/>
      <c r="K7" s="85"/>
      <c r="L7" s="85"/>
      <c r="M7" s="85"/>
      <c r="N7" s="85"/>
      <c r="O7" s="85"/>
      <c r="P7" s="85"/>
      <c r="Q7" s="85"/>
      <c r="R7" s="85"/>
      <c r="S7" s="85"/>
      <c r="T7" s="85"/>
      <c r="U7" s="85"/>
      <c r="V7" s="85"/>
      <c r="W7" s="85"/>
      <c r="X7" s="85"/>
      <c r="Y7" s="85"/>
      <c r="Z7" s="85"/>
      <c r="AA7" s="85"/>
    </row>
    <row r="8" spans="1:40" ht="14.25" customHeight="1" x14ac:dyDescent="0.15">
      <c r="A8" s="85"/>
      <c r="B8" s="548" t="s">
        <v>41</v>
      </c>
      <c r="C8" s="549" t="s">
        <v>334</v>
      </c>
      <c r="D8" s="550" t="s">
        <v>45</v>
      </c>
      <c r="E8" s="551" t="s">
        <v>4</v>
      </c>
      <c r="F8" s="554"/>
      <c r="G8" s="23"/>
      <c r="H8" s="533" t="s">
        <v>485</v>
      </c>
      <c r="I8" s="563"/>
      <c r="J8" s="563"/>
      <c r="K8" s="563"/>
      <c r="L8" s="563"/>
      <c r="M8" s="563"/>
      <c r="N8" s="563"/>
      <c r="O8" s="564"/>
      <c r="P8" s="23"/>
      <c r="Q8" s="533" t="s">
        <v>477</v>
      </c>
      <c r="R8" s="534"/>
      <c r="S8" s="534"/>
      <c r="T8" s="534"/>
      <c r="U8" s="534"/>
      <c r="V8" s="534"/>
      <c r="W8" s="534"/>
      <c r="X8" s="534"/>
      <c r="Y8" s="534"/>
      <c r="Z8" s="534"/>
      <c r="AA8" s="535"/>
    </row>
    <row r="9" spans="1:40" ht="11.25" customHeight="1" x14ac:dyDescent="0.15">
      <c r="A9" s="85"/>
      <c r="B9" s="548"/>
      <c r="C9" s="549"/>
      <c r="D9" s="550"/>
      <c r="E9" s="552"/>
      <c r="F9" s="554"/>
      <c r="G9" s="23"/>
      <c r="H9" s="527" t="s">
        <v>464</v>
      </c>
      <c r="I9" s="528"/>
      <c r="J9" s="528"/>
      <c r="K9" s="528"/>
      <c r="L9" s="528"/>
      <c r="M9" s="528"/>
      <c r="N9" s="528"/>
      <c r="O9" s="529"/>
      <c r="P9" s="23"/>
      <c r="Q9" s="536" t="s">
        <v>478</v>
      </c>
      <c r="R9" s="537"/>
      <c r="S9" s="537"/>
      <c r="T9" s="537"/>
      <c r="U9" s="537"/>
      <c r="V9" s="537"/>
      <c r="W9" s="537"/>
      <c r="X9" s="537"/>
      <c r="Y9" s="537"/>
      <c r="Z9" s="537"/>
      <c r="AA9" s="538"/>
    </row>
    <row r="10" spans="1:40" ht="25.5" customHeight="1" x14ac:dyDescent="0.15">
      <c r="A10" s="85"/>
      <c r="B10" s="548"/>
      <c r="C10" s="549"/>
      <c r="D10" s="550"/>
      <c r="E10" s="552"/>
      <c r="F10" s="13" t="s">
        <v>5</v>
      </c>
      <c r="G10" s="23"/>
      <c r="H10" s="14" t="s">
        <v>303</v>
      </c>
      <c r="I10" s="14" t="s">
        <v>297</v>
      </c>
      <c r="J10" s="14" t="s">
        <v>298</v>
      </c>
      <c r="K10" s="14" t="s">
        <v>299</v>
      </c>
      <c r="L10" s="14" t="s">
        <v>6</v>
      </c>
      <c r="M10" s="15" t="s">
        <v>7</v>
      </c>
      <c r="N10" s="14" t="s">
        <v>8</v>
      </c>
      <c r="O10" s="14" t="s">
        <v>304</v>
      </c>
      <c r="P10" s="23"/>
      <c r="Q10" s="106" t="s">
        <v>452</v>
      </c>
      <c r="R10" s="16" t="s">
        <v>9</v>
      </c>
      <c r="S10" s="16" t="s">
        <v>10</v>
      </c>
      <c r="T10" s="17" t="s">
        <v>11</v>
      </c>
      <c r="U10" s="16" t="s">
        <v>12</v>
      </c>
      <c r="V10" s="16" t="s">
        <v>13</v>
      </c>
      <c r="W10" s="16" t="s">
        <v>14</v>
      </c>
      <c r="X10" s="16" t="s">
        <v>15</v>
      </c>
      <c r="Y10" s="16" t="s">
        <v>16</v>
      </c>
      <c r="Z10" s="16" t="s">
        <v>17</v>
      </c>
      <c r="AA10" s="16" t="s">
        <v>18</v>
      </c>
    </row>
    <row r="11" spans="1:40" ht="16.5" customHeight="1" x14ac:dyDescent="0.15">
      <c r="A11" s="85"/>
      <c r="B11" s="548"/>
      <c r="C11" s="549"/>
      <c r="D11" s="550"/>
      <c r="E11" s="552"/>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15">
      <c r="A12" s="85"/>
      <c r="B12" s="548"/>
      <c r="C12" s="549"/>
      <c r="D12" s="550"/>
      <c r="E12" s="553"/>
      <c r="F12" s="235" t="s">
        <v>438</v>
      </c>
      <c r="G12" s="23"/>
      <c r="H12" s="236" t="s">
        <v>439</v>
      </c>
      <c r="I12" s="236" t="s">
        <v>439</v>
      </c>
      <c r="J12" s="237" t="s">
        <v>440</v>
      </c>
      <c r="K12" s="237" t="s">
        <v>440</v>
      </c>
      <c r="L12" s="237" t="s">
        <v>441</v>
      </c>
      <c r="M12" s="237" t="s">
        <v>441</v>
      </c>
      <c r="N12" s="237" t="s">
        <v>314</v>
      </c>
      <c r="O12" s="237" t="s">
        <v>314</v>
      </c>
      <c r="P12" s="23"/>
      <c r="Q12" s="237" t="s">
        <v>314</v>
      </c>
      <c r="R12" s="237" t="s">
        <v>36</v>
      </c>
      <c r="S12" s="237" t="s">
        <v>36</v>
      </c>
      <c r="T12" s="237" t="s">
        <v>37</v>
      </c>
      <c r="U12" s="237" t="s">
        <v>37</v>
      </c>
      <c r="V12" s="237" t="s">
        <v>38</v>
      </c>
      <c r="W12" s="237" t="s">
        <v>38</v>
      </c>
      <c r="X12" s="237" t="s">
        <v>39</v>
      </c>
      <c r="Y12" s="237" t="s">
        <v>39</v>
      </c>
      <c r="Z12" s="237" t="s">
        <v>40</v>
      </c>
      <c r="AA12" s="237" t="s">
        <v>40</v>
      </c>
    </row>
    <row r="13" spans="1:40" x14ac:dyDescent="0.15">
      <c r="A13" s="85"/>
      <c r="B13" s="555" t="s">
        <v>32</v>
      </c>
      <c r="C13" s="556" t="s">
        <v>480</v>
      </c>
      <c r="D13" s="39" t="s">
        <v>315</v>
      </c>
      <c r="E13" s="557" t="s">
        <v>316</v>
      </c>
      <c r="F13" s="560"/>
      <c r="G13" s="23"/>
      <c r="H13" s="84">
        <v>191.97091994295369</v>
      </c>
      <c r="I13" s="84">
        <v>171.96724629284955</v>
      </c>
      <c r="J13" s="84">
        <v>154.90765893492028</v>
      </c>
      <c r="K13" s="84">
        <v>147.21109766394588</v>
      </c>
      <c r="L13" s="84">
        <v>172.21254857880399</v>
      </c>
      <c r="M13" s="84">
        <v>165.53768942392196</v>
      </c>
      <c r="N13" s="84">
        <v>174.32210247101548</v>
      </c>
      <c r="O13" s="84">
        <v>193.96951941469163</v>
      </c>
      <c r="P13" s="23"/>
      <c r="Q13" s="84">
        <v>193.96951941469163</v>
      </c>
      <c r="R13" s="84">
        <v>227.10500288338588</v>
      </c>
      <c r="S13" s="84">
        <v>202.69800409075677</v>
      </c>
      <c r="T13" s="84">
        <v>185.70165658710286</v>
      </c>
      <c r="U13" s="84">
        <v>155.44826033483892</v>
      </c>
      <c r="V13" s="84" t="s">
        <v>333</v>
      </c>
      <c r="W13" s="84" t="s">
        <v>333</v>
      </c>
      <c r="X13" s="84" t="s">
        <v>333</v>
      </c>
      <c r="Y13" s="84" t="s">
        <v>333</v>
      </c>
      <c r="Z13" s="84" t="s">
        <v>333</v>
      </c>
      <c r="AA13" s="84" t="s">
        <v>333</v>
      </c>
    </row>
    <row r="14" spans="1:40" x14ac:dyDescent="0.15">
      <c r="A14" s="85"/>
      <c r="B14" s="555"/>
      <c r="C14" s="556"/>
      <c r="D14" s="39" t="s">
        <v>317</v>
      </c>
      <c r="E14" s="558"/>
      <c r="F14" s="560"/>
      <c r="G14" s="23"/>
      <c r="H14" s="84">
        <v>187.73122808241266</v>
      </c>
      <c r="I14" s="84">
        <v>168.16933703344657</v>
      </c>
      <c r="J14" s="84">
        <v>151.48651191475173</v>
      </c>
      <c r="K14" s="84">
        <v>143.95992976449207</v>
      </c>
      <c r="L14" s="84">
        <v>168.40922180040678</v>
      </c>
      <c r="M14" s="84">
        <v>161.88177739999705</v>
      </c>
      <c r="N14" s="84">
        <v>172.14662653320042</v>
      </c>
      <c r="O14" s="84">
        <v>191.54885091554721</v>
      </c>
      <c r="P14" s="23"/>
      <c r="Q14" s="84">
        <v>191.54885091554721</v>
      </c>
      <c r="R14" s="84">
        <v>222.70710980886139</v>
      </c>
      <c r="S14" s="84">
        <v>198.77353090117069</v>
      </c>
      <c r="T14" s="84">
        <v>182.62300518042201</v>
      </c>
      <c r="U14" s="84">
        <v>152.86587087032703</v>
      </c>
      <c r="V14" s="84" t="s">
        <v>333</v>
      </c>
      <c r="W14" s="84" t="s">
        <v>333</v>
      </c>
      <c r="X14" s="84" t="s">
        <v>333</v>
      </c>
      <c r="Y14" s="84" t="s">
        <v>333</v>
      </c>
      <c r="Z14" s="84" t="s">
        <v>333</v>
      </c>
      <c r="AA14" s="84" t="s">
        <v>333</v>
      </c>
    </row>
    <row r="15" spans="1:40" x14ac:dyDescent="0.15">
      <c r="A15" s="85"/>
      <c r="B15" s="555"/>
      <c r="C15" s="556"/>
      <c r="D15" s="39" t="s">
        <v>318</v>
      </c>
      <c r="E15" s="558"/>
      <c r="F15" s="560"/>
      <c r="G15" s="23"/>
      <c r="H15" s="84">
        <v>189.65040724187483</v>
      </c>
      <c r="I15" s="84">
        <v>169.8885346874111</v>
      </c>
      <c r="J15" s="84">
        <v>153.03516079739146</v>
      </c>
      <c r="K15" s="84">
        <v>145.43163428495879</v>
      </c>
      <c r="L15" s="84">
        <v>170.13087179994068</v>
      </c>
      <c r="M15" s="84">
        <v>163.53669723755536</v>
      </c>
      <c r="N15" s="84">
        <v>175.81856626263644</v>
      </c>
      <c r="O15" s="84">
        <v>195.63464597275654</v>
      </c>
      <c r="P15" s="23"/>
      <c r="Q15" s="84">
        <v>195.63464597275654</v>
      </c>
      <c r="R15" s="84">
        <v>228.27326184711356</v>
      </c>
      <c r="S15" s="84">
        <v>203.74044657158009</v>
      </c>
      <c r="T15" s="84">
        <v>187.24162712489229</v>
      </c>
      <c r="U15" s="84">
        <v>156.73737830101803</v>
      </c>
      <c r="V15" s="84" t="s">
        <v>333</v>
      </c>
      <c r="W15" s="84" t="s">
        <v>333</v>
      </c>
      <c r="X15" s="84" t="s">
        <v>333</v>
      </c>
      <c r="Y15" s="84" t="s">
        <v>333</v>
      </c>
      <c r="Z15" s="84" t="s">
        <v>333</v>
      </c>
      <c r="AA15" s="84" t="s">
        <v>333</v>
      </c>
    </row>
    <row r="16" spans="1:40" x14ac:dyDescent="0.15">
      <c r="A16" s="85"/>
      <c r="B16" s="555"/>
      <c r="C16" s="556"/>
      <c r="D16" s="39" t="s">
        <v>319</v>
      </c>
      <c r="E16" s="558"/>
      <c r="F16" s="560"/>
      <c r="G16" s="23"/>
      <c r="H16" s="84">
        <v>191.96482988995277</v>
      </c>
      <c r="I16" s="84">
        <v>171.96179083300876</v>
      </c>
      <c r="J16" s="84">
        <v>154.90274467054394</v>
      </c>
      <c r="K16" s="84">
        <v>147.2064275639778</v>
      </c>
      <c r="L16" s="84">
        <v>172.20708533703495</v>
      </c>
      <c r="M16" s="84">
        <v>165.53243793425602</v>
      </c>
      <c r="N16" s="84">
        <v>177.09463188341488</v>
      </c>
      <c r="O16" s="84">
        <v>197.05453382229163</v>
      </c>
      <c r="P16" s="23"/>
      <c r="Q16" s="84">
        <v>197.05453382229163</v>
      </c>
      <c r="R16" s="84">
        <v>229.99728029828802</v>
      </c>
      <c r="S16" s="84">
        <v>205.28957699618584</v>
      </c>
      <c r="T16" s="84">
        <v>188.95690139324483</v>
      </c>
      <c r="U16" s="84">
        <v>158.17441796161296</v>
      </c>
      <c r="V16" s="84" t="s">
        <v>333</v>
      </c>
      <c r="W16" s="84" t="s">
        <v>333</v>
      </c>
      <c r="X16" s="84" t="s">
        <v>333</v>
      </c>
      <c r="Y16" s="84" t="s">
        <v>333</v>
      </c>
      <c r="Z16" s="84" t="s">
        <v>333</v>
      </c>
      <c r="AA16" s="84" t="s">
        <v>333</v>
      </c>
    </row>
    <row r="17" spans="1:27" x14ac:dyDescent="0.15">
      <c r="A17" s="85"/>
      <c r="B17" s="555"/>
      <c r="C17" s="556"/>
      <c r="D17" s="39" t="s">
        <v>320</v>
      </c>
      <c r="E17" s="558"/>
      <c r="F17" s="560"/>
      <c r="G17" s="23"/>
      <c r="H17" s="84">
        <v>188.12599832717561</v>
      </c>
      <c r="I17" s="84">
        <v>168.52297159398529</v>
      </c>
      <c r="J17" s="84">
        <v>151.80506502921077</v>
      </c>
      <c r="K17" s="84">
        <v>144.26265562043884</v>
      </c>
      <c r="L17" s="84">
        <v>168.76336080215719</v>
      </c>
      <c r="M17" s="84">
        <v>162.22219017809277</v>
      </c>
      <c r="N17" s="84">
        <v>173.40253709408012</v>
      </c>
      <c r="O17" s="84">
        <v>192.94631207777806</v>
      </c>
      <c r="P17" s="23"/>
      <c r="Q17" s="84">
        <v>192.94631207777806</v>
      </c>
      <c r="R17" s="84">
        <v>225.20086846576584</v>
      </c>
      <c r="S17" s="84">
        <v>200.99960965019901</v>
      </c>
      <c r="T17" s="84">
        <v>185.56690578166118</v>
      </c>
      <c r="U17" s="84">
        <v>155.33102693624872</v>
      </c>
      <c r="V17" s="84" t="s">
        <v>333</v>
      </c>
      <c r="W17" s="84" t="s">
        <v>333</v>
      </c>
      <c r="X17" s="84" t="s">
        <v>333</v>
      </c>
      <c r="Y17" s="84" t="s">
        <v>333</v>
      </c>
      <c r="Z17" s="84" t="s">
        <v>333</v>
      </c>
      <c r="AA17" s="84" t="s">
        <v>333</v>
      </c>
    </row>
    <row r="18" spans="1:27" x14ac:dyDescent="0.15">
      <c r="A18" s="85"/>
      <c r="B18" s="555"/>
      <c r="C18" s="556"/>
      <c r="D18" s="39" t="s">
        <v>321</v>
      </c>
      <c r="E18" s="558"/>
      <c r="F18" s="560"/>
      <c r="G18" s="23"/>
      <c r="H18" s="84">
        <v>189.64587973832505</v>
      </c>
      <c r="I18" s="84">
        <v>169.88447895689592</v>
      </c>
      <c r="J18" s="84">
        <v>153.03150740563856</v>
      </c>
      <c r="K18" s="84">
        <v>145.42816241136751</v>
      </c>
      <c r="L18" s="84">
        <v>170.12681028413797</v>
      </c>
      <c r="M18" s="84">
        <v>163.53279314376493</v>
      </c>
      <c r="N18" s="84">
        <v>171.31098466799796</v>
      </c>
      <c r="O18" s="84">
        <v>190.61902590369556</v>
      </c>
      <c r="P18" s="23"/>
      <c r="Q18" s="84">
        <v>190.61902590369556</v>
      </c>
      <c r="R18" s="84">
        <v>221.00726263088399</v>
      </c>
      <c r="S18" s="84">
        <v>197.25878268272322</v>
      </c>
      <c r="T18" s="84">
        <v>180.46473705907127</v>
      </c>
      <c r="U18" s="84">
        <v>151.05885388385178</v>
      </c>
      <c r="V18" s="84" t="s">
        <v>333</v>
      </c>
      <c r="W18" s="84" t="s">
        <v>333</v>
      </c>
      <c r="X18" s="84" t="s">
        <v>333</v>
      </c>
      <c r="Y18" s="84" t="s">
        <v>333</v>
      </c>
      <c r="Z18" s="84" t="s">
        <v>333</v>
      </c>
      <c r="AA18" s="84" t="s">
        <v>333</v>
      </c>
    </row>
    <row r="19" spans="1:27" x14ac:dyDescent="0.15">
      <c r="A19" s="85"/>
      <c r="B19" s="555"/>
      <c r="C19" s="556"/>
      <c r="D19" s="39" t="s">
        <v>322</v>
      </c>
      <c r="E19" s="558"/>
      <c r="F19" s="560"/>
      <c r="G19" s="23"/>
      <c r="H19" s="84">
        <v>190.52852232458511</v>
      </c>
      <c r="I19" s="84">
        <v>170.67514878889466</v>
      </c>
      <c r="J19" s="84">
        <v>153.74374078324823</v>
      </c>
      <c r="K19" s="84">
        <v>146.10500859206456</v>
      </c>
      <c r="L19" s="84">
        <v>170.91860796531387</v>
      </c>
      <c r="M19" s="84">
        <v>164.29390120304842</v>
      </c>
      <c r="N19" s="84">
        <v>174.21769516624019</v>
      </c>
      <c r="O19" s="84">
        <v>193.85334461847489</v>
      </c>
      <c r="P19" s="23"/>
      <c r="Q19" s="84">
        <v>193.85334461847489</v>
      </c>
      <c r="R19" s="84">
        <v>226.01322976441469</v>
      </c>
      <c r="S19" s="84">
        <v>201.72940985350638</v>
      </c>
      <c r="T19" s="84">
        <v>184.18509410627877</v>
      </c>
      <c r="U19" s="84">
        <v>154.17558280250668</v>
      </c>
      <c r="V19" s="84" t="s">
        <v>333</v>
      </c>
      <c r="W19" s="84" t="s">
        <v>333</v>
      </c>
      <c r="X19" s="84" t="s">
        <v>333</v>
      </c>
      <c r="Y19" s="84" t="s">
        <v>333</v>
      </c>
      <c r="Z19" s="84" t="s">
        <v>333</v>
      </c>
      <c r="AA19" s="84" t="s">
        <v>333</v>
      </c>
    </row>
    <row r="20" spans="1:27" x14ac:dyDescent="0.15">
      <c r="A20" s="85"/>
      <c r="B20" s="555"/>
      <c r="C20" s="556"/>
      <c r="D20" s="39" t="s">
        <v>323</v>
      </c>
      <c r="E20" s="558"/>
      <c r="F20" s="560"/>
      <c r="G20" s="23"/>
      <c r="H20" s="84">
        <v>187.24517511052142</v>
      </c>
      <c r="I20" s="84">
        <v>167.73393155040034</v>
      </c>
      <c r="J20" s="84">
        <v>151.09429976086713</v>
      </c>
      <c r="K20" s="84">
        <v>143.58720460624312</v>
      </c>
      <c r="L20" s="84">
        <v>167.97319523420305</v>
      </c>
      <c r="M20" s="84">
        <v>161.46265097226299</v>
      </c>
      <c r="N20" s="84">
        <v>172.88073643829014</v>
      </c>
      <c r="O20" s="84">
        <v>192.36570054889472</v>
      </c>
      <c r="P20" s="23"/>
      <c r="Q20" s="84">
        <v>192.36570054889472</v>
      </c>
      <c r="R20" s="84">
        <v>224.82422972020103</v>
      </c>
      <c r="S20" s="84">
        <v>201.55502468762299</v>
      </c>
      <c r="T20" s="84">
        <v>185.40828624805357</v>
      </c>
      <c r="U20" s="84">
        <v>155.74321244654092</v>
      </c>
      <c r="V20" s="84" t="s">
        <v>333</v>
      </c>
      <c r="W20" s="84" t="s">
        <v>333</v>
      </c>
      <c r="X20" s="84" t="s">
        <v>333</v>
      </c>
      <c r="Y20" s="84" t="s">
        <v>333</v>
      </c>
      <c r="Z20" s="84" t="s">
        <v>333</v>
      </c>
      <c r="AA20" s="84" t="s">
        <v>333</v>
      </c>
    </row>
    <row r="21" spans="1:27" x14ac:dyDescent="0.15">
      <c r="A21" s="85"/>
      <c r="B21" s="555"/>
      <c r="C21" s="556"/>
      <c r="D21" s="39" t="s">
        <v>324</v>
      </c>
      <c r="E21" s="558"/>
      <c r="F21" s="560"/>
      <c r="G21" s="23"/>
      <c r="H21" s="84">
        <v>189.40527294156934</v>
      </c>
      <c r="I21" s="84">
        <v>169.66894376912001</v>
      </c>
      <c r="J21" s="84">
        <v>152.83735385560954</v>
      </c>
      <c r="K21" s="84">
        <v>145.24365534818136</v>
      </c>
      <c r="L21" s="84">
        <v>169.91096764668541</v>
      </c>
      <c r="M21" s="84">
        <v>163.32531644257256</v>
      </c>
      <c r="N21" s="84">
        <v>173.27160644268815</v>
      </c>
      <c r="O21" s="84">
        <v>192.80062455355045</v>
      </c>
      <c r="P21" s="23"/>
      <c r="Q21" s="84">
        <v>192.80062455355045</v>
      </c>
      <c r="R21" s="84">
        <v>225.27605178730428</v>
      </c>
      <c r="S21" s="84">
        <v>201.06500723158197</v>
      </c>
      <c r="T21" s="84">
        <v>185.50448506228201</v>
      </c>
      <c r="U21" s="84">
        <v>155.28382858281989</v>
      </c>
      <c r="V21" s="84" t="s">
        <v>333</v>
      </c>
      <c r="W21" s="84" t="s">
        <v>333</v>
      </c>
      <c r="X21" s="84" t="s">
        <v>333</v>
      </c>
      <c r="Y21" s="84" t="s">
        <v>333</v>
      </c>
      <c r="Z21" s="84" t="s">
        <v>333</v>
      </c>
      <c r="AA21" s="84" t="s">
        <v>333</v>
      </c>
    </row>
    <row r="22" spans="1:27" x14ac:dyDescent="0.15">
      <c r="A22" s="85"/>
      <c r="B22" s="555"/>
      <c r="C22" s="556"/>
      <c r="D22" s="39" t="s">
        <v>325</v>
      </c>
      <c r="E22" s="558"/>
      <c r="F22" s="560"/>
      <c r="G22" s="23"/>
      <c r="H22" s="84">
        <v>188.33994439502237</v>
      </c>
      <c r="I22" s="84">
        <v>168.71462414299489</v>
      </c>
      <c r="J22" s="84">
        <v>151.9777051588633</v>
      </c>
      <c r="K22" s="84">
        <v>144.42671815396196</v>
      </c>
      <c r="L22" s="84">
        <v>168.95528673350788</v>
      </c>
      <c r="M22" s="84">
        <v>162.40667717093112</v>
      </c>
      <c r="N22" s="84">
        <v>170.88780289009142</v>
      </c>
      <c r="O22" s="84">
        <v>190.14814834472833</v>
      </c>
      <c r="P22" s="23"/>
      <c r="Q22" s="84">
        <v>190.14814834472833</v>
      </c>
      <c r="R22" s="84">
        <v>223.22619269655343</v>
      </c>
      <c r="S22" s="84">
        <v>199.23472939316446</v>
      </c>
      <c r="T22" s="84">
        <v>182.90890675865472</v>
      </c>
      <c r="U22" s="84">
        <v>153.10454645201898</v>
      </c>
      <c r="V22" s="84" t="s">
        <v>333</v>
      </c>
      <c r="W22" s="84" t="s">
        <v>333</v>
      </c>
      <c r="X22" s="84" t="s">
        <v>333</v>
      </c>
      <c r="Y22" s="84" t="s">
        <v>333</v>
      </c>
      <c r="Z22" s="84" t="s">
        <v>333</v>
      </c>
      <c r="AA22" s="84" t="s">
        <v>333</v>
      </c>
    </row>
    <row r="23" spans="1:27" x14ac:dyDescent="0.15">
      <c r="A23" s="85"/>
      <c r="B23" s="555"/>
      <c r="C23" s="556"/>
      <c r="D23" s="39" t="s">
        <v>326</v>
      </c>
      <c r="E23" s="558"/>
      <c r="F23" s="560"/>
      <c r="G23" s="23"/>
      <c r="H23" s="84">
        <v>185.23093543690067</v>
      </c>
      <c r="I23" s="84">
        <v>165.92957883828487</v>
      </c>
      <c r="J23" s="84">
        <v>149.46894341800464</v>
      </c>
      <c r="K23" s="84">
        <v>142.04260382295737</v>
      </c>
      <c r="L23" s="84">
        <v>166.1662687072799</v>
      </c>
      <c r="M23" s="84">
        <v>159.72575987638109</v>
      </c>
      <c r="N23" s="84">
        <v>170.1263549005819</v>
      </c>
      <c r="O23" s="84">
        <v>189.3008794184658</v>
      </c>
      <c r="P23" s="23"/>
      <c r="Q23" s="84">
        <v>189.3008794184658</v>
      </c>
      <c r="R23" s="84">
        <v>222.91527530957737</v>
      </c>
      <c r="S23" s="84">
        <v>198.95675727811133</v>
      </c>
      <c r="T23" s="84">
        <v>183.21491861663296</v>
      </c>
      <c r="U23" s="84">
        <v>153.36143967381125</v>
      </c>
      <c r="V23" s="84" t="s">
        <v>333</v>
      </c>
      <c r="W23" s="84" t="s">
        <v>333</v>
      </c>
      <c r="X23" s="84" t="s">
        <v>333</v>
      </c>
      <c r="Y23" s="84" t="s">
        <v>333</v>
      </c>
      <c r="Z23" s="84" t="s">
        <v>333</v>
      </c>
      <c r="AA23" s="84" t="s">
        <v>333</v>
      </c>
    </row>
    <row r="24" spans="1:27" x14ac:dyDescent="0.15">
      <c r="A24" s="85"/>
      <c r="B24" s="555"/>
      <c r="C24" s="556"/>
      <c r="D24" s="39" t="s">
        <v>327</v>
      </c>
      <c r="E24" s="558"/>
      <c r="F24" s="560"/>
      <c r="G24" s="23"/>
      <c r="H24" s="84">
        <v>192.09598177382938</v>
      </c>
      <c r="I24" s="84">
        <v>172.07927648303888</v>
      </c>
      <c r="J24" s="84">
        <v>155.00857544586276</v>
      </c>
      <c r="K24" s="84">
        <v>147.30700015482594</v>
      </c>
      <c r="L24" s="84">
        <v>172.32473857420243</v>
      </c>
      <c r="M24" s="84">
        <v>165.64553099974208</v>
      </c>
      <c r="N24" s="84">
        <v>173.49631561246233</v>
      </c>
      <c r="O24" s="84">
        <v>193.05066014313621</v>
      </c>
      <c r="P24" s="23"/>
      <c r="Q24" s="84">
        <v>193.05066014313621</v>
      </c>
      <c r="R24" s="84">
        <v>224.95750014390049</v>
      </c>
      <c r="S24" s="84">
        <v>200.78593148732648</v>
      </c>
      <c r="T24" s="84">
        <v>185.37337933017616</v>
      </c>
      <c r="U24" s="84">
        <v>155.17157242313954</v>
      </c>
      <c r="V24" s="84" t="s">
        <v>333</v>
      </c>
      <c r="W24" s="84" t="s">
        <v>333</v>
      </c>
      <c r="X24" s="84" t="s">
        <v>333</v>
      </c>
      <c r="Y24" s="84" t="s">
        <v>333</v>
      </c>
      <c r="Z24" s="84" t="s">
        <v>333</v>
      </c>
      <c r="AA24" s="84" t="s">
        <v>333</v>
      </c>
    </row>
    <row r="25" spans="1:27" x14ac:dyDescent="0.15">
      <c r="A25" s="85"/>
      <c r="B25" s="555"/>
      <c r="C25" s="556"/>
      <c r="D25" s="39" t="s">
        <v>328</v>
      </c>
      <c r="E25" s="558"/>
      <c r="F25" s="560"/>
      <c r="G25" s="23"/>
      <c r="H25" s="84">
        <v>190.81465531518339</v>
      </c>
      <c r="I25" s="84">
        <v>170.93146626907006</v>
      </c>
      <c r="J25" s="84">
        <v>153.97463091874792</v>
      </c>
      <c r="K25" s="84">
        <v>146.32442698958207</v>
      </c>
      <c r="L25" s="84">
        <v>171.17529106897376</v>
      </c>
      <c r="M25" s="84">
        <v>164.54063541751003</v>
      </c>
      <c r="N25" s="84">
        <v>173.63261023395609</v>
      </c>
      <c r="O25" s="84">
        <v>193.20231619738985</v>
      </c>
      <c r="P25" s="23"/>
      <c r="Q25" s="84">
        <v>193.20231619738985</v>
      </c>
      <c r="R25" s="84">
        <v>225.18223120063152</v>
      </c>
      <c r="S25" s="84">
        <v>200.99163382551481</v>
      </c>
      <c r="T25" s="84">
        <v>183.79322460993532</v>
      </c>
      <c r="U25" s="84">
        <v>153.84976282475452</v>
      </c>
      <c r="V25" s="84" t="s">
        <v>333</v>
      </c>
      <c r="W25" s="84" t="s">
        <v>333</v>
      </c>
      <c r="X25" s="84" t="s">
        <v>333</v>
      </c>
      <c r="Y25" s="84" t="s">
        <v>333</v>
      </c>
      <c r="Z25" s="84" t="s">
        <v>333</v>
      </c>
      <c r="AA25" s="84" t="s">
        <v>333</v>
      </c>
    </row>
    <row r="26" spans="1:27" x14ac:dyDescent="0.15">
      <c r="A26" s="85"/>
      <c r="B26" s="555"/>
      <c r="C26" s="556"/>
      <c r="D26" s="39" t="s">
        <v>329</v>
      </c>
      <c r="E26" s="558"/>
      <c r="F26" s="560"/>
      <c r="G26" s="23"/>
      <c r="H26" s="84">
        <v>190.88202538701998</v>
      </c>
      <c r="I26" s="84">
        <v>170.99181627280879</v>
      </c>
      <c r="J26" s="84">
        <v>154.0289940489219</v>
      </c>
      <c r="K26" s="84">
        <v>146.37608909667466</v>
      </c>
      <c r="L26" s="84">
        <v>171.23572715883759</v>
      </c>
      <c r="M26" s="84">
        <v>164.59872903935371</v>
      </c>
      <c r="N26" s="84">
        <v>171.60428014369325</v>
      </c>
      <c r="O26" s="84">
        <v>190.94537799365256</v>
      </c>
      <c r="P26" s="23"/>
      <c r="Q26" s="84">
        <v>190.94537799365256</v>
      </c>
      <c r="R26" s="84">
        <v>220.28334141228603</v>
      </c>
      <c r="S26" s="84">
        <v>195.69560821631683</v>
      </c>
      <c r="T26" s="84">
        <v>178.0007472485604</v>
      </c>
      <c r="U26" s="84">
        <v>150.24798368486609</v>
      </c>
      <c r="V26" s="84" t="s">
        <v>333</v>
      </c>
      <c r="W26" s="84" t="s">
        <v>333</v>
      </c>
      <c r="X26" s="84" t="s">
        <v>333</v>
      </c>
      <c r="Y26" s="84" t="s">
        <v>333</v>
      </c>
      <c r="Z26" s="84" t="s">
        <v>333</v>
      </c>
      <c r="AA26" s="84" t="s">
        <v>333</v>
      </c>
    </row>
    <row r="27" spans="1:27" x14ac:dyDescent="0.15">
      <c r="A27" s="85"/>
      <c r="B27" s="555"/>
      <c r="C27" s="556" t="s">
        <v>481</v>
      </c>
      <c r="D27" s="39" t="s">
        <v>315</v>
      </c>
      <c r="E27" s="558"/>
      <c r="F27" s="560"/>
      <c r="G27" s="23"/>
      <c r="H27" s="84">
        <v>260.73395089416721</v>
      </c>
      <c r="I27" s="84">
        <v>233.40363035843541</v>
      </c>
      <c r="J27" s="84">
        <v>210.47136632119404</v>
      </c>
      <c r="K27" s="84">
        <v>200.47886633503191</v>
      </c>
      <c r="L27" s="84">
        <v>233.95859831850581</v>
      </c>
      <c r="M27" s="84">
        <v>225.30398433506039</v>
      </c>
      <c r="N27" s="84">
        <v>236.91196719508665</v>
      </c>
      <c r="O27" s="84">
        <v>264.41481139513786</v>
      </c>
      <c r="P27" s="23"/>
      <c r="Q27" s="84">
        <v>264.41481139513786</v>
      </c>
      <c r="R27" s="84">
        <v>308.15230705341878</v>
      </c>
      <c r="S27" s="84">
        <v>275.91572274259261</v>
      </c>
      <c r="T27" s="84">
        <v>252.83853271636613</v>
      </c>
      <c r="U27" s="84">
        <v>211.21929602604527</v>
      </c>
      <c r="V27" s="84" t="s">
        <v>333</v>
      </c>
      <c r="W27" s="84" t="s">
        <v>333</v>
      </c>
      <c r="X27" s="84" t="s">
        <v>333</v>
      </c>
      <c r="Y27" s="84" t="s">
        <v>333</v>
      </c>
      <c r="Z27" s="84" t="s">
        <v>333</v>
      </c>
      <c r="AA27" s="84" t="s">
        <v>333</v>
      </c>
    </row>
    <row r="28" spans="1:27" x14ac:dyDescent="0.15">
      <c r="A28" s="85"/>
      <c r="B28" s="555"/>
      <c r="C28" s="556"/>
      <c r="D28" s="39" t="s">
        <v>317</v>
      </c>
      <c r="E28" s="558"/>
      <c r="F28" s="560"/>
      <c r="G28" s="23"/>
      <c r="H28" s="84">
        <v>255.30562071691679</v>
      </c>
      <c r="I28" s="84">
        <v>228.54430166031443</v>
      </c>
      <c r="J28" s="84">
        <v>206.08947410757813</v>
      </c>
      <c r="K28" s="84">
        <v>196.30501219637722</v>
      </c>
      <c r="L28" s="84">
        <v>229.08771550817684</v>
      </c>
      <c r="M28" s="84">
        <v>220.61328558629179</v>
      </c>
      <c r="N28" s="84">
        <v>234.21714797993431</v>
      </c>
      <c r="O28" s="84">
        <v>261.40715364380213</v>
      </c>
      <c r="P28" s="23"/>
      <c r="Q28" s="84">
        <v>261.40715364380213</v>
      </c>
      <c r="R28" s="84">
        <v>302.73222346308756</v>
      </c>
      <c r="S28" s="84">
        <v>271.08457965045949</v>
      </c>
      <c r="T28" s="84">
        <v>249.08593865992586</v>
      </c>
      <c r="U28" s="84">
        <v>208.09846604607478</v>
      </c>
      <c r="V28" s="84" t="s">
        <v>333</v>
      </c>
      <c r="W28" s="84" t="s">
        <v>333</v>
      </c>
      <c r="X28" s="84" t="s">
        <v>333</v>
      </c>
      <c r="Y28" s="84" t="s">
        <v>333</v>
      </c>
      <c r="Z28" s="84" t="s">
        <v>333</v>
      </c>
      <c r="AA28" s="84" t="s">
        <v>333</v>
      </c>
    </row>
    <row r="29" spans="1:27" x14ac:dyDescent="0.15">
      <c r="A29" s="85"/>
      <c r="B29" s="555"/>
      <c r="C29" s="556"/>
      <c r="D29" s="39" t="s">
        <v>318</v>
      </c>
      <c r="E29" s="558"/>
      <c r="F29" s="560"/>
      <c r="G29" s="23"/>
      <c r="H29" s="84">
        <v>257.51079589823433</v>
      </c>
      <c r="I29" s="84">
        <v>230.51832879076954</v>
      </c>
      <c r="J29" s="84">
        <v>207.86955005011575</v>
      </c>
      <c r="K29" s="84">
        <v>198.00057588842645</v>
      </c>
      <c r="L29" s="84">
        <v>231.06643631802345</v>
      </c>
      <c r="M29" s="84">
        <v>222.51880940781095</v>
      </c>
      <c r="N29" s="84">
        <v>238.82164682330844</v>
      </c>
      <c r="O29" s="84">
        <v>266.54618358667256</v>
      </c>
      <c r="P29" s="23"/>
      <c r="Q29" s="84">
        <v>266.54618358667256</v>
      </c>
      <c r="R29" s="84">
        <v>309.55777766368232</v>
      </c>
      <c r="S29" s="84">
        <v>277.16998848458883</v>
      </c>
      <c r="T29" s="84">
        <v>254.75346138464033</v>
      </c>
      <c r="U29" s="84">
        <v>212.81343464675621</v>
      </c>
      <c r="V29" s="84" t="s">
        <v>333</v>
      </c>
      <c r="W29" s="84" t="s">
        <v>333</v>
      </c>
      <c r="X29" s="84" t="s">
        <v>333</v>
      </c>
      <c r="Y29" s="84" t="s">
        <v>333</v>
      </c>
      <c r="Z29" s="84" t="s">
        <v>333</v>
      </c>
      <c r="AA29" s="84" t="s">
        <v>333</v>
      </c>
    </row>
    <row r="30" spans="1:27" x14ac:dyDescent="0.15">
      <c r="A30" s="85"/>
      <c r="B30" s="555"/>
      <c r="C30" s="556"/>
      <c r="D30" s="39" t="s">
        <v>319</v>
      </c>
      <c r="E30" s="558"/>
      <c r="F30" s="560"/>
      <c r="G30" s="23"/>
      <c r="H30" s="84">
        <v>260.46759170384576</v>
      </c>
      <c r="I30" s="84">
        <v>233.16519113029824</v>
      </c>
      <c r="J30" s="84">
        <v>210.25635411228563</v>
      </c>
      <c r="K30" s="84">
        <v>200.2740622106345</v>
      </c>
      <c r="L30" s="84">
        <v>233.71959214917823</v>
      </c>
      <c r="M30" s="84">
        <v>225.07381949984091</v>
      </c>
      <c r="N30" s="84">
        <v>240.31704711393527</v>
      </c>
      <c r="O30" s="84">
        <v>268.21518321758077</v>
      </c>
      <c r="P30" s="23"/>
      <c r="Q30" s="84">
        <v>268.21518321758077</v>
      </c>
      <c r="R30" s="84">
        <v>311.70389339714734</v>
      </c>
      <c r="S30" s="84">
        <v>279.0849371729239</v>
      </c>
      <c r="T30" s="84">
        <v>256.88152171824601</v>
      </c>
      <c r="U30" s="84">
        <v>214.58733983309946</v>
      </c>
      <c r="V30" s="84" t="s">
        <v>333</v>
      </c>
      <c r="W30" s="84" t="s">
        <v>333</v>
      </c>
      <c r="X30" s="84" t="s">
        <v>333</v>
      </c>
      <c r="Y30" s="84" t="s">
        <v>333</v>
      </c>
      <c r="Z30" s="84" t="s">
        <v>333</v>
      </c>
      <c r="AA30" s="84" t="s">
        <v>333</v>
      </c>
    </row>
    <row r="31" spans="1:27" x14ac:dyDescent="0.15">
      <c r="A31" s="85"/>
      <c r="B31" s="555"/>
      <c r="C31" s="556"/>
      <c r="D31" s="39" t="s">
        <v>320</v>
      </c>
      <c r="E31" s="558"/>
      <c r="F31" s="560"/>
      <c r="G31" s="23"/>
      <c r="H31" s="84">
        <v>255.68421167606365</v>
      </c>
      <c r="I31" s="84">
        <v>228.88320844242975</v>
      </c>
      <c r="J31" s="84">
        <v>206.39508277946462</v>
      </c>
      <c r="K31" s="84">
        <v>196.59611155660309</v>
      </c>
      <c r="L31" s="84">
        <v>229.42742811497121</v>
      </c>
      <c r="M31" s="84">
        <v>220.94043151890429</v>
      </c>
      <c r="N31" s="84">
        <v>235.81729371787185</v>
      </c>
      <c r="O31" s="84">
        <v>263.19305850336156</v>
      </c>
      <c r="P31" s="23"/>
      <c r="Q31" s="84">
        <v>263.19305850336156</v>
      </c>
      <c r="R31" s="84">
        <v>305.9800838216521</v>
      </c>
      <c r="S31" s="84">
        <v>273.98928802978378</v>
      </c>
      <c r="T31" s="84">
        <v>252.96481223256606</v>
      </c>
      <c r="U31" s="84">
        <v>211.33626930671991</v>
      </c>
      <c r="V31" s="84" t="s">
        <v>333</v>
      </c>
      <c r="W31" s="84" t="s">
        <v>333</v>
      </c>
      <c r="X31" s="84" t="s">
        <v>333</v>
      </c>
      <c r="Y31" s="84" t="s">
        <v>333</v>
      </c>
      <c r="Z31" s="84" t="s">
        <v>333</v>
      </c>
      <c r="AA31" s="84" t="s">
        <v>333</v>
      </c>
    </row>
    <row r="32" spans="1:27" x14ac:dyDescent="0.15">
      <c r="A32" s="85"/>
      <c r="B32" s="555"/>
      <c r="C32" s="556"/>
      <c r="D32" s="39" t="s">
        <v>321</v>
      </c>
      <c r="E32" s="558"/>
      <c r="F32" s="560"/>
      <c r="G32" s="23"/>
      <c r="H32" s="84">
        <v>257.52558723627214</v>
      </c>
      <c r="I32" s="84">
        <v>230.53156969010024</v>
      </c>
      <c r="J32" s="84">
        <v>207.88149001081462</v>
      </c>
      <c r="K32" s="84">
        <v>198.01194897839505</v>
      </c>
      <c r="L32" s="84">
        <v>231.07970870047581</v>
      </c>
      <c r="M32" s="84">
        <v>222.53159081729802</v>
      </c>
      <c r="N32" s="84">
        <v>232.84949385538494</v>
      </c>
      <c r="O32" s="84">
        <v>259.8807300879219</v>
      </c>
      <c r="P32" s="23"/>
      <c r="Q32" s="84">
        <v>259.8807300879219</v>
      </c>
      <c r="R32" s="84">
        <v>300.3099333395275</v>
      </c>
      <c r="S32" s="84">
        <v>268.91337443656164</v>
      </c>
      <c r="T32" s="84">
        <v>246.0952348562511</v>
      </c>
      <c r="U32" s="84">
        <v>205.59542798457818</v>
      </c>
      <c r="V32" s="84" t="s">
        <v>333</v>
      </c>
      <c r="W32" s="84" t="s">
        <v>333</v>
      </c>
      <c r="X32" s="84" t="s">
        <v>333</v>
      </c>
      <c r="Y32" s="84" t="s">
        <v>333</v>
      </c>
      <c r="Z32" s="84" t="s">
        <v>333</v>
      </c>
      <c r="AA32" s="84" t="s">
        <v>333</v>
      </c>
    </row>
    <row r="33" spans="1:28" x14ac:dyDescent="0.15">
      <c r="A33" s="85"/>
      <c r="B33" s="555"/>
      <c r="C33" s="556"/>
      <c r="D33" s="39" t="s">
        <v>322</v>
      </c>
      <c r="E33" s="558"/>
      <c r="F33" s="560"/>
      <c r="G33" s="23"/>
      <c r="H33" s="84">
        <v>258.93782864086342</v>
      </c>
      <c r="I33" s="84">
        <v>231.79577893344458</v>
      </c>
      <c r="J33" s="84">
        <v>209.02148876042253</v>
      </c>
      <c r="K33" s="84">
        <v>199.09782427316546</v>
      </c>
      <c r="L33" s="84">
        <v>232.34692387660624</v>
      </c>
      <c r="M33" s="84">
        <v>223.75192907476765</v>
      </c>
      <c r="N33" s="84">
        <v>236.83698592588888</v>
      </c>
      <c r="O33" s="84">
        <v>264.33112563460907</v>
      </c>
      <c r="P33" s="23"/>
      <c r="Q33" s="84">
        <v>264.33112563460907</v>
      </c>
      <c r="R33" s="84">
        <v>306.92283944638547</v>
      </c>
      <c r="S33" s="84">
        <v>274.82677649949125</v>
      </c>
      <c r="T33" s="84">
        <v>250.85913253680243</v>
      </c>
      <c r="U33" s="84">
        <v>209.5659140083398</v>
      </c>
      <c r="V33" s="84" t="s">
        <v>333</v>
      </c>
      <c r="W33" s="84" t="s">
        <v>333</v>
      </c>
      <c r="X33" s="84" t="s">
        <v>333</v>
      </c>
      <c r="Y33" s="84" t="s">
        <v>333</v>
      </c>
      <c r="Z33" s="84" t="s">
        <v>333</v>
      </c>
      <c r="AA33" s="84" t="s">
        <v>333</v>
      </c>
    </row>
    <row r="34" spans="1:28" x14ac:dyDescent="0.15">
      <c r="A34" s="85"/>
      <c r="B34" s="555"/>
      <c r="C34" s="556"/>
      <c r="D34" s="39" t="s">
        <v>323</v>
      </c>
      <c r="E34" s="558"/>
      <c r="F34" s="560"/>
      <c r="G34" s="23"/>
      <c r="H34" s="84">
        <v>254.63286552470055</v>
      </c>
      <c r="I34" s="84">
        <v>227.94206515192241</v>
      </c>
      <c r="J34" s="84">
        <v>205.54640825819473</v>
      </c>
      <c r="K34" s="84">
        <v>195.78772935770593</v>
      </c>
      <c r="L34" s="84">
        <v>228.48404705133558</v>
      </c>
      <c r="M34" s="84">
        <v>220.03194807819742</v>
      </c>
      <c r="N34" s="84">
        <v>235.26656907818526</v>
      </c>
      <c r="O34" s="84">
        <v>262.57840085876279</v>
      </c>
      <c r="P34" s="23"/>
      <c r="Q34" s="84">
        <v>262.57840085876279</v>
      </c>
      <c r="R34" s="84">
        <v>305.68875684768193</v>
      </c>
      <c r="S34" s="84">
        <v>274.85885895571062</v>
      </c>
      <c r="T34" s="84">
        <v>252.82740618535038</v>
      </c>
      <c r="U34" s="84">
        <v>211.93049991883504</v>
      </c>
      <c r="V34" s="84" t="s">
        <v>333</v>
      </c>
      <c r="W34" s="84" t="s">
        <v>333</v>
      </c>
      <c r="X34" s="84" t="s">
        <v>333</v>
      </c>
      <c r="Y34" s="84" t="s">
        <v>333</v>
      </c>
      <c r="Z34" s="84" t="s">
        <v>333</v>
      </c>
      <c r="AA34" s="84" t="s">
        <v>333</v>
      </c>
    </row>
    <row r="35" spans="1:28" x14ac:dyDescent="0.15">
      <c r="A35" s="85"/>
      <c r="B35" s="555"/>
      <c r="C35" s="556"/>
      <c r="D35" s="39" t="s">
        <v>324</v>
      </c>
      <c r="E35" s="558"/>
      <c r="F35" s="560"/>
      <c r="G35" s="23"/>
      <c r="H35" s="84">
        <v>257.0323999415719</v>
      </c>
      <c r="I35" s="84">
        <v>230.09007864286636</v>
      </c>
      <c r="J35" s="84">
        <v>207.48337613491989</v>
      </c>
      <c r="K35" s="84">
        <v>197.63273626216358</v>
      </c>
      <c r="L35" s="84">
        <v>230.6371679121325</v>
      </c>
      <c r="M35" s="84">
        <v>222.1054205309263</v>
      </c>
      <c r="N35" s="84">
        <v>235.54565129031934</v>
      </c>
      <c r="O35" s="84">
        <v>262.88988141147126</v>
      </c>
      <c r="P35" s="23"/>
      <c r="Q35" s="84">
        <v>262.88988141147126</v>
      </c>
      <c r="R35" s="84">
        <v>305.76533533283595</v>
      </c>
      <c r="S35" s="84">
        <v>273.78360549782292</v>
      </c>
      <c r="T35" s="84">
        <v>252.56552303001845</v>
      </c>
      <c r="U35" s="84">
        <v>210.99126035532393</v>
      </c>
      <c r="V35" s="84" t="s">
        <v>333</v>
      </c>
      <c r="W35" s="84" t="s">
        <v>333</v>
      </c>
      <c r="X35" s="84" t="s">
        <v>333</v>
      </c>
      <c r="Y35" s="84" t="s">
        <v>333</v>
      </c>
      <c r="Z35" s="84" t="s">
        <v>333</v>
      </c>
      <c r="AA35" s="84" t="s">
        <v>333</v>
      </c>
    </row>
    <row r="36" spans="1:28" x14ac:dyDescent="0.15">
      <c r="A36" s="85"/>
      <c r="B36" s="555"/>
      <c r="C36" s="556"/>
      <c r="D36" s="39" t="s">
        <v>325</v>
      </c>
      <c r="E36" s="558"/>
      <c r="F36" s="560"/>
      <c r="G36" s="23"/>
      <c r="H36" s="84">
        <v>256.06243024347776</v>
      </c>
      <c r="I36" s="84">
        <v>229.22178186718202</v>
      </c>
      <c r="J36" s="84">
        <v>206.70039084685936</v>
      </c>
      <c r="K36" s="84">
        <v>196.88692458406655</v>
      </c>
      <c r="L36" s="84">
        <v>229.7668065717728</v>
      </c>
      <c r="M36" s="84">
        <v>221.26725566242558</v>
      </c>
      <c r="N36" s="84">
        <v>232.50994518334161</v>
      </c>
      <c r="O36" s="84">
        <v>259.5017635918822</v>
      </c>
      <c r="P36" s="23"/>
      <c r="Q36" s="84">
        <v>259.5017635918822</v>
      </c>
      <c r="R36" s="84">
        <v>303.5207770697416</v>
      </c>
      <c r="S36" s="84">
        <v>271.79465687730334</v>
      </c>
      <c r="T36" s="84">
        <v>249.65169042863437</v>
      </c>
      <c r="U36" s="84">
        <v>208.57559736027503</v>
      </c>
      <c r="V36" s="84" t="s">
        <v>333</v>
      </c>
      <c r="W36" s="84" t="s">
        <v>333</v>
      </c>
      <c r="X36" s="84" t="s">
        <v>333</v>
      </c>
      <c r="Y36" s="84" t="s">
        <v>333</v>
      </c>
      <c r="Z36" s="84" t="s">
        <v>333</v>
      </c>
      <c r="AA36" s="84" t="s">
        <v>333</v>
      </c>
    </row>
    <row r="37" spans="1:28" x14ac:dyDescent="0.15">
      <c r="A37" s="85"/>
      <c r="B37" s="555"/>
      <c r="C37" s="556"/>
      <c r="D37" s="39" t="s">
        <v>326</v>
      </c>
      <c r="E37" s="558"/>
      <c r="F37" s="560"/>
      <c r="G37" s="23"/>
      <c r="H37" s="84">
        <v>252.01715027075286</v>
      </c>
      <c r="I37" s="84">
        <v>225.60053105495649</v>
      </c>
      <c r="J37" s="84">
        <v>203.43493347128052</v>
      </c>
      <c r="K37" s="84">
        <v>193.77650056694696</v>
      </c>
      <c r="L37" s="84">
        <v>226.13694544713238</v>
      </c>
      <c r="M37" s="84">
        <v>217.771670632244</v>
      </c>
      <c r="N37" s="84">
        <v>231.62233492430181</v>
      </c>
      <c r="O37" s="84">
        <v>258.51111165472969</v>
      </c>
      <c r="P37" s="23"/>
      <c r="Q37" s="84">
        <v>258.51111165472969</v>
      </c>
      <c r="R37" s="84">
        <v>303.25680941196811</v>
      </c>
      <c r="S37" s="84">
        <v>271.56392028917651</v>
      </c>
      <c r="T37" s="84">
        <v>250.06233830464998</v>
      </c>
      <c r="U37" s="84">
        <v>208.91797425214111</v>
      </c>
      <c r="V37" s="84" t="s">
        <v>333</v>
      </c>
      <c r="W37" s="84" t="s">
        <v>333</v>
      </c>
      <c r="X37" s="84" t="s">
        <v>333</v>
      </c>
      <c r="Y37" s="84" t="s">
        <v>333</v>
      </c>
      <c r="Z37" s="84" t="s">
        <v>333</v>
      </c>
      <c r="AA37" s="84" t="s">
        <v>333</v>
      </c>
    </row>
    <row r="38" spans="1:28" x14ac:dyDescent="0.15">
      <c r="A38" s="85"/>
      <c r="B38" s="555"/>
      <c r="C38" s="556"/>
      <c r="D38" s="39" t="s">
        <v>327</v>
      </c>
      <c r="E38" s="558"/>
      <c r="F38" s="560"/>
      <c r="G38" s="23"/>
      <c r="H38" s="84">
        <v>260.74949667938301</v>
      </c>
      <c r="I38" s="84">
        <v>233.41754662324746</v>
      </c>
      <c r="J38" s="84">
        <v>210.48391529168168</v>
      </c>
      <c r="K38" s="84">
        <v>200.49081952097359</v>
      </c>
      <c r="L38" s="84">
        <v>233.97254767226804</v>
      </c>
      <c r="M38" s="84">
        <v>225.31741767328398</v>
      </c>
      <c r="N38" s="84">
        <v>235.71967851327506</v>
      </c>
      <c r="O38" s="84">
        <v>263.08411125929302</v>
      </c>
      <c r="P38" s="23"/>
      <c r="Q38" s="84">
        <v>263.08411125929302</v>
      </c>
      <c r="R38" s="84">
        <v>305.39586100693913</v>
      </c>
      <c r="S38" s="84">
        <v>273.45544796270474</v>
      </c>
      <c r="T38" s="84">
        <v>252.41329251504411</v>
      </c>
      <c r="U38" s="84">
        <v>210.86601552379713</v>
      </c>
      <c r="V38" s="84" t="s">
        <v>333</v>
      </c>
      <c r="W38" s="84" t="s">
        <v>333</v>
      </c>
      <c r="X38" s="84" t="s">
        <v>333</v>
      </c>
      <c r="Y38" s="84" t="s">
        <v>333</v>
      </c>
      <c r="Z38" s="84" t="s">
        <v>333</v>
      </c>
      <c r="AA38" s="84" t="s">
        <v>333</v>
      </c>
    </row>
    <row r="39" spans="1:28" x14ac:dyDescent="0.15">
      <c r="A39" s="85"/>
      <c r="B39" s="555"/>
      <c r="C39" s="556"/>
      <c r="D39" s="39" t="s">
        <v>328</v>
      </c>
      <c r="E39" s="558"/>
      <c r="F39" s="560"/>
      <c r="G39" s="23"/>
      <c r="H39" s="84">
        <v>259.02838312855386</v>
      </c>
      <c r="I39" s="84">
        <v>231.87684143451017</v>
      </c>
      <c r="J39" s="84">
        <v>209.09458674664702</v>
      </c>
      <c r="K39" s="84">
        <v>199.16745180334121</v>
      </c>
      <c r="L39" s="84">
        <v>232.42817912142129</v>
      </c>
      <c r="M39" s="84">
        <v>223.83017851948364</v>
      </c>
      <c r="N39" s="84">
        <v>235.64551667942942</v>
      </c>
      <c r="O39" s="84">
        <v>263.00134006144611</v>
      </c>
      <c r="P39" s="23"/>
      <c r="Q39" s="84">
        <v>263.00134006144611</v>
      </c>
      <c r="R39" s="84">
        <v>305.44001039759826</v>
      </c>
      <c r="S39" s="84">
        <v>273.48708590194423</v>
      </c>
      <c r="T39" s="84">
        <v>250.0879249704756</v>
      </c>
      <c r="U39" s="84">
        <v>208.90839171265668</v>
      </c>
      <c r="V39" s="84" t="s">
        <v>333</v>
      </c>
      <c r="W39" s="84" t="s">
        <v>333</v>
      </c>
      <c r="X39" s="84" t="s">
        <v>333</v>
      </c>
      <c r="Y39" s="84" t="s">
        <v>333</v>
      </c>
      <c r="Z39" s="84" t="s">
        <v>333</v>
      </c>
      <c r="AA39" s="84" t="s">
        <v>333</v>
      </c>
    </row>
    <row r="40" spans="1:28" x14ac:dyDescent="0.15">
      <c r="A40" s="85"/>
      <c r="B40" s="555"/>
      <c r="C40" s="556"/>
      <c r="D40" s="39" t="s">
        <v>329</v>
      </c>
      <c r="E40" s="558"/>
      <c r="F40" s="560"/>
      <c r="G40" s="23"/>
      <c r="H40" s="84">
        <v>259.78792061062313</v>
      </c>
      <c r="I40" s="84">
        <v>232.55676365062476</v>
      </c>
      <c r="J40" s="84">
        <v>209.70770556402789</v>
      </c>
      <c r="K40" s="84">
        <v>199.75146172158165</v>
      </c>
      <c r="L40" s="84">
        <v>233.10971800067304</v>
      </c>
      <c r="M40" s="84">
        <v>224.48650586149321</v>
      </c>
      <c r="N40" s="84">
        <v>233.65619688488857</v>
      </c>
      <c r="O40" s="84">
        <v>260.78108236612672</v>
      </c>
      <c r="P40" s="23"/>
      <c r="Q40" s="84">
        <v>260.78108236612672</v>
      </c>
      <c r="R40" s="84">
        <v>299.68071913551825</v>
      </c>
      <c r="S40" s="84">
        <v>267.1581297682124</v>
      </c>
      <c r="T40" s="84">
        <v>243.03747291725824</v>
      </c>
      <c r="U40" s="84">
        <v>204.81995810606173</v>
      </c>
      <c r="V40" s="84" t="s">
        <v>333</v>
      </c>
      <c r="W40" s="84" t="s">
        <v>333</v>
      </c>
      <c r="X40" s="84" t="s">
        <v>333</v>
      </c>
      <c r="Y40" s="84" t="s">
        <v>333</v>
      </c>
      <c r="Z40" s="84" t="s">
        <v>333</v>
      </c>
      <c r="AA40" s="84" t="s">
        <v>333</v>
      </c>
    </row>
    <row r="41" spans="1:28" x14ac:dyDescent="0.15">
      <c r="A41" s="85"/>
      <c r="B41" s="561" t="s">
        <v>33</v>
      </c>
      <c r="C41" s="561"/>
      <c r="D41" s="223"/>
      <c r="E41" s="559"/>
      <c r="F41" s="560"/>
      <c r="G41" s="23"/>
      <c r="H41" s="84">
        <v>253.14985164432846</v>
      </c>
      <c r="I41" s="84">
        <v>213.57444115975193</v>
      </c>
      <c r="J41" s="84">
        <v>174.74989531236287</v>
      </c>
      <c r="K41" s="84">
        <v>160.26701947738721</v>
      </c>
      <c r="L41" s="84">
        <v>200.74683223176862</v>
      </c>
      <c r="M41" s="84">
        <v>199.05760849983216</v>
      </c>
      <c r="N41" s="84">
        <v>215.77106184657606</v>
      </c>
      <c r="O41" s="84">
        <v>243.35846990910571</v>
      </c>
      <c r="P41" s="23"/>
      <c r="Q41" s="84">
        <v>243.35846990910571</v>
      </c>
      <c r="R41" s="84">
        <v>281.17733015023742</v>
      </c>
      <c r="S41" s="84">
        <v>230.77888190073497</v>
      </c>
      <c r="T41" s="84">
        <v>206.31785050021912</v>
      </c>
      <c r="U41" s="84">
        <v>145.13269789847291</v>
      </c>
      <c r="V41" s="84" t="s">
        <v>333</v>
      </c>
      <c r="W41" s="84" t="s">
        <v>333</v>
      </c>
      <c r="X41" s="84" t="s">
        <v>333</v>
      </c>
      <c r="Y41" s="84" t="s">
        <v>333</v>
      </c>
      <c r="Z41" s="84" t="s">
        <v>333</v>
      </c>
      <c r="AA41" s="84" t="s">
        <v>333</v>
      </c>
    </row>
    <row r="42" spans="1:28" s="85" customFormat="1" x14ac:dyDescent="0.15">
      <c r="B42" s="118"/>
      <c r="C42" s="118"/>
      <c r="D42" s="119"/>
      <c r="E42" s="40"/>
      <c r="F42" s="119"/>
      <c r="G42" s="119"/>
      <c r="H42" s="120"/>
      <c r="I42" s="120"/>
      <c r="J42" s="120"/>
      <c r="K42" s="120"/>
      <c r="L42" s="120"/>
      <c r="M42" s="120"/>
      <c r="N42" s="120"/>
      <c r="O42" s="120"/>
      <c r="P42" s="120"/>
      <c r="Q42" s="120"/>
      <c r="R42" s="120"/>
      <c r="S42" s="120"/>
      <c r="T42" s="120"/>
      <c r="U42" s="120"/>
      <c r="V42" s="120"/>
      <c r="W42" s="120"/>
      <c r="X42" s="120"/>
      <c r="Y42" s="120"/>
      <c r="Z42" s="120"/>
      <c r="AA42" s="120"/>
    </row>
    <row r="43" spans="1:28" s="121" customFormat="1" ht="14.25" x14ac:dyDescent="0.2">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row>
    <row r="44" spans="1:28" s="122" customFormat="1" x14ac:dyDescent="0.15">
      <c r="B44" s="123" t="s">
        <v>486</v>
      </c>
    </row>
    <row r="45" spans="1:28" s="85" customFormat="1" x14ac:dyDescent="0.15"/>
    <row r="46" spans="1:28" x14ac:dyDescent="0.15">
      <c r="A46" s="85"/>
      <c r="B46" s="545" t="s">
        <v>3</v>
      </c>
      <c r="C46" s="546"/>
      <c r="D46" s="547"/>
      <c r="E46" s="111" t="s">
        <v>4</v>
      </c>
      <c r="F46" s="124" t="s">
        <v>311</v>
      </c>
      <c r="G46" s="23"/>
      <c r="H46" s="87" t="s">
        <v>312</v>
      </c>
      <c r="I46" s="87" t="s">
        <v>313</v>
      </c>
      <c r="J46" s="87" t="s">
        <v>34</v>
      </c>
      <c r="K46" s="85"/>
      <c r="L46" s="85"/>
      <c r="M46" s="85"/>
      <c r="N46" s="85"/>
      <c r="O46" s="85"/>
      <c r="P46" s="85"/>
      <c r="Q46" s="85"/>
      <c r="R46" s="85"/>
      <c r="S46" s="85"/>
      <c r="T46" s="85"/>
      <c r="U46" s="85"/>
      <c r="V46" s="85"/>
      <c r="W46" s="85"/>
      <c r="X46" s="85"/>
      <c r="Y46" s="85"/>
      <c r="Z46" s="85"/>
      <c r="AA46" s="85"/>
      <c r="AB46" s="83"/>
    </row>
    <row r="47" spans="1:28" x14ac:dyDescent="0.15">
      <c r="A47" s="85"/>
      <c r="B47" s="539" t="s">
        <v>482</v>
      </c>
      <c r="C47" s="539"/>
      <c r="D47" s="539"/>
      <c r="E47" s="540" t="s">
        <v>316</v>
      </c>
      <c r="F47" s="543"/>
      <c r="G47" s="23"/>
      <c r="H47" s="211">
        <v>178.33448071236876</v>
      </c>
      <c r="I47" s="211">
        <v>148.6368276293889</v>
      </c>
      <c r="J47" s="211">
        <v>166.29564018045022</v>
      </c>
      <c r="K47" s="85"/>
      <c r="L47" s="85"/>
      <c r="M47" s="85"/>
      <c r="N47" s="85"/>
      <c r="O47" s="85"/>
      <c r="P47" s="85"/>
      <c r="Q47" s="85"/>
      <c r="R47" s="85"/>
      <c r="S47" s="85"/>
      <c r="T47" s="85"/>
      <c r="U47" s="85"/>
      <c r="V47" s="85"/>
      <c r="W47" s="85"/>
      <c r="X47" s="85"/>
      <c r="Y47" s="85"/>
      <c r="Z47" s="85"/>
      <c r="AA47" s="85"/>
      <c r="AB47" s="83"/>
    </row>
    <row r="48" spans="1:28" x14ac:dyDescent="0.15">
      <c r="A48" s="85"/>
      <c r="B48" s="539" t="s">
        <v>483</v>
      </c>
      <c r="C48" s="539"/>
      <c r="D48" s="539"/>
      <c r="E48" s="541"/>
      <c r="F48" s="543"/>
      <c r="G48" s="23"/>
      <c r="H48" s="211">
        <v>241.19862672970493</v>
      </c>
      <c r="I48" s="211">
        <v>201.91575625447265</v>
      </c>
      <c r="J48" s="211">
        <v>225.91439154720877</v>
      </c>
      <c r="K48" s="85"/>
      <c r="L48" s="85"/>
      <c r="M48" s="85"/>
      <c r="N48" s="85"/>
      <c r="O48" s="85"/>
      <c r="P48" s="85"/>
      <c r="Q48" s="85"/>
      <c r="R48" s="85"/>
      <c r="S48" s="85"/>
      <c r="T48" s="85"/>
      <c r="U48" s="85"/>
      <c r="V48" s="85"/>
      <c r="W48" s="85"/>
      <c r="X48" s="85"/>
      <c r="Y48" s="85"/>
      <c r="Z48" s="85"/>
      <c r="AA48" s="85"/>
      <c r="AB48" s="83"/>
    </row>
    <row r="49" spans="1:28" x14ac:dyDescent="0.15">
      <c r="A49" s="85"/>
      <c r="B49" s="539" t="s">
        <v>33</v>
      </c>
      <c r="C49" s="539"/>
      <c r="D49" s="539"/>
      <c r="E49" s="542"/>
      <c r="F49" s="543"/>
      <c r="G49" s="23"/>
      <c r="H49" s="211">
        <v>223.35420693464852</v>
      </c>
      <c r="I49" s="211">
        <v>163.84598756890321</v>
      </c>
      <c r="J49" s="211">
        <v>199.47504466602001</v>
      </c>
      <c r="K49" s="85"/>
      <c r="L49" s="85"/>
      <c r="M49" s="85"/>
      <c r="N49" s="85"/>
      <c r="O49" s="85"/>
      <c r="P49" s="85"/>
      <c r="Q49" s="85"/>
      <c r="R49" s="85"/>
      <c r="S49" s="85"/>
      <c r="T49" s="85"/>
      <c r="U49" s="85"/>
      <c r="V49" s="85"/>
      <c r="W49" s="85"/>
      <c r="X49" s="85"/>
      <c r="Y49" s="85"/>
      <c r="Z49" s="85"/>
      <c r="AA49" s="85"/>
      <c r="AB49" s="83"/>
    </row>
    <row r="50" spans="1:28" s="85" customFormat="1" x14ac:dyDescent="0.15"/>
    <row r="51" spans="1:28" s="97" customFormat="1" ht="14.25" hidden="1" x14ac:dyDescent="0.2"/>
    <row r="52" spans="1:28" s="85" customFormat="1" hidden="1" x14ac:dyDescent="0.15">
      <c r="D52" s="42"/>
      <c r="E52" s="42"/>
    </row>
    <row r="53" spans="1:28" hidden="1" x14ac:dyDescent="0.15">
      <c r="D53" s="43"/>
      <c r="E53" s="43"/>
    </row>
    <row r="54" spans="1:28" hidden="1" x14ac:dyDescent="0.15">
      <c r="D54" s="43"/>
      <c r="E54" s="43"/>
    </row>
    <row r="55" spans="1:28" hidden="1" x14ac:dyDescent="0.15">
      <c r="D55" s="43"/>
      <c r="E55" s="43"/>
    </row>
    <row r="56" spans="1:28" hidden="1" x14ac:dyDescent="0.15">
      <c r="D56" s="43"/>
      <c r="E56" s="43"/>
    </row>
    <row r="57" spans="1:28" hidden="1" x14ac:dyDescent="0.15"/>
    <row r="58" spans="1:28" hidden="1" x14ac:dyDescent="0.15"/>
    <row r="59" spans="1:28" hidden="1" x14ac:dyDescent="0.15"/>
    <row r="60" spans="1:28" hidden="1" x14ac:dyDescent="0.15"/>
    <row r="61" spans="1:28" hidden="1" x14ac:dyDescent="0.15"/>
    <row r="62" spans="1:28" hidden="1" x14ac:dyDescent="0.15"/>
    <row r="63" spans="1:28" hidden="1" x14ac:dyDescent="0.15"/>
    <row r="64" spans="1:28" hidden="1" x14ac:dyDescent="0.15"/>
    <row r="65" hidden="1" x14ac:dyDescent="0.15"/>
    <row r="66" hidden="1" x14ac:dyDescent="0.15"/>
    <row r="67" hidden="1" x14ac:dyDescent="0.15"/>
    <row r="68" hidden="1" x14ac:dyDescent="0.15"/>
    <row r="69" hidden="1" x14ac:dyDescent="0.15"/>
    <row r="70" hidden="1" x14ac:dyDescent="0.15"/>
    <row r="71" ht="11.25" hidden="1" customHeight="1" x14ac:dyDescent="0.15"/>
    <row r="72" ht="11.25" hidden="1" customHeight="1" x14ac:dyDescent="0.15"/>
    <row r="73" ht="11.25" hidden="1" customHeight="1" x14ac:dyDescent="0.15"/>
    <row r="74" ht="11.25" hidden="1" customHeight="1" x14ac:dyDescent="0.15"/>
    <row r="75" ht="11.25" hidden="1" customHeight="1" x14ac:dyDescent="0.15"/>
    <row r="76" ht="11.25" hidden="1" customHeight="1" x14ac:dyDescent="0.15"/>
    <row r="77" ht="11.25" hidden="1" customHeight="1" x14ac:dyDescent="0.15"/>
    <row r="78" ht="11.25" hidden="1" customHeight="1" x14ac:dyDescent="0.15"/>
    <row r="79" ht="11.25" hidden="1" customHeight="1" x14ac:dyDescent="0.15"/>
    <row r="80" ht="11.25" hidden="1" customHeight="1" x14ac:dyDescent="0.15"/>
    <row r="81" ht="11.25" hidden="1" customHeight="1" x14ac:dyDescent="0.15"/>
    <row r="82" ht="11.25" hidden="1" customHeight="1" x14ac:dyDescent="0.15"/>
    <row r="83" ht="11.25" hidden="1" customHeight="1" x14ac:dyDescent="0.15"/>
    <row r="84" ht="11.25" hidden="1" customHeight="1" x14ac:dyDescent="0.15"/>
    <row r="85" ht="11.25" hidden="1" customHeight="1" x14ac:dyDescent="0.15"/>
    <row r="86" ht="11.25" hidden="1" customHeight="1" x14ac:dyDescent="0.15"/>
    <row r="87" ht="11.25" hidden="1" customHeight="1" x14ac:dyDescent="0.15"/>
    <row r="88" ht="11.25" hidden="1" customHeight="1" x14ac:dyDescent="0.15"/>
    <row r="89" ht="11.25" hidden="1" customHeight="1" x14ac:dyDescent="0.15"/>
    <row r="90" ht="11.25" hidden="1" customHeight="1" x14ac:dyDescent="0.15"/>
    <row r="91" ht="11.25" hidden="1" customHeight="1" x14ac:dyDescent="0.15"/>
    <row r="92" ht="11.25" hidden="1" customHeight="1" x14ac:dyDescent="0.15"/>
    <row r="93" ht="11.25" hidden="1" customHeight="1" x14ac:dyDescent="0.15"/>
    <row r="94" ht="11.25" hidden="1" customHeight="1" x14ac:dyDescent="0.15"/>
    <row r="95" ht="11.25" hidden="1" customHeight="1" x14ac:dyDescent="0.15"/>
    <row r="96" ht="11.25" hidden="1" customHeight="1" x14ac:dyDescent="0.15"/>
    <row r="97" ht="11.25" hidden="1" customHeight="1" x14ac:dyDescent="0.15"/>
    <row r="98" ht="11.25" hidden="1" customHeight="1" x14ac:dyDescent="0.15"/>
    <row r="99" ht="11.25" hidden="1" customHeight="1" x14ac:dyDescent="0.15"/>
    <row r="100" ht="11.25" hidden="1" customHeight="1" x14ac:dyDescent="0.15"/>
    <row r="101" ht="11.25" hidden="1" customHeight="1" x14ac:dyDescent="0.15"/>
    <row r="102" ht="11.25" hidden="1" customHeight="1" x14ac:dyDescent="0.15"/>
    <row r="103" ht="11.25" hidden="1" customHeight="1" x14ac:dyDescent="0.15"/>
    <row r="104" ht="11.25" hidden="1" customHeight="1" x14ac:dyDescent="0.15"/>
    <row r="105" ht="11.25" hidden="1" customHeight="1" x14ac:dyDescent="0.15"/>
    <row r="106" ht="11.25" hidden="1" customHeight="1" x14ac:dyDescent="0.15"/>
    <row r="107" ht="11.25" hidden="1" customHeight="1" x14ac:dyDescent="0.15"/>
    <row r="108" ht="11.25" hidden="1" customHeight="1" x14ac:dyDescent="0.15"/>
    <row r="109" ht="11.25" hidden="1" customHeight="1" x14ac:dyDescent="0.15"/>
    <row r="110" ht="11.25" hidden="1" customHeight="1" x14ac:dyDescent="0.15"/>
    <row r="111" ht="11.25" hidden="1" customHeight="1" x14ac:dyDescent="0.15"/>
    <row r="112" ht="11.25" hidden="1" customHeight="1" x14ac:dyDescent="0.15"/>
    <row r="113" ht="11.25" hidden="1" customHeight="1" x14ac:dyDescent="0.15"/>
    <row r="114" ht="11.25" hidden="1" customHeight="1" x14ac:dyDescent="0.15"/>
    <row r="115" ht="11.25" hidden="1" customHeight="1" x14ac:dyDescent="0.15"/>
    <row r="116" ht="11.25" hidden="1" customHeight="1" x14ac:dyDescent="0.15"/>
  </sheetData>
  <mergeCells count="23">
    <mergeCell ref="B2:N2"/>
    <mergeCell ref="B46:D46"/>
    <mergeCell ref="B8:B12"/>
    <mergeCell ref="C8:C12"/>
    <mergeCell ref="D8:D12"/>
    <mergeCell ref="E8:E12"/>
    <mergeCell ref="F8:F9"/>
    <mergeCell ref="B13:B40"/>
    <mergeCell ref="C13:C26"/>
    <mergeCell ref="E13:E41"/>
    <mergeCell ref="F13:F41"/>
    <mergeCell ref="C27:C40"/>
    <mergeCell ref="B41:C41"/>
    <mergeCell ref="B3:N3"/>
    <mergeCell ref="H8:O8"/>
    <mergeCell ref="Q8:AA8"/>
    <mergeCell ref="H9:O9"/>
    <mergeCell ref="Q9:AA9"/>
    <mergeCell ref="B47:D47"/>
    <mergeCell ref="E47:E49"/>
    <mergeCell ref="F47:F49"/>
    <mergeCell ref="B48:D48"/>
    <mergeCell ref="B49:D4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79998168889431442"/>
  </sheetPr>
  <dimension ref="A1:AA70"/>
  <sheetViews>
    <sheetView zoomScaleNormal="100" workbookViewId="0"/>
  </sheetViews>
  <sheetFormatPr defaultColWidth="0" defaultRowHeight="12.75" zeroHeight="1" x14ac:dyDescent="0.2"/>
  <cols>
    <col min="1" max="1" width="6.5" style="64" customWidth="1"/>
    <col min="2" max="2" width="17.75" style="64" customWidth="1"/>
    <col min="3" max="3" width="20.25" style="64" customWidth="1"/>
    <col min="4" max="4" width="20.375" style="64" customWidth="1"/>
    <col min="5" max="5" width="25.25" style="64" customWidth="1"/>
    <col min="6" max="6" width="1.5" style="64" customWidth="1"/>
    <col min="7" max="14" width="15.75" style="64" customWidth="1"/>
    <col min="15" max="15" width="1.125" style="64" customWidth="1"/>
    <col min="16" max="26" width="15.75" style="64" customWidth="1"/>
    <col min="27" max="27" width="6.5" style="64" customWidth="1"/>
    <col min="28" max="16384" width="6.5" style="64" hidden="1"/>
  </cols>
  <sheetData>
    <row r="1" spans="1:27" s="44" customFormat="1" ht="12.4" customHeight="1" x14ac:dyDescent="0.2"/>
    <row r="2" spans="1:27" s="44" customFormat="1" ht="18.399999999999999" customHeight="1" x14ac:dyDescent="0.25">
      <c r="B2" s="363" t="s">
        <v>460</v>
      </c>
      <c r="C2" s="363"/>
      <c r="D2" s="363"/>
      <c r="E2" s="363"/>
      <c r="F2" s="363"/>
      <c r="G2" s="363"/>
      <c r="H2" s="363"/>
      <c r="I2" s="363"/>
      <c r="J2" s="363"/>
      <c r="K2" s="363"/>
      <c r="L2" s="363"/>
      <c r="O2" s="45"/>
    </row>
    <row r="3" spans="1:27" s="44" customFormat="1" ht="51" customHeight="1" x14ac:dyDescent="0.2">
      <c r="B3" s="575" t="s">
        <v>487</v>
      </c>
      <c r="C3" s="575"/>
      <c r="D3" s="575"/>
      <c r="E3" s="575"/>
      <c r="F3" s="575"/>
      <c r="G3" s="575"/>
      <c r="H3" s="575"/>
      <c r="I3" s="575"/>
      <c r="J3" s="575"/>
      <c r="K3" s="575"/>
      <c r="L3" s="575"/>
      <c r="M3" s="575"/>
      <c r="N3" s="575"/>
      <c r="O3" s="46"/>
      <c r="P3" s="46"/>
      <c r="Q3" s="46"/>
      <c r="R3" s="46"/>
      <c r="S3" s="46"/>
      <c r="T3" s="46"/>
      <c r="U3" s="46"/>
      <c r="V3" s="46"/>
      <c r="W3" s="46"/>
      <c r="X3" s="46"/>
      <c r="Y3" s="46"/>
      <c r="Z3" s="46"/>
    </row>
    <row r="4" spans="1:27" s="44" customFormat="1" ht="12.4" customHeight="1" x14ac:dyDescent="0.2"/>
    <row r="5" spans="1:27" s="47" customFormat="1" x14ac:dyDescent="0.2"/>
    <row r="6" spans="1:27" s="49" customFormat="1" x14ac:dyDescent="0.2">
      <c r="B6" s="50" t="s">
        <v>488</v>
      </c>
    </row>
    <row r="7" spans="1:27" s="47" customFormat="1" x14ac:dyDescent="0.2">
      <c r="B7" s="48"/>
    </row>
    <row r="8" spans="1:27" s="52" customFormat="1" ht="12.4" customHeight="1" x14ac:dyDescent="0.2">
      <c r="A8" s="47"/>
      <c r="B8" s="576" t="s">
        <v>334</v>
      </c>
      <c r="C8" s="577" t="s">
        <v>45</v>
      </c>
      <c r="D8" s="578" t="s">
        <v>4</v>
      </c>
      <c r="E8" s="579"/>
      <c r="F8" s="51"/>
      <c r="G8" s="580" t="s">
        <v>485</v>
      </c>
      <c r="H8" s="581"/>
      <c r="I8" s="581"/>
      <c r="J8" s="581"/>
      <c r="K8" s="581"/>
      <c r="L8" s="581"/>
      <c r="M8" s="581"/>
      <c r="N8" s="582"/>
      <c r="O8" s="51"/>
      <c r="P8" s="533" t="s">
        <v>477</v>
      </c>
      <c r="Q8" s="534"/>
      <c r="R8" s="534"/>
      <c r="S8" s="534"/>
      <c r="T8" s="534"/>
      <c r="U8" s="534"/>
      <c r="V8" s="534"/>
      <c r="W8" s="534"/>
      <c r="X8" s="534"/>
      <c r="Y8" s="534"/>
      <c r="Z8" s="535"/>
      <c r="AA8" s="47"/>
    </row>
    <row r="9" spans="1:27" s="52" customFormat="1" ht="12.4" customHeight="1" x14ac:dyDescent="0.2">
      <c r="A9" s="47"/>
      <c r="B9" s="576"/>
      <c r="C9" s="577"/>
      <c r="D9" s="578"/>
      <c r="E9" s="579"/>
      <c r="F9" s="51"/>
      <c r="G9" s="527" t="s">
        <v>464</v>
      </c>
      <c r="H9" s="528"/>
      <c r="I9" s="528"/>
      <c r="J9" s="528"/>
      <c r="K9" s="528"/>
      <c r="L9" s="528"/>
      <c r="M9" s="528"/>
      <c r="N9" s="529"/>
      <c r="O9" s="51"/>
      <c r="P9" s="536" t="s">
        <v>478</v>
      </c>
      <c r="Q9" s="537"/>
      <c r="R9" s="537"/>
      <c r="S9" s="537"/>
      <c r="T9" s="537"/>
      <c r="U9" s="537"/>
      <c r="V9" s="537"/>
      <c r="W9" s="537"/>
      <c r="X9" s="537"/>
      <c r="Y9" s="537"/>
      <c r="Z9" s="538"/>
      <c r="AA9" s="47"/>
    </row>
    <row r="10" spans="1:27" s="52" customFormat="1" ht="22.5" x14ac:dyDescent="0.2">
      <c r="A10" s="47"/>
      <c r="B10" s="576"/>
      <c r="C10" s="577"/>
      <c r="D10" s="578"/>
      <c r="E10" s="53" t="s">
        <v>5</v>
      </c>
      <c r="F10" s="51"/>
      <c r="G10" s="54" t="s">
        <v>303</v>
      </c>
      <c r="H10" s="54" t="s">
        <v>297</v>
      </c>
      <c r="I10" s="54" t="s">
        <v>298</v>
      </c>
      <c r="J10" s="54" t="s">
        <v>299</v>
      </c>
      <c r="K10" s="54" t="s">
        <v>6</v>
      </c>
      <c r="L10" s="55" t="s">
        <v>7</v>
      </c>
      <c r="M10" s="54" t="s">
        <v>8</v>
      </c>
      <c r="N10" s="54" t="s">
        <v>304</v>
      </c>
      <c r="O10" s="51"/>
      <c r="P10" s="106" t="s">
        <v>452</v>
      </c>
      <c r="Q10" s="56" t="s">
        <v>9</v>
      </c>
      <c r="R10" s="56" t="s">
        <v>10</v>
      </c>
      <c r="S10" s="57" t="s">
        <v>11</v>
      </c>
      <c r="T10" s="56" t="s">
        <v>12</v>
      </c>
      <c r="U10" s="56" t="s">
        <v>13</v>
      </c>
      <c r="V10" s="56" t="s">
        <v>14</v>
      </c>
      <c r="W10" s="56" t="s">
        <v>15</v>
      </c>
      <c r="X10" s="56" t="s">
        <v>16</v>
      </c>
      <c r="Y10" s="56" t="s">
        <v>17</v>
      </c>
      <c r="Z10" s="56" t="s">
        <v>18</v>
      </c>
      <c r="AA10" s="47"/>
    </row>
    <row r="11" spans="1:27" s="61" customFormat="1" ht="12.4" customHeight="1" x14ac:dyDescent="0.2">
      <c r="A11" s="364"/>
      <c r="B11" s="576"/>
      <c r="C11" s="577"/>
      <c r="D11" s="578"/>
      <c r="E11" s="53" t="s">
        <v>374</v>
      </c>
      <c r="F11" s="51"/>
      <c r="G11" s="58" t="s">
        <v>305</v>
      </c>
      <c r="H11" s="58" t="s">
        <v>306</v>
      </c>
      <c r="I11" s="58" t="s">
        <v>307</v>
      </c>
      <c r="J11" s="58" t="s">
        <v>308</v>
      </c>
      <c r="K11" s="58" t="s">
        <v>19</v>
      </c>
      <c r="L11" s="59" t="s">
        <v>20</v>
      </c>
      <c r="M11" s="58" t="s">
        <v>21</v>
      </c>
      <c r="N11" s="58" t="s">
        <v>309</v>
      </c>
      <c r="O11" s="51"/>
      <c r="P11" s="34" t="s">
        <v>310</v>
      </c>
      <c r="Q11" s="58" t="s">
        <v>22</v>
      </c>
      <c r="R11" s="58" t="s">
        <v>23</v>
      </c>
      <c r="S11" s="60" t="s">
        <v>24</v>
      </c>
      <c r="T11" s="58" t="s">
        <v>25</v>
      </c>
      <c r="U11" s="58" t="s">
        <v>26</v>
      </c>
      <c r="V11" s="58" t="s">
        <v>27</v>
      </c>
      <c r="W11" s="58" t="s">
        <v>28</v>
      </c>
      <c r="X11" s="58" t="s">
        <v>29</v>
      </c>
      <c r="Y11" s="58" t="s">
        <v>30</v>
      </c>
      <c r="Z11" s="58" t="s">
        <v>31</v>
      </c>
      <c r="AA11" s="364"/>
    </row>
    <row r="12" spans="1:27" s="61" customFormat="1" ht="12.4" customHeight="1" x14ac:dyDescent="0.2">
      <c r="A12" s="364"/>
      <c r="B12" s="576"/>
      <c r="C12" s="577"/>
      <c r="D12" s="578"/>
      <c r="E12" s="125" t="s">
        <v>438</v>
      </c>
      <c r="F12" s="63"/>
      <c r="G12" s="56" t="s">
        <v>312</v>
      </c>
      <c r="H12" s="56" t="s">
        <v>312</v>
      </c>
      <c r="I12" s="56" t="s">
        <v>313</v>
      </c>
      <c r="J12" s="56" t="s">
        <v>313</v>
      </c>
      <c r="K12" s="56" t="s">
        <v>34</v>
      </c>
      <c r="L12" s="56" t="s">
        <v>34</v>
      </c>
      <c r="M12" s="56" t="s">
        <v>35</v>
      </c>
      <c r="N12" s="56" t="s">
        <v>35</v>
      </c>
      <c r="O12" s="63"/>
      <c r="P12" s="56" t="s">
        <v>314</v>
      </c>
      <c r="Q12" s="56" t="s">
        <v>36</v>
      </c>
      <c r="R12" s="56" t="s">
        <v>36</v>
      </c>
      <c r="S12" s="56" t="s">
        <v>37</v>
      </c>
      <c r="T12" s="56" t="s">
        <v>37</v>
      </c>
      <c r="U12" s="56" t="s">
        <v>38</v>
      </c>
      <c r="V12" s="56" t="s">
        <v>38</v>
      </c>
      <c r="W12" s="56" t="s">
        <v>39</v>
      </c>
      <c r="X12" s="56" t="s">
        <v>39</v>
      </c>
      <c r="Y12" s="56" t="s">
        <v>40</v>
      </c>
      <c r="Z12" s="56" t="s">
        <v>40</v>
      </c>
      <c r="AA12" s="364"/>
    </row>
    <row r="13" spans="1:27" s="61" customFormat="1" ht="12.4" customHeight="1" x14ac:dyDescent="0.2">
      <c r="A13" s="364"/>
      <c r="B13" s="571" t="s">
        <v>480</v>
      </c>
      <c r="C13" s="62" t="s">
        <v>315</v>
      </c>
      <c r="D13" s="569" t="s">
        <v>316</v>
      </c>
      <c r="E13" s="574"/>
      <c r="F13" s="51"/>
      <c r="G13" s="212">
        <v>5.7199162492486987E-2</v>
      </c>
      <c r="H13" s="212">
        <v>8.5798743738730476E-2</v>
      </c>
      <c r="I13" s="212">
        <v>0.27017091694487855</v>
      </c>
      <c r="J13" s="212">
        <v>0.2747503666693672</v>
      </c>
      <c r="K13" s="212">
        <v>3.5288369919445137</v>
      </c>
      <c r="L13" s="212">
        <v>3.4233284643042605</v>
      </c>
      <c r="M13" s="212">
        <v>11.820075926151441</v>
      </c>
      <c r="N13" s="212">
        <v>11.23650039616815</v>
      </c>
      <c r="O13" s="51"/>
      <c r="P13" s="212">
        <v>11.23650039616815</v>
      </c>
      <c r="Q13" s="212">
        <v>15.217885194859468</v>
      </c>
      <c r="R13" s="212">
        <v>15.148042252053873</v>
      </c>
      <c r="S13" s="212">
        <v>17.904770251104306</v>
      </c>
      <c r="T13" s="212">
        <v>18.9798419743104</v>
      </c>
      <c r="U13" s="212" t="s">
        <v>333</v>
      </c>
      <c r="V13" s="212" t="s">
        <v>333</v>
      </c>
      <c r="W13" s="212" t="s">
        <v>333</v>
      </c>
      <c r="X13" s="212" t="s">
        <v>333</v>
      </c>
      <c r="Y13" s="212" t="s">
        <v>333</v>
      </c>
      <c r="Z13" s="212" t="s">
        <v>333</v>
      </c>
      <c r="AA13" s="364"/>
    </row>
    <row r="14" spans="1:27" s="61" customFormat="1" ht="12.4" customHeight="1" x14ac:dyDescent="0.2">
      <c r="A14" s="364"/>
      <c r="B14" s="572"/>
      <c r="C14" s="62" t="s">
        <v>317</v>
      </c>
      <c r="D14" s="569"/>
      <c r="E14" s="574"/>
      <c r="F14" s="51"/>
      <c r="G14" s="212">
        <v>5.5304472239826249E-2</v>
      </c>
      <c r="H14" s="212">
        <v>8.2956708359739381E-2</v>
      </c>
      <c r="I14" s="212">
        <v>0.26122165649101947</v>
      </c>
      <c r="J14" s="212">
        <v>0.26564941450574442</v>
      </c>
      <c r="K14" s="212">
        <v>3.4119462410922781</v>
      </c>
      <c r="L14" s="212">
        <v>3.3099326243944498</v>
      </c>
      <c r="M14" s="212">
        <v>11.513796865231745</v>
      </c>
      <c r="N14" s="212">
        <v>10.945342808783455</v>
      </c>
      <c r="O14" s="51"/>
      <c r="P14" s="212">
        <v>10.945342808783455</v>
      </c>
      <c r="Q14" s="212">
        <v>14.665239004197298</v>
      </c>
      <c r="R14" s="212">
        <v>14.597846166128626</v>
      </c>
      <c r="S14" s="212">
        <v>17.390021956752758</v>
      </c>
      <c r="T14" s="212">
        <v>18.433863840816127</v>
      </c>
      <c r="U14" s="212" t="s">
        <v>333</v>
      </c>
      <c r="V14" s="212" t="s">
        <v>333</v>
      </c>
      <c r="W14" s="212" t="s">
        <v>333</v>
      </c>
      <c r="X14" s="212" t="s">
        <v>333</v>
      </c>
      <c r="Y14" s="212" t="s">
        <v>333</v>
      </c>
      <c r="Z14" s="212" t="s">
        <v>333</v>
      </c>
      <c r="AA14" s="364"/>
    </row>
    <row r="15" spans="1:27" s="61" customFormat="1" ht="12.4" customHeight="1" x14ac:dyDescent="0.2">
      <c r="A15" s="364"/>
      <c r="B15" s="572"/>
      <c r="C15" s="62" t="s">
        <v>318</v>
      </c>
      <c r="D15" s="569"/>
      <c r="E15" s="574"/>
      <c r="F15" s="51"/>
      <c r="G15" s="212">
        <v>5.6226213443823357E-2</v>
      </c>
      <c r="H15" s="212">
        <v>8.4339320165735032E-2</v>
      </c>
      <c r="I15" s="212">
        <v>0.2655753507658698</v>
      </c>
      <c r="J15" s="212">
        <v>0.27007690474750684</v>
      </c>
      <c r="K15" s="212">
        <v>3.4688120117771488</v>
      </c>
      <c r="L15" s="212">
        <v>3.3650981681343572</v>
      </c>
      <c r="M15" s="212">
        <v>11.907204039153976</v>
      </c>
      <c r="N15" s="212">
        <v>11.319326858738016</v>
      </c>
      <c r="O15" s="51"/>
      <c r="P15" s="212">
        <v>11.319326858738016</v>
      </c>
      <c r="Q15" s="212">
        <v>15.232508313769655</v>
      </c>
      <c r="R15" s="212">
        <v>15.162636096084153</v>
      </c>
      <c r="S15" s="212">
        <v>18.010418613276087</v>
      </c>
      <c r="T15" s="212">
        <v>19.09184860369589</v>
      </c>
      <c r="U15" s="212" t="s">
        <v>333</v>
      </c>
      <c r="V15" s="212" t="s">
        <v>333</v>
      </c>
      <c r="W15" s="212" t="s">
        <v>333</v>
      </c>
      <c r="X15" s="212" t="s">
        <v>333</v>
      </c>
      <c r="Y15" s="212" t="s">
        <v>333</v>
      </c>
      <c r="Z15" s="212" t="s">
        <v>333</v>
      </c>
      <c r="AA15" s="364"/>
    </row>
    <row r="16" spans="1:27" s="61" customFormat="1" ht="12.4" customHeight="1" x14ac:dyDescent="0.2">
      <c r="A16" s="364"/>
      <c r="B16" s="572"/>
      <c r="C16" s="62" t="s">
        <v>319</v>
      </c>
      <c r="D16" s="569"/>
      <c r="E16" s="574"/>
      <c r="F16" s="51"/>
      <c r="G16" s="212">
        <v>5.7506409560486027E-2</v>
      </c>
      <c r="H16" s="212">
        <v>8.6259614340729041E-2</v>
      </c>
      <c r="I16" s="212">
        <v>0.27162214836982868</v>
      </c>
      <c r="J16" s="212">
        <v>0.27622619674995474</v>
      </c>
      <c r="K16" s="212">
        <v>3.547792248839472</v>
      </c>
      <c r="L16" s="212">
        <v>3.4417169788842301</v>
      </c>
      <c r="M16" s="212">
        <v>12.060640597709659</v>
      </c>
      <c r="N16" s="212">
        <v>11.465188015787197</v>
      </c>
      <c r="O16" s="51"/>
      <c r="P16" s="212">
        <v>11.465188015787197</v>
      </c>
      <c r="Q16" s="212">
        <v>15.382265186051335</v>
      </c>
      <c r="R16" s="212">
        <v>15.311437840011674</v>
      </c>
      <c r="S16" s="212">
        <v>18.362914083511907</v>
      </c>
      <c r="T16" s="212">
        <v>19.465037159322346</v>
      </c>
      <c r="U16" s="212" t="s">
        <v>333</v>
      </c>
      <c r="V16" s="212" t="s">
        <v>333</v>
      </c>
      <c r="W16" s="212" t="s">
        <v>333</v>
      </c>
      <c r="X16" s="212" t="s">
        <v>333</v>
      </c>
      <c r="Y16" s="212" t="s">
        <v>333</v>
      </c>
      <c r="Z16" s="212" t="s">
        <v>333</v>
      </c>
      <c r="AA16" s="364"/>
    </row>
    <row r="17" spans="1:27" s="61" customFormat="1" ht="12.4" customHeight="1" x14ac:dyDescent="0.2">
      <c r="A17" s="364"/>
      <c r="B17" s="572"/>
      <c r="C17" s="62" t="s">
        <v>320</v>
      </c>
      <c r="D17" s="569"/>
      <c r="E17" s="574"/>
      <c r="F17" s="51"/>
      <c r="G17" s="212">
        <v>5.5662927152491819E-2</v>
      </c>
      <c r="H17" s="212">
        <v>8.3494390728737725E-2</v>
      </c>
      <c r="I17" s="212">
        <v>0.26291475982012807</v>
      </c>
      <c r="J17" s="212">
        <v>0.2673712162664299</v>
      </c>
      <c r="K17" s="212">
        <v>3.4340607074697291</v>
      </c>
      <c r="L17" s="212">
        <v>3.3313858914044152</v>
      </c>
      <c r="M17" s="212">
        <v>11.64388002361488</v>
      </c>
      <c r="N17" s="212">
        <v>11.069003559343694</v>
      </c>
      <c r="O17" s="51"/>
      <c r="P17" s="212">
        <v>11.069003559343694</v>
      </c>
      <c r="Q17" s="212">
        <v>14.865594162418741</v>
      </c>
      <c r="R17" s="212">
        <v>14.797332801348015</v>
      </c>
      <c r="S17" s="212">
        <v>17.741474539120862</v>
      </c>
      <c r="T17" s="212">
        <v>18.806674713475257</v>
      </c>
      <c r="U17" s="212" t="s">
        <v>333</v>
      </c>
      <c r="V17" s="212" t="s">
        <v>333</v>
      </c>
      <c r="W17" s="212" t="s">
        <v>333</v>
      </c>
      <c r="X17" s="212" t="s">
        <v>333</v>
      </c>
      <c r="Y17" s="212" t="s">
        <v>333</v>
      </c>
      <c r="Z17" s="212" t="s">
        <v>333</v>
      </c>
      <c r="AA17" s="364"/>
    </row>
    <row r="18" spans="1:27" s="61" customFormat="1" ht="12.4" customHeight="1" x14ac:dyDescent="0.2">
      <c r="A18" s="364"/>
      <c r="B18" s="572"/>
      <c r="C18" s="62" t="s">
        <v>321</v>
      </c>
      <c r="D18" s="569"/>
      <c r="E18" s="574"/>
      <c r="F18" s="51"/>
      <c r="G18" s="212">
        <v>5.6256662357449895E-2</v>
      </c>
      <c r="H18" s="212">
        <v>8.4384993536174846E-2</v>
      </c>
      <c r="I18" s="212">
        <v>0.26571917124428224</v>
      </c>
      <c r="J18" s="212">
        <v>0.2702231630110728</v>
      </c>
      <c r="K18" s="212">
        <v>3.4706905227218496</v>
      </c>
      <c r="L18" s="212">
        <v>3.3669205135705971</v>
      </c>
      <c r="M18" s="212">
        <v>11.48998299740572</v>
      </c>
      <c r="N18" s="212">
        <v>10.922704668645167</v>
      </c>
      <c r="O18" s="51"/>
      <c r="P18" s="212">
        <v>10.922704668645167</v>
      </c>
      <c r="Q18" s="212">
        <v>14.558987946385416</v>
      </c>
      <c r="R18" s="212">
        <v>14.492465736914953</v>
      </c>
      <c r="S18" s="212">
        <v>17.181194828314531</v>
      </c>
      <c r="T18" s="212">
        <v>18.214025568489518</v>
      </c>
      <c r="U18" s="212" t="s">
        <v>333</v>
      </c>
      <c r="V18" s="212" t="s">
        <v>333</v>
      </c>
      <c r="W18" s="212" t="s">
        <v>333</v>
      </c>
      <c r="X18" s="212" t="s">
        <v>333</v>
      </c>
      <c r="Y18" s="212" t="s">
        <v>333</v>
      </c>
      <c r="Z18" s="212" t="s">
        <v>333</v>
      </c>
      <c r="AA18" s="364"/>
    </row>
    <row r="19" spans="1:27" s="61" customFormat="1" ht="12.4" customHeight="1" x14ac:dyDescent="0.2">
      <c r="A19" s="364"/>
      <c r="B19" s="572"/>
      <c r="C19" s="62" t="s">
        <v>322</v>
      </c>
      <c r="D19" s="569"/>
      <c r="E19" s="574"/>
      <c r="F19" s="51"/>
      <c r="G19" s="212">
        <v>5.643104482248941E-2</v>
      </c>
      <c r="H19" s="212">
        <v>8.4646567233734107E-2</v>
      </c>
      <c r="I19" s="212">
        <v>0.26654283838250331</v>
      </c>
      <c r="J19" s="212">
        <v>0.27106079146789858</v>
      </c>
      <c r="K19" s="212">
        <v>3.4814488497071223</v>
      </c>
      <c r="L19" s="212">
        <v>3.3773571778543388</v>
      </c>
      <c r="M19" s="212">
        <v>11.713543315665916</v>
      </c>
      <c r="N19" s="212">
        <v>11.135227466332141</v>
      </c>
      <c r="O19" s="51"/>
      <c r="P19" s="212">
        <v>11.135227466332141</v>
      </c>
      <c r="Q19" s="212">
        <v>14.908847907513994</v>
      </c>
      <c r="R19" s="212">
        <v>14.840341561805861</v>
      </c>
      <c r="S19" s="212">
        <v>17.65520814469221</v>
      </c>
      <c r="T19" s="212">
        <v>18.715390910050182</v>
      </c>
      <c r="U19" s="212" t="s">
        <v>333</v>
      </c>
      <c r="V19" s="212" t="s">
        <v>333</v>
      </c>
      <c r="W19" s="212" t="s">
        <v>333</v>
      </c>
      <c r="X19" s="212" t="s">
        <v>333</v>
      </c>
      <c r="Y19" s="212" t="s">
        <v>333</v>
      </c>
      <c r="Z19" s="212" t="s">
        <v>333</v>
      </c>
      <c r="AA19" s="364"/>
    </row>
    <row r="20" spans="1:27" ht="12.4" customHeight="1" x14ac:dyDescent="0.2">
      <c r="A20" s="47"/>
      <c r="B20" s="572"/>
      <c r="C20" s="62" t="s">
        <v>323</v>
      </c>
      <c r="D20" s="569"/>
      <c r="E20" s="574"/>
      <c r="F20" s="63"/>
      <c r="G20" s="212">
        <v>5.5253264395159783E-2</v>
      </c>
      <c r="H20" s="212">
        <v>8.2879896592739671E-2</v>
      </c>
      <c r="I20" s="212">
        <v>0.26097978458686133</v>
      </c>
      <c r="J20" s="212">
        <v>0.26540344282564671</v>
      </c>
      <c r="K20" s="212">
        <v>3.4087870316097875</v>
      </c>
      <c r="L20" s="212">
        <v>3.3068678719644566</v>
      </c>
      <c r="M20" s="212">
        <v>11.616376346884401</v>
      </c>
      <c r="N20" s="212">
        <v>11.042857781904621</v>
      </c>
      <c r="O20" s="63"/>
      <c r="P20" s="212">
        <v>11.042857781904621</v>
      </c>
      <c r="Q20" s="212">
        <v>14.854031497940696</v>
      </c>
      <c r="R20" s="212">
        <v>14.922944451951974</v>
      </c>
      <c r="S20" s="212">
        <v>17.771247126179681</v>
      </c>
      <c r="T20" s="212">
        <v>18.924922297892913</v>
      </c>
      <c r="U20" s="212" t="s">
        <v>333</v>
      </c>
      <c r="V20" s="212" t="s">
        <v>333</v>
      </c>
      <c r="W20" s="212" t="s">
        <v>333</v>
      </c>
      <c r="X20" s="212" t="s">
        <v>333</v>
      </c>
      <c r="Y20" s="212" t="s">
        <v>333</v>
      </c>
      <c r="Z20" s="212" t="s">
        <v>333</v>
      </c>
      <c r="AA20" s="47"/>
    </row>
    <row r="21" spans="1:27" ht="12.4" customHeight="1" x14ac:dyDescent="0.2">
      <c r="A21" s="47"/>
      <c r="B21" s="572"/>
      <c r="C21" s="62" t="s">
        <v>324</v>
      </c>
      <c r="D21" s="569"/>
      <c r="E21" s="574"/>
      <c r="F21" s="63"/>
      <c r="G21" s="212">
        <v>5.6123797754490334E-2</v>
      </c>
      <c r="H21" s="212">
        <v>8.4185696631735515E-2</v>
      </c>
      <c r="I21" s="212">
        <v>0.26509160695755307</v>
      </c>
      <c r="J21" s="212">
        <v>0.26958496138731097</v>
      </c>
      <c r="K21" s="212">
        <v>3.4624935928121627</v>
      </c>
      <c r="L21" s="212">
        <v>3.3589686632743669</v>
      </c>
      <c r="M21" s="212">
        <v>11.735460395993773</v>
      </c>
      <c r="N21" s="212">
        <v>11.156062466320758</v>
      </c>
      <c r="O21" s="63"/>
      <c r="P21" s="212">
        <v>11.156062466320758</v>
      </c>
      <c r="Q21" s="212">
        <v>15.031064537267056</v>
      </c>
      <c r="R21" s="212">
        <v>14.962039383766744</v>
      </c>
      <c r="S21" s="212">
        <v>17.868079612309856</v>
      </c>
      <c r="T21" s="212">
        <v>18.940999076748088</v>
      </c>
      <c r="U21" s="212" t="s">
        <v>333</v>
      </c>
      <c r="V21" s="212" t="s">
        <v>333</v>
      </c>
      <c r="W21" s="212" t="s">
        <v>333</v>
      </c>
      <c r="X21" s="212" t="s">
        <v>333</v>
      </c>
      <c r="Y21" s="212" t="s">
        <v>333</v>
      </c>
      <c r="Z21" s="212" t="s">
        <v>333</v>
      </c>
      <c r="AA21" s="47"/>
    </row>
    <row r="22" spans="1:27" ht="12.4" customHeight="1" x14ac:dyDescent="0.2">
      <c r="A22" s="47"/>
      <c r="B22" s="572"/>
      <c r="C22" s="62" t="s">
        <v>325</v>
      </c>
      <c r="D22" s="569"/>
      <c r="E22" s="574"/>
      <c r="F22" s="63"/>
      <c r="G22" s="212">
        <v>5.5509303618492253E-2</v>
      </c>
      <c r="H22" s="212">
        <v>8.3263955427738387E-2</v>
      </c>
      <c r="I22" s="212">
        <v>0.26218914410765282</v>
      </c>
      <c r="J22" s="212">
        <v>0.26663330122613599</v>
      </c>
      <c r="K22" s="212">
        <v>3.4245830790222476</v>
      </c>
      <c r="L22" s="212">
        <v>3.3221916341144282</v>
      </c>
      <c r="M22" s="212">
        <v>11.406239831446058</v>
      </c>
      <c r="N22" s="212">
        <v>10.843096033018703</v>
      </c>
      <c r="O22" s="63"/>
      <c r="P22" s="212">
        <v>10.843096033018703</v>
      </c>
      <c r="Q22" s="212">
        <v>14.698769655470986</v>
      </c>
      <c r="R22" s="212">
        <v>14.631288012720409</v>
      </c>
      <c r="S22" s="212">
        <v>17.304138631284552</v>
      </c>
      <c r="T22" s="212">
        <v>18.342620772054598</v>
      </c>
      <c r="U22" s="212" t="s">
        <v>333</v>
      </c>
      <c r="V22" s="212" t="s">
        <v>333</v>
      </c>
      <c r="W22" s="212" t="s">
        <v>333</v>
      </c>
      <c r="X22" s="212" t="s">
        <v>333</v>
      </c>
      <c r="Y22" s="212" t="s">
        <v>333</v>
      </c>
      <c r="Z22" s="212" t="s">
        <v>333</v>
      </c>
      <c r="AA22" s="47"/>
    </row>
    <row r="23" spans="1:27" ht="12.4" customHeight="1" x14ac:dyDescent="0.2">
      <c r="A23" s="47"/>
      <c r="B23" s="572"/>
      <c r="C23" s="62" t="s">
        <v>326</v>
      </c>
      <c r="D23" s="569"/>
      <c r="E23" s="574"/>
      <c r="F23" s="63"/>
      <c r="G23" s="212">
        <v>5.438273103582917E-2</v>
      </c>
      <c r="H23" s="212">
        <v>8.1574096553743758E-2</v>
      </c>
      <c r="I23" s="212">
        <v>0.25686796221616925</v>
      </c>
      <c r="J23" s="212">
        <v>0.26122192426398211</v>
      </c>
      <c r="K23" s="212">
        <v>3.3550804704074078</v>
      </c>
      <c r="L23" s="212">
        <v>3.2547670806545437</v>
      </c>
      <c r="M23" s="212">
        <v>11.3739039895618</v>
      </c>
      <c r="N23" s="212">
        <v>10.812356661934036</v>
      </c>
      <c r="O23" s="63"/>
      <c r="P23" s="212">
        <v>10.812356661934036</v>
      </c>
      <c r="Q23" s="212">
        <v>14.653510570211337</v>
      </c>
      <c r="R23" s="212">
        <v>14.586379343382038</v>
      </c>
      <c r="S23" s="212">
        <v>17.393529431054528</v>
      </c>
      <c r="T23" s="212">
        <v>18.438069360462734</v>
      </c>
      <c r="U23" s="212" t="s">
        <v>333</v>
      </c>
      <c r="V23" s="212" t="s">
        <v>333</v>
      </c>
      <c r="W23" s="212" t="s">
        <v>333</v>
      </c>
      <c r="X23" s="212" t="s">
        <v>333</v>
      </c>
      <c r="Y23" s="212" t="s">
        <v>333</v>
      </c>
      <c r="Z23" s="212" t="s">
        <v>333</v>
      </c>
      <c r="AA23" s="47"/>
    </row>
    <row r="24" spans="1:27" ht="12.4" customHeight="1" x14ac:dyDescent="0.2">
      <c r="A24" s="47"/>
      <c r="B24" s="572"/>
      <c r="C24" s="62" t="s">
        <v>327</v>
      </c>
      <c r="D24" s="569"/>
      <c r="E24" s="574"/>
      <c r="F24" s="63"/>
      <c r="G24" s="212">
        <v>5.7352786026486517E-2</v>
      </c>
      <c r="H24" s="212">
        <v>8.6029179039729772E-2</v>
      </c>
      <c r="I24" s="212">
        <v>0.27089653265735369</v>
      </c>
      <c r="J24" s="212">
        <v>0.27548828170966105</v>
      </c>
      <c r="K24" s="212">
        <v>3.5383146203919931</v>
      </c>
      <c r="L24" s="212">
        <v>3.4325227215942462</v>
      </c>
      <c r="M24" s="212">
        <v>11.674347723612401</v>
      </c>
      <c r="N24" s="212">
        <v>11.097967021611735</v>
      </c>
      <c r="O24" s="63"/>
      <c r="P24" s="212">
        <v>11.097967021611735</v>
      </c>
      <c r="Q24" s="212">
        <v>14.924114124512787</v>
      </c>
      <c r="R24" s="212">
        <v>14.855519100112103</v>
      </c>
      <c r="S24" s="212">
        <v>17.828049148755994</v>
      </c>
      <c r="T24" s="212">
        <v>18.898269679832435</v>
      </c>
      <c r="U24" s="212" t="s">
        <v>333</v>
      </c>
      <c r="V24" s="212" t="s">
        <v>333</v>
      </c>
      <c r="W24" s="212" t="s">
        <v>333</v>
      </c>
      <c r="X24" s="212" t="s">
        <v>333</v>
      </c>
      <c r="Y24" s="212" t="s">
        <v>333</v>
      </c>
      <c r="Z24" s="212" t="s">
        <v>333</v>
      </c>
      <c r="AA24" s="47"/>
    </row>
    <row r="25" spans="1:27" ht="12.4" customHeight="1" x14ac:dyDescent="0.2">
      <c r="A25" s="47"/>
      <c r="B25" s="572"/>
      <c r="C25" s="62" t="s">
        <v>328</v>
      </c>
      <c r="D25" s="569"/>
      <c r="E25" s="574"/>
      <c r="F25" s="63"/>
      <c r="G25" s="212">
        <v>5.699433111382092E-2</v>
      </c>
      <c r="H25" s="212">
        <v>8.5491496670731373E-2</v>
      </c>
      <c r="I25" s="212">
        <v>0.26920342932824498</v>
      </c>
      <c r="J25" s="212">
        <v>0.27376647994897541</v>
      </c>
      <c r="K25" s="212">
        <v>3.5162001540145398</v>
      </c>
      <c r="L25" s="212">
        <v>3.411069454584279</v>
      </c>
      <c r="M25" s="212">
        <v>11.796224299080484</v>
      </c>
      <c r="N25" s="212">
        <v>11.213826361017571</v>
      </c>
      <c r="O25" s="63"/>
      <c r="P25" s="212">
        <v>11.213826361017571</v>
      </c>
      <c r="Q25" s="212">
        <v>15.043725244660884</v>
      </c>
      <c r="R25" s="212">
        <v>14.975042557017401</v>
      </c>
      <c r="S25" s="212">
        <v>17.81652010215473</v>
      </c>
      <c r="T25" s="212">
        <v>18.886863590805135</v>
      </c>
      <c r="U25" s="212" t="s">
        <v>333</v>
      </c>
      <c r="V25" s="212" t="s">
        <v>333</v>
      </c>
      <c r="W25" s="212" t="s">
        <v>333</v>
      </c>
      <c r="X25" s="212" t="s">
        <v>333</v>
      </c>
      <c r="Y25" s="212" t="s">
        <v>333</v>
      </c>
      <c r="Z25" s="212" t="s">
        <v>333</v>
      </c>
      <c r="AA25" s="47"/>
    </row>
    <row r="26" spans="1:27" ht="12.4" customHeight="1" x14ac:dyDescent="0.2">
      <c r="A26" s="47"/>
      <c r="B26" s="573"/>
      <c r="C26" s="62" t="s">
        <v>329</v>
      </c>
      <c r="D26" s="569"/>
      <c r="E26" s="574"/>
      <c r="F26" s="63"/>
      <c r="G26" s="212">
        <v>5.6072589909823813E-2</v>
      </c>
      <c r="H26" s="212">
        <v>8.4108884864735722E-2</v>
      </c>
      <c r="I26" s="212">
        <v>0.26484973505339465</v>
      </c>
      <c r="J26" s="212">
        <v>0.26933898970721293</v>
      </c>
      <c r="K26" s="212">
        <v>3.459334383329669</v>
      </c>
      <c r="L26" s="212">
        <v>3.3559039108443711</v>
      </c>
      <c r="M26" s="212">
        <v>11.38196650616657</v>
      </c>
      <c r="N26" s="212">
        <v>10.820021119555937</v>
      </c>
      <c r="O26" s="63"/>
      <c r="P26" s="212">
        <v>10.820021119555937</v>
      </c>
      <c r="Q26" s="212">
        <v>14.328685699058877</v>
      </c>
      <c r="R26" s="212">
        <v>14.185156414919366</v>
      </c>
      <c r="S26" s="212">
        <v>16.817862047615261</v>
      </c>
      <c r="T26" s="212">
        <v>17.877519256298584</v>
      </c>
      <c r="U26" s="212" t="s">
        <v>333</v>
      </c>
      <c r="V26" s="212" t="s">
        <v>333</v>
      </c>
      <c r="W26" s="212" t="s">
        <v>333</v>
      </c>
      <c r="X26" s="212" t="s">
        <v>333</v>
      </c>
      <c r="Y26" s="212" t="s">
        <v>333</v>
      </c>
      <c r="Z26" s="212" t="s">
        <v>333</v>
      </c>
      <c r="AA26" s="47"/>
    </row>
    <row r="27" spans="1:27" ht="12.4" customHeight="1" x14ac:dyDescent="0.2">
      <c r="A27" s="47"/>
      <c r="B27" s="571" t="s">
        <v>481</v>
      </c>
      <c r="C27" s="62" t="s">
        <v>315</v>
      </c>
      <c r="D27" s="569"/>
      <c r="E27" s="574"/>
      <c r="F27" s="63"/>
      <c r="G27" s="212">
        <v>6.1011775675744784E-2</v>
      </c>
      <c r="H27" s="212">
        <v>9.1517663513617176E-2</v>
      </c>
      <c r="I27" s="212">
        <v>0.28817917361843015</v>
      </c>
      <c r="J27" s="212">
        <v>0.29306386680507518</v>
      </c>
      <c r="K27" s="212">
        <v>3.764051807175814</v>
      </c>
      <c r="L27" s="212">
        <v>3.6515106030784503</v>
      </c>
      <c r="M27" s="212">
        <v>12.607940425782811</v>
      </c>
      <c r="N27" s="212">
        <v>11.985466800237363</v>
      </c>
      <c r="O27" s="63"/>
      <c r="P27" s="212">
        <v>11.985466800237363</v>
      </c>
      <c r="Q27" s="212">
        <v>16.232234302150637</v>
      </c>
      <c r="R27" s="212">
        <v>15.590984993531084</v>
      </c>
      <c r="S27" s="212">
        <v>18.428315219925938</v>
      </c>
      <c r="T27" s="212">
        <v>18.777418188378089</v>
      </c>
      <c r="U27" s="212" t="s">
        <v>333</v>
      </c>
      <c r="V27" s="212" t="s">
        <v>333</v>
      </c>
      <c r="W27" s="212" t="s">
        <v>333</v>
      </c>
      <c r="X27" s="212" t="s">
        <v>333</v>
      </c>
      <c r="Y27" s="212" t="s">
        <v>333</v>
      </c>
      <c r="Z27" s="212" t="s">
        <v>333</v>
      </c>
      <c r="AA27" s="47"/>
    </row>
    <row r="28" spans="1:27" ht="12.4" customHeight="1" x14ac:dyDescent="0.2">
      <c r="A28" s="47"/>
      <c r="B28" s="572"/>
      <c r="C28" s="62" t="s">
        <v>317</v>
      </c>
      <c r="D28" s="569"/>
      <c r="E28" s="574"/>
      <c r="F28" s="63"/>
      <c r="G28" s="212">
        <v>5.8990794744677166E-2</v>
      </c>
      <c r="H28" s="212">
        <v>8.8486192117015749E-2</v>
      </c>
      <c r="I28" s="212">
        <v>0.27863339973850021</v>
      </c>
      <c r="J28" s="212">
        <v>0.28335629019649178</v>
      </c>
      <c r="K28" s="212">
        <v>3.6393696971798395</v>
      </c>
      <c r="L28" s="212">
        <v>3.5305563574975185</v>
      </c>
      <c r="M28" s="212">
        <v>12.281250309832373</v>
      </c>
      <c r="N28" s="212">
        <v>11.674905883350215</v>
      </c>
      <c r="O28" s="63"/>
      <c r="P28" s="212">
        <v>11.674905883350215</v>
      </c>
      <c r="Q28" s="212">
        <v>15.642753831643274</v>
      </c>
      <c r="R28" s="212">
        <v>15.024679064961514</v>
      </c>
      <c r="S28" s="212">
        <v>17.898495738038093</v>
      </c>
      <c r="T28" s="212">
        <v>18.237258369771993</v>
      </c>
      <c r="U28" s="212" t="s">
        <v>333</v>
      </c>
      <c r="V28" s="212" t="s">
        <v>333</v>
      </c>
      <c r="W28" s="212" t="s">
        <v>333</v>
      </c>
      <c r="X28" s="212" t="s">
        <v>333</v>
      </c>
      <c r="Y28" s="212" t="s">
        <v>333</v>
      </c>
      <c r="Z28" s="212" t="s">
        <v>333</v>
      </c>
      <c r="AA28" s="47"/>
    </row>
    <row r="29" spans="1:27" ht="12.4" customHeight="1" x14ac:dyDescent="0.2">
      <c r="A29" s="47"/>
      <c r="B29" s="572"/>
      <c r="C29" s="62" t="s">
        <v>318</v>
      </c>
      <c r="D29" s="569"/>
      <c r="E29" s="574"/>
      <c r="F29" s="63"/>
      <c r="G29" s="212">
        <v>5.9973974657088445E-2</v>
      </c>
      <c r="H29" s="212">
        <v>8.9960961985632665E-2</v>
      </c>
      <c r="I29" s="212">
        <v>0.28327728973414185</v>
      </c>
      <c r="J29" s="212">
        <v>0.28807889503309997</v>
      </c>
      <c r="K29" s="212">
        <v>3.7000258587995032</v>
      </c>
      <c r="L29" s="212">
        <v>3.5893989634558103</v>
      </c>
      <c r="M29" s="212">
        <v>12.700873646217769</v>
      </c>
      <c r="N29" s="212">
        <v>12.073811763058139</v>
      </c>
      <c r="O29" s="63"/>
      <c r="P29" s="212">
        <v>12.073811763058139</v>
      </c>
      <c r="Q29" s="212">
        <v>16.247831079086424</v>
      </c>
      <c r="R29" s="212">
        <v>15.60601504808902</v>
      </c>
      <c r="S29" s="212">
        <v>18.53705369524036</v>
      </c>
      <c r="T29" s="212">
        <v>18.888230457310328</v>
      </c>
      <c r="U29" s="212" t="s">
        <v>333</v>
      </c>
      <c r="V29" s="212" t="s">
        <v>333</v>
      </c>
      <c r="W29" s="212" t="s">
        <v>333</v>
      </c>
      <c r="X29" s="212" t="s">
        <v>333</v>
      </c>
      <c r="Y29" s="212" t="s">
        <v>333</v>
      </c>
      <c r="Z29" s="212" t="s">
        <v>333</v>
      </c>
      <c r="AA29" s="47"/>
    </row>
    <row r="30" spans="1:27" ht="12.4" customHeight="1" x14ac:dyDescent="0.2">
      <c r="A30" s="47"/>
      <c r="B30" s="572"/>
      <c r="C30" s="62" t="s">
        <v>319</v>
      </c>
      <c r="D30" s="569"/>
      <c r="E30" s="574"/>
      <c r="F30" s="63"/>
      <c r="G30" s="212">
        <v>6.1339502313215229E-2</v>
      </c>
      <c r="H30" s="212">
        <v>9.2009253469822833E-2</v>
      </c>
      <c r="I30" s="212">
        <v>0.28972713695031077</v>
      </c>
      <c r="J30" s="212">
        <v>0.29463806841727797</v>
      </c>
      <c r="K30" s="212">
        <v>3.7842705277157025</v>
      </c>
      <c r="L30" s="212">
        <v>3.6711248050645486</v>
      </c>
      <c r="M30" s="212">
        <v>12.864546782952862</v>
      </c>
      <c r="N30" s="212">
        <v>12.229404102503015</v>
      </c>
      <c r="O30" s="63"/>
      <c r="P30" s="212">
        <v>12.229404102503015</v>
      </c>
      <c r="Q30" s="212">
        <v>16.407577415023749</v>
      </c>
      <c r="R30" s="212">
        <v>15.759100843440974</v>
      </c>
      <c r="S30" s="212">
        <v>18.899827505440921</v>
      </c>
      <c r="T30" s="212">
        <v>19.257432072154582</v>
      </c>
      <c r="U30" s="212" t="s">
        <v>333</v>
      </c>
      <c r="V30" s="212" t="s">
        <v>333</v>
      </c>
      <c r="W30" s="212" t="s">
        <v>333</v>
      </c>
      <c r="X30" s="212" t="s">
        <v>333</v>
      </c>
      <c r="Y30" s="212" t="s">
        <v>333</v>
      </c>
      <c r="Z30" s="212" t="s">
        <v>333</v>
      </c>
      <c r="AA30" s="47"/>
    </row>
    <row r="31" spans="1:27" ht="12.4" customHeight="1" x14ac:dyDescent="0.2">
      <c r="A31" s="47"/>
      <c r="B31" s="572"/>
      <c r="C31" s="62" t="s">
        <v>320</v>
      </c>
      <c r="D31" s="569"/>
      <c r="E31" s="574"/>
      <c r="F31" s="63"/>
      <c r="G31" s="212">
        <v>5.9373142488392754E-2</v>
      </c>
      <c r="H31" s="212">
        <v>8.9059713732589127E-2</v>
      </c>
      <c r="I31" s="212">
        <v>0.28043935695902794</v>
      </c>
      <c r="J31" s="212">
        <v>0.28519285874406208</v>
      </c>
      <c r="K31" s="212">
        <v>3.6629582044763804</v>
      </c>
      <c r="L31" s="212">
        <v>3.5534395931479712</v>
      </c>
      <c r="M31" s="212">
        <v>12.42000229066795</v>
      </c>
      <c r="N31" s="212">
        <v>11.806807463117455</v>
      </c>
      <c r="O31" s="63"/>
      <c r="P31" s="212">
        <v>11.806807463117455</v>
      </c>
      <c r="Q31" s="212">
        <v>15.856462264293087</v>
      </c>
      <c r="R31" s="212">
        <v>15.230011644987618</v>
      </c>
      <c r="S31" s="212">
        <v>18.26024058740331</v>
      </c>
      <c r="T31" s="212">
        <v>18.606096829399728</v>
      </c>
      <c r="U31" s="212" t="s">
        <v>333</v>
      </c>
      <c r="V31" s="212" t="s">
        <v>333</v>
      </c>
      <c r="W31" s="212" t="s">
        <v>333</v>
      </c>
      <c r="X31" s="212" t="s">
        <v>333</v>
      </c>
      <c r="Y31" s="212" t="s">
        <v>333</v>
      </c>
      <c r="Z31" s="212" t="s">
        <v>333</v>
      </c>
      <c r="AA31" s="47"/>
    </row>
    <row r="32" spans="1:27" ht="12.4" customHeight="1" x14ac:dyDescent="0.2">
      <c r="A32" s="47"/>
      <c r="B32" s="572"/>
      <c r="C32" s="62" t="s">
        <v>321</v>
      </c>
      <c r="D32" s="569"/>
      <c r="E32" s="574"/>
      <c r="F32" s="63"/>
      <c r="G32" s="212">
        <v>6.0006922858012957E-2</v>
      </c>
      <c r="H32" s="212">
        <v>9.0010384287019435E-2</v>
      </c>
      <c r="I32" s="212">
        <v>0.28343291518856395</v>
      </c>
      <c r="J32" s="212">
        <v>0.2882371583693209</v>
      </c>
      <c r="K32" s="212">
        <v>3.7020585604191414</v>
      </c>
      <c r="L32" s="212">
        <v>3.5913708894274063</v>
      </c>
      <c r="M32" s="212">
        <v>12.255924401571948</v>
      </c>
      <c r="N32" s="212">
        <v>11.650830354565159</v>
      </c>
      <c r="O32" s="63"/>
      <c r="P32" s="212">
        <v>11.650830354565159</v>
      </c>
      <c r="Q32" s="212">
        <v>15.529494556748226</v>
      </c>
      <c r="R32" s="212">
        <v>14.916374061202896</v>
      </c>
      <c r="S32" s="212">
        <v>17.68372351586488</v>
      </c>
      <c r="T32" s="212">
        <v>18.019604553879944</v>
      </c>
      <c r="U32" s="212" t="s">
        <v>333</v>
      </c>
      <c r="V32" s="212" t="s">
        <v>333</v>
      </c>
      <c r="W32" s="212" t="s">
        <v>333</v>
      </c>
      <c r="X32" s="212" t="s">
        <v>333</v>
      </c>
      <c r="Y32" s="212" t="s">
        <v>333</v>
      </c>
      <c r="Z32" s="212" t="s">
        <v>333</v>
      </c>
      <c r="AA32" s="47"/>
    </row>
    <row r="33" spans="1:27" ht="12.4" customHeight="1" x14ac:dyDescent="0.2">
      <c r="A33" s="47"/>
      <c r="B33" s="572"/>
      <c r="C33" s="62" t="s">
        <v>322</v>
      </c>
      <c r="D33" s="569"/>
      <c r="E33" s="574"/>
      <c r="F33" s="63"/>
      <c r="G33" s="212">
        <v>6.0192459082068814E-2</v>
      </c>
      <c r="H33" s="212">
        <v>9.0288688623103228E-2</v>
      </c>
      <c r="I33" s="212">
        <v>0.28430926528872924</v>
      </c>
      <c r="J33" s="212">
        <v>0.28912836277456888</v>
      </c>
      <c r="K33" s="212">
        <v>3.7135050058261001</v>
      </c>
      <c r="L33" s="212">
        <v>3.6024750981132136</v>
      </c>
      <c r="M33" s="212">
        <v>12.494315032774898</v>
      </c>
      <c r="N33" s="212">
        <v>11.877451269582151</v>
      </c>
      <c r="O33" s="63"/>
      <c r="P33" s="212">
        <v>11.877451269582151</v>
      </c>
      <c r="Q33" s="212">
        <v>15.902600376244944</v>
      </c>
      <c r="R33" s="212">
        <v>15.274266387209391</v>
      </c>
      <c r="S33" s="212">
        <v>18.171461627247051</v>
      </c>
      <c r="T33" s="212">
        <v>18.515788928093528</v>
      </c>
      <c r="U33" s="212" t="s">
        <v>333</v>
      </c>
      <c r="V33" s="212" t="s">
        <v>333</v>
      </c>
      <c r="W33" s="212" t="s">
        <v>333</v>
      </c>
      <c r="X33" s="212" t="s">
        <v>333</v>
      </c>
      <c r="Y33" s="212" t="s">
        <v>333</v>
      </c>
      <c r="Z33" s="212" t="s">
        <v>333</v>
      </c>
      <c r="AA33" s="47"/>
    </row>
    <row r="34" spans="1:27" ht="12.4" customHeight="1" x14ac:dyDescent="0.2">
      <c r="A34" s="47"/>
      <c r="B34" s="572"/>
      <c r="C34" s="62" t="s">
        <v>323</v>
      </c>
      <c r="D34" s="569"/>
      <c r="E34" s="574"/>
      <c r="F34" s="63"/>
      <c r="G34" s="212">
        <v>5.8936173638432211E-2</v>
      </c>
      <c r="H34" s="212">
        <v>8.8404260457648334E-2</v>
      </c>
      <c r="I34" s="212">
        <v>0.27837540584985404</v>
      </c>
      <c r="J34" s="212">
        <v>0.28309392326112526</v>
      </c>
      <c r="K34" s="212">
        <v>3.635999910423199</v>
      </c>
      <c r="L34" s="212">
        <v>3.5272873238331761</v>
      </c>
      <c r="M34" s="212">
        <v>12.390661095788976</v>
      </c>
      <c r="N34" s="212">
        <v>11.778914888658418</v>
      </c>
      <c r="O34" s="63"/>
      <c r="P34" s="212">
        <v>11.778914888658418</v>
      </c>
      <c r="Q34" s="212">
        <v>15.844126460963835</v>
      </c>
      <c r="R34" s="212">
        <v>15.35931839476833</v>
      </c>
      <c r="S34" s="212">
        <v>18.290895530858808</v>
      </c>
      <c r="T34" s="212">
        <v>18.72308607499177</v>
      </c>
      <c r="U34" s="212" t="s">
        <v>333</v>
      </c>
      <c r="V34" s="212" t="s">
        <v>333</v>
      </c>
      <c r="W34" s="212" t="s">
        <v>333</v>
      </c>
      <c r="X34" s="212" t="s">
        <v>333</v>
      </c>
      <c r="Y34" s="212" t="s">
        <v>333</v>
      </c>
      <c r="Z34" s="212" t="s">
        <v>333</v>
      </c>
      <c r="AA34" s="47"/>
    </row>
    <row r="35" spans="1:27" ht="12.4" customHeight="1" x14ac:dyDescent="0.2">
      <c r="A35" s="47"/>
      <c r="B35" s="572"/>
      <c r="C35" s="62" t="s">
        <v>324</v>
      </c>
      <c r="D35" s="569"/>
      <c r="E35" s="574"/>
      <c r="F35" s="63"/>
      <c r="G35" s="212">
        <v>5.9864732444598376E-2</v>
      </c>
      <c r="H35" s="212">
        <v>8.9797098666897557E-2</v>
      </c>
      <c r="I35" s="212">
        <v>0.28276130195684862</v>
      </c>
      <c r="J35" s="212">
        <v>0.28755416116236604</v>
      </c>
      <c r="K35" s="212">
        <v>3.6932862852862112</v>
      </c>
      <c r="L35" s="212">
        <v>3.5828608961271158</v>
      </c>
      <c r="M35" s="212">
        <v>12.517681425449977</v>
      </c>
      <c r="N35" s="212">
        <v>11.899664027113566</v>
      </c>
      <c r="O35" s="63"/>
      <c r="P35" s="212">
        <v>11.899664027113566</v>
      </c>
      <c r="Q35" s="212">
        <v>16.032962198182869</v>
      </c>
      <c r="R35" s="212">
        <v>15.399533308107312</v>
      </c>
      <c r="S35" s="212">
        <v>18.390554827256402</v>
      </c>
      <c r="T35" s="212">
        <v>18.738990290728669</v>
      </c>
      <c r="U35" s="212" t="s">
        <v>333</v>
      </c>
      <c r="V35" s="212" t="s">
        <v>333</v>
      </c>
      <c r="W35" s="212" t="s">
        <v>333</v>
      </c>
      <c r="X35" s="212" t="s">
        <v>333</v>
      </c>
      <c r="Y35" s="212" t="s">
        <v>333</v>
      </c>
      <c r="Z35" s="212" t="s">
        <v>333</v>
      </c>
      <c r="AA35" s="47"/>
    </row>
    <row r="36" spans="1:27" ht="12.4" customHeight="1" x14ac:dyDescent="0.2">
      <c r="A36" s="47"/>
      <c r="B36" s="572"/>
      <c r="C36" s="62" t="s">
        <v>325</v>
      </c>
      <c r="D36" s="569"/>
      <c r="E36" s="574"/>
      <c r="F36" s="63"/>
      <c r="G36" s="212">
        <v>5.9209279169657465E-2</v>
      </c>
      <c r="H36" s="212">
        <v>8.8813918754486187E-2</v>
      </c>
      <c r="I36" s="212">
        <v>0.27966537529308733</v>
      </c>
      <c r="J36" s="212">
        <v>0.28440575793796036</v>
      </c>
      <c r="K36" s="212">
        <v>3.6528488442064324</v>
      </c>
      <c r="L36" s="212">
        <v>3.5436324921549178</v>
      </c>
      <c r="M36" s="212">
        <v>12.166521478151626</v>
      </c>
      <c r="N36" s="212">
        <v>11.56584139250541</v>
      </c>
      <c r="O36" s="63"/>
      <c r="P36" s="212">
        <v>11.56584139250541</v>
      </c>
      <c r="Q36" s="212">
        <v>15.678517669860684</v>
      </c>
      <c r="R36" s="212">
        <v>15.059115076494207</v>
      </c>
      <c r="S36" s="212">
        <v>17.81008875030097</v>
      </c>
      <c r="T36" s="212">
        <v>18.146985498310233</v>
      </c>
      <c r="U36" s="212" t="s">
        <v>333</v>
      </c>
      <c r="V36" s="212" t="s">
        <v>333</v>
      </c>
      <c r="W36" s="212" t="s">
        <v>333</v>
      </c>
      <c r="X36" s="212" t="s">
        <v>333</v>
      </c>
      <c r="Y36" s="212" t="s">
        <v>333</v>
      </c>
      <c r="Z36" s="212" t="s">
        <v>333</v>
      </c>
      <c r="AA36" s="47"/>
    </row>
    <row r="37" spans="1:27" ht="12.4" customHeight="1" x14ac:dyDescent="0.2">
      <c r="A37" s="47"/>
      <c r="B37" s="572"/>
      <c r="C37" s="62" t="s">
        <v>326</v>
      </c>
      <c r="D37" s="569"/>
      <c r="E37" s="574"/>
      <c r="F37" s="63"/>
      <c r="G37" s="212">
        <v>5.8007614832265873E-2</v>
      </c>
      <c r="H37" s="212">
        <v>8.7011422248398793E-2</v>
      </c>
      <c r="I37" s="212">
        <v>0.27398950974285841</v>
      </c>
      <c r="J37" s="212">
        <v>0.27863368535988353</v>
      </c>
      <c r="K37" s="212">
        <v>3.5787135355601745</v>
      </c>
      <c r="L37" s="212">
        <v>3.4717137515392262</v>
      </c>
      <c r="M37" s="212">
        <v>12.132027166930358</v>
      </c>
      <c r="N37" s="212">
        <v>11.533050119071559</v>
      </c>
      <c r="O37" s="63"/>
      <c r="P37" s="212">
        <v>11.533050119071559</v>
      </c>
      <c r="Q37" s="212">
        <v>15.630237889277227</v>
      </c>
      <c r="R37" s="212">
        <v>15.012928961467846</v>
      </c>
      <c r="S37" s="212">
        <v>17.902135523089459</v>
      </c>
      <c r="T37" s="212">
        <v>18.241426068635057</v>
      </c>
      <c r="U37" s="212" t="s">
        <v>333</v>
      </c>
      <c r="V37" s="212" t="s">
        <v>333</v>
      </c>
      <c r="W37" s="212" t="s">
        <v>333</v>
      </c>
      <c r="X37" s="212" t="s">
        <v>333</v>
      </c>
      <c r="Y37" s="212" t="s">
        <v>333</v>
      </c>
      <c r="Z37" s="212" t="s">
        <v>333</v>
      </c>
      <c r="AA37" s="47"/>
    </row>
    <row r="38" spans="1:27" ht="12.4" customHeight="1" x14ac:dyDescent="0.2">
      <c r="A38" s="47"/>
      <c r="B38" s="572"/>
      <c r="C38" s="62" t="s">
        <v>327</v>
      </c>
      <c r="D38" s="569"/>
      <c r="E38" s="574"/>
      <c r="F38" s="63"/>
      <c r="G38" s="212">
        <v>6.1175638994480051E-2</v>
      </c>
      <c r="H38" s="212">
        <v>9.176345849172006E-2</v>
      </c>
      <c r="I38" s="212">
        <v>0.28895315528437066</v>
      </c>
      <c r="J38" s="212">
        <v>0.29385096761117679</v>
      </c>
      <c r="K38" s="212">
        <v>3.7741611674457607</v>
      </c>
      <c r="L38" s="212">
        <v>3.6613177040715024</v>
      </c>
      <c r="M38" s="212">
        <v>12.452506250272078</v>
      </c>
      <c r="N38" s="212">
        <v>11.837706651688718</v>
      </c>
      <c r="O38" s="63"/>
      <c r="P38" s="212">
        <v>11.837706651688718</v>
      </c>
      <c r="Q38" s="212">
        <v>15.9188846789134</v>
      </c>
      <c r="R38" s="212">
        <v>15.289883070643905</v>
      </c>
      <c r="S38" s="212">
        <v>18.3493358255399</v>
      </c>
      <c r="T38" s="212">
        <v>18.696712350571481</v>
      </c>
      <c r="U38" s="212" t="s">
        <v>333</v>
      </c>
      <c r="V38" s="212" t="s">
        <v>333</v>
      </c>
      <c r="W38" s="212" t="s">
        <v>333</v>
      </c>
      <c r="X38" s="212" t="s">
        <v>333</v>
      </c>
      <c r="Y38" s="212" t="s">
        <v>333</v>
      </c>
      <c r="Z38" s="212" t="s">
        <v>333</v>
      </c>
      <c r="AA38" s="47"/>
    </row>
    <row r="39" spans="1:27" ht="12.4" customHeight="1" x14ac:dyDescent="0.2">
      <c r="A39" s="47"/>
      <c r="B39" s="572"/>
      <c r="C39" s="62" t="s">
        <v>328</v>
      </c>
      <c r="D39" s="569"/>
      <c r="E39" s="574"/>
      <c r="F39" s="63"/>
      <c r="G39" s="212">
        <v>6.0793291250764596E-2</v>
      </c>
      <c r="H39" s="212">
        <v>9.118993687614689E-2</v>
      </c>
      <c r="I39" s="212">
        <v>0.28714719806384359</v>
      </c>
      <c r="J39" s="212">
        <v>0.29201439906360716</v>
      </c>
      <c r="K39" s="212">
        <v>3.7505726601492277</v>
      </c>
      <c r="L39" s="212">
        <v>3.6384344684210581</v>
      </c>
      <c r="M39" s="212">
        <v>12.582511626457007</v>
      </c>
      <c r="N39" s="212">
        <v>11.961293460278837</v>
      </c>
      <c r="O39" s="63"/>
      <c r="P39" s="212">
        <v>11.961293460278837</v>
      </c>
      <c r="Q39" s="212">
        <v>16.046455722949823</v>
      </c>
      <c r="R39" s="212">
        <v>15.413016991808922</v>
      </c>
      <c r="S39" s="212">
        <v>18.337519418375734</v>
      </c>
      <c r="T39" s="212">
        <v>18.685439670025019</v>
      </c>
      <c r="U39" s="212" t="s">
        <v>333</v>
      </c>
      <c r="V39" s="212" t="s">
        <v>333</v>
      </c>
      <c r="W39" s="212" t="s">
        <v>333</v>
      </c>
      <c r="X39" s="212" t="s">
        <v>333</v>
      </c>
      <c r="Y39" s="212" t="s">
        <v>333</v>
      </c>
      <c r="Z39" s="212" t="s">
        <v>333</v>
      </c>
      <c r="AA39" s="47"/>
    </row>
    <row r="40" spans="1:27" ht="12.4" customHeight="1" x14ac:dyDescent="0.2">
      <c r="A40" s="47"/>
      <c r="B40" s="573"/>
      <c r="C40" s="62" t="s">
        <v>329</v>
      </c>
      <c r="D40" s="569"/>
      <c r="E40" s="574"/>
      <c r="F40" s="63"/>
      <c r="G40" s="212">
        <v>5.9810111338353213E-2</v>
      </c>
      <c r="H40" s="212">
        <v>8.9715167007529809E-2</v>
      </c>
      <c r="I40" s="212">
        <v>0.2825033080682014</v>
      </c>
      <c r="J40" s="212">
        <v>0.28729179422699846</v>
      </c>
      <c r="K40" s="212">
        <v>3.6899164985295574</v>
      </c>
      <c r="L40" s="212">
        <v>3.5795918624627601</v>
      </c>
      <c r="M40" s="212">
        <v>12.14064704031469</v>
      </c>
      <c r="N40" s="212">
        <v>11.54124441590206</v>
      </c>
      <c r="O40" s="63"/>
      <c r="P40" s="212">
        <v>11.54124441590206</v>
      </c>
      <c r="Q40" s="212">
        <v>15.283756412106852</v>
      </c>
      <c r="R40" s="212">
        <v>14.600022184893897</v>
      </c>
      <c r="S40" s="212">
        <v>17.309672761263766</v>
      </c>
      <c r="T40" s="212">
        <v>17.686863223320724</v>
      </c>
      <c r="U40" s="212" t="s">
        <v>333</v>
      </c>
      <c r="V40" s="212" t="s">
        <v>333</v>
      </c>
      <c r="W40" s="212" t="s">
        <v>333</v>
      </c>
      <c r="X40" s="212" t="s">
        <v>333</v>
      </c>
      <c r="Y40" s="212" t="s">
        <v>333</v>
      </c>
      <c r="Z40" s="212" t="s">
        <v>333</v>
      </c>
      <c r="AA40" s="47"/>
    </row>
    <row r="41" spans="1:27" x14ac:dyDescent="0.2">
      <c r="A41" s="47"/>
      <c r="B41" s="47"/>
      <c r="C41" s="47"/>
      <c r="D41" s="65"/>
      <c r="E41" s="65"/>
      <c r="F41" s="47"/>
      <c r="G41" s="47"/>
      <c r="H41" s="47"/>
      <c r="I41" s="47"/>
      <c r="J41" s="47"/>
      <c r="K41" s="47"/>
      <c r="L41" s="47"/>
      <c r="M41" s="47"/>
      <c r="N41" s="47"/>
      <c r="O41" s="47"/>
      <c r="P41" s="47"/>
      <c r="Q41" s="47"/>
      <c r="R41" s="47"/>
      <c r="S41" s="47"/>
      <c r="T41" s="47"/>
      <c r="U41" s="47"/>
      <c r="V41" s="47"/>
      <c r="W41" s="47"/>
      <c r="X41" s="47"/>
      <c r="Y41" s="47"/>
      <c r="Z41" s="47"/>
      <c r="AA41" s="47"/>
    </row>
    <row r="42" spans="1:27"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s="49" customFormat="1" x14ac:dyDescent="0.2">
      <c r="B43" s="11" t="s">
        <v>486</v>
      </c>
    </row>
    <row r="44" spans="1:27" s="47" customFormat="1" x14ac:dyDescent="0.2">
      <c r="B44" s="48"/>
    </row>
    <row r="45" spans="1:27" s="47" customFormat="1" x14ac:dyDescent="0.2"/>
    <row r="46" spans="1:27" x14ac:dyDescent="0.2">
      <c r="A46" s="47"/>
      <c r="B46" s="565" t="s">
        <v>3</v>
      </c>
      <c r="C46" s="566"/>
      <c r="D46" s="108" t="s">
        <v>4</v>
      </c>
      <c r="E46" s="67" t="s">
        <v>311</v>
      </c>
      <c r="F46" s="63"/>
      <c r="G46" s="66" t="s">
        <v>312</v>
      </c>
      <c r="H46" s="66" t="s">
        <v>313</v>
      </c>
      <c r="I46" s="66" t="s">
        <v>34</v>
      </c>
      <c r="J46" s="47"/>
      <c r="K46" s="47"/>
      <c r="L46" s="47"/>
      <c r="M46" s="47"/>
      <c r="N46" s="47"/>
      <c r="O46" s="47"/>
      <c r="P46" s="47"/>
      <c r="Q46" s="47"/>
      <c r="R46" s="47"/>
      <c r="S46" s="47"/>
      <c r="T46" s="47"/>
      <c r="U46" s="47"/>
      <c r="V46" s="47"/>
      <c r="W46" s="47"/>
      <c r="X46" s="47"/>
      <c r="Y46" s="47"/>
      <c r="Z46" s="47"/>
      <c r="AA46" s="47"/>
    </row>
    <row r="47" spans="1:27" x14ac:dyDescent="0.2">
      <c r="A47" s="47"/>
      <c r="B47" s="567" t="s">
        <v>482</v>
      </c>
      <c r="C47" s="568"/>
      <c r="D47" s="569" t="s">
        <v>316</v>
      </c>
      <c r="E47" s="570"/>
      <c r="F47" s="63"/>
      <c r="G47" s="212">
        <v>7.2101529750016338E-2</v>
      </c>
      <c r="H47" s="212">
        <v>0.26782684222547759</v>
      </c>
      <c r="I47" s="212">
        <v>3.4060828489830097</v>
      </c>
      <c r="J47" s="47"/>
      <c r="K47" s="47"/>
      <c r="L47" s="47"/>
      <c r="M47" s="47"/>
      <c r="N47" s="47"/>
      <c r="O47" s="47"/>
      <c r="P47" s="47"/>
      <c r="Q47" s="47"/>
      <c r="R47" s="47"/>
      <c r="S47" s="47"/>
      <c r="T47" s="47"/>
      <c r="U47" s="47"/>
      <c r="V47" s="47"/>
      <c r="W47" s="47"/>
      <c r="X47" s="47"/>
      <c r="Y47" s="47"/>
      <c r="Z47" s="47"/>
      <c r="AA47" s="47"/>
    </row>
    <row r="48" spans="1:27" x14ac:dyDescent="0.2">
      <c r="A48" s="47"/>
      <c r="B48" s="567" t="s">
        <v>483</v>
      </c>
      <c r="C48" s="568"/>
      <c r="D48" s="569"/>
      <c r="E48" s="570"/>
      <c r="F48" s="63"/>
      <c r="G48" s="212">
        <v>7.8031552018613143E-2</v>
      </c>
      <c r="H48" s="212">
        <v>0.28585900036048262</v>
      </c>
      <c r="I48" s="212">
        <v>3.6289707186326705</v>
      </c>
      <c r="J48" s="47"/>
      <c r="K48" s="47"/>
      <c r="L48" s="47"/>
      <c r="M48" s="47"/>
      <c r="N48" s="47"/>
      <c r="O48" s="47"/>
      <c r="P48" s="47"/>
      <c r="Q48" s="47"/>
      <c r="R48" s="47"/>
      <c r="S48" s="47"/>
      <c r="T48" s="47"/>
      <c r="U48" s="47"/>
      <c r="V48" s="47"/>
      <c r="W48" s="47"/>
      <c r="X48" s="47"/>
      <c r="Y48" s="47"/>
      <c r="Z48" s="47"/>
      <c r="AA48" s="47"/>
    </row>
    <row r="49" s="47" customFormat="1" x14ac:dyDescent="0.2"/>
    <row r="50" s="47" customFormat="1" x14ac:dyDescent="0.2"/>
    <row r="51" s="47" customFormat="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sheetData>
  <mergeCells count="18">
    <mergeCell ref="B3:N3"/>
    <mergeCell ref="B8:B12"/>
    <mergeCell ref="C8:C12"/>
    <mergeCell ref="D8:D12"/>
    <mergeCell ref="E8:E9"/>
    <mergeCell ref="G8:N8"/>
    <mergeCell ref="P8:Z8"/>
    <mergeCell ref="G9:N9"/>
    <mergeCell ref="P9:Z9"/>
    <mergeCell ref="B13:B26"/>
    <mergeCell ref="D13:D40"/>
    <mergeCell ref="E13:E40"/>
    <mergeCell ref="B27:B40"/>
    <mergeCell ref="B46:C46"/>
    <mergeCell ref="B47:C47"/>
    <mergeCell ref="D47:D48"/>
    <mergeCell ref="E47:E48"/>
    <mergeCell ref="B48:C4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79998168889431442"/>
  </sheetPr>
  <dimension ref="A1:AP267"/>
  <sheetViews>
    <sheetView zoomScaleNormal="100" workbookViewId="0"/>
  </sheetViews>
  <sheetFormatPr defaultColWidth="0" defaultRowHeight="12.75" zeroHeight="1" x14ac:dyDescent="0.2"/>
  <cols>
    <col min="1" max="2" width="9" customWidth="1"/>
    <col min="3" max="3" width="26.75" bestFit="1" customWidth="1"/>
    <col min="4" max="5" width="26.75" customWidth="1"/>
    <col min="6" max="6" width="19" bestFit="1" customWidth="1"/>
    <col min="7" max="7" width="9" customWidth="1"/>
    <col min="8" max="8" width="20.25" bestFit="1" customWidth="1"/>
    <col min="9" max="9" width="9" customWidth="1"/>
    <col min="10" max="10" width="12.25" bestFit="1" customWidth="1"/>
    <col min="11" max="11" width="10.25" bestFit="1" customWidth="1"/>
    <col min="12" max="12" width="12.25" bestFit="1" customWidth="1"/>
    <col min="13" max="13" width="10.25" bestFit="1" customWidth="1"/>
    <col min="14" max="14" width="12.25" bestFit="1" customWidth="1"/>
    <col min="15" max="15" width="10.25" bestFit="1" customWidth="1"/>
    <col min="16" max="16" width="12.25" bestFit="1" customWidth="1"/>
    <col min="17" max="17" width="10.25" bestFit="1" customWidth="1"/>
    <col min="18" max="18" width="9" customWidth="1"/>
    <col min="19" max="19" width="11.875" bestFit="1" customWidth="1"/>
    <col min="20" max="20" width="12.25" bestFit="1" customWidth="1"/>
    <col min="21" max="21" width="10.25" bestFit="1" customWidth="1"/>
    <col min="22" max="22" width="12.25" bestFit="1" customWidth="1"/>
    <col min="23" max="23" width="10.25" bestFit="1" customWidth="1"/>
    <col min="24" max="24" width="12.25" bestFit="1" customWidth="1"/>
    <col min="25" max="25" width="10.25" bestFit="1" customWidth="1"/>
    <col min="26" max="26" width="12.25" bestFit="1" customWidth="1"/>
    <col min="27" max="27" width="10.25" bestFit="1" customWidth="1"/>
    <col min="28" max="28" width="12.25" bestFit="1" customWidth="1"/>
    <col min="29" max="29" width="11.875" bestFit="1" customWidth="1"/>
    <col min="30" max="30" width="9" customWidth="1"/>
    <col min="31" max="42" width="0" hidden="1" customWidth="1"/>
    <col min="43" max="16384" width="9" hidden="1"/>
  </cols>
  <sheetData>
    <row r="1" spans="1:42" s="113" customFormat="1" ht="12.4" customHeight="1" x14ac:dyDescent="0.15"/>
    <row r="2" spans="1:42" s="113" customFormat="1" ht="18.399999999999999" customHeight="1" x14ac:dyDescent="0.25">
      <c r="A2" s="5"/>
      <c r="B2" s="544" t="s">
        <v>588</v>
      </c>
      <c r="C2" s="544"/>
      <c r="D2" s="544"/>
      <c r="E2" s="544"/>
      <c r="F2" s="544"/>
      <c r="G2" s="544"/>
      <c r="H2" s="544"/>
      <c r="I2" s="544"/>
      <c r="J2" s="544"/>
      <c r="K2" s="544"/>
      <c r="L2" s="544"/>
      <c r="M2" s="544"/>
      <c r="N2" s="544"/>
      <c r="O2" s="544"/>
      <c r="P2" s="544"/>
      <c r="Q2" s="114"/>
      <c r="R2" s="114"/>
      <c r="S2" s="114"/>
      <c r="T2" s="114"/>
      <c r="U2" s="114"/>
      <c r="W2" s="114"/>
      <c r="X2" s="114"/>
      <c r="Y2" s="114"/>
      <c r="Z2" s="114"/>
      <c r="AA2" s="114"/>
      <c r="AD2" s="114"/>
      <c r="AE2" s="114"/>
      <c r="AF2" s="114"/>
      <c r="AG2" s="114"/>
      <c r="AH2" s="114"/>
      <c r="AJ2" s="114"/>
      <c r="AK2" s="114"/>
      <c r="AL2" s="114"/>
      <c r="AM2" s="114"/>
      <c r="AN2" s="114"/>
    </row>
    <row r="3" spans="1:42" s="113" customFormat="1" ht="46.15" customHeight="1" x14ac:dyDescent="0.15">
      <c r="A3" s="362"/>
      <c r="B3" s="562" t="s">
        <v>627</v>
      </c>
      <c r="C3" s="562"/>
      <c r="D3" s="562"/>
      <c r="E3" s="562"/>
      <c r="F3" s="562"/>
      <c r="G3" s="562"/>
      <c r="H3" s="562"/>
      <c r="I3" s="562"/>
      <c r="J3" s="562"/>
      <c r="K3" s="562"/>
      <c r="L3" s="562"/>
      <c r="M3" s="562"/>
      <c r="N3" s="562"/>
      <c r="O3" s="562"/>
      <c r="P3" s="562"/>
      <c r="Q3" s="378"/>
      <c r="R3" s="378"/>
      <c r="S3" s="378"/>
      <c r="T3" s="378"/>
      <c r="U3" s="378"/>
      <c r="V3" s="378"/>
      <c r="W3" s="378"/>
      <c r="X3" s="378"/>
      <c r="Y3" s="378"/>
      <c r="Z3" s="378"/>
      <c r="AA3" s="378"/>
      <c r="AB3" s="378"/>
      <c r="AC3" s="115"/>
      <c r="AD3" s="378"/>
      <c r="AE3" s="378"/>
      <c r="AF3" s="378"/>
      <c r="AG3" s="378"/>
      <c r="AH3" s="378"/>
      <c r="AI3" s="378"/>
      <c r="AJ3" s="378"/>
      <c r="AK3" s="378"/>
      <c r="AL3" s="378"/>
      <c r="AM3" s="378"/>
      <c r="AN3" s="378"/>
      <c r="AO3" s="378"/>
      <c r="AP3" s="115"/>
    </row>
    <row r="4" spans="1:42" s="85" customFormat="1" ht="17.45" customHeight="1" x14ac:dyDescent="0.15">
      <c r="A4" s="213"/>
      <c r="B4" s="213"/>
      <c r="C4" s="213"/>
      <c r="D4" s="213"/>
      <c r="E4" s="213"/>
      <c r="F4" s="213"/>
      <c r="G4" s="213"/>
      <c r="H4" s="213"/>
      <c r="I4" s="214"/>
      <c r="J4" s="214"/>
      <c r="K4" s="214"/>
      <c r="L4" s="214"/>
      <c r="M4" s="214"/>
      <c r="N4" s="214"/>
      <c r="P4" s="215"/>
      <c r="Q4" s="214"/>
      <c r="R4" s="214"/>
      <c r="S4" s="214"/>
      <c r="T4" s="214"/>
      <c r="U4" s="214"/>
      <c r="V4" s="214"/>
      <c r="W4" s="214"/>
      <c r="X4" s="214"/>
      <c r="Y4" s="214"/>
      <c r="Z4" s="214"/>
      <c r="AA4" s="214"/>
      <c r="AB4" s="214"/>
      <c r="AC4" s="215"/>
      <c r="AD4" s="214"/>
      <c r="AE4" s="214"/>
      <c r="AF4" s="214"/>
      <c r="AG4" s="214"/>
      <c r="AH4" s="214"/>
      <c r="AI4" s="214"/>
      <c r="AJ4" s="214"/>
      <c r="AK4" s="214"/>
      <c r="AL4" s="214"/>
      <c r="AM4" s="214"/>
      <c r="AN4" s="214"/>
      <c r="AO4" s="214"/>
      <c r="AP4" s="215"/>
    </row>
    <row r="5" spans="1:42" s="49" customFormat="1" x14ac:dyDescent="0.2">
      <c r="A5" s="50"/>
      <c r="B5" s="50" t="s">
        <v>467</v>
      </c>
    </row>
    <row r="6" spans="1:42" s="85" customFormat="1" ht="12.4" customHeight="1" x14ac:dyDescent="0.15"/>
    <row r="7" spans="1:42" s="83" customFormat="1" ht="12" thickBot="1" x14ac:dyDescent="0.2">
      <c r="A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row>
    <row r="8" spans="1:42" s="83" customFormat="1" ht="14.25" customHeight="1" x14ac:dyDescent="0.15">
      <c r="A8" s="85"/>
      <c r="B8" s="595" t="s">
        <v>41</v>
      </c>
      <c r="C8" s="598" t="s">
        <v>334</v>
      </c>
      <c r="D8" s="598" t="s">
        <v>586</v>
      </c>
      <c r="E8" s="598" t="s">
        <v>470</v>
      </c>
      <c r="F8" s="600" t="s">
        <v>45</v>
      </c>
      <c r="G8" s="602" t="s">
        <v>4</v>
      </c>
      <c r="H8" s="603"/>
      <c r="I8" s="385"/>
      <c r="J8" s="604" t="s">
        <v>485</v>
      </c>
      <c r="K8" s="605"/>
      <c r="L8" s="605"/>
      <c r="M8" s="605"/>
      <c r="N8" s="605"/>
      <c r="O8" s="605"/>
      <c r="P8" s="605"/>
      <c r="Q8" s="605"/>
      <c r="R8" s="385"/>
      <c r="S8" s="604" t="s">
        <v>477</v>
      </c>
      <c r="T8" s="604"/>
      <c r="U8" s="604"/>
      <c r="V8" s="604"/>
      <c r="W8" s="604"/>
      <c r="X8" s="604"/>
      <c r="Y8" s="604"/>
      <c r="Z8" s="604"/>
      <c r="AA8" s="604"/>
      <c r="AB8" s="604"/>
      <c r="AC8" s="606"/>
      <c r="AD8" s="85"/>
    </row>
    <row r="9" spans="1:42" s="83" customFormat="1" ht="11.25" customHeight="1" x14ac:dyDescent="0.15">
      <c r="A9" s="85"/>
      <c r="B9" s="596"/>
      <c r="C9" s="549"/>
      <c r="D9" s="549"/>
      <c r="E9" s="549"/>
      <c r="F9" s="550"/>
      <c r="G9" s="548"/>
      <c r="H9" s="554"/>
      <c r="I9" s="384"/>
      <c r="J9" s="607" t="s">
        <v>464</v>
      </c>
      <c r="K9" s="607"/>
      <c r="L9" s="607"/>
      <c r="M9" s="607"/>
      <c r="N9" s="607"/>
      <c r="O9" s="607"/>
      <c r="P9" s="607"/>
      <c r="Q9" s="607"/>
      <c r="R9" s="384"/>
      <c r="S9" s="608" t="s">
        <v>478</v>
      </c>
      <c r="T9" s="608"/>
      <c r="U9" s="608"/>
      <c r="V9" s="608"/>
      <c r="W9" s="608"/>
      <c r="X9" s="608"/>
      <c r="Y9" s="608"/>
      <c r="Z9" s="608"/>
      <c r="AA9" s="608"/>
      <c r="AB9" s="608"/>
      <c r="AC9" s="609"/>
      <c r="AD9" s="85"/>
    </row>
    <row r="10" spans="1:42" s="83" customFormat="1" ht="33.75" x14ac:dyDescent="0.15">
      <c r="A10" s="85"/>
      <c r="B10" s="596"/>
      <c r="C10" s="549"/>
      <c r="D10" s="549"/>
      <c r="E10" s="549"/>
      <c r="F10" s="550"/>
      <c r="G10" s="548"/>
      <c r="H10" s="13" t="s">
        <v>5</v>
      </c>
      <c r="I10" s="384"/>
      <c r="J10" s="391" t="s">
        <v>303</v>
      </c>
      <c r="K10" s="391" t="s">
        <v>297</v>
      </c>
      <c r="L10" s="391" t="s">
        <v>298</v>
      </c>
      <c r="M10" s="391" t="s">
        <v>299</v>
      </c>
      <c r="N10" s="391" t="s">
        <v>6</v>
      </c>
      <c r="O10" s="391" t="s">
        <v>7</v>
      </c>
      <c r="P10" s="391" t="s">
        <v>8</v>
      </c>
      <c r="Q10" s="391" t="s">
        <v>304</v>
      </c>
      <c r="R10" s="384"/>
      <c r="S10" s="106" t="s">
        <v>452</v>
      </c>
      <c r="T10" s="391" t="s">
        <v>9</v>
      </c>
      <c r="U10" s="391" t="s">
        <v>10</v>
      </c>
      <c r="V10" s="391" t="s">
        <v>11</v>
      </c>
      <c r="W10" s="391" t="s">
        <v>12</v>
      </c>
      <c r="X10" s="391" t="s">
        <v>13</v>
      </c>
      <c r="Y10" s="391" t="s">
        <v>14</v>
      </c>
      <c r="Z10" s="391" t="s">
        <v>15</v>
      </c>
      <c r="AA10" s="391" t="s">
        <v>16</v>
      </c>
      <c r="AB10" s="391" t="s">
        <v>17</v>
      </c>
      <c r="AC10" s="395" t="s">
        <v>18</v>
      </c>
      <c r="AD10" s="85"/>
    </row>
    <row r="11" spans="1:42" s="83" customFormat="1" ht="16.5" customHeight="1" x14ac:dyDescent="0.15">
      <c r="A11" s="85"/>
      <c r="B11" s="596"/>
      <c r="C11" s="549"/>
      <c r="D11" s="549"/>
      <c r="E11" s="549"/>
      <c r="F11" s="550"/>
      <c r="G11" s="548"/>
      <c r="H11" s="13" t="s">
        <v>374</v>
      </c>
      <c r="I11" s="384"/>
      <c r="J11" s="18" t="s">
        <v>305</v>
      </c>
      <c r="K11" s="18" t="s">
        <v>306</v>
      </c>
      <c r="L11" s="18" t="s">
        <v>307</v>
      </c>
      <c r="M11" s="18" t="s">
        <v>308</v>
      </c>
      <c r="N11" s="18" t="s">
        <v>19</v>
      </c>
      <c r="O11" s="18" t="s">
        <v>20</v>
      </c>
      <c r="P11" s="18" t="s">
        <v>21</v>
      </c>
      <c r="Q11" s="18" t="s">
        <v>309</v>
      </c>
      <c r="R11" s="384"/>
      <c r="S11" s="34" t="s">
        <v>310</v>
      </c>
      <c r="T11" s="18" t="s">
        <v>22</v>
      </c>
      <c r="U11" s="18" t="s">
        <v>23</v>
      </c>
      <c r="V11" s="18" t="s">
        <v>24</v>
      </c>
      <c r="W11" s="18" t="s">
        <v>25</v>
      </c>
      <c r="X11" s="18" t="s">
        <v>26</v>
      </c>
      <c r="Y11" s="18" t="s">
        <v>27</v>
      </c>
      <c r="Z11" s="18" t="s">
        <v>28</v>
      </c>
      <c r="AA11" s="18" t="s">
        <v>29</v>
      </c>
      <c r="AB11" s="18" t="s">
        <v>30</v>
      </c>
      <c r="AC11" s="396" t="s">
        <v>31</v>
      </c>
      <c r="AD11" s="85"/>
    </row>
    <row r="12" spans="1:42" s="83" customFormat="1" ht="15" customHeight="1" thickBot="1" x14ac:dyDescent="0.2">
      <c r="A12" s="85"/>
      <c r="B12" s="597"/>
      <c r="C12" s="599"/>
      <c r="D12" s="599"/>
      <c r="E12" s="599"/>
      <c r="F12" s="601"/>
      <c r="G12" s="548"/>
      <c r="H12" s="235" t="s">
        <v>438</v>
      </c>
      <c r="I12" s="384"/>
      <c r="J12" s="236" t="s">
        <v>439</v>
      </c>
      <c r="K12" s="236" t="s">
        <v>439</v>
      </c>
      <c r="L12" s="394" t="s">
        <v>440</v>
      </c>
      <c r="M12" s="394" t="s">
        <v>440</v>
      </c>
      <c r="N12" s="394" t="s">
        <v>441</v>
      </c>
      <c r="O12" s="394" t="s">
        <v>441</v>
      </c>
      <c r="P12" s="394" t="s">
        <v>314</v>
      </c>
      <c r="Q12" s="394" t="s">
        <v>314</v>
      </c>
      <c r="R12" s="384"/>
      <c r="S12" s="394" t="s">
        <v>314</v>
      </c>
      <c r="T12" s="394" t="s">
        <v>36</v>
      </c>
      <c r="U12" s="394" t="s">
        <v>36</v>
      </c>
      <c r="V12" s="394" t="s">
        <v>37</v>
      </c>
      <c r="W12" s="394" t="s">
        <v>37</v>
      </c>
      <c r="X12" s="394" t="s">
        <v>38</v>
      </c>
      <c r="Y12" s="394" t="s">
        <v>38</v>
      </c>
      <c r="Z12" s="394" t="s">
        <v>39</v>
      </c>
      <c r="AA12" s="394" t="s">
        <v>39</v>
      </c>
      <c r="AB12" s="394" t="s">
        <v>40</v>
      </c>
      <c r="AC12" s="397" t="s">
        <v>40</v>
      </c>
      <c r="AD12" s="85"/>
    </row>
    <row r="13" spans="1:42" s="83" customFormat="1" ht="11.25" customHeight="1" x14ac:dyDescent="0.15">
      <c r="A13" s="85"/>
      <c r="B13" s="613" t="s">
        <v>32</v>
      </c>
      <c r="C13" s="610" t="s">
        <v>480</v>
      </c>
      <c r="D13" s="611" t="s">
        <v>589</v>
      </c>
      <c r="E13" s="612" t="s">
        <v>290</v>
      </c>
      <c r="F13" s="398" t="s">
        <v>315</v>
      </c>
      <c r="G13" s="586" t="s">
        <v>316</v>
      </c>
      <c r="H13" s="560"/>
      <c r="I13" s="384"/>
      <c r="J13" s="84" t="s">
        <v>333</v>
      </c>
      <c r="K13" s="84" t="s">
        <v>333</v>
      </c>
      <c r="L13" s="84" t="s">
        <v>333</v>
      </c>
      <c r="M13" s="84" t="s">
        <v>333</v>
      </c>
      <c r="N13" s="84" t="s">
        <v>333</v>
      </c>
      <c r="O13" s="84" t="s">
        <v>333</v>
      </c>
      <c r="P13" s="84" t="s">
        <v>333</v>
      </c>
      <c r="Q13" s="84" t="s">
        <v>333</v>
      </c>
      <c r="R13" s="384"/>
      <c r="S13" s="84" t="s">
        <v>333</v>
      </c>
      <c r="T13" s="84" t="s">
        <v>333</v>
      </c>
      <c r="U13" s="84" t="s">
        <v>333</v>
      </c>
      <c r="V13" s="84" t="s">
        <v>333</v>
      </c>
      <c r="W13" s="84">
        <v>0</v>
      </c>
      <c r="X13" s="84" t="s">
        <v>333</v>
      </c>
      <c r="Y13" s="84" t="s">
        <v>333</v>
      </c>
      <c r="Z13" s="84" t="s">
        <v>333</v>
      </c>
      <c r="AA13" s="84" t="s">
        <v>333</v>
      </c>
      <c r="AB13" s="84" t="s">
        <v>333</v>
      </c>
      <c r="AC13" s="386" t="s">
        <v>333</v>
      </c>
      <c r="AD13" s="85"/>
    </row>
    <row r="14" spans="1:42" s="83" customFormat="1" ht="12.4" customHeight="1" x14ac:dyDescent="0.15">
      <c r="A14" s="85"/>
      <c r="B14" s="614"/>
      <c r="C14" s="594"/>
      <c r="D14" s="589"/>
      <c r="E14" s="590"/>
      <c r="F14" s="399" t="s">
        <v>317</v>
      </c>
      <c r="G14" s="586"/>
      <c r="H14" s="560"/>
      <c r="I14" s="384"/>
      <c r="J14" s="84" t="s">
        <v>333</v>
      </c>
      <c r="K14" s="84" t="s">
        <v>333</v>
      </c>
      <c r="L14" s="84" t="s">
        <v>333</v>
      </c>
      <c r="M14" s="84" t="s">
        <v>333</v>
      </c>
      <c r="N14" s="84" t="s">
        <v>333</v>
      </c>
      <c r="O14" s="84" t="s">
        <v>333</v>
      </c>
      <c r="P14" s="84" t="s">
        <v>333</v>
      </c>
      <c r="Q14" s="84" t="s">
        <v>333</v>
      </c>
      <c r="R14" s="384"/>
      <c r="S14" s="84" t="s">
        <v>333</v>
      </c>
      <c r="T14" s="84" t="s">
        <v>333</v>
      </c>
      <c r="U14" s="84" t="s">
        <v>333</v>
      </c>
      <c r="V14" s="84" t="s">
        <v>333</v>
      </c>
      <c r="W14" s="84">
        <v>0</v>
      </c>
      <c r="X14" s="84" t="s">
        <v>333</v>
      </c>
      <c r="Y14" s="84" t="s">
        <v>333</v>
      </c>
      <c r="Z14" s="84" t="s">
        <v>333</v>
      </c>
      <c r="AA14" s="84" t="s">
        <v>333</v>
      </c>
      <c r="AB14" s="84" t="s">
        <v>333</v>
      </c>
      <c r="AC14" s="386" t="s">
        <v>333</v>
      </c>
      <c r="AD14" s="85"/>
    </row>
    <row r="15" spans="1:42" s="83" customFormat="1" ht="12.4" customHeight="1" x14ac:dyDescent="0.15">
      <c r="A15" s="85"/>
      <c r="B15" s="614"/>
      <c r="C15" s="594"/>
      <c r="D15" s="589"/>
      <c r="E15" s="590"/>
      <c r="F15" s="399" t="s">
        <v>318</v>
      </c>
      <c r="G15" s="586"/>
      <c r="H15" s="560"/>
      <c r="I15" s="384"/>
      <c r="J15" s="84" t="s">
        <v>333</v>
      </c>
      <c r="K15" s="84" t="s">
        <v>333</v>
      </c>
      <c r="L15" s="84" t="s">
        <v>333</v>
      </c>
      <c r="M15" s="84" t="s">
        <v>333</v>
      </c>
      <c r="N15" s="84" t="s">
        <v>333</v>
      </c>
      <c r="O15" s="84" t="s">
        <v>333</v>
      </c>
      <c r="P15" s="84" t="s">
        <v>333</v>
      </c>
      <c r="Q15" s="84" t="s">
        <v>333</v>
      </c>
      <c r="R15" s="384"/>
      <c r="S15" s="84" t="s">
        <v>333</v>
      </c>
      <c r="T15" s="84" t="s">
        <v>333</v>
      </c>
      <c r="U15" s="84" t="s">
        <v>333</v>
      </c>
      <c r="V15" s="84" t="s">
        <v>333</v>
      </c>
      <c r="W15" s="84">
        <v>0</v>
      </c>
      <c r="X15" s="84" t="s">
        <v>333</v>
      </c>
      <c r="Y15" s="84" t="s">
        <v>333</v>
      </c>
      <c r="Z15" s="84" t="s">
        <v>333</v>
      </c>
      <c r="AA15" s="84" t="s">
        <v>333</v>
      </c>
      <c r="AB15" s="84" t="s">
        <v>333</v>
      </c>
      <c r="AC15" s="386" t="s">
        <v>333</v>
      </c>
      <c r="AD15" s="85"/>
    </row>
    <row r="16" spans="1:42" s="83" customFormat="1" ht="12.4" customHeight="1" x14ac:dyDescent="0.15">
      <c r="A16" s="85"/>
      <c r="B16" s="614"/>
      <c r="C16" s="594"/>
      <c r="D16" s="589"/>
      <c r="E16" s="590"/>
      <c r="F16" s="399" t="s">
        <v>319</v>
      </c>
      <c r="G16" s="586"/>
      <c r="H16" s="560"/>
      <c r="I16" s="384"/>
      <c r="J16" s="84" t="s">
        <v>333</v>
      </c>
      <c r="K16" s="84" t="s">
        <v>333</v>
      </c>
      <c r="L16" s="84" t="s">
        <v>333</v>
      </c>
      <c r="M16" s="84" t="s">
        <v>333</v>
      </c>
      <c r="N16" s="84" t="s">
        <v>333</v>
      </c>
      <c r="O16" s="84" t="s">
        <v>333</v>
      </c>
      <c r="P16" s="84" t="s">
        <v>333</v>
      </c>
      <c r="Q16" s="84" t="s">
        <v>333</v>
      </c>
      <c r="R16" s="384"/>
      <c r="S16" s="84" t="s">
        <v>333</v>
      </c>
      <c r="T16" s="84" t="s">
        <v>333</v>
      </c>
      <c r="U16" s="84" t="s">
        <v>333</v>
      </c>
      <c r="V16" s="84" t="s">
        <v>333</v>
      </c>
      <c r="W16" s="84">
        <v>0</v>
      </c>
      <c r="X16" s="84" t="s">
        <v>333</v>
      </c>
      <c r="Y16" s="84" t="s">
        <v>333</v>
      </c>
      <c r="Z16" s="84" t="s">
        <v>333</v>
      </c>
      <c r="AA16" s="84" t="s">
        <v>333</v>
      </c>
      <c r="AB16" s="84" t="s">
        <v>333</v>
      </c>
      <c r="AC16" s="386" t="s">
        <v>333</v>
      </c>
      <c r="AD16" s="85"/>
    </row>
    <row r="17" spans="1:30" s="83" customFormat="1" ht="12.4" customHeight="1" x14ac:dyDescent="0.15">
      <c r="A17" s="85"/>
      <c r="B17" s="614"/>
      <c r="C17" s="594"/>
      <c r="D17" s="589"/>
      <c r="E17" s="590"/>
      <c r="F17" s="399" t="s">
        <v>320</v>
      </c>
      <c r="G17" s="586"/>
      <c r="H17" s="560"/>
      <c r="I17" s="384"/>
      <c r="J17" s="84" t="s">
        <v>333</v>
      </c>
      <c r="K17" s="84" t="s">
        <v>333</v>
      </c>
      <c r="L17" s="84" t="s">
        <v>333</v>
      </c>
      <c r="M17" s="84" t="s">
        <v>333</v>
      </c>
      <c r="N17" s="84" t="s">
        <v>333</v>
      </c>
      <c r="O17" s="84" t="s">
        <v>333</v>
      </c>
      <c r="P17" s="84" t="s">
        <v>333</v>
      </c>
      <c r="Q17" s="84" t="s">
        <v>333</v>
      </c>
      <c r="R17" s="384"/>
      <c r="S17" s="84" t="s">
        <v>333</v>
      </c>
      <c r="T17" s="84" t="s">
        <v>333</v>
      </c>
      <c r="U17" s="84" t="s">
        <v>333</v>
      </c>
      <c r="V17" s="84" t="s">
        <v>333</v>
      </c>
      <c r="W17" s="84">
        <v>0</v>
      </c>
      <c r="X17" s="84" t="s">
        <v>333</v>
      </c>
      <c r="Y17" s="84" t="s">
        <v>333</v>
      </c>
      <c r="Z17" s="84" t="s">
        <v>333</v>
      </c>
      <c r="AA17" s="84" t="s">
        <v>333</v>
      </c>
      <c r="AB17" s="84" t="s">
        <v>333</v>
      </c>
      <c r="AC17" s="386" t="s">
        <v>333</v>
      </c>
      <c r="AD17" s="85"/>
    </row>
    <row r="18" spans="1:30" s="83" customFormat="1" ht="12.4" customHeight="1" x14ac:dyDescent="0.15">
      <c r="A18" s="85"/>
      <c r="B18" s="614"/>
      <c r="C18" s="594"/>
      <c r="D18" s="589"/>
      <c r="E18" s="590"/>
      <c r="F18" s="399" t="s">
        <v>321</v>
      </c>
      <c r="G18" s="586"/>
      <c r="H18" s="560"/>
      <c r="I18" s="384"/>
      <c r="J18" s="84" t="s">
        <v>333</v>
      </c>
      <c r="K18" s="84" t="s">
        <v>333</v>
      </c>
      <c r="L18" s="84" t="s">
        <v>333</v>
      </c>
      <c r="M18" s="84" t="s">
        <v>333</v>
      </c>
      <c r="N18" s="84" t="s">
        <v>333</v>
      </c>
      <c r="O18" s="84" t="s">
        <v>333</v>
      </c>
      <c r="P18" s="84" t="s">
        <v>333</v>
      </c>
      <c r="Q18" s="84" t="s">
        <v>333</v>
      </c>
      <c r="R18" s="384"/>
      <c r="S18" s="84" t="s">
        <v>333</v>
      </c>
      <c r="T18" s="84" t="s">
        <v>333</v>
      </c>
      <c r="U18" s="84" t="s">
        <v>333</v>
      </c>
      <c r="V18" s="84" t="s">
        <v>333</v>
      </c>
      <c r="W18" s="84">
        <v>0</v>
      </c>
      <c r="X18" s="84" t="s">
        <v>333</v>
      </c>
      <c r="Y18" s="84" t="s">
        <v>333</v>
      </c>
      <c r="Z18" s="84" t="s">
        <v>333</v>
      </c>
      <c r="AA18" s="84" t="s">
        <v>333</v>
      </c>
      <c r="AB18" s="84" t="s">
        <v>333</v>
      </c>
      <c r="AC18" s="386" t="s">
        <v>333</v>
      </c>
      <c r="AD18" s="85"/>
    </row>
    <row r="19" spans="1:30" s="83" customFormat="1" ht="12.4" customHeight="1" x14ac:dyDescent="0.15">
      <c r="A19" s="85"/>
      <c r="B19" s="614"/>
      <c r="C19" s="594"/>
      <c r="D19" s="589"/>
      <c r="E19" s="590"/>
      <c r="F19" s="399" t="s">
        <v>322</v>
      </c>
      <c r="G19" s="586"/>
      <c r="H19" s="560"/>
      <c r="I19" s="384"/>
      <c r="J19" s="84" t="s">
        <v>333</v>
      </c>
      <c r="K19" s="84" t="s">
        <v>333</v>
      </c>
      <c r="L19" s="84" t="s">
        <v>333</v>
      </c>
      <c r="M19" s="84" t="s">
        <v>333</v>
      </c>
      <c r="N19" s="84" t="s">
        <v>333</v>
      </c>
      <c r="O19" s="84" t="s">
        <v>333</v>
      </c>
      <c r="P19" s="84" t="s">
        <v>333</v>
      </c>
      <c r="Q19" s="84" t="s">
        <v>333</v>
      </c>
      <c r="R19" s="384"/>
      <c r="S19" s="84" t="s">
        <v>333</v>
      </c>
      <c r="T19" s="84" t="s">
        <v>333</v>
      </c>
      <c r="U19" s="84" t="s">
        <v>333</v>
      </c>
      <c r="V19" s="84" t="s">
        <v>333</v>
      </c>
      <c r="W19" s="84">
        <v>0</v>
      </c>
      <c r="X19" s="84" t="s">
        <v>333</v>
      </c>
      <c r="Y19" s="84" t="s">
        <v>333</v>
      </c>
      <c r="Z19" s="84" t="s">
        <v>333</v>
      </c>
      <c r="AA19" s="84" t="s">
        <v>333</v>
      </c>
      <c r="AB19" s="84" t="s">
        <v>333</v>
      </c>
      <c r="AC19" s="386" t="s">
        <v>333</v>
      </c>
      <c r="AD19" s="85"/>
    </row>
    <row r="20" spans="1:30" s="83" customFormat="1" ht="12.4" customHeight="1" x14ac:dyDescent="0.15">
      <c r="A20" s="85"/>
      <c r="B20" s="614"/>
      <c r="C20" s="594"/>
      <c r="D20" s="589"/>
      <c r="E20" s="590"/>
      <c r="F20" s="399" t="s">
        <v>323</v>
      </c>
      <c r="G20" s="586"/>
      <c r="H20" s="560"/>
      <c r="I20" s="384"/>
      <c r="J20" s="84" t="s">
        <v>333</v>
      </c>
      <c r="K20" s="84" t="s">
        <v>333</v>
      </c>
      <c r="L20" s="84" t="s">
        <v>333</v>
      </c>
      <c r="M20" s="84" t="s">
        <v>333</v>
      </c>
      <c r="N20" s="84" t="s">
        <v>333</v>
      </c>
      <c r="O20" s="84" t="s">
        <v>333</v>
      </c>
      <c r="P20" s="84" t="s">
        <v>333</v>
      </c>
      <c r="Q20" s="84" t="s">
        <v>333</v>
      </c>
      <c r="R20" s="384"/>
      <c r="S20" s="84" t="s">
        <v>333</v>
      </c>
      <c r="T20" s="84" t="s">
        <v>333</v>
      </c>
      <c r="U20" s="84" t="s">
        <v>333</v>
      </c>
      <c r="V20" s="84" t="s">
        <v>333</v>
      </c>
      <c r="W20" s="84">
        <v>0</v>
      </c>
      <c r="X20" s="84" t="s">
        <v>333</v>
      </c>
      <c r="Y20" s="84" t="s">
        <v>333</v>
      </c>
      <c r="Z20" s="84" t="s">
        <v>333</v>
      </c>
      <c r="AA20" s="84" t="s">
        <v>333</v>
      </c>
      <c r="AB20" s="84" t="s">
        <v>333</v>
      </c>
      <c r="AC20" s="386" t="s">
        <v>333</v>
      </c>
      <c r="AD20" s="85"/>
    </row>
    <row r="21" spans="1:30" s="83" customFormat="1" ht="12.4" customHeight="1" x14ac:dyDescent="0.15">
      <c r="A21" s="85"/>
      <c r="B21" s="614"/>
      <c r="C21" s="594"/>
      <c r="D21" s="589"/>
      <c r="E21" s="590"/>
      <c r="F21" s="399" t="s">
        <v>324</v>
      </c>
      <c r="G21" s="586"/>
      <c r="H21" s="560"/>
      <c r="I21" s="384"/>
      <c r="J21" s="84" t="s">
        <v>333</v>
      </c>
      <c r="K21" s="84" t="s">
        <v>333</v>
      </c>
      <c r="L21" s="84" t="s">
        <v>333</v>
      </c>
      <c r="M21" s="84" t="s">
        <v>333</v>
      </c>
      <c r="N21" s="84" t="s">
        <v>333</v>
      </c>
      <c r="O21" s="84" t="s">
        <v>333</v>
      </c>
      <c r="P21" s="84" t="s">
        <v>333</v>
      </c>
      <c r="Q21" s="84" t="s">
        <v>333</v>
      </c>
      <c r="R21" s="384"/>
      <c r="S21" s="84" t="s">
        <v>333</v>
      </c>
      <c r="T21" s="84" t="s">
        <v>333</v>
      </c>
      <c r="U21" s="84" t="s">
        <v>333</v>
      </c>
      <c r="V21" s="84" t="s">
        <v>333</v>
      </c>
      <c r="W21" s="84">
        <v>0</v>
      </c>
      <c r="X21" s="84" t="s">
        <v>333</v>
      </c>
      <c r="Y21" s="84" t="s">
        <v>333</v>
      </c>
      <c r="Z21" s="84" t="s">
        <v>333</v>
      </c>
      <c r="AA21" s="84" t="s">
        <v>333</v>
      </c>
      <c r="AB21" s="84" t="s">
        <v>333</v>
      </c>
      <c r="AC21" s="386" t="s">
        <v>333</v>
      </c>
      <c r="AD21" s="85"/>
    </row>
    <row r="22" spans="1:30" s="83" customFormat="1" ht="12.4" customHeight="1" x14ac:dyDescent="0.15">
      <c r="A22" s="85"/>
      <c r="B22" s="614"/>
      <c r="C22" s="594"/>
      <c r="D22" s="589"/>
      <c r="E22" s="590"/>
      <c r="F22" s="399" t="s">
        <v>325</v>
      </c>
      <c r="G22" s="586"/>
      <c r="H22" s="560"/>
      <c r="I22" s="384"/>
      <c r="J22" s="84" t="s">
        <v>333</v>
      </c>
      <c r="K22" s="84" t="s">
        <v>333</v>
      </c>
      <c r="L22" s="84" t="s">
        <v>333</v>
      </c>
      <c r="M22" s="84" t="s">
        <v>333</v>
      </c>
      <c r="N22" s="84" t="s">
        <v>333</v>
      </c>
      <c r="O22" s="84" t="s">
        <v>333</v>
      </c>
      <c r="P22" s="84" t="s">
        <v>333</v>
      </c>
      <c r="Q22" s="84" t="s">
        <v>333</v>
      </c>
      <c r="R22" s="384"/>
      <c r="S22" s="84" t="s">
        <v>333</v>
      </c>
      <c r="T22" s="84" t="s">
        <v>333</v>
      </c>
      <c r="U22" s="84" t="s">
        <v>333</v>
      </c>
      <c r="V22" s="84" t="s">
        <v>333</v>
      </c>
      <c r="W22" s="84">
        <v>0</v>
      </c>
      <c r="X22" s="84" t="s">
        <v>333</v>
      </c>
      <c r="Y22" s="84" t="s">
        <v>333</v>
      </c>
      <c r="Z22" s="84" t="s">
        <v>333</v>
      </c>
      <c r="AA22" s="84" t="s">
        <v>333</v>
      </c>
      <c r="AB22" s="84" t="s">
        <v>333</v>
      </c>
      <c r="AC22" s="386" t="s">
        <v>333</v>
      </c>
      <c r="AD22" s="85"/>
    </row>
    <row r="23" spans="1:30" s="83" customFormat="1" ht="12.4" customHeight="1" x14ac:dyDescent="0.15">
      <c r="A23" s="85"/>
      <c r="B23" s="614"/>
      <c r="C23" s="594"/>
      <c r="D23" s="589"/>
      <c r="E23" s="590"/>
      <c r="F23" s="399" t="s">
        <v>326</v>
      </c>
      <c r="G23" s="586"/>
      <c r="H23" s="560"/>
      <c r="I23" s="384"/>
      <c r="J23" s="84" t="s">
        <v>333</v>
      </c>
      <c r="K23" s="84" t="s">
        <v>333</v>
      </c>
      <c r="L23" s="84" t="s">
        <v>333</v>
      </c>
      <c r="M23" s="84" t="s">
        <v>333</v>
      </c>
      <c r="N23" s="84" t="s">
        <v>333</v>
      </c>
      <c r="O23" s="84" t="s">
        <v>333</v>
      </c>
      <c r="P23" s="84" t="s">
        <v>333</v>
      </c>
      <c r="Q23" s="84" t="s">
        <v>333</v>
      </c>
      <c r="R23" s="384"/>
      <c r="S23" s="84" t="s">
        <v>333</v>
      </c>
      <c r="T23" s="84" t="s">
        <v>333</v>
      </c>
      <c r="U23" s="84" t="s">
        <v>333</v>
      </c>
      <c r="V23" s="84" t="s">
        <v>333</v>
      </c>
      <c r="W23" s="84">
        <v>0</v>
      </c>
      <c r="X23" s="84" t="s">
        <v>333</v>
      </c>
      <c r="Y23" s="84" t="s">
        <v>333</v>
      </c>
      <c r="Z23" s="84" t="s">
        <v>333</v>
      </c>
      <c r="AA23" s="84" t="s">
        <v>333</v>
      </c>
      <c r="AB23" s="84" t="s">
        <v>333</v>
      </c>
      <c r="AC23" s="386" t="s">
        <v>333</v>
      </c>
      <c r="AD23" s="85"/>
    </row>
    <row r="24" spans="1:30" s="83" customFormat="1" ht="12.4" customHeight="1" x14ac:dyDescent="0.15">
      <c r="A24" s="85"/>
      <c r="B24" s="614"/>
      <c r="C24" s="594"/>
      <c r="D24" s="589"/>
      <c r="E24" s="590"/>
      <c r="F24" s="399" t="s">
        <v>327</v>
      </c>
      <c r="G24" s="586"/>
      <c r="H24" s="560"/>
      <c r="I24" s="384"/>
      <c r="J24" s="84" t="s">
        <v>333</v>
      </c>
      <c r="K24" s="84" t="s">
        <v>333</v>
      </c>
      <c r="L24" s="84" t="s">
        <v>333</v>
      </c>
      <c r="M24" s="84" t="s">
        <v>333</v>
      </c>
      <c r="N24" s="84" t="s">
        <v>333</v>
      </c>
      <c r="O24" s="84" t="s">
        <v>333</v>
      </c>
      <c r="P24" s="84" t="s">
        <v>333</v>
      </c>
      <c r="Q24" s="84" t="s">
        <v>333</v>
      </c>
      <c r="R24" s="384"/>
      <c r="S24" s="84" t="s">
        <v>333</v>
      </c>
      <c r="T24" s="84" t="s">
        <v>333</v>
      </c>
      <c r="U24" s="84" t="s">
        <v>333</v>
      </c>
      <c r="V24" s="84" t="s">
        <v>333</v>
      </c>
      <c r="W24" s="84">
        <v>0</v>
      </c>
      <c r="X24" s="84" t="s">
        <v>333</v>
      </c>
      <c r="Y24" s="84" t="s">
        <v>333</v>
      </c>
      <c r="Z24" s="84" t="s">
        <v>333</v>
      </c>
      <c r="AA24" s="84" t="s">
        <v>333</v>
      </c>
      <c r="AB24" s="84" t="s">
        <v>333</v>
      </c>
      <c r="AC24" s="386" t="s">
        <v>333</v>
      </c>
      <c r="AD24" s="85"/>
    </row>
    <row r="25" spans="1:30" s="83" customFormat="1" ht="12.4" customHeight="1" x14ac:dyDescent="0.15">
      <c r="A25" s="85"/>
      <c r="B25" s="614"/>
      <c r="C25" s="594"/>
      <c r="D25" s="589"/>
      <c r="E25" s="590"/>
      <c r="F25" s="399" t="s">
        <v>328</v>
      </c>
      <c r="G25" s="586"/>
      <c r="H25" s="560"/>
      <c r="I25" s="384"/>
      <c r="J25" s="84" t="s">
        <v>333</v>
      </c>
      <c r="K25" s="84" t="s">
        <v>333</v>
      </c>
      <c r="L25" s="84" t="s">
        <v>333</v>
      </c>
      <c r="M25" s="84" t="s">
        <v>333</v>
      </c>
      <c r="N25" s="84" t="s">
        <v>333</v>
      </c>
      <c r="O25" s="84" t="s">
        <v>333</v>
      </c>
      <c r="P25" s="84" t="s">
        <v>333</v>
      </c>
      <c r="Q25" s="84" t="s">
        <v>333</v>
      </c>
      <c r="R25" s="384"/>
      <c r="S25" s="84" t="s">
        <v>333</v>
      </c>
      <c r="T25" s="84" t="s">
        <v>333</v>
      </c>
      <c r="U25" s="84" t="s">
        <v>333</v>
      </c>
      <c r="V25" s="84" t="s">
        <v>333</v>
      </c>
      <c r="W25" s="84">
        <v>0</v>
      </c>
      <c r="X25" s="84" t="s">
        <v>333</v>
      </c>
      <c r="Y25" s="84" t="s">
        <v>333</v>
      </c>
      <c r="Z25" s="84" t="s">
        <v>333</v>
      </c>
      <c r="AA25" s="84" t="s">
        <v>333</v>
      </c>
      <c r="AB25" s="84" t="s">
        <v>333</v>
      </c>
      <c r="AC25" s="386" t="s">
        <v>333</v>
      </c>
      <c r="AD25" s="85"/>
    </row>
    <row r="26" spans="1:30" s="83" customFormat="1" ht="12.4" customHeight="1" x14ac:dyDescent="0.15">
      <c r="A26" s="85"/>
      <c r="B26" s="614"/>
      <c r="C26" s="594"/>
      <c r="D26" s="589"/>
      <c r="E26" s="590"/>
      <c r="F26" s="399" t="s">
        <v>329</v>
      </c>
      <c r="G26" s="586"/>
      <c r="H26" s="560"/>
      <c r="I26" s="384"/>
      <c r="J26" s="84" t="s">
        <v>333</v>
      </c>
      <c r="K26" s="84" t="s">
        <v>333</v>
      </c>
      <c r="L26" s="84" t="s">
        <v>333</v>
      </c>
      <c r="M26" s="84" t="s">
        <v>333</v>
      </c>
      <c r="N26" s="84" t="s">
        <v>333</v>
      </c>
      <c r="O26" s="84" t="s">
        <v>333</v>
      </c>
      <c r="P26" s="84" t="s">
        <v>333</v>
      </c>
      <c r="Q26" s="84" t="s">
        <v>333</v>
      </c>
      <c r="R26" s="384"/>
      <c r="S26" s="84" t="s">
        <v>333</v>
      </c>
      <c r="T26" s="84" t="s">
        <v>333</v>
      </c>
      <c r="U26" s="84" t="s">
        <v>333</v>
      </c>
      <c r="V26" s="84" t="s">
        <v>333</v>
      </c>
      <c r="W26" s="84">
        <v>0</v>
      </c>
      <c r="X26" s="84" t="s">
        <v>333</v>
      </c>
      <c r="Y26" s="84" t="s">
        <v>333</v>
      </c>
      <c r="Z26" s="84" t="s">
        <v>333</v>
      </c>
      <c r="AA26" s="84" t="s">
        <v>333</v>
      </c>
      <c r="AB26" s="84" t="s">
        <v>333</v>
      </c>
      <c r="AC26" s="386" t="s">
        <v>333</v>
      </c>
      <c r="AD26" s="85"/>
    </row>
    <row r="27" spans="1:30" s="83" customFormat="1" ht="12.4" customHeight="1" x14ac:dyDescent="0.15">
      <c r="A27" s="85"/>
      <c r="B27" s="614"/>
      <c r="C27" s="594" t="s">
        <v>480</v>
      </c>
      <c r="D27" s="589" t="s">
        <v>589</v>
      </c>
      <c r="E27" s="590" t="s">
        <v>590</v>
      </c>
      <c r="F27" s="399" t="s">
        <v>315</v>
      </c>
      <c r="G27" s="586"/>
      <c r="H27" s="560"/>
      <c r="I27" s="384"/>
      <c r="J27" s="84" t="s">
        <v>333</v>
      </c>
      <c r="K27" s="84" t="s">
        <v>333</v>
      </c>
      <c r="L27" s="84" t="s">
        <v>333</v>
      </c>
      <c r="M27" s="84" t="s">
        <v>333</v>
      </c>
      <c r="N27" s="84" t="s">
        <v>333</v>
      </c>
      <c r="O27" s="84" t="s">
        <v>333</v>
      </c>
      <c r="P27" s="84" t="s">
        <v>333</v>
      </c>
      <c r="Q27" s="84" t="s">
        <v>333</v>
      </c>
      <c r="R27" s="384"/>
      <c r="S27" s="84" t="s">
        <v>333</v>
      </c>
      <c r="T27" s="84" t="s">
        <v>333</v>
      </c>
      <c r="U27" s="84" t="s">
        <v>333</v>
      </c>
      <c r="V27" s="84" t="s">
        <v>333</v>
      </c>
      <c r="W27" s="84">
        <v>4.5858898534688404</v>
      </c>
      <c r="X27" s="84" t="s">
        <v>333</v>
      </c>
      <c r="Y27" s="84" t="s">
        <v>333</v>
      </c>
      <c r="Z27" s="84" t="s">
        <v>333</v>
      </c>
      <c r="AA27" s="84" t="s">
        <v>333</v>
      </c>
      <c r="AB27" s="84" t="s">
        <v>333</v>
      </c>
      <c r="AC27" s="386" t="s">
        <v>333</v>
      </c>
      <c r="AD27" s="85"/>
    </row>
    <row r="28" spans="1:30" s="83" customFormat="1" ht="12.4" customHeight="1" x14ac:dyDescent="0.15">
      <c r="A28" s="85"/>
      <c r="B28" s="614"/>
      <c r="C28" s="594"/>
      <c r="D28" s="589"/>
      <c r="E28" s="590"/>
      <c r="F28" s="399" t="s">
        <v>317</v>
      </c>
      <c r="G28" s="586"/>
      <c r="H28" s="560"/>
      <c r="I28" s="384"/>
      <c r="J28" s="84" t="s">
        <v>333</v>
      </c>
      <c r="K28" s="84" t="s">
        <v>333</v>
      </c>
      <c r="L28" s="84" t="s">
        <v>333</v>
      </c>
      <c r="M28" s="84" t="s">
        <v>333</v>
      </c>
      <c r="N28" s="84" t="s">
        <v>333</v>
      </c>
      <c r="O28" s="84" t="s">
        <v>333</v>
      </c>
      <c r="P28" s="84" t="s">
        <v>333</v>
      </c>
      <c r="Q28" s="84" t="s">
        <v>333</v>
      </c>
      <c r="R28" s="384"/>
      <c r="S28" s="84" t="s">
        <v>333</v>
      </c>
      <c r="T28" s="84" t="s">
        <v>333</v>
      </c>
      <c r="U28" s="84" t="s">
        <v>333</v>
      </c>
      <c r="V28" s="84" t="s">
        <v>333</v>
      </c>
      <c r="W28" s="84">
        <v>4.5286596291411447</v>
      </c>
      <c r="X28" s="84" t="s">
        <v>333</v>
      </c>
      <c r="Y28" s="84" t="s">
        <v>333</v>
      </c>
      <c r="Z28" s="84" t="s">
        <v>333</v>
      </c>
      <c r="AA28" s="84" t="s">
        <v>333</v>
      </c>
      <c r="AB28" s="84" t="s">
        <v>333</v>
      </c>
      <c r="AC28" s="386" t="s">
        <v>333</v>
      </c>
      <c r="AD28" s="85"/>
    </row>
    <row r="29" spans="1:30" s="83" customFormat="1" ht="12.4" customHeight="1" x14ac:dyDescent="0.15">
      <c r="A29" s="85"/>
      <c r="B29" s="614"/>
      <c r="C29" s="594"/>
      <c r="D29" s="589"/>
      <c r="E29" s="590"/>
      <c r="F29" s="399" t="s">
        <v>318</v>
      </c>
      <c r="G29" s="586"/>
      <c r="H29" s="560"/>
      <c r="I29" s="384"/>
      <c r="J29" s="84" t="s">
        <v>333</v>
      </c>
      <c r="K29" s="84" t="s">
        <v>333</v>
      </c>
      <c r="L29" s="84" t="s">
        <v>333</v>
      </c>
      <c r="M29" s="84" t="s">
        <v>333</v>
      </c>
      <c r="N29" s="84" t="s">
        <v>333</v>
      </c>
      <c r="O29" s="84" t="s">
        <v>333</v>
      </c>
      <c r="P29" s="84" t="s">
        <v>333</v>
      </c>
      <c r="Q29" s="84" t="s">
        <v>333</v>
      </c>
      <c r="R29" s="384"/>
      <c r="S29" s="84" t="s">
        <v>333</v>
      </c>
      <c r="T29" s="84" t="s">
        <v>333</v>
      </c>
      <c r="U29" s="84" t="s">
        <v>333</v>
      </c>
      <c r="V29" s="84" t="s">
        <v>333</v>
      </c>
      <c r="W29" s="84">
        <v>4.6252573118737148</v>
      </c>
      <c r="X29" s="84" t="s">
        <v>333</v>
      </c>
      <c r="Y29" s="84" t="s">
        <v>333</v>
      </c>
      <c r="Z29" s="84" t="s">
        <v>333</v>
      </c>
      <c r="AA29" s="84" t="s">
        <v>333</v>
      </c>
      <c r="AB29" s="84" t="s">
        <v>333</v>
      </c>
      <c r="AC29" s="386" t="s">
        <v>333</v>
      </c>
      <c r="AD29" s="85"/>
    </row>
    <row r="30" spans="1:30" s="83" customFormat="1" ht="12.4" customHeight="1" x14ac:dyDescent="0.15">
      <c r="A30" s="85"/>
      <c r="B30" s="614"/>
      <c r="C30" s="594"/>
      <c r="D30" s="589"/>
      <c r="E30" s="590"/>
      <c r="F30" s="399" t="s">
        <v>319</v>
      </c>
      <c r="G30" s="586"/>
      <c r="H30" s="560"/>
      <c r="I30" s="384"/>
      <c r="J30" s="84" t="s">
        <v>333</v>
      </c>
      <c r="K30" s="84" t="s">
        <v>333</v>
      </c>
      <c r="L30" s="84" t="s">
        <v>333</v>
      </c>
      <c r="M30" s="84" t="s">
        <v>333</v>
      </c>
      <c r="N30" s="84" t="s">
        <v>333</v>
      </c>
      <c r="O30" s="84" t="s">
        <v>333</v>
      </c>
      <c r="P30" s="84" t="s">
        <v>333</v>
      </c>
      <c r="Q30" s="84" t="s">
        <v>333</v>
      </c>
      <c r="R30" s="384"/>
      <c r="S30" s="84" t="s">
        <v>333</v>
      </c>
      <c r="T30" s="84" t="s">
        <v>333</v>
      </c>
      <c r="U30" s="84" t="s">
        <v>333</v>
      </c>
      <c r="V30" s="84" t="s">
        <v>333</v>
      </c>
      <c r="W30" s="84">
        <v>4.6588267577428137</v>
      </c>
      <c r="X30" s="84" t="s">
        <v>333</v>
      </c>
      <c r="Y30" s="84" t="s">
        <v>333</v>
      </c>
      <c r="Z30" s="84" t="s">
        <v>333</v>
      </c>
      <c r="AA30" s="84" t="s">
        <v>333</v>
      </c>
      <c r="AB30" s="84" t="s">
        <v>333</v>
      </c>
      <c r="AC30" s="386" t="s">
        <v>333</v>
      </c>
      <c r="AD30" s="85"/>
    </row>
    <row r="31" spans="1:30" s="83" customFormat="1" ht="12.4" customHeight="1" x14ac:dyDescent="0.15">
      <c r="A31" s="85"/>
      <c r="B31" s="614"/>
      <c r="C31" s="594"/>
      <c r="D31" s="589"/>
      <c r="E31" s="590"/>
      <c r="F31" s="399" t="s">
        <v>320</v>
      </c>
      <c r="G31" s="586"/>
      <c r="H31" s="560"/>
      <c r="I31" s="384"/>
      <c r="J31" s="84" t="s">
        <v>333</v>
      </c>
      <c r="K31" s="84" t="s">
        <v>333</v>
      </c>
      <c r="L31" s="84" t="s">
        <v>333</v>
      </c>
      <c r="M31" s="84" t="s">
        <v>333</v>
      </c>
      <c r="N31" s="84" t="s">
        <v>333</v>
      </c>
      <c r="O31" s="84" t="s">
        <v>333</v>
      </c>
      <c r="P31" s="84" t="s">
        <v>333</v>
      </c>
      <c r="Q31" s="84" t="s">
        <v>333</v>
      </c>
      <c r="R31" s="384"/>
      <c r="S31" s="84" t="s">
        <v>333</v>
      </c>
      <c r="T31" s="84" t="s">
        <v>333</v>
      </c>
      <c r="U31" s="84" t="s">
        <v>333</v>
      </c>
      <c r="V31" s="84" t="s">
        <v>333</v>
      </c>
      <c r="W31" s="84">
        <v>4.5616988560456058</v>
      </c>
      <c r="X31" s="84" t="s">
        <v>333</v>
      </c>
      <c r="Y31" s="84" t="s">
        <v>333</v>
      </c>
      <c r="Z31" s="84" t="s">
        <v>333</v>
      </c>
      <c r="AA31" s="84" t="s">
        <v>333</v>
      </c>
      <c r="AB31" s="84" t="s">
        <v>333</v>
      </c>
      <c r="AC31" s="386" t="s">
        <v>333</v>
      </c>
      <c r="AD31" s="85"/>
    </row>
    <row r="32" spans="1:30" s="83" customFormat="1" ht="12.4" customHeight="1" x14ac:dyDescent="0.15">
      <c r="A32" s="85"/>
      <c r="B32" s="614"/>
      <c r="C32" s="594"/>
      <c r="D32" s="589"/>
      <c r="E32" s="590"/>
      <c r="F32" s="399" t="s">
        <v>321</v>
      </c>
      <c r="G32" s="586"/>
      <c r="H32" s="560"/>
      <c r="I32" s="384"/>
      <c r="J32" s="84" t="s">
        <v>333</v>
      </c>
      <c r="K32" s="84" t="s">
        <v>333</v>
      </c>
      <c r="L32" s="84" t="s">
        <v>333</v>
      </c>
      <c r="M32" s="84" t="s">
        <v>333</v>
      </c>
      <c r="N32" s="84" t="s">
        <v>333</v>
      </c>
      <c r="O32" s="84" t="s">
        <v>333</v>
      </c>
      <c r="P32" s="84" t="s">
        <v>333</v>
      </c>
      <c r="Q32" s="84" t="s">
        <v>333</v>
      </c>
      <c r="R32" s="384"/>
      <c r="S32" s="84" t="s">
        <v>333</v>
      </c>
      <c r="T32" s="84" t="s">
        <v>333</v>
      </c>
      <c r="U32" s="84" t="s">
        <v>333</v>
      </c>
      <c r="V32" s="84" t="s">
        <v>333</v>
      </c>
      <c r="W32" s="84">
        <v>4.5066764067244529</v>
      </c>
      <c r="X32" s="84" t="s">
        <v>333</v>
      </c>
      <c r="Y32" s="84" t="s">
        <v>333</v>
      </c>
      <c r="Z32" s="84" t="s">
        <v>333</v>
      </c>
      <c r="AA32" s="84" t="s">
        <v>333</v>
      </c>
      <c r="AB32" s="84" t="s">
        <v>333</v>
      </c>
      <c r="AC32" s="386" t="s">
        <v>333</v>
      </c>
      <c r="AD32" s="85"/>
    </row>
    <row r="33" spans="1:30" s="83" customFormat="1" ht="12.4" customHeight="1" x14ac:dyDescent="0.15">
      <c r="A33" s="85"/>
      <c r="B33" s="614"/>
      <c r="C33" s="594"/>
      <c r="D33" s="589"/>
      <c r="E33" s="590"/>
      <c r="F33" s="399" t="s">
        <v>322</v>
      </c>
      <c r="G33" s="586"/>
      <c r="H33" s="560"/>
      <c r="I33" s="384"/>
      <c r="J33" s="84" t="s">
        <v>333</v>
      </c>
      <c r="K33" s="84" t="s">
        <v>333</v>
      </c>
      <c r="L33" s="84" t="s">
        <v>333</v>
      </c>
      <c r="M33" s="84" t="s">
        <v>333</v>
      </c>
      <c r="N33" s="84" t="s">
        <v>333</v>
      </c>
      <c r="O33" s="84" t="s">
        <v>333</v>
      </c>
      <c r="P33" s="84" t="s">
        <v>333</v>
      </c>
      <c r="Q33" s="84" t="s">
        <v>333</v>
      </c>
      <c r="R33" s="384"/>
      <c r="S33" s="84" t="s">
        <v>333</v>
      </c>
      <c r="T33" s="84" t="s">
        <v>333</v>
      </c>
      <c r="U33" s="84" t="s">
        <v>333</v>
      </c>
      <c r="V33" s="84" t="s">
        <v>333</v>
      </c>
      <c r="W33" s="84">
        <v>4.583143211518049</v>
      </c>
      <c r="X33" s="84" t="s">
        <v>333</v>
      </c>
      <c r="Y33" s="84" t="s">
        <v>333</v>
      </c>
      <c r="Z33" s="84" t="s">
        <v>333</v>
      </c>
      <c r="AA33" s="84" t="s">
        <v>333</v>
      </c>
      <c r="AB33" s="84" t="s">
        <v>333</v>
      </c>
      <c r="AC33" s="386" t="s">
        <v>333</v>
      </c>
      <c r="AD33" s="85"/>
    </row>
    <row r="34" spans="1:30" s="83" customFormat="1" ht="12.4" customHeight="1" x14ac:dyDescent="0.15">
      <c r="A34" s="85"/>
      <c r="B34" s="614"/>
      <c r="C34" s="594"/>
      <c r="D34" s="589"/>
      <c r="E34" s="590"/>
      <c r="F34" s="399" t="s">
        <v>323</v>
      </c>
      <c r="G34" s="586"/>
      <c r="H34" s="560"/>
      <c r="I34" s="384"/>
      <c r="J34" s="84" t="s">
        <v>333</v>
      </c>
      <c r="K34" s="84" t="s">
        <v>333</v>
      </c>
      <c r="L34" s="84" t="s">
        <v>333</v>
      </c>
      <c r="M34" s="84" t="s">
        <v>333</v>
      </c>
      <c r="N34" s="84" t="s">
        <v>333</v>
      </c>
      <c r="O34" s="84" t="s">
        <v>333</v>
      </c>
      <c r="P34" s="84" t="s">
        <v>333</v>
      </c>
      <c r="Q34" s="84" t="s">
        <v>333</v>
      </c>
      <c r="R34" s="384"/>
      <c r="S34" s="84" t="s">
        <v>333</v>
      </c>
      <c r="T34" s="84" t="s">
        <v>333</v>
      </c>
      <c r="U34" s="84" t="s">
        <v>333</v>
      </c>
      <c r="V34" s="84" t="s">
        <v>333</v>
      </c>
      <c r="W34" s="84">
        <v>4.5479718512711056</v>
      </c>
      <c r="X34" s="84" t="s">
        <v>333</v>
      </c>
      <c r="Y34" s="84" t="s">
        <v>333</v>
      </c>
      <c r="Z34" s="84" t="s">
        <v>333</v>
      </c>
      <c r="AA34" s="84" t="s">
        <v>333</v>
      </c>
      <c r="AB34" s="84" t="s">
        <v>333</v>
      </c>
      <c r="AC34" s="386" t="s">
        <v>333</v>
      </c>
      <c r="AD34" s="85"/>
    </row>
    <row r="35" spans="1:30" s="83" customFormat="1" ht="12.4" customHeight="1" x14ac:dyDescent="0.15">
      <c r="A35" s="85"/>
      <c r="B35" s="614"/>
      <c r="C35" s="594"/>
      <c r="D35" s="589"/>
      <c r="E35" s="590"/>
      <c r="F35" s="399" t="s">
        <v>324</v>
      </c>
      <c r="G35" s="586"/>
      <c r="H35" s="560"/>
      <c r="I35" s="384"/>
      <c r="J35" s="84" t="s">
        <v>333</v>
      </c>
      <c r="K35" s="84" t="s">
        <v>333</v>
      </c>
      <c r="L35" s="84" t="s">
        <v>333</v>
      </c>
      <c r="M35" s="84" t="s">
        <v>333</v>
      </c>
      <c r="N35" s="84" t="s">
        <v>333</v>
      </c>
      <c r="O35" s="84" t="s">
        <v>333</v>
      </c>
      <c r="P35" s="84" t="s">
        <v>333</v>
      </c>
      <c r="Q35" s="84" t="s">
        <v>333</v>
      </c>
      <c r="R35" s="384"/>
      <c r="S35" s="84" t="s">
        <v>333</v>
      </c>
      <c r="T35" s="84" t="s">
        <v>333</v>
      </c>
      <c r="U35" s="84" t="s">
        <v>333</v>
      </c>
      <c r="V35" s="84" t="s">
        <v>333</v>
      </c>
      <c r="W35" s="84">
        <v>4.5582544646734542</v>
      </c>
      <c r="X35" s="84" t="s">
        <v>333</v>
      </c>
      <c r="Y35" s="84" t="s">
        <v>333</v>
      </c>
      <c r="Z35" s="84" t="s">
        <v>333</v>
      </c>
      <c r="AA35" s="84" t="s">
        <v>333</v>
      </c>
      <c r="AB35" s="84" t="s">
        <v>333</v>
      </c>
      <c r="AC35" s="386" t="s">
        <v>333</v>
      </c>
      <c r="AD35" s="85"/>
    </row>
    <row r="36" spans="1:30" s="83" customFormat="1" ht="12.4" customHeight="1" x14ac:dyDescent="0.15">
      <c r="A36" s="85"/>
      <c r="B36" s="614"/>
      <c r="C36" s="594"/>
      <c r="D36" s="589"/>
      <c r="E36" s="590"/>
      <c r="F36" s="399" t="s">
        <v>325</v>
      </c>
      <c r="G36" s="586"/>
      <c r="H36" s="560"/>
      <c r="I36" s="384"/>
      <c r="J36" s="84" t="s">
        <v>333</v>
      </c>
      <c r="K36" s="84" t="s">
        <v>333</v>
      </c>
      <c r="L36" s="84" t="s">
        <v>333</v>
      </c>
      <c r="M36" s="84" t="s">
        <v>333</v>
      </c>
      <c r="N36" s="84" t="s">
        <v>333</v>
      </c>
      <c r="O36" s="84" t="s">
        <v>333</v>
      </c>
      <c r="P36" s="84" t="s">
        <v>333</v>
      </c>
      <c r="Q36" s="84" t="s">
        <v>333</v>
      </c>
      <c r="R36" s="384"/>
      <c r="S36" s="84" t="s">
        <v>333</v>
      </c>
      <c r="T36" s="84" t="s">
        <v>333</v>
      </c>
      <c r="U36" s="84" t="s">
        <v>333</v>
      </c>
      <c r="V36" s="84" t="s">
        <v>333</v>
      </c>
      <c r="W36" s="84">
        <v>4.4955437678108234</v>
      </c>
      <c r="X36" s="84" t="s">
        <v>333</v>
      </c>
      <c r="Y36" s="84" t="s">
        <v>333</v>
      </c>
      <c r="Z36" s="84" t="s">
        <v>333</v>
      </c>
      <c r="AA36" s="84" t="s">
        <v>333</v>
      </c>
      <c r="AB36" s="84" t="s">
        <v>333</v>
      </c>
      <c r="AC36" s="386" t="s">
        <v>333</v>
      </c>
      <c r="AD36" s="85"/>
    </row>
    <row r="37" spans="1:30" s="83" customFormat="1" ht="12.4" customHeight="1" x14ac:dyDescent="0.15">
      <c r="A37" s="85"/>
      <c r="B37" s="614"/>
      <c r="C37" s="594"/>
      <c r="D37" s="589"/>
      <c r="E37" s="590"/>
      <c r="F37" s="399" t="s">
        <v>326</v>
      </c>
      <c r="G37" s="586"/>
      <c r="H37" s="560"/>
      <c r="I37" s="384"/>
      <c r="J37" s="84" t="s">
        <v>333</v>
      </c>
      <c r="K37" s="84" t="s">
        <v>333</v>
      </c>
      <c r="L37" s="84" t="s">
        <v>333</v>
      </c>
      <c r="M37" s="84" t="s">
        <v>333</v>
      </c>
      <c r="N37" s="84" t="s">
        <v>333</v>
      </c>
      <c r="O37" s="84" t="s">
        <v>333</v>
      </c>
      <c r="P37" s="84" t="s">
        <v>333</v>
      </c>
      <c r="Q37" s="84" t="s">
        <v>333</v>
      </c>
      <c r="R37" s="384"/>
      <c r="S37" s="84" t="s">
        <v>333</v>
      </c>
      <c r="T37" s="84" t="s">
        <v>333</v>
      </c>
      <c r="U37" s="84" t="s">
        <v>333</v>
      </c>
      <c r="V37" s="84" t="s">
        <v>333</v>
      </c>
      <c r="W37" s="84">
        <v>4.4755123629600444</v>
      </c>
      <c r="X37" s="84" t="s">
        <v>333</v>
      </c>
      <c r="Y37" s="84" t="s">
        <v>333</v>
      </c>
      <c r="Z37" s="84" t="s">
        <v>333</v>
      </c>
      <c r="AA37" s="84" t="s">
        <v>333</v>
      </c>
      <c r="AB37" s="84" t="s">
        <v>333</v>
      </c>
      <c r="AC37" s="386" t="s">
        <v>333</v>
      </c>
      <c r="AD37" s="85"/>
    </row>
    <row r="38" spans="1:30" s="83" customFormat="1" ht="12.4" customHeight="1" x14ac:dyDescent="0.15">
      <c r="A38" s="85"/>
      <c r="B38" s="614"/>
      <c r="C38" s="594"/>
      <c r="D38" s="589"/>
      <c r="E38" s="590"/>
      <c r="F38" s="399" t="s">
        <v>327</v>
      </c>
      <c r="G38" s="586"/>
      <c r="H38" s="560"/>
      <c r="I38" s="384"/>
      <c r="J38" s="84" t="s">
        <v>333</v>
      </c>
      <c r="K38" s="84" t="s">
        <v>333</v>
      </c>
      <c r="L38" s="84" t="s">
        <v>333</v>
      </c>
      <c r="M38" s="84" t="s">
        <v>333</v>
      </c>
      <c r="N38" s="84" t="s">
        <v>333</v>
      </c>
      <c r="O38" s="84" t="s">
        <v>333</v>
      </c>
      <c r="P38" s="84" t="s">
        <v>333</v>
      </c>
      <c r="Q38" s="84" t="s">
        <v>333</v>
      </c>
      <c r="R38" s="384"/>
      <c r="S38" s="84" t="s">
        <v>333</v>
      </c>
      <c r="T38" s="84" t="s">
        <v>333</v>
      </c>
      <c r="U38" s="84" t="s">
        <v>333</v>
      </c>
      <c r="V38" s="84" t="s">
        <v>333</v>
      </c>
      <c r="W38" s="84">
        <v>4.5641658866161769</v>
      </c>
      <c r="X38" s="84" t="s">
        <v>333</v>
      </c>
      <c r="Y38" s="84" t="s">
        <v>333</v>
      </c>
      <c r="Z38" s="84" t="s">
        <v>333</v>
      </c>
      <c r="AA38" s="84" t="s">
        <v>333</v>
      </c>
      <c r="AB38" s="84" t="s">
        <v>333</v>
      </c>
      <c r="AC38" s="386" t="s">
        <v>333</v>
      </c>
      <c r="AD38" s="85"/>
    </row>
    <row r="39" spans="1:30" s="83" customFormat="1" ht="12.4" customHeight="1" x14ac:dyDescent="0.15">
      <c r="A39" s="85"/>
      <c r="B39" s="614"/>
      <c r="C39" s="594"/>
      <c r="D39" s="589"/>
      <c r="E39" s="590"/>
      <c r="F39" s="399" t="s">
        <v>328</v>
      </c>
      <c r="G39" s="586"/>
      <c r="H39" s="560"/>
      <c r="I39" s="384"/>
      <c r="J39" s="84" t="s">
        <v>333</v>
      </c>
      <c r="K39" s="84" t="s">
        <v>333</v>
      </c>
      <c r="L39" s="84" t="s">
        <v>333</v>
      </c>
      <c r="M39" s="84" t="s">
        <v>333</v>
      </c>
      <c r="N39" s="84" t="s">
        <v>333</v>
      </c>
      <c r="O39" s="84" t="s">
        <v>333</v>
      </c>
      <c r="P39" s="84" t="s">
        <v>333</v>
      </c>
      <c r="Q39" s="84" t="s">
        <v>333</v>
      </c>
      <c r="R39" s="384"/>
      <c r="S39" s="84" t="s">
        <v>333</v>
      </c>
      <c r="T39" s="84" t="s">
        <v>333</v>
      </c>
      <c r="U39" s="84" t="s">
        <v>333</v>
      </c>
      <c r="V39" s="84" t="s">
        <v>333</v>
      </c>
      <c r="W39" s="84">
        <v>4.5677513878976033</v>
      </c>
      <c r="X39" s="84" t="s">
        <v>333</v>
      </c>
      <c r="Y39" s="84" t="s">
        <v>333</v>
      </c>
      <c r="Z39" s="84" t="s">
        <v>333</v>
      </c>
      <c r="AA39" s="84" t="s">
        <v>333</v>
      </c>
      <c r="AB39" s="84" t="s">
        <v>333</v>
      </c>
      <c r="AC39" s="386" t="s">
        <v>333</v>
      </c>
      <c r="AD39" s="85"/>
    </row>
    <row r="40" spans="1:30" s="83" customFormat="1" ht="12.4" customHeight="1" x14ac:dyDescent="0.15">
      <c r="A40" s="85"/>
      <c r="B40" s="614"/>
      <c r="C40" s="594"/>
      <c r="D40" s="589"/>
      <c r="E40" s="590"/>
      <c r="F40" s="399" t="s">
        <v>329</v>
      </c>
      <c r="G40" s="586"/>
      <c r="H40" s="560"/>
      <c r="I40" s="384"/>
      <c r="J40" s="84" t="s">
        <v>333</v>
      </c>
      <c r="K40" s="84" t="s">
        <v>333</v>
      </c>
      <c r="L40" s="84" t="s">
        <v>333</v>
      </c>
      <c r="M40" s="84" t="s">
        <v>333</v>
      </c>
      <c r="N40" s="84" t="s">
        <v>333</v>
      </c>
      <c r="O40" s="84" t="s">
        <v>333</v>
      </c>
      <c r="P40" s="84" t="s">
        <v>333</v>
      </c>
      <c r="Q40" s="84" t="s">
        <v>333</v>
      </c>
      <c r="R40" s="384"/>
      <c r="S40" s="84" t="s">
        <v>333</v>
      </c>
      <c r="T40" s="84" t="s">
        <v>333</v>
      </c>
      <c r="U40" s="84" t="s">
        <v>333</v>
      </c>
      <c r="V40" s="84" t="s">
        <v>333</v>
      </c>
      <c r="W40" s="84">
        <v>4.514392127949665</v>
      </c>
      <c r="X40" s="84" t="s">
        <v>333</v>
      </c>
      <c r="Y40" s="84" t="s">
        <v>333</v>
      </c>
      <c r="Z40" s="84" t="s">
        <v>333</v>
      </c>
      <c r="AA40" s="84" t="s">
        <v>333</v>
      </c>
      <c r="AB40" s="84" t="s">
        <v>333</v>
      </c>
      <c r="AC40" s="386" t="s">
        <v>333</v>
      </c>
      <c r="AD40" s="85"/>
    </row>
    <row r="41" spans="1:30" s="83" customFormat="1" ht="12.4" customHeight="1" x14ac:dyDescent="0.15">
      <c r="A41" s="85"/>
      <c r="B41" s="614"/>
      <c r="C41" s="594" t="s">
        <v>480</v>
      </c>
      <c r="D41" s="589" t="s">
        <v>591</v>
      </c>
      <c r="E41" s="590" t="s">
        <v>290</v>
      </c>
      <c r="F41" s="399" t="s">
        <v>315</v>
      </c>
      <c r="G41" s="586"/>
      <c r="H41" s="560"/>
      <c r="I41" s="384"/>
      <c r="J41" s="84" t="s">
        <v>333</v>
      </c>
      <c r="K41" s="84" t="s">
        <v>333</v>
      </c>
      <c r="L41" s="84" t="s">
        <v>333</v>
      </c>
      <c r="M41" s="84" t="s">
        <v>333</v>
      </c>
      <c r="N41" s="84" t="s">
        <v>333</v>
      </c>
      <c r="O41" s="84" t="s">
        <v>333</v>
      </c>
      <c r="P41" s="84" t="s">
        <v>333</v>
      </c>
      <c r="Q41" s="84" t="s">
        <v>333</v>
      </c>
      <c r="R41" s="384"/>
      <c r="S41" s="84" t="s">
        <v>333</v>
      </c>
      <c r="T41" s="84" t="s">
        <v>333</v>
      </c>
      <c r="U41" s="84" t="s">
        <v>333</v>
      </c>
      <c r="V41" s="84" t="s">
        <v>333</v>
      </c>
      <c r="W41" s="84">
        <v>0</v>
      </c>
      <c r="X41" s="84" t="s">
        <v>333</v>
      </c>
      <c r="Y41" s="84" t="s">
        <v>333</v>
      </c>
      <c r="Z41" s="84" t="s">
        <v>333</v>
      </c>
      <c r="AA41" s="84" t="s">
        <v>333</v>
      </c>
      <c r="AB41" s="84" t="s">
        <v>333</v>
      </c>
      <c r="AC41" s="386" t="s">
        <v>333</v>
      </c>
      <c r="AD41" s="85"/>
    </row>
    <row r="42" spans="1:30" s="83" customFormat="1" ht="12.4" customHeight="1" x14ac:dyDescent="0.15">
      <c r="A42" s="85"/>
      <c r="B42" s="614"/>
      <c r="C42" s="594"/>
      <c r="D42" s="589"/>
      <c r="E42" s="590"/>
      <c r="F42" s="399" t="s">
        <v>317</v>
      </c>
      <c r="G42" s="586"/>
      <c r="H42" s="560"/>
      <c r="I42" s="384"/>
      <c r="J42" s="84" t="s">
        <v>333</v>
      </c>
      <c r="K42" s="84" t="s">
        <v>333</v>
      </c>
      <c r="L42" s="84" t="s">
        <v>333</v>
      </c>
      <c r="M42" s="84" t="s">
        <v>333</v>
      </c>
      <c r="N42" s="84" t="s">
        <v>333</v>
      </c>
      <c r="O42" s="84" t="s">
        <v>333</v>
      </c>
      <c r="P42" s="84" t="s">
        <v>333</v>
      </c>
      <c r="Q42" s="84" t="s">
        <v>333</v>
      </c>
      <c r="R42" s="384"/>
      <c r="S42" s="84" t="s">
        <v>333</v>
      </c>
      <c r="T42" s="84" t="s">
        <v>333</v>
      </c>
      <c r="U42" s="84" t="s">
        <v>333</v>
      </c>
      <c r="V42" s="84" t="s">
        <v>333</v>
      </c>
      <c r="W42" s="84">
        <v>0</v>
      </c>
      <c r="X42" s="84" t="s">
        <v>333</v>
      </c>
      <c r="Y42" s="84" t="s">
        <v>333</v>
      </c>
      <c r="Z42" s="84" t="s">
        <v>333</v>
      </c>
      <c r="AA42" s="84" t="s">
        <v>333</v>
      </c>
      <c r="AB42" s="84" t="s">
        <v>333</v>
      </c>
      <c r="AC42" s="386" t="s">
        <v>333</v>
      </c>
      <c r="AD42" s="85"/>
    </row>
    <row r="43" spans="1:30" s="83" customFormat="1" ht="12.4" customHeight="1" x14ac:dyDescent="0.15">
      <c r="A43" s="85"/>
      <c r="B43" s="614"/>
      <c r="C43" s="594"/>
      <c r="D43" s="589"/>
      <c r="E43" s="590"/>
      <c r="F43" s="399" t="s">
        <v>318</v>
      </c>
      <c r="G43" s="586"/>
      <c r="H43" s="560"/>
      <c r="I43" s="384"/>
      <c r="J43" s="84" t="s">
        <v>333</v>
      </c>
      <c r="K43" s="84" t="s">
        <v>333</v>
      </c>
      <c r="L43" s="84" t="s">
        <v>333</v>
      </c>
      <c r="M43" s="84" t="s">
        <v>333</v>
      </c>
      <c r="N43" s="84" t="s">
        <v>333</v>
      </c>
      <c r="O43" s="84" t="s">
        <v>333</v>
      </c>
      <c r="P43" s="84" t="s">
        <v>333</v>
      </c>
      <c r="Q43" s="84" t="s">
        <v>333</v>
      </c>
      <c r="R43" s="384"/>
      <c r="S43" s="84" t="s">
        <v>333</v>
      </c>
      <c r="T43" s="84" t="s">
        <v>333</v>
      </c>
      <c r="U43" s="84" t="s">
        <v>333</v>
      </c>
      <c r="V43" s="84" t="s">
        <v>333</v>
      </c>
      <c r="W43" s="84">
        <v>0</v>
      </c>
      <c r="X43" s="84" t="s">
        <v>333</v>
      </c>
      <c r="Y43" s="84" t="s">
        <v>333</v>
      </c>
      <c r="Z43" s="84" t="s">
        <v>333</v>
      </c>
      <c r="AA43" s="84" t="s">
        <v>333</v>
      </c>
      <c r="AB43" s="84" t="s">
        <v>333</v>
      </c>
      <c r="AC43" s="386" t="s">
        <v>333</v>
      </c>
      <c r="AD43" s="85"/>
    </row>
    <row r="44" spans="1:30" s="83" customFormat="1" ht="12.4" customHeight="1" x14ac:dyDescent="0.15">
      <c r="A44" s="85"/>
      <c r="B44" s="614"/>
      <c r="C44" s="594"/>
      <c r="D44" s="589"/>
      <c r="E44" s="590"/>
      <c r="F44" s="399" t="s">
        <v>319</v>
      </c>
      <c r="G44" s="586"/>
      <c r="H44" s="560"/>
      <c r="I44" s="384"/>
      <c r="J44" s="84" t="s">
        <v>333</v>
      </c>
      <c r="K44" s="84" t="s">
        <v>333</v>
      </c>
      <c r="L44" s="84" t="s">
        <v>333</v>
      </c>
      <c r="M44" s="84" t="s">
        <v>333</v>
      </c>
      <c r="N44" s="84" t="s">
        <v>333</v>
      </c>
      <c r="O44" s="84" t="s">
        <v>333</v>
      </c>
      <c r="P44" s="84" t="s">
        <v>333</v>
      </c>
      <c r="Q44" s="84" t="s">
        <v>333</v>
      </c>
      <c r="R44" s="384"/>
      <c r="S44" s="84" t="s">
        <v>333</v>
      </c>
      <c r="T44" s="84" t="s">
        <v>333</v>
      </c>
      <c r="U44" s="84" t="s">
        <v>333</v>
      </c>
      <c r="V44" s="84" t="s">
        <v>333</v>
      </c>
      <c r="W44" s="84">
        <v>0</v>
      </c>
      <c r="X44" s="84" t="s">
        <v>333</v>
      </c>
      <c r="Y44" s="84" t="s">
        <v>333</v>
      </c>
      <c r="Z44" s="84" t="s">
        <v>333</v>
      </c>
      <c r="AA44" s="84" t="s">
        <v>333</v>
      </c>
      <c r="AB44" s="84" t="s">
        <v>333</v>
      </c>
      <c r="AC44" s="386" t="s">
        <v>333</v>
      </c>
      <c r="AD44" s="85"/>
    </row>
    <row r="45" spans="1:30" s="83" customFormat="1" ht="12.4" customHeight="1" x14ac:dyDescent="0.15">
      <c r="A45" s="85"/>
      <c r="B45" s="614"/>
      <c r="C45" s="594"/>
      <c r="D45" s="589"/>
      <c r="E45" s="590"/>
      <c r="F45" s="399" t="s">
        <v>320</v>
      </c>
      <c r="G45" s="586"/>
      <c r="H45" s="560"/>
      <c r="I45" s="384"/>
      <c r="J45" s="84" t="s">
        <v>333</v>
      </c>
      <c r="K45" s="84" t="s">
        <v>333</v>
      </c>
      <c r="L45" s="84" t="s">
        <v>333</v>
      </c>
      <c r="M45" s="84" t="s">
        <v>333</v>
      </c>
      <c r="N45" s="84" t="s">
        <v>333</v>
      </c>
      <c r="O45" s="84" t="s">
        <v>333</v>
      </c>
      <c r="P45" s="84" t="s">
        <v>333</v>
      </c>
      <c r="Q45" s="84" t="s">
        <v>333</v>
      </c>
      <c r="R45" s="384"/>
      <c r="S45" s="84" t="s">
        <v>333</v>
      </c>
      <c r="T45" s="84" t="s">
        <v>333</v>
      </c>
      <c r="U45" s="84" t="s">
        <v>333</v>
      </c>
      <c r="V45" s="84" t="s">
        <v>333</v>
      </c>
      <c r="W45" s="84">
        <v>0</v>
      </c>
      <c r="X45" s="84" t="s">
        <v>333</v>
      </c>
      <c r="Y45" s="84" t="s">
        <v>333</v>
      </c>
      <c r="Z45" s="84" t="s">
        <v>333</v>
      </c>
      <c r="AA45" s="84" t="s">
        <v>333</v>
      </c>
      <c r="AB45" s="84" t="s">
        <v>333</v>
      </c>
      <c r="AC45" s="386" t="s">
        <v>333</v>
      </c>
      <c r="AD45" s="85"/>
    </row>
    <row r="46" spans="1:30" s="83" customFormat="1" ht="12.4" customHeight="1" x14ac:dyDescent="0.15">
      <c r="A46" s="85"/>
      <c r="B46" s="614"/>
      <c r="C46" s="594"/>
      <c r="D46" s="589"/>
      <c r="E46" s="590"/>
      <c r="F46" s="399" t="s">
        <v>321</v>
      </c>
      <c r="G46" s="586"/>
      <c r="H46" s="560"/>
      <c r="I46" s="384"/>
      <c r="J46" s="84" t="s">
        <v>333</v>
      </c>
      <c r="K46" s="84" t="s">
        <v>333</v>
      </c>
      <c r="L46" s="84" t="s">
        <v>333</v>
      </c>
      <c r="M46" s="84" t="s">
        <v>333</v>
      </c>
      <c r="N46" s="84" t="s">
        <v>333</v>
      </c>
      <c r="O46" s="84" t="s">
        <v>333</v>
      </c>
      <c r="P46" s="84" t="s">
        <v>333</v>
      </c>
      <c r="Q46" s="84" t="s">
        <v>333</v>
      </c>
      <c r="R46" s="384"/>
      <c r="S46" s="84" t="s">
        <v>333</v>
      </c>
      <c r="T46" s="84" t="s">
        <v>333</v>
      </c>
      <c r="U46" s="84" t="s">
        <v>333</v>
      </c>
      <c r="V46" s="84" t="s">
        <v>333</v>
      </c>
      <c r="W46" s="84">
        <v>0</v>
      </c>
      <c r="X46" s="84" t="s">
        <v>333</v>
      </c>
      <c r="Y46" s="84" t="s">
        <v>333</v>
      </c>
      <c r="Z46" s="84" t="s">
        <v>333</v>
      </c>
      <c r="AA46" s="84" t="s">
        <v>333</v>
      </c>
      <c r="AB46" s="84" t="s">
        <v>333</v>
      </c>
      <c r="AC46" s="386" t="s">
        <v>333</v>
      </c>
      <c r="AD46" s="85"/>
    </row>
    <row r="47" spans="1:30" s="83" customFormat="1" ht="12.4" customHeight="1" x14ac:dyDescent="0.15">
      <c r="A47" s="85"/>
      <c r="B47" s="614"/>
      <c r="C47" s="594"/>
      <c r="D47" s="589"/>
      <c r="E47" s="590"/>
      <c r="F47" s="399" t="s">
        <v>322</v>
      </c>
      <c r="G47" s="586"/>
      <c r="H47" s="560"/>
      <c r="I47" s="384"/>
      <c r="J47" s="84" t="s">
        <v>333</v>
      </c>
      <c r="K47" s="84" t="s">
        <v>333</v>
      </c>
      <c r="L47" s="84" t="s">
        <v>333</v>
      </c>
      <c r="M47" s="84" t="s">
        <v>333</v>
      </c>
      <c r="N47" s="84" t="s">
        <v>333</v>
      </c>
      <c r="O47" s="84" t="s">
        <v>333</v>
      </c>
      <c r="P47" s="84" t="s">
        <v>333</v>
      </c>
      <c r="Q47" s="84" t="s">
        <v>333</v>
      </c>
      <c r="R47" s="384"/>
      <c r="S47" s="84" t="s">
        <v>333</v>
      </c>
      <c r="T47" s="84" t="s">
        <v>333</v>
      </c>
      <c r="U47" s="84" t="s">
        <v>333</v>
      </c>
      <c r="V47" s="84" t="s">
        <v>333</v>
      </c>
      <c r="W47" s="84">
        <v>0</v>
      </c>
      <c r="X47" s="84" t="s">
        <v>333</v>
      </c>
      <c r="Y47" s="84" t="s">
        <v>333</v>
      </c>
      <c r="Z47" s="84" t="s">
        <v>333</v>
      </c>
      <c r="AA47" s="84" t="s">
        <v>333</v>
      </c>
      <c r="AB47" s="84" t="s">
        <v>333</v>
      </c>
      <c r="AC47" s="386" t="s">
        <v>333</v>
      </c>
      <c r="AD47" s="85"/>
    </row>
    <row r="48" spans="1:30" s="83" customFormat="1" ht="12.4" customHeight="1" x14ac:dyDescent="0.15">
      <c r="A48" s="85"/>
      <c r="B48" s="614"/>
      <c r="C48" s="594"/>
      <c r="D48" s="589"/>
      <c r="E48" s="590"/>
      <c r="F48" s="399" t="s">
        <v>323</v>
      </c>
      <c r="G48" s="586"/>
      <c r="H48" s="560"/>
      <c r="I48" s="384"/>
      <c r="J48" s="84" t="s">
        <v>333</v>
      </c>
      <c r="K48" s="84" t="s">
        <v>333</v>
      </c>
      <c r="L48" s="84" t="s">
        <v>333</v>
      </c>
      <c r="M48" s="84" t="s">
        <v>333</v>
      </c>
      <c r="N48" s="84" t="s">
        <v>333</v>
      </c>
      <c r="O48" s="84" t="s">
        <v>333</v>
      </c>
      <c r="P48" s="84" t="s">
        <v>333</v>
      </c>
      <c r="Q48" s="84" t="s">
        <v>333</v>
      </c>
      <c r="R48" s="384"/>
      <c r="S48" s="84" t="s">
        <v>333</v>
      </c>
      <c r="T48" s="84" t="s">
        <v>333</v>
      </c>
      <c r="U48" s="84" t="s">
        <v>333</v>
      </c>
      <c r="V48" s="84" t="s">
        <v>333</v>
      </c>
      <c r="W48" s="84">
        <v>0</v>
      </c>
      <c r="X48" s="84" t="s">
        <v>333</v>
      </c>
      <c r="Y48" s="84" t="s">
        <v>333</v>
      </c>
      <c r="Z48" s="84" t="s">
        <v>333</v>
      </c>
      <c r="AA48" s="84" t="s">
        <v>333</v>
      </c>
      <c r="AB48" s="84" t="s">
        <v>333</v>
      </c>
      <c r="AC48" s="386" t="s">
        <v>333</v>
      </c>
      <c r="AD48" s="85"/>
    </row>
    <row r="49" spans="1:30" s="83" customFormat="1" ht="12.4" customHeight="1" x14ac:dyDescent="0.15">
      <c r="A49" s="85"/>
      <c r="B49" s="614"/>
      <c r="C49" s="594"/>
      <c r="D49" s="589"/>
      <c r="E49" s="590"/>
      <c r="F49" s="399" t="s">
        <v>324</v>
      </c>
      <c r="G49" s="586"/>
      <c r="H49" s="560"/>
      <c r="I49" s="384"/>
      <c r="J49" s="84" t="s">
        <v>333</v>
      </c>
      <c r="K49" s="84" t="s">
        <v>333</v>
      </c>
      <c r="L49" s="84" t="s">
        <v>333</v>
      </c>
      <c r="M49" s="84" t="s">
        <v>333</v>
      </c>
      <c r="N49" s="84" t="s">
        <v>333</v>
      </c>
      <c r="O49" s="84" t="s">
        <v>333</v>
      </c>
      <c r="P49" s="84" t="s">
        <v>333</v>
      </c>
      <c r="Q49" s="84" t="s">
        <v>333</v>
      </c>
      <c r="R49" s="384"/>
      <c r="S49" s="84" t="s">
        <v>333</v>
      </c>
      <c r="T49" s="84" t="s">
        <v>333</v>
      </c>
      <c r="U49" s="84" t="s">
        <v>333</v>
      </c>
      <c r="V49" s="84" t="s">
        <v>333</v>
      </c>
      <c r="W49" s="84">
        <v>0</v>
      </c>
      <c r="X49" s="84" t="s">
        <v>333</v>
      </c>
      <c r="Y49" s="84" t="s">
        <v>333</v>
      </c>
      <c r="Z49" s="84" t="s">
        <v>333</v>
      </c>
      <c r="AA49" s="84" t="s">
        <v>333</v>
      </c>
      <c r="AB49" s="84" t="s">
        <v>333</v>
      </c>
      <c r="AC49" s="386" t="s">
        <v>333</v>
      </c>
      <c r="AD49" s="85"/>
    </row>
    <row r="50" spans="1:30" s="83" customFormat="1" ht="12.4" customHeight="1" x14ac:dyDescent="0.15">
      <c r="A50" s="85"/>
      <c r="B50" s="614"/>
      <c r="C50" s="594"/>
      <c r="D50" s="589"/>
      <c r="E50" s="590"/>
      <c r="F50" s="399" t="s">
        <v>325</v>
      </c>
      <c r="G50" s="586"/>
      <c r="H50" s="560"/>
      <c r="I50" s="384"/>
      <c r="J50" s="84" t="s">
        <v>333</v>
      </c>
      <c r="K50" s="84" t="s">
        <v>333</v>
      </c>
      <c r="L50" s="84" t="s">
        <v>333</v>
      </c>
      <c r="M50" s="84" t="s">
        <v>333</v>
      </c>
      <c r="N50" s="84" t="s">
        <v>333</v>
      </c>
      <c r="O50" s="84" t="s">
        <v>333</v>
      </c>
      <c r="P50" s="84" t="s">
        <v>333</v>
      </c>
      <c r="Q50" s="84" t="s">
        <v>333</v>
      </c>
      <c r="R50" s="384"/>
      <c r="S50" s="84" t="s">
        <v>333</v>
      </c>
      <c r="T50" s="84" t="s">
        <v>333</v>
      </c>
      <c r="U50" s="84" t="s">
        <v>333</v>
      </c>
      <c r="V50" s="84" t="s">
        <v>333</v>
      </c>
      <c r="W50" s="84">
        <v>0</v>
      </c>
      <c r="X50" s="84" t="s">
        <v>333</v>
      </c>
      <c r="Y50" s="84" t="s">
        <v>333</v>
      </c>
      <c r="Z50" s="84" t="s">
        <v>333</v>
      </c>
      <c r="AA50" s="84" t="s">
        <v>333</v>
      </c>
      <c r="AB50" s="84" t="s">
        <v>333</v>
      </c>
      <c r="AC50" s="386" t="s">
        <v>333</v>
      </c>
      <c r="AD50" s="85"/>
    </row>
    <row r="51" spans="1:30" s="83" customFormat="1" ht="12.4" customHeight="1" x14ac:dyDescent="0.15">
      <c r="A51" s="85"/>
      <c r="B51" s="614"/>
      <c r="C51" s="594"/>
      <c r="D51" s="589"/>
      <c r="E51" s="590"/>
      <c r="F51" s="399" t="s">
        <v>326</v>
      </c>
      <c r="G51" s="586"/>
      <c r="H51" s="560"/>
      <c r="I51" s="384"/>
      <c r="J51" s="84" t="s">
        <v>333</v>
      </c>
      <c r="K51" s="84" t="s">
        <v>333</v>
      </c>
      <c r="L51" s="84" t="s">
        <v>333</v>
      </c>
      <c r="M51" s="84" t="s">
        <v>333</v>
      </c>
      <c r="N51" s="84" t="s">
        <v>333</v>
      </c>
      <c r="O51" s="84" t="s">
        <v>333</v>
      </c>
      <c r="P51" s="84" t="s">
        <v>333</v>
      </c>
      <c r="Q51" s="84" t="s">
        <v>333</v>
      </c>
      <c r="R51" s="384"/>
      <c r="S51" s="84" t="s">
        <v>333</v>
      </c>
      <c r="T51" s="84" t="s">
        <v>333</v>
      </c>
      <c r="U51" s="84" t="s">
        <v>333</v>
      </c>
      <c r="V51" s="84" t="s">
        <v>333</v>
      </c>
      <c r="W51" s="84">
        <v>0</v>
      </c>
      <c r="X51" s="84" t="s">
        <v>333</v>
      </c>
      <c r="Y51" s="84" t="s">
        <v>333</v>
      </c>
      <c r="Z51" s="84" t="s">
        <v>333</v>
      </c>
      <c r="AA51" s="84" t="s">
        <v>333</v>
      </c>
      <c r="AB51" s="84" t="s">
        <v>333</v>
      </c>
      <c r="AC51" s="386" t="s">
        <v>333</v>
      </c>
      <c r="AD51" s="85"/>
    </row>
    <row r="52" spans="1:30" s="83" customFormat="1" ht="12.4" customHeight="1" x14ac:dyDescent="0.15">
      <c r="A52" s="85"/>
      <c r="B52" s="614"/>
      <c r="C52" s="594"/>
      <c r="D52" s="589"/>
      <c r="E52" s="590"/>
      <c r="F52" s="399" t="s">
        <v>327</v>
      </c>
      <c r="G52" s="586"/>
      <c r="H52" s="560"/>
      <c r="I52" s="384"/>
      <c r="J52" s="84" t="s">
        <v>333</v>
      </c>
      <c r="K52" s="84" t="s">
        <v>333</v>
      </c>
      <c r="L52" s="84" t="s">
        <v>333</v>
      </c>
      <c r="M52" s="84" t="s">
        <v>333</v>
      </c>
      <c r="N52" s="84" t="s">
        <v>333</v>
      </c>
      <c r="O52" s="84" t="s">
        <v>333</v>
      </c>
      <c r="P52" s="84" t="s">
        <v>333</v>
      </c>
      <c r="Q52" s="84" t="s">
        <v>333</v>
      </c>
      <c r="R52" s="384"/>
      <c r="S52" s="84" t="s">
        <v>333</v>
      </c>
      <c r="T52" s="84" t="s">
        <v>333</v>
      </c>
      <c r="U52" s="84" t="s">
        <v>333</v>
      </c>
      <c r="V52" s="84" t="s">
        <v>333</v>
      </c>
      <c r="W52" s="84">
        <v>0</v>
      </c>
      <c r="X52" s="84" t="s">
        <v>333</v>
      </c>
      <c r="Y52" s="84" t="s">
        <v>333</v>
      </c>
      <c r="Z52" s="84" t="s">
        <v>333</v>
      </c>
      <c r="AA52" s="84" t="s">
        <v>333</v>
      </c>
      <c r="AB52" s="84" t="s">
        <v>333</v>
      </c>
      <c r="AC52" s="386" t="s">
        <v>333</v>
      </c>
      <c r="AD52" s="85"/>
    </row>
    <row r="53" spans="1:30" s="83" customFormat="1" ht="12.4" customHeight="1" x14ac:dyDescent="0.15">
      <c r="A53" s="85"/>
      <c r="B53" s="614"/>
      <c r="C53" s="594"/>
      <c r="D53" s="589"/>
      <c r="E53" s="590"/>
      <c r="F53" s="399" t="s">
        <v>328</v>
      </c>
      <c r="G53" s="586"/>
      <c r="H53" s="560"/>
      <c r="I53" s="384"/>
      <c r="J53" s="84" t="s">
        <v>333</v>
      </c>
      <c r="K53" s="84" t="s">
        <v>333</v>
      </c>
      <c r="L53" s="84" t="s">
        <v>333</v>
      </c>
      <c r="M53" s="84" t="s">
        <v>333</v>
      </c>
      <c r="N53" s="84" t="s">
        <v>333</v>
      </c>
      <c r="O53" s="84" t="s">
        <v>333</v>
      </c>
      <c r="P53" s="84" t="s">
        <v>333</v>
      </c>
      <c r="Q53" s="84" t="s">
        <v>333</v>
      </c>
      <c r="R53" s="384"/>
      <c r="S53" s="84" t="s">
        <v>333</v>
      </c>
      <c r="T53" s="84" t="s">
        <v>333</v>
      </c>
      <c r="U53" s="84" t="s">
        <v>333</v>
      </c>
      <c r="V53" s="84" t="s">
        <v>333</v>
      </c>
      <c r="W53" s="84">
        <v>0</v>
      </c>
      <c r="X53" s="84" t="s">
        <v>333</v>
      </c>
      <c r="Y53" s="84" t="s">
        <v>333</v>
      </c>
      <c r="Z53" s="84" t="s">
        <v>333</v>
      </c>
      <c r="AA53" s="84" t="s">
        <v>333</v>
      </c>
      <c r="AB53" s="84" t="s">
        <v>333</v>
      </c>
      <c r="AC53" s="386" t="s">
        <v>333</v>
      </c>
      <c r="AD53" s="85"/>
    </row>
    <row r="54" spans="1:30" s="83" customFormat="1" ht="12.4" customHeight="1" x14ac:dyDescent="0.15">
      <c r="A54" s="85"/>
      <c r="B54" s="614"/>
      <c r="C54" s="594"/>
      <c r="D54" s="589"/>
      <c r="E54" s="590"/>
      <c r="F54" s="399" t="s">
        <v>329</v>
      </c>
      <c r="G54" s="586"/>
      <c r="H54" s="560"/>
      <c r="I54" s="384"/>
      <c r="J54" s="84" t="s">
        <v>333</v>
      </c>
      <c r="K54" s="84" t="s">
        <v>333</v>
      </c>
      <c r="L54" s="84" t="s">
        <v>333</v>
      </c>
      <c r="M54" s="84" t="s">
        <v>333</v>
      </c>
      <c r="N54" s="84" t="s">
        <v>333</v>
      </c>
      <c r="O54" s="84" t="s">
        <v>333</v>
      </c>
      <c r="P54" s="84" t="s">
        <v>333</v>
      </c>
      <c r="Q54" s="84" t="s">
        <v>333</v>
      </c>
      <c r="R54" s="384"/>
      <c r="S54" s="84" t="s">
        <v>333</v>
      </c>
      <c r="T54" s="84" t="s">
        <v>333</v>
      </c>
      <c r="U54" s="84" t="s">
        <v>333</v>
      </c>
      <c r="V54" s="84" t="s">
        <v>333</v>
      </c>
      <c r="W54" s="84">
        <v>0</v>
      </c>
      <c r="X54" s="84" t="s">
        <v>333</v>
      </c>
      <c r="Y54" s="84" t="s">
        <v>333</v>
      </c>
      <c r="Z54" s="84" t="s">
        <v>333</v>
      </c>
      <c r="AA54" s="84" t="s">
        <v>333</v>
      </c>
      <c r="AB54" s="84" t="s">
        <v>333</v>
      </c>
      <c r="AC54" s="386" t="s">
        <v>333</v>
      </c>
      <c r="AD54" s="85"/>
    </row>
    <row r="55" spans="1:30" s="83" customFormat="1" ht="12.4" customHeight="1" x14ac:dyDescent="0.15">
      <c r="A55" s="85"/>
      <c r="B55" s="614"/>
      <c r="C55" s="594" t="s">
        <v>480</v>
      </c>
      <c r="D55" s="589" t="s">
        <v>591</v>
      </c>
      <c r="E55" s="590" t="s">
        <v>590</v>
      </c>
      <c r="F55" s="399" t="s">
        <v>315</v>
      </c>
      <c r="G55" s="586"/>
      <c r="H55" s="560"/>
      <c r="I55" s="384"/>
      <c r="J55" s="84" t="s">
        <v>333</v>
      </c>
      <c r="K55" s="84" t="s">
        <v>333</v>
      </c>
      <c r="L55" s="84" t="s">
        <v>333</v>
      </c>
      <c r="M55" s="84" t="s">
        <v>333</v>
      </c>
      <c r="N55" s="84" t="s">
        <v>333</v>
      </c>
      <c r="O55" s="84" t="s">
        <v>333</v>
      </c>
      <c r="P55" s="84" t="s">
        <v>333</v>
      </c>
      <c r="Q55" s="84" t="s">
        <v>333</v>
      </c>
      <c r="R55" s="384"/>
      <c r="S55" s="84" t="s">
        <v>333</v>
      </c>
      <c r="T55" s="84" t="s">
        <v>333</v>
      </c>
      <c r="U55" s="84" t="s">
        <v>333</v>
      </c>
      <c r="V55" s="84" t="s">
        <v>333</v>
      </c>
      <c r="W55" s="84">
        <v>4.5858898534688404</v>
      </c>
      <c r="X55" s="84" t="s">
        <v>333</v>
      </c>
      <c r="Y55" s="84" t="s">
        <v>333</v>
      </c>
      <c r="Z55" s="84" t="s">
        <v>333</v>
      </c>
      <c r="AA55" s="84" t="s">
        <v>333</v>
      </c>
      <c r="AB55" s="84" t="s">
        <v>333</v>
      </c>
      <c r="AC55" s="386" t="s">
        <v>333</v>
      </c>
      <c r="AD55" s="85"/>
    </row>
    <row r="56" spans="1:30" s="83" customFormat="1" ht="11.25" customHeight="1" x14ac:dyDescent="0.15">
      <c r="A56" s="85"/>
      <c r="B56" s="614"/>
      <c r="C56" s="594"/>
      <c r="D56" s="589"/>
      <c r="E56" s="590"/>
      <c r="F56" s="399" t="s">
        <v>317</v>
      </c>
      <c r="G56" s="586"/>
      <c r="H56" s="560"/>
      <c r="I56" s="384"/>
      <c r="J56" s="84" t="s">
        <v>333</v>
      </c>
      <c r="K56" s="84" t="s">
        <v>333</v>
      </c>
      <c r="L56" s="84" t="s">
        <v>333</v>
      </c>
      <c r="M56" s="84" t="s">
        <v>333</v>
      </c>
      <c r="N56" s="84" t="s">
        <v>333</v>
      </c>
      <c r="O56" s="84" t="s">
        <v>333</v>
      </c>
      <c r="P56" s="84" t="s">
        <v>333</v>
      </c>
      <c r="Q56" s="84" t="s">
        <v>333</v>
      </c>
      <c r="R56" s="384"/>
      <c r="S56" s="84" t="s">
        <v>333</v>
      </c>
      <c r="T56" s="84" t="s">
        <v>333</v>
      </c>
      <c r="U56" s="84" t="s">
        <v>333</v>
      </c>
      <c r="V56" s="84" t="s">
        <v>333</v>
      </c>
      <c r="W56" s="84">
        <v>4.5286596291411447</v>
      </c>
      <c r="X56" s="84" t="s">
        <v>333</v>
      </c>
      <c r="Y56" s="84" t="s">
        <v>333</v>
      </c>
      <c r="Z56" s="84" t="s">
        <v>333</v>
      </c>
      <c r="AA56" s="84" t="s">
        <v>333</v>
      </c>
      <c r="AB56" s="84" t="s">
        <v>333</v>
      </c>
      <c r="AC56" s="386" t="s">
        <v>333</v>
      </c>
      <c r="AD56" s="85"/>
    </row>
    <row r="57" spans="1:30" s="83" customFormat="1" ht="11.25" customHeight="1" x14ac:dyDescent="0.15">
      <c r="A57" s="85"/>
      <c r="B57" s="614"/>
      <c r="C57" s="594"/>
      <c r="D57" s="589"/>
      <c r="E57" s="590"/>
      <c r="F57" s="399" t="s">
        <v>318</v>
      </c>
      <c r="G57" s="586"/>
      <c r="H57" s="560"/>
      <c r="I57" s="384"/>
      <c r="J57" s="84" t="s">
        <v>333</v>
      </c>
      <c r="K57" s="84" t="s">
        <v>333</v>
      </c>
      <c r="L57" s="84" t="s">
        <v>333</v>
      </c>
      <c r="M57" s="84" t="s">
        <v>333</v>
      </c>
      <c r="N57" s="84" t="s">
        <v>333</v>
      </c>
      <c r="O57" s="84" t="s">
        <v>333</v>
      </c>
      <c r="P57" s="84" t="s">
        <v>333</v>
      </c>
      <c r="Q57" s="84" t="s">
        <v>333</v>
      </c>
      <c r="R57" s="384"/>
      <c r="S57" s="84" t="s">
        <v>333</v>
      </c>
      <c r="T57" s="84" t="s">
        <v>333</v>
      </c>
      <c r="U57" s="84" t="s">
        <v>333</v>
      </c>
      <c r="V57" s="84" t="s">
        <v>333</v>
      </c>
      <c r="W57" s="84">
        <v>4.6252573118737148</v>
      </c>
      <c r="X57" s="84" t="s">
        <v>333</v>
      </c>
      <c r="Y57" s="84" t="s">
        <v>333</v>
      </c>
      <c r="Z57" s="84" t="s">
        <v>333</v>
      </c>
      <c r="AA57" s="84" t="s">
        <v>333</v>
      </c>
      <c r="AB57" s="84" t="s">
        <v>333</v>
      </c>
      <c r="AC57" s="386" t="s">
        <v>333</v>
      </c>
      <c r="AD57" s="85"/>
    </row>
    <row r="58" spans="1:30" s="83" customFormat="1" ht="11.25" customHeight="1" x14ac:dyDescent="0.15">
      <c r="A58" s="85"/>
      <c r="B58" s="614"/>
      <c r="C58" s="594"/>
      <c r="D58" s="589"/>
      <c r="E58" s="590"/>
      <c r="F58" s="399" t="s">
        <v>319</v>
      </c>
      <c r="G58" s="586"/>
      <c r="H58" s="560"/>
      <c r="I58" s="384"/>
      <c r="J58" s="84" t="s">
        <v>333</v>
      </c>
      <c r="K58" s="84" t="s">
        <v>333</v>
      </c>
      <c r="L58" s="84" t="s">
        <v>333</v>
      </c>
      <c r="M58" s="84" t="s">
        <v>333</v>
      </c>
      <c r="N58" s="84" t="s">
        <v>333</v>
      </c>
      <c r="O58" s="84" t="s">
        <v>333</v>
      </c>
      <c r="P58" s="84" t="s">
        <v>333</v>
      </c>
      <c r="Q58" s="84" t="s">
        <v>333</v>
      </c>
      <c r="R58" s="384"/>
      <c r="S58" s="84" t="s">
        <v>333</v>
      </c>
      <c r="T58" s="84" t="s">
        <v>333</v>
      </c>
      <c r="U58" s="84" t="s">
        <v>333</v>
      </c>
      <c r="V58" s="84" t="s">
        <v>333</v>
      </c>
      <c r="W58" s="84">
        <v>4.6588267577428137</v>
      </c>
      <c r="X58" s="84" t="s">
        <v>333</v>
      </c>
      <c r="Y58" s="84" t="s">
        <v>333</v>
      </c>
      <c r="Z58" s="84" t="s">
        <v>333</v>
      </c>
      <c r="AA58" s="84" t="s">
        <v>333</v>
      </c>
      <c r="AB58" s="84" t="s">
        <v>333</v>
      </c>
      <c r="AC58" s="386" t="s">
        <v>333</v>
      </c>
      <c r="AD58" s="85"/>
    </row>
    <row r="59" spans="1:30" s="83" customFormat="1" ht="11.25" customHeight="1" x14ac:dyDescent="0.15">
      <c r="A59" s="85"/>
      <c r="B59" s="614"/>
      <c r="C59" s="594"/>
      <c r="D59" s="589"/>
      <c r="E59" s="590"/>
      <c r="F59" s="399" t="s">
        <v>320</v>
      </c>
      <c r="G59" s="586"/>
      <c r="H59" s="560"/>
      <c r="I59" s="384"/>
      <c r="J59" s="84" t="s">
        <v>333</v>
      </c>
      <c r="K59" s="84" t="s">
        <v>333</v>
      </c>
      <c r="L59" s="84" t="s">
        <v>333</v>
      </c>
      <c r="M59" s="84" t="s">
        <v>333</v>
      </c>
      <c r="N59" s="84" t="s">
        <v>333</v>
      </c>
      <c r="O59" s="84" t="s">
        <v>333</v>
      </c>
      <c r="P59" s="84" t="s">
        <v>333</v>
      </c>
      <c r="Q59" s="84" t="s">
        <v>333</v>
      </c>
      <c r="R59" s="384"/>
      <c r="S59" s="84" t="s">
        <v>333</v>
      </c>
      <c r="T59" s="84" t="s">
        <v>333</v>
      </c>
      <c r="U59" s="84" t="s">
        <v>333</v>
      </c>
      <c r="V59" s="84" t="s">
        <v>333</v>
      </c>
      <c r="W59" s="84">
        <v>4.5616988560456058</v>
      </c>
      <c r="X59" s="84" t="s">
        <v>333</v>
      </c>
      <c r="Y59" s="84" t="s">
        <v>333</v>
      </c>
      <c r="Z59" s="84" t="s">
        <v>333</v>
      </c>
      <c r="AA59" s="84" t="s">
        <v>333</v>
      </c>
      <c r="AB59" s="84" t="s">
        <v>333</v>
      </c>
      <c r="AC59" s="386" t="s">
        <v>333</v>
      </c>
      <c r="AD59" s="85"/>
    </row>
    <row r="60" spans="1:30" s="83" customFormat="1" ht="11.25" customHeight="1" x14ac:dyDescent="0.15">
      <c r="A60" s="85"/>
      <c r="B60" s="614"/>
      <c r="C60" s="594"/>
      <c r="D60" s="589"/>
      <c r="E60" s="590"/>
      <c r="F60" s="399" t="s">
        <v>321</v>
      </c>
      <c r="G60" s="586"/>
      <c r="H60" s="560"/>
      <c r="I60" s="384"/>
      <c r="J60" s="84" t="s">
        <v>333</v>
      </c>
      <c r="K60" s="84" t="s">
        <v>333</v>
      </c>
      <c r="L60" s="84" t="s">
        <v>333</v>
      </c>
      <c r="M60" s="84" t="s">
        <v>333</v>
      </c>
      <c r="N60" s="84" t="s">
        <v>333</v>
      </c>
      <c r="O60" s="84" t="s">
        <v>333</v>
      </c>
      <c r="P60" s="84" t="s">
        <v>333</v>
      </c>
      <c r="Q60" s="84" t="s">
        <v>333</v>
      </c>
      <c r="R60" s="384"/>
      <c r="S60" s="84" t="s">
        <v>333</v>
      </c>
      <c r="T60" s="84" t="s">
        <v>333</v>
      </c>
      <c r="U60" s="84" t="s">
        <v>333</v>
      </c>
      <c r="V60" s="84" t="s">
        <v>333</v>
      </c>
      <c r="W60" s="84">
        <v>4.5066764067244529</v>
      </c>
      <c r="X60" s="84" t="s">
        <v>333</v>
      </c>
      <c r="Y60" s="84" t="s">
        <v>333</v>
      </c>
      <c r="Z60" s="84" t="s">
        <v>333</v>
      </c>
      <c r="AA60" s="84" t="s">
        <v>333</v>
      </c>
      <c r="AB60" s="84" t="s">
        <v>333</v>
      </c>
      <c r="AC60" s="386" t="s">
        <v>333</v>
      </c>
      <c r="AD60" s="85"/>
    </row>
    <row r="61" spans="1:30" s="83" customFormat="1" ht="11.25" customHeight="1" x14ac:dyDescent="0.15">
      <c r="A61" s="85"/>
      <c r="B61" s="614"/>
      <c r="C61" s="594"/>
      <c r="D61" s="589"/>
      <c r="E61" s="590"/>
      <c r="F61" s="399" t="s">
        <v>322</v>
      </c>
      <c r="G61" s="586"/>
      <c r="H61" s="560"/>
      <c r="I61" s="384"/>
      <c r="J61" s="84" t="s">
        <v>333</v>
      </c>
      <c r="K61" s="84" t="s">
        <v>333</v>
      </c>
      <c r="L61" s="84" t="s">
        <v>333</v>
      </c>
      <c r="M61" s="84" t="s">
        <v>333</v>
      </c>
      <c r="N61" s="84" t="s">
        <v>333</v>
      </c>
      <c r="O61" s="84" t="s">
        <v>333</v>
      </c>
      <c r="P61" s="84" t="s">
        <v>333</v>
      </c>
      <c r="Q61" s="84" t="s">
        <v>333</v>
      </c>
      <c r="R61" s="384"/>
      <c r="S61" s="84" t="s">
        <v>333</v>
      </c>
      <c r="T61" s="84" t="s">
        <v>333</v>
      </c>
      <c r="U61" s="84" t="s">
        <v>333</v>
      </c>
      <c r="V61" s="84" t="s">
        <v>333</v>
      </c>
      <c r="W61" s="84">
        <v>4.583143211518049</v>
      </c>
      <c r="X61" s="84" t="s">
        <v>333</v>
      </c>
      <c r="Y61" s="84" t="s">
        <v>333</v>
      </c>
      <c r="Z61" s="84" t="s">
        <v>333</v>
      </c>
      <c r="AA61" s="84" t="s">
        <v>333</v>
      </c>
      <c r="AB61" s="84" t="s">
        <v>333</v>
      </c>
      <c r="AC61" s="386" t="s">
        <v>333</v>
      </c>
      <c r="AD61" s="85"/>
    </row>
    <row r="62" spans="1:30" s="83" customFormat="1" ht="11.25" customHeight="1" x14ac:dyDescent="0.15">
      <c r="A62" s="85"/>
      <c r="B62" s="614"/>
      <c r="C62" s="594"/>
      <c r="D62" s="589"/>
      <c r="E62" s="590"/>
      <c r="F62" s="399" t="s">
        <v>323</v>
      </c>
      <c r="G62" s="586"/>
      <c r="H62" s="560"/>
      <c r="I62" s="384"/>
      <c r="J62" s="84" t="s">
        <v>333</v>
      </c>
      <c r="K62" s="84" t="s">
        <v>333</v>
      </c>
      <c r="L62" s="84" t="s">
        <v>333</v>
      </c>
      <c r="M62" s="84" t="s">
        <v>333</v>
      </c>
      <c r="N62" s="84" t="s">
        <v>333</v>
      </c>
      <c r="O62" s="84" t="s">
        <v>333</v>
      </c>
      <c r="P62" s="84" t="s">
        <v>333</v>
      </c>
      <c r="Q62" s="84" t="s">
        <v>333</v>
      </c>
      <c r="R62" s="384"/>
      <c r="S62" s="84" t="s">
        <v>333</v>
      </c>
      <c r="T62" s="84" t="s">
        <v>333</v>
      </c>
      <c r="U62" s="84" t="s">
        <v>333</v>
      </c>
      <c r="V62" s="84" t="s">
        <v>333</v>
      </c>
      <c r="W62" s="84">
        <v>4.5479718512711056</v>
      </c>
      <c r="X62" s="84" t="s">
        <v>333</v>
      </c>
      <c r="Y62" s="84" t="s">
        <v>333</v>
      </c>
      <c r="Z62" s="84" t="s">
        <v>333</v>
      </c>
      <c r="AA62" s="84" t="s">
        <v>333</v>
      </c>
      <c r="AB62" s="84" t="s">
        <v>333</v>
      </c>
      <c r="AC62" s="386" t="s">
        <v>333</v>
      </c>
      <c r="AD62" s="85"/>
    </row>
    <row r="63" spans="1:30" s="83" customFormat="1" ht="11.25" customHeight="1" x14ac:dyDescent="0.15">
      <c r="A63" s="85"/>
      <c r="B63" s="614"/>
      <c r="C63" s="594"/>
      <c r="D63" s="589"/>
      <c r="E63" s="590"/>
      <c r="F63" s="399" t="s">
        <v>324</v>
      </c>
      <c r="G63" s="586"/>
      <c r="H63" s="560"/>
      <c r="I63" s="384"/>
      <c r="J63" s="84" t="s">
        <v>333</v>
      </c>
      <c r="K63" s="84" t="s">
        <v>333</v>
      </c>
      <c r="L63" s="84" t="s">
        <v>333</v>
      </c>
      <c r="M63" s="84" t="s">
        <v>333</v>
      </c>
      <c r="N63" s="84" t="s">
        <v>333</v>
      </c>
      <c r="O63" s="84" t="s">
        <v>333</v>
      </c>
      <c r="P63" s="84" t="s">
        <v>333</v>
      </c>
      <c r="Q63" s="84" t="s">
        <v>333</v>
      </c>
      <c r="R63" s="384"/>
      <c r="S63" s="84" t="s">
        <v>333</v>
      </c>
      <c r="T63" s="84" t="s">
        <v>333</v>
      </c>
      <c r="U63" s="84" t="s">
        <v>333</v>
      </c>
      <c r="V63" s="84" t="s">
        <v>333</v>
      </c>
      <c r="W63" s="84">
        <v>4.5582544646734542</v>
      </c>
      <c r="X63" s="84" t="s">
        <v>333</v>
      </c>
      <c r="Y63" s="84" t="s">
        <v>333</v>
      </c>
      <c r="Z63" s="84" t="s">
        <v>333</v>
      </c>
      <c r="AA63" s="84" t="s">
        <v>333</v>
      </c>
      <c r="AB63" s="84" t="s">
        <v>333</v>
      </c>
      <c r="AC63" s="386" t="s">
        <v>333</v>
      </c>
      <c r="AD63" s="85"/>
    </row>
    <row r="64" spans="1:30" s="83" customFormat="1" ht="11.25" customHeight="1" x14ac:dyDescent="0.15">
      <c r="A64" s="85"/>
      <c r="B64" s="614"/>
      <c r="C64" s="594"/>
      <c r="D64" s="589"/>
      <c r="E64" s="590"/>
      <c r="F64" s="399" t="s">
        <v>325</v>
      </c>
      <c r="G64" s="586"/>
      <c r="H64" s="560"/>
      <c r="I64" s="384"/>
      <c r="J64" s="84" t="s">
        <v>333</v>
      </c>
      <c r="K64" s="84" t="s">
        <v>333</v>
      </c>
      <c r="L64" s="84" t="s">
        <v>333</v>
      </c>
      <c r="M64" s="84" t="s">
        <v>333</v>
      </c>
      <c r="N64" s="84" t="s">
        <v>333</v>
      </c>
      <c r="O64" s="84" t="s">
        <v>333</v>
      </c>
      <c r="P64" s="84" t="s">
        <v>333</v>
      </c>
      <c r="Q64" s="84" t="s">
        <v>333</v>
      </c>
      <c r="R64" s="384"/>
      <c r="S64" s="84" t="s">
        <v>333</v>
      </c>
      <c r="T64" s="84" t="s">
        <v>333</v>
      </c>
      <c r="U64" s="84" t="s">
        <v>333</v>
      </c>
      <c r="V64" s="84" t="s">
        <v>333</v>
      </c>
      <c r="W64" s="84">
        <v>4.4955437678108234</v>
      </c>
      <c r="X64" s="84" t="s">
        <v>333</v>
      </c>
      <c r="Y64" s="84" t="s">
        <v>333</v>
      </c>
      <c r="Z64" s="84" t="s">
        <v>333</v>
      </c>
      <c r="AA64" s="84" t="s">
        <v>333</v>
      </c>
      <c r="AB64" s="84" t="s">
        <v>333</v>
      </c>
      <c r="AC64" s="386" t="s">
        <v>333</v>
      </c>
      <c r="AD64" s="85"/>
    </row>
    <row r="65" spans="1:30" s="83" customFormat="1" ht="11.25" customHeight="1" x14ac:dyDescent="0.15">
      <c r="A65" s="85"/>
      <c r="B65" s="614"/>
      <c r="C65" s="594"/>
      <c r="D65" s="589"/>
      <c r="E65" s="590"/>
      <c r="F65" s="399" t="s">
        <v>326</v>
      </c>
      <c r="G65" s="586"/>
      <c r="H65" s="560"/>
      <c r="I65" s="384"/>
      <c r="J65" s="84" t="s">
        <v>333</v>
      </c>
      <c r="K65" s="84" t="s">
        <v>333</v>
      </c>
      <c r="L65" s="84" t="s">
        <v>333</v>
      </c>
      <c r="M65" s="84" t="s">
        <v>333</v>
      </c>
      <c r="N65" s="84" t="s">
        <v>333</v>
      </c>
      <c r="O65" s="84" t="s">
        <v>333</v>
      </c>
      <c r="P65" s="84" t="s">
        <v>333</v>
      </c>
      <c r="Q65" s="84" t="s">
        <v>333</v>
      </c>
      <c r="R65" s="384"/>
      <c r="S65" s="84" t="s">
        <v>333</v>
      </c>
      <c r="T65" s="84" t="s">
        <v>333</v>
      </c>
      <c r="U65" s="84" t="s">
        <v>333</v>
      </c>
      <c r="V65" s="84" t="s">
        <v>333</v>
      </c>
      <c r="W65" s="84">
        <v>4.4755123629600444</v>
      </c>
      <c r="X65" s="84" t="s">
        <v>333</v>
      </c>
      <c r="Y65" s="84" t="s">
        <v>333</v>
      </c>
      <c r="Z65" s="84" t="s">
        <v>333</v>
      </c>
      <c r="AA65" s="84" t="s">
        <v>333</v>
      </c>
      <c r="AB65" s="84" t="s">
        <v>333</v>
      </c>
      <c r="AC65" s="386" t="s">
        <v>333</v>
      </c>
      <c r="AD65" s="85"/>
    </row>
    <row r="66" spans="1:30" s="83" customFormat="1" ht="11.25" customHeight="1" x14ac:dyDescent="0.15">
      <c r="A66" s="85"/>
      <c r="B66" s="614"/>
      <c r="C66" s="594"/>
      <c r="D66" s="589"/>
      <c r="E66" s="590"/>
      <c r="F66" s="399" t="s">
        <v>327</v>
      </c>
      <c r="G66" s="586"/>
      <c r="H66" s="560"/>
      <c r="I66" s="384"/>
      <c r="J66" s="84" t="s">
        <v>333</v>
      </c>
      <c r="K66" s="84" t="s">
        <v>333</v>
      </c>
      <c r="L66" s="84" t="s">
        <v>333</v>
      </c>
      <c r="M66" s="84" t="s">
        <v>333</v>
      </c>
      <c r="N66" s="84" t="s">
        <v>333</v>
      </c>
      <c r="O66" s="84" t="s">
        <v>333</v>
      </c>
      <c r="P66" s="84" t="s">
        <v>333</v>
      </c>
      <c r="Q66" s="84" t="s">
        <v>333</v>
      </c>
      <c r="R66" s="384"/>
      <c r="S66" s="84" t="s">
        <v>333</v>
      </c>
      <c r="T66" s="84" t="s">
        <v>333</v>
      </c>
      <c r="U66" s="84" t="s">
        <v>333</v>
      </c>
      <c r="V66" s="84" t="s">
        <v>333</v>
      </c>
      <c r="W66" s="84">
        <v>4.5641658866161769</v>
      </c>
      <c r="X66" s="84" t="s">
        <v>333</v>
      </c>
      <c r="Y66" s="84" t="s">
        <v>333</v>
      </c>
      <c r="Z66" s="84" t="s">
        <v>333</v>
      </c>
      <c r="AA66" s="84" t="s">
        <v>333</v>
      </c>
      <c r="AB66" s="84" t="s">
        <v>333</v>
      </c>
      <c r="AC66" s="386" t="s">
        <v>333</v>
      </c>
      <c r="AD66" s="85"/>
    </row>
    <row r="67" spans="1:30" s="83" customFormat="1" ht="11.25" customHeight="1" x14ac:dyDescent="0.15">
      <c r="A67" s="85"/>
      <c r="B67" s="614"/>
      <c r="C67" s="594"/>
      <c r="D67" s="589"/>
      <c r="E67" s="590"/>
      <c r="F67" s="399" t="s">
        <v>328</v>
      </c>
      <c r="G67" s="586"/>
      <c r="H67" s="560"/>
      <c r="I67" s="384"/>
      <c r="J67" s="84" t="s">
        <v>333</v>
      </c>
      <c r="K67" s="84" t="s">
        <v>333</v>
      </c>
      <c r="L67" s="84" t="s">
        <v>333</v>
      </c>
      <c r="M67" s="84" t="s">
        <v>333</v>
      </c>
      <c r="N67" s="84" t="s">
        <v>333</v>
      </c>
      <c r="O67" s="84" t="s">
        <v>333</v>
      </c>
      <c r="P67" s="84" t="s">
        <v>333</v>
      </c>
      <c r="Q67" s="84" t="s">
        <v>333</v>
      </c>
      <c r="R67" s="384"/>
      <c r="S67" s="84" t="s">
        <v>333</v>
      </c>
      <c r="T67" s="84" t="s">
        <v>333</v>
      </c>
      <c r="U67" s="84" t="s">
        <v>333</v>
      </c>
      <c r="V67" s="84" t="s">
        <v>333</v>
      </c>
      <c r="W67" s="84">
        <v>4.5677513878976033</v>
      </c>
      <c r="X67" s="84" t="s">
        <v>333</v>
      </c>
      <c r="Y67" s="84" t="s">
        <v>333</v>
      </c>
      <c r="Z67" s="84" t="s">
        <v>333</v>
      </c>
      <c r="AA67" s="84" t="s">
        <v>333</v>
      </c>
      <c r="AB67" s="84" t="s">
        <v>333</v>
      </c>
      <c r="AC67" s="386" t="s">
        <v>333</v>
      </c>
      <c r="AD67" s="85"/>
    </row>
    <row r="68" spans="1:30" s="83" customFormat="1" ht="11.25" customHeight="1" x14ac:dyDescent="0.15">
      <c r="A68" s="85"/>
      <c r="B68" s="614"/>
      <c r="C68" s="594"/>
      <c r="D68" s="589"/>
      <c r="E68" s="590"/>
      <c r="F68" s="399" t="s">
        <v>329</v>
      </c>
      <c r="G68" s="586"/>
      <c r="H68" s="560"/>
      <c r="I68" s="384"/>
      <c r="J68" s="84" t="s">
        <v>333</v>
      </c>
      <c r="K68" s="84" t="s">
        <v>333</v>
      </c>
      <c r="L68" s="84" t="s">
        <v>333</v>
      </c>
      <c r="M68" s="84" t="s">
        <v>333</v>
      </c>
      <c r="N68" s="84" t="s">
        <v>333</v>
      </c>
      <c r="O68" s="84" t="s">
        <v>333</v>
      </c>
      <c r="P68" s="84" t="s">
        <v>333</v>
      </c>
      <c r="Q68" s="84" t="s">
        <v>333</v>
      </c>
      <c r="R68" s="384"/>
      <c r="S68" s="84" t="s">
        <v>333</v>
      </c>
      <c r="T68" s="84" t="s">
        <v>333</v>
      </c>
      <c r="U68" s="84" t="s">
        <v>333</v>
      </c>
      <c r="V68" s="84" t="s">
        <v>333</v>
      </c>
      <c r="W68" s="84">
        <v>4.514392127949665</v>
      </c>
      <c r="X68" s="84" t="s">
        <v>333</v>
      </c>
      <c r="Y68" s="84" t="s">
        <v>333</v>
      </c>
      <c r="Z68" s="84" t="s">
        <v>333</v>
      </c>
      <c r="AA68" s="84" t="s">
        <v>333</v>
      </c>
      <c r="AB68" s="84" t="s">
        <v>333</v>
      </c>
      <c r="AC68" s="386" t="s">
        <v>333</v>
      </c>
      <c r="AD68" s="85"/>
    </row>
    <row r="69" spans="1:30" s="83" customFormat="1" ht="12.4" customHeight="1" x14ac:dyDescent="0.15">
      <c r="A69" s="85"/>
      <c r="B69" s="614"/>
      <c r="C69" s="594" t="s">
        <v>480</v>
      </c>
      <c r="D69" s="589" t="s">
        <v>585</v>
      </c>
      <c r="E69" s="590" t="s">
        <v>290</v>
      </c>
      <c r="F69" s="399" t="s">
        <v>315</v>
      </c>
      <c r="G69" s="586"/>
      <c r="H69" s="560"/>
      <c r="I69" s="384"/>
      <c r="J69" s="84" t="s">
        <v>333</v>
      </c>
      <c r="K69" s="84" t="s">
        <v>333</v>
      </c>
      <c r="L69" s="84" t="s">
        <v>333</v>
      </c>
      <c r="M69" s="84" t="s">
        <v>333</v>
      </c>
      <c r="N69" s="84" t="s">
        <v>333</v>
      </c>
      <c r="O69" s="84" t="s">
        <v>333</v>
      </c>
      <c r="P69" s="84" t="s">
        <v>333</v>
      </c>
      <c r="Q69" s="84" t="s">
        <v>333</v>
      </c>
      <c r="R69" s="384"/>
      <c r="S69" s="84" t="s">
        <v>333</v>
      </c>
      <c r="T69" s="84" t="s">
        <v>333</v>
      </c>
      <c r="U69" s="84" t="s">
        <v>333</v>
      </c>
      <c r="V69" s="84" t="s">
        <v>333</v>
      </c>
      <c r="W69" s="84">
        <v>0</v>
      </c>
      <c r="X69" s="84" t="s">
        <v>333</v>
      </c>
      <c r="Y69" s="84" t="s">
        <v>333</v>
      </c>
      <c r="Z69" s="84" t="s">
        <v>333</v>
      </c>
      <c r="AA69" s="84" t="s">
        <v>333</v>
      </c>
      <c r="AB69" s="84" t="s">
        <v>333</v>
      </c>
      <c r="AC69" s="386" t="s">
        <v>333</v>
      </c>
      <c r="AD69" s="85"/>
    </row>
    <row r="70" spans="1:30" s="83" customFormat="1" ht="11.25" customHeight="1" x14ac:dyDescent="0.15">
      <c r="A70" s="85"/>
      <c r="B70" s="614"/>
      <c r="C70" s="594"/>
      <c r="D70" s="589"/>
      <c r="E70" s="590"/>
      <c r="F70" s="399" t="s">
        <v>317</v>
      </c>
      <c r="G70" s="586"/>
      <c r="H70" s="560"/>
      <c r="I70" s="384"/>
      <c r="J70" s="84" t="s">
        <v>333</v>
      </c>
      <c r="K70" s="84" t="s">
        <v>333</v>
      </c>
      <c r="L70" s="84" t="s">
        <v>333</v>
      </c>
      <c r="M70" s="84" t="s">
        <v>333</v>
      </c>
      <c r="N70" s="84" t="s">
        <v>333</v>
      </c>
      <c r="O70" s="84" t="s">
        <v>333</v>
      </c>
      <c r="P70" s="84" t="s">
        <v>333</v>
      </c>
      <c r="Q70" s="84" t="s">
        <v>333</v>
      </c>
      <c r="R70" s="384"/>
      <c r="S70" s="84" t="s">
        <v>333</v>
      </c>
      <c r="T70" s="84" t="s">
        <v>333</v>
      </c>
      <c r="U70" s="84" t="s">
        <v>333</v>
      </c>
      <c r="V70" s="84" t="s">
        <v>333</v>
      </c>
      <c r="W70" s="84">
        <v>0</v>
      </c>
      <c r="X70" s="84" t="s">
        <v>333</v>
      </c>
      <c r="Y70" s="84" t="s">
        <v>333</v>
      </c>
      <c r="Z70" s="84" t="s">
        <v>333</v>
      </c>
      <c r="AA70" s="84" t="s">
        <v>333</v>
      </c>
      <c r="AB70" s="84" t="s">
        <v>333</v>
      </c>
      <c r="AC70" s="386" t="s">
        <v>333</v>
      </c>
      <c r="AD70" s="85"/>
    </row>
    <row r="71" spans="1:30" s="83" customFormat="1" ht="11.25" customHeight="1" x14ac:dyDescent="0.15">
      <c r="A71" s="85"/>
      <c r="B71" s="614"/>
      <c r="C71" s="594"/>
      <c r="D71" s="589"/>
      <c r="E71" s="590"/>
      <c r="F71" s="399" t="s">
        <v>318</v>
      </c>
      <c r="G71" s="586"/>
      <c r="H71" s="560"/>
      <c r="I71" s="384"/>
      <c r="J71" s="84" t="s">
        <v>333</v>
      </c>
      <c r="K71" s="84" t="s">
        <v>333</v>
      </c>
      <c r="L71" s="84" t="s">
        <v>333</v>
      </c>
      <c r="M71" s="84" t="s">
        <v>333</v>
      </c>
      <c r="N71" s="84" t="s">
        <v>333</v>
      </c>
      <c r="O71" s="84" t="s">
        <v>333</v>
      </c>
      <c r="P71" s="84" t="s">
        <v>333</v>
      </c>
      <c r="Q71" s="84" t="s">
        <v>333</v>
      </c>
      <c r="R71" s="384"/>
      <c r="S71" s="84" t="s">
        <v>333</v>
      </c>
      <c r="T71" s="84" t="s">
        <v>333</v>
      </c>
      <c r="U71" s="84" t="s">
        <v>333</v>
      </c>
      <c r="V71" s="84" t="s">
        <v>333</v>
      </c>
      <c r="W71" s="84">
        <v>0</v>
      </c>
      <c r="X71" s="84" t="s">
        <v>333</v>
      </c>
      <c r="Y71" s="84" t="s">
        <v>333</v>
      </c>
      <c r="Z71" s="84" t="s">
        <v>333</v>
      </c>
      <c r="AA71" s="84" t="s">
        <v>333</v>
      </c>
      <c r="AB71" s="84" t="s">
        <v>333</v>
      </c>
      <c r="AC71" s="386" t="s">
        <v>333</v>
      </c>
      <c r="AD71" s="85"/>
    </row>
    <row r="72" spans="1:30" s="83" customFormat="1" ht="11.25" customHeight="1" x14ac:dyDescent="0.15">
      <c r="A72" s="85"/>
      <c r="B72" s="614"/>
      <c r="C72" s="594"/>
      <c r="D72" s="589"/>
      <c r="E72" s="590"/>
      <c r="F72" s="399" t="s">
        <v>319</v>
      </c>
      <c r="G72" s="586"/>
      <c r="H72" s="560"/>
      <c r="I72" s="384"/>
      <c r="J72" s="84" t="s">
        <v>333</v>
      </c>
      <c r="K72" s="84" t="s">
        <v>333</v>
      </c>
      <c r="L72" s="84" t="s">
        <v>333</v>
      </c>
      <c r="M72" s="84" t="s">
        <v>333</v>
      </c>
      <c r="N72" s="84" t="s">
        <v>333</v>
      </c>
      <c r="O72" s="84" t="s">
        <v>333</v>
      </c>
      <c r="P72" s="84" t="s">
        <v>333</v>
      </c>
      <c r="Q72" s="84" t="s">
        <v>333</v>
      </c>
      <c r="R72" s="384"/>
      <c r="S72" s="84" t="s">
        <v>333</v>
      </c>
      <c r="T72" s="84" t="s">
        <v>333</v>
      </c>
      <c r="U72" s="84" t="s">
        <v>333</v>
      </c>
      <c r="V72" s="84" t="s">
        <v>333</v>
      </c>
      <c r="W72" s="84">
        <v>0</v>
      </c>
      <c r="X72" s="84" t="s">
        <v>333</v>
      </c>
      <c r="Y72" s="84" t="s">
        <v>333</v>
      </c>
      <c r="Z72" s="84" t="s">
        <v>333</v>
      </c>
      <c r="AA72" s="84" t="s">
        <v>333</v>
      </c>
      <c r="AB72" s="84" t="s">
        <v>333</v>
      </c>
      <c r="AC72" s="386" t="s">
        <v>333</v>
      </c>
      <c r="AD72" s="85"/>
    </row>
    <row r="73" spans="1:30" s="83" customFormat="1" ht="11.25" customHeight="1" x14ac:dyDescent="0.15">
      <c r="A73" s="85"/>
      <c r="B73" s="614"/>
      <c r="C73" s="594"/>
      <c r="D73" s="589"/>
      <c r="E73" s="590"/>
      <c r="F73" s="399" t="s">
        <v>320</v>
      </c>
      <c r="G73" s="586"/>
      <c r="H73" s="560"/>
      <c r="I73" s="384"/>
      <c r="J73" s="84" t="s">
        <v>333</v>
      </c>
      <c r="K73" s="84" t="s">
        <v>333</v>
      </c>
      <c r="L73" s="84" t="s">
        <v>333</v>
      </c>
      <c r="M73" s="84" t="s">
        <v>333</v>
      </c>
      <c r="N73" s="84" t="s">
        <v>333</v>
      </c>
      <c r="O73" s="84" t="s">
        <v>333</v>
      </c>
      <c r="P73" s="84" t="s">
        <v>333</v>
      </c>
      <c r="Q73" s="84" t="s">
        <v>333</v>
      </c>
      <c r="R73" s="384"/>
      <c r="S73" s="84" t="s">
        <v>333</v>
      </c>
      <c r="T73" s="84" t="s">
        <v>333</v>
      </c>
      <c r="U73" s="84" t="s">
        <v>333</v>
      </c>
      <c r="V73" s="84" t="s">
        <v>333</v>
      </c>
      <c r="W73" s="84">
        <v>0</v>
      </c>
      <c r="X73" s="84" t="s">
        <v>333</v>
      </c>
      <c r="Y73" s="84" t="s">
        <v>333</v>
      </c>
      <c r="Z73" s="84" t="s">
        <v>333</v>
      </c>
      <c r="AA73" s="84" t="s">
        <v>333</v>
      </c>
      <c r="AB73" s="84" t="s">
        <v>333</v>
      </c>
      <c r="AC73" s="386" t="s">
        <v>333</v>
      </c>
      <c r="AD73" s="85"/>
    </row>
    <row r="74" spans="1:30" s="83" customFormat="1" ht="11.25" customHeight="1" x14ac:dyDescent="0.15">
      <c r="A74" s="85"/>
      <c r="B74" s="614"/>
      <c r="C74" s="594"/>
      <c r="D74" s="589"/>
      <c r="E74" s="590"/>
      <c r="F74" s="399" t="s">
        <v>321</v>
      </c>
      <c r="G74" s="586"/>
      <c r="H74" s="560"/>
      <c r="I74" s="384"/>
      <c r="J74" s="84" t="s">
        <v>333</v>
      </c>
      <c r="K74" s="84" t="s">
        <v>333</v>
      </c>
      <c r="L74" s="84" t="s">
        <v>333</v>
      </c>
      <c r="M74" s="84" t="s">
        <v>333</v>
      </c>
      <c r="N74" s="84" t="s">
        <v>333</v>
      </c>
      <c r="O74" s="84" t="s">
        <v>333</v>
      </c>
      <c r="P74" s="84" t="s">
        <v>333</v>
      </c>
      <c r="Q74" s="84" t="s">
        <v>333</v>
      </c>
      <c r="R74" s="384"/>
      <c r="S74" s="84" t="s">
        <v>333</v>
      </c>
      <c r="T74" s="84" t="s">
        <v>333</v>
      </c>
      <c r="U74" s="84" t="s">
        <v>333</v>
      </c>
      <c r="V74" s="84" t="s">
        <v>333</v>
      </c>
      <c r="W74" s="84">
        <v>0</v>
      </c>
      <c r="X74" s="84" t="s">
        <v>333</v>
      </c>
      <c r="Y74" s="84" t="s">
        <v>333</v>
      </c>
      <c r="Z74" s="84" t="s">
        <v>333</v>
      </c>
      <c r="AA74" s="84" t="s">
        <v>333</v>
      </c>
      <c r="AB74" s="84" t="s">
        <v>333</v>
      </c>
      <c r="AC74" s="386" t="s">
        <v>333</v>
      </c>
      <c r="AD74" s="85"/>
    </row>
    <row r="75" spans="1:30" s="83" customFormat="1" ht="11.25" customHeight="1" x14ac:dyDescent="0.15">
      <c r="A75" s="85"/>
      <c r="B75" s="614"/>
      <c r="C75" s="594"/>
      <c r="D75" s="589"/>
      <c r="E75" s="590"/>
      <c r="F75" s="399" t="s">
        <v>322</v>
      </c>
      <c r="G75" s="586"/>
      <c r="H75" s="560"/>
      <c r="I75" s="384"/>
      <c r="J75" s="84" t="s">
        <v>333</v>
      </c>
      <c r="K75" s="84" t="s">
        <v>333</v>
      </c>
      <c r="L75" s="84" t="s">
        <v>333</v>
      </c>
      <c r="M75" s="84" t="s">
        <v>333</v>
      </c>
      <c r="N75" s="84" t="s">
        <v>333</v>
      </c>
      <c r="O75" s="84" t="s">
        <v>333</v>
      </c>
      <c r="P75" s="84" t="s">
        <v>333</v>
      </c>
      <c r="Q75" s="84" t="s">
        <v>333</v>
      </c>
      <c r="R75" s="384"/>
      <c r="S75" s="84" t="s">
        <v>333</v>
      </c>
      <c r="T75" s="84" t="s">
        <v>333</v>
      </c>
      <c r="U75" s="84" t="s">
        <v>333</v>
      </c>
      <c r="V75" s="84" t="s">
        <v>333</v>
      </c>
      <c r="W75" s="84">
        <v>0</v>
      </c>
      <c r="X75" s="84" t="s">
        <v>333</v>
      </c>
      <c r="Y75" s="84" t="s">
        <v>333</v>
      </c>
      <c r="Z75" s="84" t="s">
        <v>333</v>
      </c>
      <c r="AA75" s="84" t="s">
        <v>333</v>
      </c>
      <c r="AB75" s="84" t="s">
        <v>333</v>
      </c>
      <c r="AC75" s="386" t="s">
        <v>333</v>
      </c>
      <c r="AD75" s="85"/>
    </row>
    <row r="76" spans="1:30" s="83" customFormat="1" ht="11.25" customHeight="1" x14ac:dyDescent="0.15">
      <c r="A76" s="85"/>
      <c r="B76" s="614"/>
      <c r="C76" s="594"/>
      <c r="D76" s="589"/>
      <c r="E76" s="590"/>
      <c r="F76" s="399" t="s">
        <v>323</v>
      </c>
      <c r="G76" s="586"/>
      <c r="H76" s="560"/>
      <c r="I76" s="384"/>
      <c r="J76" s="84" t="s">
        <v>333</v>
      </c>
      <c r="K76" s="84" t="s">
        <v>333</v>
      </c>
      <c r="L76" s="84" t="s">
        <v>333</v>
      </c>
      <c r="M76" s="84" t="s">
        <v>333</v>
      </c>
      <c r="N76" s="84" t="s">
        <v>333</v>
      </c>
      <c r="O76" s="84" t="s">
        <v>333</v>
      </c>
      <c r="P76" s="84" t="s">
        <v>333</v>
      </c>
      <c r="Q76" s="84" t="s">
        <v>333</v>
      </c>
      <c r="R76" s="384"/>
      <c r="S76" s="84" t="s">
        <v>333</v>
      </c>
      <c r="T76" s="84" t="s">
        <v>333</v>
      </c>
      <c r="U76" s="84" t="s">
        <v>333</v>
      </c>
      <c r="V76" s="84" t="s">
        <v>333</v>
      </c>
      <c r="W76" s="84">
        <v>0</v>
      </c>
      <c r="X76" s="84" t="s">
        <v>333</v>
      </c>
      <c r="Y76" s="84" t="s">
        <v>333</v>
      </c>
      <c r="Z76" s="84" t="s">
        <v>333</v>
      </c>
      <c r="AA76" s="84" t="s">
        <v>333</v>
      </c>
      <c r="AB76" s="84" t="s">
        <v>333</v>
      </c>
      <c r="AC76" s="386" t="s">
        <v>333</v>
      </c>
      <c r="AD76" s="85"/>
    </row>
    <row r="77" spans="1:30" s="83" customFormat="1" ht="11.25" customHeight="1" x14ac:dyDescent="0.15">
      <c r="A77" s="85"/>
      <c r="B77" s="614"/>
      <c r="C77" s="594"/>
      <c r="D77" s="589"/>
      <c r="E77" s="590"/>
      <c r="F77" s="399" t="s">
        <v>324</v>
      </c>
      <c r="G77" s="586"/>
      <c r="H77" s="560"/>
      <c r="I77" s="384"/>
      <c r="J77" s="84" t="s">
        <v>333</v>
      </c>
      <c r="K77" s="84" t="s">
        <v>333</v>
      </c>
      <c r="L77" s="84" t="s">
        <v>333</v>
      </c>
      <c r="M77" s="84" t="s">
        <v>333</v>
      </c>
      <c r="N77" s="84" t="s">
        <v>333</v>
      </c>
      <c r="O77" s="84" t="s">
        <v>333</v>
      </c>
      <c r="P77" s="84" t="s">
        <v>333</v>
      </c>
      <c r="Q77" s="84" t="s">
        <v>333</v>
      </c>
      <c r="R77" s="384"/>
      <c r="S77" s="84" t="s">
        <v>333</v>
      </c>
      <c r="T77" s="84" t="s">
        <v>333</v>
      </c>
      <c r="U77" s="84" t="s">
        <v>333</v>
      </c>
      <c r="V77" s="84" t="s">
        <v>333</v>
      </c>
      <c r="W77" s="84">
        <v>0</v>
      </c>
      <c r="X77" s="84" t="s">
        <v>333</v>
      </c>
      <c r="Y77" s="84" t="s">
        <v>333</v>
      </c>
      <c r="Z77" s="84" t="s">
        <v>333</v>
      </c>
      <c r="AA77" s="84" t="s">
        <v>333</v>
      </c>
      <c r="AB77" s="84" t="s">
        <v>333</v>
      </c>
      <c r="AC77" s="386" t="s">
        <v>333</v>
      </c>
      <c r="AD77" s="85"/>
    </row>
    <row r="78" spans="1:30" s="83" customFormat="1" ht="11.25" customHeight="1" x14ac:dyDescent="0.15">
      <c r="A78" s="85"/>
      <c r="B78" s="614"/>
      <c r="C78" s="594"/>
      <c r="D78" s="589"/>
      <c r="E78" s="590"/>
      <c r="F78" s="399" t="s">
        <v>325</v>
      </c>
      <c r="G78" s="586"/>
      <c r="H78" s="560"/>
      <c r="I78" s="384"/>
      <c r="J78" s="84" t="s">
        <v>333</v>
      </c>
      <c r="K78" s="84" t="s">
        <v>333</v>
      </c>
      <c r="L78" s="84" t="s">
        <v>333</v>
      </c>
      <c r="M78" s="84" t="s">
        <v>333</v>
      </c>
      <c r="N78" s="84" t="s">
        <v>333</v>
      </c>
      <c r="O78" s="84" t="s">
        <v>333</v>
      </c>
      <c r="P78" s="84" t="s">
        <v>333</v>
      </c>
      <c r="Q78" s="84" t="s">
        <v>333</v>
      </c>
      <c r="R78" s="384"/>
      <c r="S78" s="84" t="s">
        <v>333</v>
      </c>
      <c r="T78" s="84" t="s">
        <v>333</v>
      </c>
      <c r="U78" s="84" t="s">
        <v>333</v>
      </c>
      <c r="V78" s="84" t="s">
        <v>333</v>
      </c>
      <c r="W78" s="84">
        <v>0</v>
      </c>
      <c r="X78" s="84" t="s">
        <v>333</v>
      </c>
      <c r="Y78" s="84" t="s">
        <v>333</v>
      </c>
      <c r="Z78" s="84" t="s">
        <v>333</v>
      </c>
      <c r="AA78" s="84" t="s">
        <v>333</v>
      </c>
      <c r="AB78" s="84" t="s">
        <v>333</v>
      </c>
      <c r="AC78" s="386" t="s">
        <v>333</v>
      </c>
      <c r="AD78" s="85"/>
    </row>
    <row r="79" spans="1:30" s="83" customFormat="1" ht="11.25" customHeight="1" x14ac:dyDescent="0.15">
      <c r="A79" s="85"/>
      <c r="B79" s="614"/>
      <c r="C79" s="594"/>
      <c r="D79" s="589"/>
      <c r="E79" s="590"/>
      <c r="F79" s="399" t="s">
        <v>326</v>
      </c>
      <c r="G79" s="586"/>
      <c r="H79" s="560"/>
      <c r="I79" s="384"/>
      <c r="J79" s="84" t="s">
        <v>333</v>
      </c>
      <c r="K79" s="84" t="s">
        <v>333</v>
      </c>
      <c r="L79" s="84" t="s">
        <v>333</v>
      </c>
      <c r="M79" s="84" t="s">
        <v>333</v>
      </c>
      <c r="N79" s="84" t="s">
        <v>333</v>
      </c>
      <c r="O79" s="84" t="s">
        <v>333</v>
      </c>
      <c r="P79" s="84" t="s">
        <v>333</v>
      </c>
      <c r="Q79" s="84" t="s">
        <v>333</v>
      </c>
      <c r="R79" s="384"/>
      <c r="S79" s="84" t="s">
        <v>333</v>
      </c>
      <c r="T79" s="84" t="s">
        <v>333</v>
      </c>
      <c r="U79" s="84" t="s">
        <v>333</v>
      </c>
      <c r="V79" s="84" t="s">
        <v>333</v>
      </c>
      <c r="W79" s="84">
        <v>0</v>
      </c>
      <c r="X79" s="84" t="s">
        <v>333</v>
      </c>
      <c r="Y79" s="84" t="s">
        <v>333</v>
      </c>
      <c r="Z79" s="84" t="s">
        <v>333</v>
      </c>
      <c r="AA79" s="84" t="s">
        <v>333</v>
      </c>
      <c r="AB79" s="84" t="s">
        <v>333</v>
      </c>
      <c r="AC79" s="386" t="s">
        <v>333</v>
      </c>
      <c r="AD79" s="85"/>
    </row>
    <row r="80" spans="1:30" s="83" customFormat="1" ht="11.25" customHeight="1" x14ac:dyDescent="0.15">
      <c r="A80" s="85"/>
      <c r="B80" s="614"/>
      <c r="C80" s="594"/>
      <c r="D80" s="589"/>
      <c r="E80" s="590"/>
      <c r="F80" s="399" t="s">
        <v>327</v>
      </c>
      <c r="G80" s="586"/>
      <c r="H80" s="560"/>
      <c r="I80" s="384"/>
      <c r="J80" s="84" t="s">
        <v>333</v>
      </c>
      <c r="K80" s="84" t="s">
        <v>333</v>
      </c>
      <c r="L80" s="84" t="s">
        <v>333</v>
      </c>
      <c r="M80" s="84" t="s">
        <v>333</v>
      </c>
      <c r="N80" s="84" t="s">
        <v>333</v>
      </c>
      <c r="O80" s="84" t="s">
        <v>333</v>
      </c>
      <c r="P80" s="84" t="s">
        <v>333</v>
      </c>
      <c r="Q80" s="84" t="s">
        <v>333</v>
      </c>
      <c r="R80" s="384"/>
      <c r="S80" s="84" t="s">
        <v>333</v>
      </c>
      <c r="T80" s="84" t="s">
        <v>333</v>
      </c>
      <c r="U80" s="84" t="s">
        <v>333</v>
      </c>
      <c r="V80" s="84" t="s">
        <v>333</v>
      </c>
      <c r="W80" s="84">
        <v>0</v>
      </c>
      <c r="X80" s="84" t="s">
        <v>333</v>
      </c>
      <c r="Y80" s="84" t="s">
        <v>333</v>
      </c>
      <c r="Z80" s="84" t="s">
        <v>333</v>
      </c>
      <c r="AA80" s="84" t="s">
        <v>333</v>
      </c>
      <c r="AB80" s="84" t="s">
        <v>333</v>
      </c>
      <c r="AC80" s="386" t="s">
        <v>333</v>
      </c>
      <c r="AD80" s="85"/>
    </row>
    <row r="81" spans="1:30" s="83" customFormat="1" ht="11.25" customHeight="1" x14ac:dyDescent="0.15">
      <c r="A81" s="85"/>
      <c r="B81" s="614"/>
      <c r="C81" s="594"/>
      <c r="D81" s="589"/>
      <c r="E81" s="590"/>
      <c r="F81" s="399" t="s">
        <v>328</v>
      </c>
      <c r="G81" s="586"/>
      <c r="H81" s="560"/>
      <c r="I81" s="384"/>
      <c r="J81" s="84" t="s">
        <v>333</v>
      </c>
      <c r="K81" s="84" t="s">
        <v>333</v>
      </c>
      <c r="L81" s="84" t="s">
        <v>333</v>
      </c>
      <c r="M81" s="84" t="s">
        <v>333</v>
      </c>
      <c r="N81" s="84" t="s">
        <v>333</v>
      </c>
      <c r="O81" s="84" t="s">
        <v>333</v>
      </c>
      <c r="P81" s="84" t="s">
        <v>333</v>
      </c>
      <c r="Q81" s="84" t="s">
        <v>333</v>
      </c>
      <c r="R81" s="384"/>
      <c r="S81" s="84" t="s">
        <v>333</v>
      </c>
      <c r="T81" s="84" t="s">
        <v>333</v>
      </c>
      <c r="U81" s="84" t="s">
        <v>333</v>
      </c>
      <c r="V81" s="84" t="s">
        <v>333</v>
      </c>
      <c r="W81" s="84">
        <v>0</v>
      </c>
      <c r="X81" s="84" t="s">
        <v>333</v>
      </c>
      <c r="Y81" s="84" t="s">
        <v>333</v>
      </c>
      <c r="Z81" s="84" t="s">
        <v>333</v>
      </c>
      <c r="AA81" s="84" t="s">
        <v>333</v>
      </c>
      <c r="AB81" s="84" t="s">
        <v>333</v>
      </c>
      <c r="AC81" s="386" t="s">
        <v>333</v>
      </c>
      <c r="AD81" s="85"/>
    </row>
    <row r="82" spans="1:30" s="83" customFormat="1" ht="11.25" customHeight="1" x14ac:dyDescent="0.15">
      <c r="A82" s="85"/>
      <c r="B82" s="614"/>
      <c r="C82" s="594"/>
      <c r="D82" s="589"/>
      <c r="E82" s="590"/>
      <c r="F82" s="399" t="s">
        <v>329</v>
      </c>
      <c r="G82" s="586"/>
      <c r="H82" s="560"/>
      <c r="I82" s="384"/>
      <c r="J82" s="84" t="s">
        <v>333</v>
      </c>
      <c r="K82" s="84" t="s">
        <v>333</v>
      </c>
      <c r="L82" s="84" t="s">
        <v>333</v>
      </c>
      <c r="M82" s="84" t="s">
        <v>333</v>
      </c>
      <c r="N82" s="84" t="s">
        <v>333</v>
      </c>
      <c r="O82" s="84" t="s">
        <v>333</v>
      </c>
      <c r="P82" s="84" t="s">
        <v>333</v>
      </c>
      <c r="Q82" s="84" t="s">
        <v>333</v>
      </c>
      <c r="R82" s="384"/>
      <c r="S82" s="84" t="s">
        <v>333</v>
      </c>
      <c r="T82" s="84" t="s">
        <v>333</v>
      </c>
      <c r="U82" s="84" t="s">
        <v>333</v>
      </c>
      <c r="V82" s="84" t="s">
        <v>333</v>
      </c>
      <c r="W82" s="84">
        <v>0</v>
      </c>
      <c r="X82" s="84" t="s">
        <v>333</v>
      </c>
      <c r="Y82" s="84" t="s">
        <v>333</v>
      </c>
      <c r="Z82" s="84" t="s">
        <v>333</v>
      </c>
      <c r="AA82" s="84" t="s">
        <v>333</v>
      </c>
      <c r="AB82" s="84" t="s">
        <v>333</v>
      </c>
      <c r="AC82" s="386" t="s">
        <v>333</v>
      </c>
      <c r="AD82" s="85"/>
    </row>
    <row r="83" spans="1:30" s="83" customFormat="1" ht="12.4" customHeight="1" x14ac:dyDescent="0.15">
      <c r="A83" s="85"/>
      <c r="B83" s="614"/>
      <c r="C83" s="594" t="s">
        <v>480</v>
      </c>
      <c r="D83" s="589" t="s">
        <v>585</v>
      </c>
      <c r="E83" s="590" t="s">
        <v>590</v>
      </c>
      <c r="F83" s="399" t="s">
        <v>315</v>
      </c>
      <c r="G83" s="586"/>
      <c r="H83" s="560"/>
      <c r="I83" s="384"/>
      <c r="J83" s="84" t="s">
        <v>333</v>
      </c>
      <c r="K83" s="84" t="s">
        <v>333</v>
      </c>
      <c r="L83" s="84" t="s">
        <v>333</v>
      </c>
      <c r="M83" s="84" t="s">
        <v>333</v>
      </c>
      <c r="N83" s="84" t="s">
        <v>333</v>
      </c>
      <c r="O83" s="84" t="s">
        <v>333</v>
      </c>
      <c r="P83" s="84" t="s">
        <v>333</v>
      </c>
      <c r="Q83" s="84" t="s">
        <v>333</v>
      </c>
      <c r="R83" s="384"/>
      <c r="S83" s="84" t="s">
        <v>333</v>
      </c>
      <c r="T83" s="84" t="s">
        <v>333</v>
      </c>
      <c r="U83" s="84" t="s">
        <v>333</v>
      </c>
      <c r="V83" s="84" t="s">
        <v>333</v>
      </c>
      <c r="W83" s="84">
        <v>0</v>
      </c>
      <c r="X83" s="84" t="s">
        <v>333</v>
      </c>
      <c r="Y83" s="84" t="s">
        <v>333</v>
      </c>
      <c r="Z83" s="84" t="s">
        <v>333</v>
      </c>
      <c r="AA83" s="84" t="s">
        <v>333</v>
      </c>
      <c r="AB83" s="84" t="s">
        <v>333</v>
      </c>
      <c r="AC83" s="386" t="s">
        <v>333</v>
      </c>
      <c r="AD83" s="85"/>
    </row>
    <row r="84" spans="1:30" s="83" customFormat="1" ht="11.25" customHeight="1" x14ac:dyDescent="0.15">
      <c r="A84" s="85"/>
      <c r="B84" s="614"/>
      <c r="C84" s="594"/>
      <c r="D84" s="589"/>
      <c r="E84" s="590"/>
      <c r="F84" s="399" t="s">
        <v>317</v>
      </c>
      <c r="G84" s="586"/>
      <c r="H84" s="560"/>
      <c r="I84" s="384"/>
      <c r="J84" s="84" t="s">
        <v>333</v>
      </c>
      <c r="K84" s="84" t="s">
        <v>333</v>
      </c>
      <c r="L84" s="84" t="s">
        <v>333</v>
      </c>
      <c r="M84" s="84" t="s">
        <v>333</v>
      </c>
      <c r="N84" s="84" t="s">
        <v>333</v>
      </c>
      <c r="O84" s="84" t="s">
        <v>333</v>
      </c>
      <c r="P84" s="84" t="s">
        <v>333</v>
      </c>
      <c r="Q84" s="84" t="s">
        <v>333</v>
      </c>
      <c r="R84" s="384"/>
      <c r="S84" s="84" t="s">
        <v>333</v>
      </c>
      <c r="T84" s="84" t="s">
        <v>333</v>
      </c>
      <c r="U84" s="84" t="s">
        <v>333</v>
      </c>
      <c r="V84" s="84" t="s">
        <v>333</v>
      </c>
      <c r="W84" s="84">
        <v>0</v>
      </c>
      <c r="X84" s="84" t="s">
        <v>333</v>
      </c>
      <c r="Y84" s="84" t="s">
        <v>333</v>
      </c>
      <c r="Z84" s="84" t="s">
        <v>333</v>
      </c>
      <c r="AA84" s="84" t="s">
        <v>333</v>
      </c>
      <c r="AB84" s="84" t="s">
        <v>333</v>
      </c>
      <c r="AC84" s="386" t="s">
        <v>333</v>
      </c>
      <c r="AD84" s="85"/>
    </row>
    <row r="85" spans="1:30" s="83" customFormat="1" ht="11.25" customHeight="1" x14ac:dyDescent="0.15">
      <c r="A85" s="85"/>
      <c r="B85" s="614"/>
      <c r="C85" s="594"/>
      <c r="D85" s="589"/>
      <c r="E85" s="590"/>
      <c r="F85" s="399" t="s">
        <v>318</v>
      </c>
      <c r="G85" s="586"/>
      <c r="H85" s="560"/>
      <c r="I85" s="384"/>
      <c r="J85" s="84" t="s">
        <v>333</v>
      </c>
      <c r="K85" s="84" t="s">
        <v>333</v>
      </c>
      <c r="L85" s="84" t="s">
        <v>333</v>
      </c>
      <c r="M85" s="84" t="s">
        <v>333</v>
      </c>
      <c r="N85" s="84" t="s">
        <v>333</v>
      </c>
      <c r="O85" s="84" t="s">
        <v>333</v>
      </c>
      <c r="P85" s="84" t="s">
        <v>333</v>
      </c>
      <c r="Q85" s="84" t="s">
        <v>333</v>
      </c>
      <c r="R85" s="384"/>
      <c r="S85" s="84" t="s">
        <v>333</v>
      </c>
      <c r="T85" s="84" t="s">
        <v>333</v>
      </c>
      <c r="U85" s="84" t="s">
        <v>333</v>
      </c>
      <c r="V85" s="84" t="s">
        <v>333</v>
      </c>
      <c r="W85" s="84">
        <v>0</v>
      </c>
      <c r="X85" s="84" t="s">
        <v>333</v>
      </c>
      <c r="Y85" s="84" t="s">
        <v>333</v>
      </c>
      <c r="Z85" s="84" t="s">
        <v>333</v>
      </c>
      <c r="AA85" s="84" t="s">
        <v>333</v>
      </c>
      <c r="AB85" s="84" t="s">
        <v>333</v>
      </c>
      <c r="AC85" s="386" t="s">
        <v>333</v>
      </c>
      <c r="AD85" s="85"/>
    </row>
    <row r="86" spans="1:30" s="83" customFormat="1" ht="11.25" customHeight="1" x14ac:dyDescent="0.15">
      <c r="A86" s="85"/>
      <c r="B86" s="614"/>
      <c r="C86" s="594"/>
      <c r="D86" s="589"/>
      <c r="E86" s="590"/>
      <c r="F86" s="399" t="s">
        <v>319</v>
      </c>
      <c r="G86" s="586"/>
      <c r="H86" s="560"/>
      <c r="I86" s="384"/>
      <c r="J86" s="84" t="s">
        <v>333</v>
      </c>
      <c r="K86" s="84" t="s">
        <v>333</v>
      </c>
      <c r="L86" s="84" t="s">
        <v>333</v>
      </c>
      <c r="M86" s="84" t="s">
        <v>333</v>
      </c>
      <c r="N86" s="84" t="s">
        <v>333</v>
      </c>
      <c r="O86" s="84" t="s">
        <v>333</v>
      </c>
      <c r="P86" s="84" t="s">
        <v>333</v>
      </c>
      <c r="Q86" s="84" t="s">
        <v>333</v>
      </c>
      <c r="R86" s="384"/>
      <c r="S86" s="84" t="s">
        <v>333</v>
      </c>
      <c r="T86" s="84" t="s">
        <v>333</v>
      </c>
      <c r="U86" s="84" t="s">
        <v>333</v>
      </c>
      <c r="V86" s="84" t="s">
        <v>333</v>
      </c>
      <c r="W86" s="84">
        <v>0</v>
      </c>
      <c r="X86" s="84" t="s">
        <v>333</v>
      </c>
      <c r="Y86" s="84" t="s">
        <v>333</v>
      </c>
      <c r="Z86" s="84" t="s">
        <v>333</v>
      </c>
      <c r="AA86" s="84" t="s">
        <v>333</v>
      </c>
      <c r="AB86" s="84" t="s">
        <v>333</v>
      </c>
      <c r="AC86" s="386" t="s">
        <v>333</v>
      </c>
      <c r="AD86" s="85"/>
    </row>
    <row r="87" spans="1:30" s="83" customFormat="1" ht="11.25" customHeight="1" x14ac:dyDescent="0.15">
      <c r="A87" s="85"/>
      <c r="B87" s="614"/>
      <c r="C87" s="594"/>
      <c r="D87" s="589"/>
      <c r="E87" s="590"/>
      <c r="F87" s="399" t="s">
        <v>320</v>
      </c>
      <c r="G87" s="586"/>
      <c r="H87" s="560"/>
      <c r="I87" s="384"/>
      <c r="J87" s="84" t="s">
        <v>333</v>
      </c>
      <c r="K87" s="84" t="s">
        <v>333</v>
      </c>
      <c r="L87" s="84" t="s">
        <v>333</v>
      </c>
      <c r="M87" s="84" t="s">
        <v>333</v>
      </c>
      <c r="N87" s="84" t="s">
        <v>333</v>
      </c>
      <c r="O87" s="84" t="s">
        <v>333</v>
      </c>
      <c r="P87" s="84" t="s">
        <v>333</v>
      </c>
      <c r="Q87" s="84" t="s">
        <v>333</v>
      </c>
      <c r="R87" s="384"/>
      <c r="S87" s="84" t="s">
        <v>333</v>
      </c>
      <c r="T87" s="84" t="s">
        <v>333</v>
      </c>
      <c r="U87" s="84" t="s">
        <v>333</v>
      </c>
      <c r="V87" s="84" t="s">
        <v>333</v>
      </c>
      <c r="W87" s="84">
        <v>0</v>
      </c>
      <c r="X87" s="84" t="s">
        <v>333</v>
      </c>
      <c r="Y87" s="84" t="s">
        <v>333</v>
      </c>
      <c r="Z87" s="84" t="s">
        <v>333</v>
      </c>
      <c r="AA87" s="84" t="s">
        <v>333</v>
      </c>
      <c r="AB87" s="84" t="s">
        <v>333</v>
      </c>
      <c r="AC87" s="386" t="s">
        <v>333</v>
      </c>
      <c r="AD87" s="85"/>
    </row>
    <row r="88" spans="1:30" s="83" customFormat="1" ht="11.25" customHeight="1" x14ac:dyDescent="0.15">
      <c r="A88" s="85"/>
      <c r="B88" s="614"/>
      <c r="C88" s="594"/>
      <c r="D88" s="589"/>
      <c r="E88" s="590"/>
      <c r="F88" s="399" t="s">
        <v>321</v>
      </c>
      <c r="G88" s="586"/>
      <c r="H88" s="560"/>
      <c r="I88" s="384"/>
      <c r="J88" s="84" t="s">
        <v>333</v>
      </c>
      <c r="K88" s="84" t="s">
        <v>333</v>
      </c>
      <c r="L88" s="84" t="s">
        <v>333</v>
      </c>
      <c r="M88" s="84" t="s">
        <v>333</v>
      </c>
      <c r="N88" s="84" t="s">
        <v>333</v>
      </c>
      <c r="O88" s="84" t="s">
        <v>333</v>
      </c>
      <c r="P88" s="84" t="s">
        <v>333</v>
      </c>
      <c r="Q88" s="84" t="s">
        <v>333</v>
      </c>
      <c r="R88" s="384"/>
      <c r="S88" s="84" t="s">
        <v>333</v>
      </c>
      <c r="T88" s="84" t="s">
        <v>333</v>
      </c>
      <c r="U88" s="84" t="s">
        <v>333</v>
      </c>
      <c r="V88" s="84" t="s">
        <v>333</v>
      </c>
      <c r="W88" s="84">
        <v>0</v>
      </c>
      <c r="X88" s="84" t="s">
        <v>333</v>
      </c>
      <c r="Y88" s="84" t="s">
        <v>333</v>
      </c>
      <c r="Z88" s="84" t="s">
        <v>333</v>
      </c>
      <c r="AA88" s="84" t="s">
        <v>333</v>
      </c>
      <c r="AB88" s="84" t="s">
        <v>333</v>
      </c>
      <c r="AC88" s="386" t="s">
        <v>333</v>
      </c>
      <c r="AD88" s="85"/>
    </row>
    <row r="89" spans="1:30" s="83" customFormat="1" ht="11.25" customHeight="1" x14ac:dyDescent="0.15">
      <c r="A89" s="85"/>
      <c r="B89" s="614"/>
      <c r="C89" s="594"/>
      <c r="D89" s="589"/>
      <c r="E89" s="590"/>
      <c r="F89" s="399" t="s">
        <v>322</v>
      </c>
      <c r="G89" s="586"/>
      <c r="H89" s="560"/>
      <c r="I89" s="384"/>
      <c r="J89" s="84" t="s">
        <v>333</v>
      </c>
      <c r="K89" s="84" t="s">
        <v>333</v>
      </c>
      <c r="L89" s="84" t="s">
        <v>333</v>
      </c>
      <c r="M89" s="84" t="s">
        <v>333</v>
      </c>
      <c r="N89" s="84" t="s">
        <v>333</v>
      </c>
      <c r="O89" s="84" t="s">
        <v>333</v>
      </c>
      <c r="P89" s="84" t="s">
        <v>333</v>
      </c>
      <c r="Q89" s="84" t="s">
        <v>333</v>
      </c>
      <c r="R89" s="384"/>
      <c r="S89" s="84" t="s">
        <v>333</v>
      </c>
      <c r="T89" s="84" t="s">
        <v>333</v>
      </c>
      <c r="U89" s="84" t="s">
        <v>333</v>
      </c>
      <c r="V89" s="84" t="s">
        <v>333</v>
      </c>
      <c r="W89" s="84">
        <v>0</v>
      </c>
      <c r="X89" s="84" t="s">
        <v>333</v>
      </c>
      <c r="Y89" s="84" t="s">
        <v>333</v>
      </c>
      <c r="Z89" s="84" t="s">
        <v>333</v>
      </c>
      <c r="AA89" s="84" t="s">
        <v>333</v>
      </c>
      <c r="AB89" s="84" t="s">
        <v>333</v>
      </c>
      <c r="AC89" s="386" t="s">
        <v>333</v>
      </c>
      <c r="AD89" s="85"/>
    </row>
    <row r="90" spans="1:30" s="83" customFormat="1" ht="11.25" customHeight="1" x14ac:dyDescent="0.15">
      <c r="A90" s="85"/>
      <c r="B90" s="614"/>
      <c r="C90" s="594"/>
      <c r="D90" s="589"/>
      <c r="E90" s="590"/>
      <c r="F90" s="399" t="s">
        <v>323</v>
      </c>
      <c r="G90" s="586"/>
      <c r="H90" s="560"/>
      <c r="I90" s="384"/>
      <c r="J90" s="84" t="s">
        <v>333</v>
      </c>
      <c r="K90" s="84" t="s">
        <v>333</v>
      </c>
      <c r="L90" s="84" t="s">
        <v>333</v>
      </c>
      <c r="M90" s="84" t="s">
        <v>333</v>
      </c>
      <c r="N90" s="84" t="s">
        <v>333</v>
      </c>
      <c r="O90" s="84" t="s">
        <v>333</v>
      </c>
      <c r="P90" s="84" t="s">
        <v>333</v>
      </c>
      <c r="Q90" s="84" t="s">
        <v>333</v>
      </c>
      <c r="R90" s="384"/>
      <c r="S90" s="84" t="s">
        <v>333</v>
      </c>
      <c r="T90" s="84" t="s">
        <v>333</v>
      </c>
      <c r="U90" s="84" t="s">
        <v>333</v>
      </c>
      <c r="V90" s="84" t="s">
        <v>333</v>
      </c>
      <c r="W90" s="84">
        <v>0</v>
      </c>
      <c r="X90" s="84" t="s">
        <v>333</v>
      </c>
      <c r="Y90" s="84" t="s">
        <v>333</v>
      </c>
      <c r="Z90" s="84" t="s">
        <v>333</v>
      </c>
      <c r="AA90" s="84" t="s">
        <v>333</v>
      </c>
      <c r="AB90" s="84" t="s">
        <v>333</v>
      </c>
      <c r="AC90" s="386" t="s">
        <v>333</v>
      </c>
      <c r="AD90" s="85"/>
    </row>
    <row r="91" spans="1:30" s="83" customFormat="1" ht="11.25" customHeight="1" x14ac:dyDescent="0.15">
      <c r="A91" s="85"/>
      <c r="B91" s="614"/>
      <c r="C91" s="594"/>
      <c r="D91" s="589"/>
      <c r="E91" s="590"/>
      <c r="F91" s="399" t="s">
        <v>324</v>
      </c>
      <c r="G91" s="586"/>
      <c r="H91" s="560"/>
      <c r="I91" s="384"/>
      <c r="J91" s="84" t="s">
        <v>333</v>
      </c>
      <c r="K91" s="84" t="s">
        <v>333</v>
      </c>
      <c r="L91" s="84" t="s">
        <v>333</v>
      </c>
      <c r="M91" s="84" t="s">
        <v>333</v>
      </c>
      <c r="N91" s="84" t="s">
        <v>333</v>
      </c>
      <c r="O91" s="84" t="s">
        <v>333</v>
      </c>
      <c r="P91" s="84" t="s">
        <v>333</v>
      </c>
      <c r="Q91" s="84" t="s">
        <v>333</v>
      </c>
      <c r="R91" s="384"/>
      <c r="S91" s="84" t="s">
        <v>333</v>
      </c>
      <c r="T91" s="84" t="s">
        <v>333</v>
      </c>
      <c r="U91" s="84" t="s">
        <v>333</v>
      </c>
      <c r="V91" s="84" t="s">
        <v>333</v>
      </c>
      <c r="W91" s="84">
        <v>0</v>
      </c>
      <c r="X91" s="84" t="s">
        <v>333</v>
      </c>
      <c r="Y91" s="84" t="s">
        <v>333</v>
      </c>
      <c r="Z91" s="84" t="s">
        <v>333</v>
      </c>
      <c r="AA91" s="84" t="s">
        <v>333</v>
      </c>
      <c r="AB91" s="84" t="s">
        <v>333</v>
      </c>
      <c r="AC91" s="386" t="s">
        <v>333</v>
      </c>
      <c r="AD91" s="85"/>
    </row>
    <row r="92" spans="1:30" s="83" customFormat="1" ht="11.25" customHeight="1" x14ac:dyDescent="0.15">
      <c r="A92" s="85"/>
      <c r="B92" s="614"/>
      <c r="C92" s="594"/>
      <c r="D92" s="589"/>
      <c r="E92" s="590"/>
      <c r="F92" s="399" t="s">
        <v>325</v>
      </c>
      <c r="G92" s="586"/>
      <c r="H92" s="560"/>
      <c r="I92" s="384"/>
      <c r="J92" s="84" t="s">
        <v>333</v>
      </c>
      <c r="K92" s="84" t="s">
        <v>333</v>
      </c>
      <c r="L92" s="84" t="s">
        <v>333</v>
      </c>
      <c r="M92" s="84" t="s">
        <v>333</v>
      </c>
      <c r="N92" s="84" t="s">
        <v>333</v>
      </c>
      <c r="O92" s="84" t="s">
        <v>333</v>
      </c>
      <c r="P92" s="84" t="s">
        <v>333</v>
      </c>
      <c r="Q92" s="84" t="s">
        <v>333</v>
      </c>
      <c r="R92" s="384"/>
      <c r="S92" s="84" t="s">
        <v>333</v>
      </c>
      <c r="T92" s="84" t="s">
        <v>333</v>
      </c>
      <c r="U92" s="84" t="s">
        <v>333</v>
      </c>
      <c r="V92" s="84" t="s">
        <v>333</v>
      </c>
      <c r="W92" s="84">
        <v>0</v>
      </c>
      <c r="X92" s="84" t="s">
        <v>333</v>
      </c>
      <c r="Y92" s="84" t="s">
        <v>333</v>
      </c>
      <c r="Z92" s="84" t="s">
        <v>333</v>
      </c>
      <c r="AA92" s="84" t="s">
        <v>333</v>
      </c>
      <c r="AB92" s="84" t="s">
        <v>333</v>
      </c>
      <c r="AC92" s="386" t="s">
        <v>333</v>
      </c>
      <c r="AD92" s="85"/>
    </row>
    <row r="93" spans="1:30" s="83" customFormat="1" ht="11.25" customHeight="1" x14ac:dyDescent="0.15">
      <c r="A93" s="85"/>
      <c r="B93" s="614"/>
      <c r="C93" s="594"/>
      <c r="D93" s="589"/>
      <c r="E93" s="590"/>
      <c r="F93" s="399" t="s">
        <v>326</v>
      </c>
      <c r="G93" s="586"/>
      <c r="H93" s="560"/>
      <c r="I93" s="384"/>
      <c r="J93" s="84" t="s">
        <v>333</v>
      </c>
      <c r="K93" s="84" t="s">
        <v>333</v>
      </c>
      <c r="L93" s="84" t="s">
        <v>333</v>
      </c>
      <c r="M93" s="84" t="s">
        <v>333</v>
      </c>
      <c r="N93" s="84" t="s">
        <v>333</v>
      </c>
      <c r="O93" s="84" t="s">
        <v>333</v>
      </c>
      <c r="P93" s="84" t="s">
        <v>333</v>
      </c>
      <c r="Q93" s="84" t="s">
        <v>333</v>
      </c>
      <c r="R93" s="384"/>
      <c r="S93" s="84" t="s">
        <v>333</v>
      </c>
      <c r="T93" s="84" t="s">
        <v>333</v>
      </c>
      <c r="U93" s="84" t="s">
        <v>333</v>
      </c>
      <c r="V93" s="84" t="s">
        <v>333</v>
      </c>
      <c r="W93" s="84">
        <v>0</v>
      </c>
      <c r="X93" s="84" t="s">
        <v>333</v>
      </c>
      <c r="Y93" s="84" t="s">
        <v>333</v>
      </c>
      <c r="Z93" s="84" t="s">
        <v>333</v>
      </c>
      <c r="AA93" s="84" t="s">
        <v>333</v>
      </c>
      <c r="AB93" s="84" t="s">
        <v>333</v>
      </c>
      <c r="AC93" s="386" t="s">
        <v>333</v>
      </c>
      <c r="AD93" s="85"/>
    </row>
    <row r="94" spans="1:30" s="83" customFormat="1" ht="11.25" customHeight="1" x14ac:dyDescent="0.15">
      <c r="A94" s="85"/>
      <c r="B94" s="614"/>
      <c r="C94" s="594"/>
      <c r="D94" s="589"/>
      <c r="E94" s="590"/>
      <c r="F94" s="399" t="s">
        <v>327</v>
      </c>
      <c r="G94" s="586"/>
      <c r="H94" s="560"/>
      <c r="I94" s="384"/>
      <c r="J94" s="84" t="s">
        <v>333</v>
      </c>
      <c r="K94" s="84" t="s">
        <v>333</v>
      </c>
      <c r="L94" s="84" t="s">
        <v>333</v>
      </c>
      <c r="M94" s="84" t="s">
        <v>333</v>
      </c>
      <c r="N94" s="84" t="s">
        <v>333</v>
      </c>
      <c r="O94" s="84" t="s">
        <v>333</v>
      </c>
      <c r="P94" s="84" t="s">
        <v>333</v>
      </c>
      <c r="Q94" s="84" t="s">
        <v>333</v>
      </c>
      <c r="R94" s="384"/>
      <c r="S94" s="84" t="s">
        <v>333</v>
      </c>
      <c r="T94" s="84" t="s">
        <v>333</v>
      </c>
      <c r="U94" s="84" t="s">
        <v>333</v>
      </c>
      <c r="V94" s="84" t="s">
        <v>333</v>
      </c>
      <c r="W94" s="84">
        <v>0</v>
      </c>
      <c r="X94" s="84" t="s">
        <v>333</v>
      </c>
      <c r="Y94" s="84" t="s">
        <v>333</v>
      </c>
      <c r="Z94" s="84" t="s">
        <v>333</v>
      </c>
      <c r="AA94" s="84" t="s">
        <v>333</v>
      </c>
      <c r="AB94" s="84" t="s">
        <v>333</v>
      </c>
      <c r="AC94" s="386" t="s">
        <v>333</v>
      </c>
      <c r="AD94" s="85"/>
    </row>
    <row r="95" spans="1:30" s="83" customFormat="1" ht="11.25" customHeight="1" x14ac:dyDescent="0.15">
      <c r="A95" s="85"/>
      <c r="B95" s="614"/>
      <c r="C95" s="594"/>
      <c r="D95" s="589"/>
      <c r="E95" s="590"/>
      <c r="F95" s="399" t="s">
        <v>328</v>
      </c>
      <c r="G95" s="586"/>
      <c r="H95" s="560"/>
      <c r="I95" s="384"/>
      <c r="J95" s="84" t="s">
        <v>333</v>
      </c>
      <c r="K95" s="84" t="s">
        <v>333</v>
      </c>
      <c r="L95" s="84" t="s">
        <v>333</v>
      </c>
      <c r="M95" s="84" t="s">
        <v>333</v>
      </c>
      <c r="N95" s="84" t="s">
        <v>333</v>
      </c>
      <c r="O95" s="84" t="s">
        <v>333</v>
      </c>
      <c r="P95" s="84" t="s">
        <v>333</v>
      </c>
      <c r="Q95" s="84" t="s">
        <v>333</v>
      </c>
      <c r="R95" s="384"/>
      <c r="S95" s="84" t="s">
        <v>333</v>
      </c>
      <c r="T95" s="84" t="s">
        <v>333</v>
      </c>
      <c r="U95" s="84" t="s">
        <v>333</v>
      </c>
      <c r="V95" s="84" t="s">
        <v>333</v>
      </c>
      <c r="W95" s="84">
        <v>0</v>
      </c>
      <c r="X95" s="84" t="s">
        <v>333</v>
      </c>
      <c r="Y95" s="84" t="s">
        <v>333</v>
      </c>
      <c r="Z95" s="84" t="s">
        <v>333</v>
      </c>
      <c r="AA95" s="84" t="s">
        <v>333</v>
      </c>
      <c r="AB95" s="84" t="s">
        <v>333</v>
      </c>
      <c r="AC95" s="386" t="s">
        <v>333</v>
      </c>
      <c r="AD95" s="85"/>
    </row>
    <row r="96" spans="1:30" s="83" customFormat="1" ht="11.25" customHeight="1" thickBot="1" x14ac:dyDescent="0.2">
      <c r="A96" s="85"/>
      <c r="B96" s="614"/>
      <c r="C96" s="616"/>
      <c r="D96" s="591"/>
      <c r="E96" s="592"/>
      <c r="F96" s="400" t="s">
        <v>329</v>
      </c>
      <c r="G96" s="586"/>
      <c r="H96" s="560"/>
      <c r="I96" s="384"/>
      <c r="J96" s="84" t="s">
        <v>333</v>
      </c>
      <c r="K96" s="84" t="s">
        <v>333</v>
      </c>
      <c r="L96" s="84" t="s">
        <v>333</v>
      </c>
      <c r="M96" s="84" t="s">
        <v>333</v>
      </c>
      <c r="N96" s="84" t="s">
        <v>333</v>
      </c>
      <c r="O96" s="84" t="s">
        <v>333</v>
      </c>
      <c r="P96" s="84" t="s">
        <v>333</v>
      </c>
      <c r="Q96" s="84" t="s">
        <v>333</v>
      </c>
      <c r="R96" s="384"/>
      <c r="S96" s="84" t="s">
        <v>333</v>
      </c>
      <c r="T96" s="84" t="s">
        <v>333</v>
      </c>
      <c r="U96" s="84" t="s">
        <v>333</v>
      </c>
      <c r="V96" s="84" t="s">
        <v>333</v>
      </c>
      <c r="W96" s="84">
        <v>0</v>
      </c>
      <c r="X96" s="84" t="s">
        <v>333</v>
      </c>
      <c r="Y96" s="84" t="s">
        <v>333</v>
      </c>
      <c r="Z96" s="84" t="s">
        <v>333</v>
      </c>
      <c r="AA96" s="84" t="s">
        <v>333</v>
      </c>
      <c r="AB96" s="84" t="s">
        <v>333</v>
      </c>
      <c r="AC96" s="386" t="s">
        <v>333</v>
      </c>
      <c r="AD96" s="85"/>
    </row>
    <row r="97" spans="1:30" s="83" customFormat="1" ht="11.25" customHeight="1" x14ac:dyDescent="0.15">
      <c r="A97" s="85"/>
      <c r="B97" s="614"/>
      <c r="C97" s="610" t="s">
        <v>592</v>
      </c>
      <c r="D97" s="611" t="s">
        <v>589</v>
      </c>
      <c r="E97" s="612" t="s">
        <v>290</v>
      </c>
      <c r="F97" s="398" t="s">
        <v>315</v>
      </c>
      <c r="G97" s="586"/>
      <c r="H97" s="560"/>
      <c r="I97" s="384"/>
      <c r="J97" s="84" t="s">
        <v>333</v>
      </c>
      <c r="K97" s="84" t="s">
        <v>333</v>
      </c>
      <c r="L97" s="84" t="s">
        <v>333</v>
      </c>
      <c r="M97" s="84" t="s">
        <v>333</v>
      </c>
      <c r="N97" s="84" t="s">
        <v>333</v>
      </c>
      <c r="O97" s="84" t="s">
        <v>333</v>
      </c>
      <c r="P97" s="84" t="s">
        <v>333</v>
      </c>
      <c r="Q97" s="84" t="s">
        <v>333</v>
      </c>
      <c r="R97" s="384"/>
      <c r="S97" s="84" t="s">
        <v>333</v>
      </c>
      <c r="T97" s="84" t="s">
        <v>333</v>
      </c>
      <c r="U97" s="84" t="s">
        <v>333</v>
      </c>
      <c r="V97" s="84" t="s">
        <v>333</v>
      </c>
      <c r="W97" s="84">
        <v>0</v>
      </c>
      <c r="X97" s="84" t="s">
        <v>333</v>
      </c>
      <c r="Y97" s="84" t="s">
        <v>333</v>
      </c>
      <c r="Z97" s="84" t="s">
        <v>333</v>
      </c>
      <c r="AA97" s="84" t="s">
        <v>333</v>
      </c>
      <c r="AB97" s="84" t="s">
        <v>333</v>
      </c>
      <c r="AC97" s="386" t="s">
        <v>333</v>
      </c>
      <c r="AD97" s="85"/>
    </row>
    <row r="98" spans="1:30" s="83" customFormat="1" ht="12.4" customHeight="1" x14ac:dyDescent="0.15">
      <c r="A98" s="85"/>
      <c r="B98" s="614"/>
      <c r="C98" s="594"/>
      <c r="D98" s="589"/>
      <c r="E98" s="590"/>
      <c r="F98" s="399" t="s">
        <v>317</v>
      </c>
      <c r="G98" s="586"/>
      <c r="H98" s="560"/>
      <c r="I98" s="384"/>
      <c r="J98" s="84" t="s">
        <v>333</v>
      </c>
      <c r="K98" s="84" t="s">
        <v>333</v>
      </c>
      <c r="L98" s="84" t="s">
        <v>333</v>
      </c>
      <c r="M98" s="84" t="s">
        <v>333</v>
      </c>
      <c r="N98" s="84" t="s">
        <v>333</v>
      </c>
      <c r="O98" s="84" t="s">
        <v>333</v>
      </c>
      <c r="P98" s="84" t="s">
        <v>333</v>
      </c>
      <c r="Q98" s="84" t="s">
        <v>333</v>
      </c>
      <c r="R98" s="384"/>
      <c r="S98" s="84" t="s">
        <v>333</v>
      </c>
      <c r="T98" s="84" t="s">
        <v>333</v>
      </c>
      <c r="U98" s="84" t="s">
        <v>333</v>
      </c>
      <c r="V98" s="84" t="s">
        <v>333</v>
      </c>
      <c r="W98" s="84">
        <v>0</v>
      </c>
      <c r="X98" s="84" t="s">
        <v>333</v>
      </c>
      <c r="Y98" s="84" t="s">
        <v>333</v>
      </c>
      <c r="Z98" s="84" t="s">
        <v>333</v>
      </c>
      <c r="AA98" s="84" t="s">
        <v>333</v>
      </c>
      <c r="AB98" s="84" t="s">
        <v>333</v>
      </c>
      <c r="AC98" s="386" t="s">
        <v>333</v>
      </c>
      <c r="AD98" s="85"/>
    </row>
    <row r="99" spans="1:30" s="83" customFormat="1" ht="12.4" customHeight="1" x14ac:dyDescent="0.15">
      <c r="A99" s="85"/>
      <c r="B99" s="614"/>
      <c r="C99" s="594"/>
      <c r="D99" s="589"/>
      <c r="E99" s="590"/>
      <c r="F99" s="399" t="s">
        <v>318</v>
      </c>
      <c r="G99" s="586"/>
      <c r="H99" s="560"/>
      <c r="I99" s="384"/>
      <c r="J99" s="84" t="s">
        <v>333</v>
      </c>
      <c r="K99" s="84" t="s">
        <v>333</v>
      </c>
      <c r="L99" s="84" t="s">
        <v>333</v>
      </c>
      <c r="M99" s="84" t="s">
        <v>333</v>
      </c>
      <c r="N99" s="84" t="s">
        <v>333</v>
      </c>
      <c r="O99" s="84" t="s">
        <v>333</v>
      </c>
      <c r="P99" s="84" t="s">
        <v>333</v>
      </c>
      <c r="Q99" s="84" t="s">
        <v>333</v>
      </c>
      <c r="R99" s="384"/>
      <c r="S99" s="84" t="s">
        <v>333</v>
      </c>
      <c r="T99" s="84" t="s">
        <v>333</v>
      </c>
      <c r="U99" s="84" t="s">
        <v>333</v>
      </c>
      <c r="V99" s="84" t="s">
        <v>333</v>
      </c>
      <c r="W99" s="84">
        <v>0</v>
      </c>
      <c r="X99" s="84" t="s">
        <v>333</v>
      </c>
      <c r="Y99" s="84" t="s">
        <v>333</v>
      </c>
      <c r="Z99" s="84" t="s">
        <v>333</v>
      </c>
      <c r="AA99" s="84" t="s">
        <v>333</v>
      </c>
      <c r="AB99" s="84" t="s">
        <v>333</v>
      </c>
      <c r="AC99" s="386" t="s">
        <v>333</v>
      </c>
      <c r="AD99" s="85"/>
    </row>
    <row r="100" spans="1:30" s="83" customFormat="1" ht="12.4" customHeight="1" x14ac:dyDescent="0.15">
      <c r="A100" s="85"/>
      <c r="B100" s="614"/>
      <c r="C100" s="594"/>
      <c r="D100" s="589"/>
      <c r="E100" s="590"/>
      <c r="F100" s="399" t="s">
        <v>319</v>
      </c>
      <c r="G100" s="586"/>
      <c r="H100" s="560"/>
      <c r="I100" s="384"/>
      <c r="J100" s="84" t="s">
        <v>333</v>
      </c>
      <c r="K100" s="84" t="s">
        <v>333</v>
      </c>
      <c r="L100" s="84" t="s">
        <v>333</v>
      </c>
      <c r="M100" s="84" t="s">
        <v>333</v>
      </c>
      <c r="N100" s="84" t="s">
        <v>333</v>
      </c>
      <c r="O100" s="84" t="s">
        <v>333</v>
      </c>
      <c r="P100" s="84" t="s">
        <v>333</v>
      </c>
      <c r="Q100" s="84" t="s">
        <v>333</v>
      </c>
      <c r="R100" s="384"/>
      <c r="S100" s="84" t="s">
        <v>333</v>
      </c>
      <c r="T100" s="84" t="s">
        <v>333</v>
      </c>
      <c r="U100" s="84" t="s">
        <v>333</v>
      </c>
      <c r="V100" s="84" t="s">
        <v>333</v>
      </c>
      <c r="W100" s="84">
        <v>0</v>
      </c>
      <c r="X100" s="84" t="s">
        <v>333</v>
      </c>
      <c r="Y100" s="84" t="s">
        <v>333</v>
      </c>
      <c r="Z100" s="84" t="s">
        <v>333</v>
      </c>
      <c r="AA100" s="84" t="s">
        <v>333</v>
      </c>
      <c r="AB100" s="84" t="s">
        <v>333</v>
      </c>
      <c r="AC100" s="386" t="s">
        <v>333</v>
      </c>
      <c r="AD100" s="85"/>
    </row>
    <row r="101" spans="1:30" s="83" customFormat="1" ht="12.4" customHeight="1" x14ac:dyDescent="0.15">
      <c r="A101" s="85"/>
      <c r="B101" s="614"/>
      <c r="C101" s="594"/>
      <c r="D101" s="589"/>
      <c r="E101" s="590"/>
      <c r="F101" s="399" t="s">
        <v>320</v>
      </c>
      <c r="G101" s="586"/>
      <c r="H101" s="560"/>
      <c r="I101" s="384"/>
      <c r="J101" s="84" t="s">
        <v>333</v>
      </c>
      <c r="K101" s="84" t="s">
        <v>333</v>
      </c>
      <c r="L101" s="84" t="s">
        <v>333</v>
      </c>
      <c r="M101" s="84" t="s">
        <v>333</v>
      </c>
      <c r="N101" s="84" t="s">
        <v>333</v>
      </c>
      <c r="O101" s="84" t="s">
        <v>333</v>
      </c>
      <c r="P101" s="84" t="s">
        <v>333</v>
      </c>
      <c r="Q101" s="84" t="s">
        <v>333</v>
      </c>
      <c r="R101" s="384"/>
      <c r="S101" s="84" t="s">
        <v>333</v>
      </c>
      <c r="T101" s="84" t="s">
        <v>333</v>
      </c>
      <c r="U101" s="84" t="s">
        <v>333</v>
      </c>
      <c r="V101" s="84" t="s">
        <v>333</v>
      </c>
      <c r="W101" s="84">
        <v>0</v>
      </c>
      <c r="X101" s="84" t="s">
        <v>333</v>
      </c>
      <c r="Y101" s="84" t="s">
        <v>333</v>
      </c>
      <c r="Z101" s="84" t="s">
        <v>333</v>
      </c>
      <c r="AA101" s="84" t="s">
        <v>333</v>
      </c>
      <c r="AB101" s="84" t="s">
        <v>333</v>
      </c>
      <c r="AC101" s="386" t="s">
        <v>333</v>
      </c>
      <c r="AD101" s="85"/>
    </row>
    <row r="102" spans="1:30" s="83" customFormat="1" ht="12.4" customHeight="1" x14ac:dyDescent="0.15">
      <c r="A102" s="85"/>
      <c r="B102" s="614"/>
      <c r="C102" s="594"/>
      <c r="D102" s="589"/>
      <c r="E102" s="590"/>
      <c r="F102" s="399" t="s">
        <v>321</v>
      </c>
      <c r="G102" s="586"/>
      <c r="H102" s="560"/>
      <c r="I102" s="384"/>
      <c r="J102" s="84" t="s">
        <v>333</v>
      </c>
      <c r="K102" s="84" t="s">
        <v>333</v>
      </c>
      <c r="L102" s="84" t="s">
        <v>333</v>
      </c>
      <c r="M102" s="84" t="s">
        <v>333</v>
      </c>
      <c r="N102" s="84" t="s">
        <v>333</v>
      </c>
      <c r="O102" s="84" t="s">
        <v>333</v>
      </c>
      <c r="P102" s="84" t="s">
        <v>333</v>
      </c>
      <c r="Q102" s="84" t="s">
        <v>333</v>
      </c>
      <c r="R102" s="384"/>
      <c r="S102" s="84" t="s">
        <v>333</v>
      </c>
      <c r="T102" s="84" t="s">
        <v>333</v>
      </c>
      <c r="U102" s="84" t="s">
        <v>333</v>
      </c>
      <c r="V102" s="84" t="s">
        <v>333</v>
      </c>
      <c r="W102" s="84">
        <v>0</v>
      </c>
      <c r="X102" s="84" t="s">
        <v>333</v>
      </c>
      <c r="Y102" s="84" t="s">
        <v>333</v>
      </c>
      <c r="Z102" s="84" t="s">
        <v>333</v>
      </c>
      <c r="AA102" s="84" t="s">
        <v>333</v>
      </c>
      <c r="AB102" s="84" t="s">
        <v>333</v>
      </c>
      <c r="AC102" s="386" t="s">
        <v>333</v>
      </c>
      <c r="AD102" s="85"/>
    </row>
    <row r="103" spans="1:30" s="83" customFormat="1" ht="12.4" customHeight="1" x14ac:dyDescent="0.15">
      <c r="A103" s="85"/>
      <c r="B103" s="614"/>
      <c r="C103" s="594"/>
      <c r="D103" s="589"/>
      <c r="E103" s="590"/>
      <c r="F103" s="399" t="s">
        <v>322</v>
      </c>
      <c r="G103" s="586"/>
      <c r="H103" s="560"/>
      <c r="I103" s="384"/>
      <c r="J103" s="84" t="s">
        <v>333</v>
      </c>
      <c r="K103" s="84" t="s">
        <v>333</v>
      </c>
      <c r="L103" s="84" t="s">
        <v>333</v>
      </c>
      <c r="M103" s="84" t="s">
        <v>333</v>
      </c>
      <c r="N103" s="84" t="s">
        <v>333</v>
      </c>
      <c r="O103" s="84" t="s">
        <v>333</v>
      </c>
      <c r="P103" s="84" t="s">
        <v>333</v>
      </c>
      <c r="Q103" s="84" t="s">
        <v>333</v>
      </c>
      <c r="R103" s="384"/>
      <c r="S103" s="84" t="s">
        <v>333</v>
      </c>
      <c r="T103" s="84" t="s">
        <v>333</v>
      </c>
      <c r="U103" s="84" t="s">
        <v>333</v>
      </c>
      <c r="V103" s="84" t="s">
        <v>333</v>
      </c>
      <c r="W103" s="84">
        <v>0</v>
      </c>
      <c r="X103" s="84" t="s">
        <v>333</v>
      </c>
      <c r="Y103" s="84" t="s">
        <v>333</v>
      </c>
      <c r="Z103" s="84" t="s">
        <v>333</v>
      </c>
      <c r="AA103" s="84" t="s">
        <v>333</v>
      </c>
      <c r="AB103" s="84" t="s">
        <v>333</v>
      </c>
      <c r="AC103" s="386" t="s">
        <v>333</v>
      </c>
      <c r="AD103" s="85"/>
    </row>
    <row r="104" spans="1:30" s="83" customFormat="1" ht="12.4" customHeight="1" x14ac:dyDescent="0.15">
      <c r="A104" s="85"/>
      <c r="B104" s="614"/>
      <c r="C104" s="594"/>
      <c r="D104" s="589"/>
      <c r="E104" s="590"/>
      <c r="F104" s="399" t="s">
        <v>323</v>
      </c>
      <c r="G104" s="586"/>
      <c r="H104" s="560"/>
      <c r="I104" s="384"/>
      <c r="J104" s="84" t="s">
        <v>333</v>
      </c>
      <c r="K104" s="84" t="s">
        <v>333</v>
      </c>
      <c r="L104" s="84" t="s">
        <v>333</v>
      </c>
      <c r="M104" s="84" t="s">
        <v>333</v>
      </c>
      <c r="N104" s="84" t="s">
        <v>333</v>
      </c>
      <c r="O104" s="84" t="s">
        <v>333</v>
      </c>
      <c r="P104" s="84" t="s">
        <v>333</v>
      </c>
      <c r="Q104" s="84" t="s">
        <v>333</v>
      </c>
      <c r="R104" s="384"/>
      <c r="S104" s="84" t="s">
        <v>333</v>
      </c>
      <c r="T104" s="84" t="s">
        <v>333</v>
      </c>
      <c r="U104" s="84" t="s">
        <v>333</v>
      </c>
      <c r="V104" s="84" t="s">
        <v>333</v>
      </c>
      <c r="W104" s="84">
        <v>0</v>
      </c>
      <c r="X104" s="84" t="s">
        <v>333</v>
      </c>
      <c r="Y104" s="84" t="s">
        <v>333</v>
      </c>
      <c r="Z104" s="84" t="s">
        <v>333</v>
      </c>
      <c r="AA104" s="84" t="s">
        <v>333</v>
      </c>
      <c r="AB104" s="84" t="s">
        <v>333</v>
      </c>
      <c r="AC104" s="386" t="s">
        <v>333</v>
      </c>
      <c r="AD104" s="85"/>
    </row>
    <row r="105" spans="1:30" s="83" customFormat="1" ht="12.4" customHeight="1" x14ac:dyDescent="0.15">
      <c r="A105" s="85"/>
      <c r="B105" s="614"/>
      <c r="C105" s="594"/>
      <c r="D105" s="589"/>
      <c r="E105" s="590"/>
      <c r="F105" s="399" t="s">
        <v>324</v>
      </c>
      <c r="G105" s="586"/>
      <c r="H105" s="560"/>
      <c r="I105" s="384"/>
      <c r="J105" s="84" t="s">
        <v>333</v>
      </c>
      <c r="K105" s="84" t="s">
        <v>333</v>
      </c>
      <c r="L105" s="84" t="s">
        <v>333</v>
      </c>
      <c r="M105" s="84" t="s">
        <v>333</v>
      </c>
      <c r="N105" s="84" t="s">
        <v>333</v>
      </c>
      <c r="O105" s="84" t="s">
        <v>333</v>
      </c>
      <c r="P105" s="84" t="s">
        <v>333</v>
      </c>
      <c r="Q105" s="84" t="s">
        <v>333</v>
      </c>
      <c r="R105" s="384"/>
      <c r="S105" s="84" t="s">
        <v>333</v>
      </c>
      <c r="T105" s="84" t="s">
        <v>333</v>
      </c>
      <c r="U105" s="84" t="s">
        <v>333</v>
      </c>
      <c r="V105" s="84" t="s">
        <v>333</v>
      </c>
      <c r="W105" s="84">
        <v>0</v>
      </c>
      <c r="X105" s="84" t="s">
        <v>333</v>
      </c>
      <c r="Y105" s="84" t="s">
        <v>333</v>
      </c>
      <c r="Z105" s="84" t="s">
        <v>333</v>
      </c>
      <c r="AA105" s="84" t="s">
        <v>333</v>
      </c>
      <c r="AB105" s="84" t="s">
        <v>333</v>
      </c>
      <c r="AC105" s="386" t="s">
        <v>333</v>
      </c>
      <c r="AD105" s="85"/>
    </row>
    <row r="106" spans="1:30" s="83" customFormat="1" ht="12.4" customHeight="1" x14ac:dyDescent="0.15">
      <c r="A106" s="85"/>
      <c r="B106" s="614"/>
      <c r="C106" s="594"/>
      <c r="D106" s="589"/>
      <c r="E106" s="590"/>
      <c r="F106" s="399" t="s">
        <v>325</v>
      </c>
      <c r="G106" s="586"/>
      <c r="H106" s="560"/>
      <c r="I106" s="384"/>
      <c r="J106" s="84" t="s">
        <v>333</v>
      </c>
      <c r="K106" s="84" t="s">
        <v>333</v>
      </c>
      <c r="L106" s="84" t="s">
        <v>333</v>
      </c>
      <c r="M106" s="84" t="s">
        <v>333</v>
      </c>
      <c r="N106" s="84" t="s">
        <v>333</v>
      </c>
      <c r="O106" s="84" t="s">
        <v>333</v>
      </c>
      <c r="P106" s="84" t="s">
        <v>333</v>
      </c>
      <c r="Q106" s="84" t="s">
        <v>333</v>
      </c>
      <c r="R106" s="384"/>
      <c r="S106" s="84" t="s">
        <v>333</v>
      </c>
      <c r="T106" s="84" t="s">
        <v>333</v>
      </c>
      <c r="U106" s="84" t="s">
        <v>333</v>
      </c>
      <c r="V106" s="84" t="s">
        <v>333</v>
      </c>
      <c r="W106" s="84">
        <v>0</v>
      </c>
      <c r="X106" s="84" t="s">
        <v>333</v>
      </c>
      <c r="Y106" s="84" t="s">
        <v>333</v>
      </c>
      <c r="Z106" s="84" t="s">
        <v>333</v>
      </c>
      <c r="AA106" s="84" t="s">
        <v>333</v>
      </c>
      <c r="AB106" s="84" t="s">
        <v>333</v>
      </c>
      <c r="AC106" s="386" t="s">
        <v>333</v>
      </c>
      <c r="AD106" s="85"/>
    </row>
    <row r="107" spans="1:30" s="83" customFormat="1" ht="12.4" customHeight="1" x14ac:dyDescent="0.15">
      <c r="A107" s="85"/>
      <c r="B107" s="614"/>
      <c r="C107" s="594"/>
      <c r="D107" s="589"/>
      <c r="E107" s="590"/>
      <c r="F107" s="399" t="s">
        <v>326</v>
      </c>
      <c r="G107" s="586"/>
      <c r="H107" s="560"/>
      <c r="I107" s="384"/>
      <c r="J107" s="84" t="s">
        <v>333</v>
      </c>
      <c r="K107" s="84" t="s">
        <v>333</v>
      </c>
      <c r="L107" s="84" t="s">
        <v>333</v>
      </c>
      <c r="M107" s="84" t="s">
        <v>333</v>
      </c>
      <c r="N107" s="84" t="s">
        <v>333</v>
      </c>
      <c r="O107" s="84" t="s">
        <v>333</v>
      </c>
      <c r="P107" s="84" t="s">
        <v>333</v>
      </c>
      <c r="Q107" s="84" t="s">
        <v>333</v>
      </c>
      <c r="R107" s="384"/>
      <c r="S107" s="84" t="s">
        <v>333</v>
      </c>
      <c r="T107" s="84" t="s">
        <v>333</v>
      </c>
      <c r="U107" s="84" t="s">
        <v>333</v>
      </c>
      <c r="V107" s="84" t="s">
        <v>333</v>
      </c>
      <c r="W107" s="84">
        <v>0</v>
      </c>
      <c r="X107" s="84" t="s">
        <v>333</v>
      </c>
      <c r="Y107" s="84" t="s">
        <v>333</v>
      </c>
      <c r="Z107" s="84" t="s">
        <v>333</v>
      </c>
      <c r="AA107" s="84" t="s">
        <v>333</v>
      </c>
      <c r="AB107" s="84" t="s">
        <v>333</v>
      </c>
      <c r="AC107" s="386" t="s">
        <v>333</v>
      </c>
      <c r="AD107" s="85"/>
    </row>
    <row r="108" spans="1:30" s="83" customFormat="1" ht="12.4" customHeight="1" x14ac:dyDescent="0.15">
      <c r="A108" s="85"/>
      <c r="B108" s="614"/>
      <c r="C108" s="594"/>
      <c r="D108" s="589"/>
      <c r="E108" s="590"/>
      <c r="F108" s="399" t="s">
        <v>327</v>
      </c>
      <c r="G108" s="586"/>
      <c r="H108" s="560"/>
      <c r="I108" s="384"/>
      <c r="J108" s="84" t="s">
        <v>333</v>
      </c>
      <c r="K108" s="84" t="s">
        <v>333</v>
      </c>
      <c r="L108" s="84" t="s">
        <v>333</v>
      </c>
      <c r="M108" s="84" t="s">
        <v>333</v>
      </c>
      <c r="N108" s="84" t="s">
        <v>333</v>
      </c>
      <c r="O108" s="84" t="s">
        <v>333</v>
      </c>
      <c r="P108" s="84" t="s">
        <v>333</v>
      </c>
      <c r="Q108" s="84" t="s">
        <v>333</v>
      </c>
      <c r="R108" s="384"/>
      <c r="S108" s="84" t="s">
        <v>333</v>
      </c>
      <c r="T108" s="84" t="s">
        <v>333</v>
      </c>
      <c r="U108" s="84" t="s">
        <v>333</v>
      </c>
      <c r="V108" s="84" t="s">
        <v>333</v>
      </c>
      <c r="W108" s="84">
        <v>0</v>
      </c>
      <c r="X108" s="84" t="s">
        <v>333</v>
      </c>
      <c r="Y108" s="84" t="s">
        <v>333</v>
      </c>
      <c r="Z108" s="84" t="s">
        <v>333</v>
      </c>
      <c r="AA108" s="84" t="s">
        <v>333</v>
      </c>
      <c r="AB108" s="84" t="s">
        <v>333</v>
      </c>
      <c r="AC108" s="386" t="s">
        <v>333</v>
      </c>
      <c r="AD108" s="85"/>
    </row>
    <row r="109" spans="1:30" s="83" customFormat="1" ht="12.4" customHeight="1" x14ac:dyDescent="0.15">
      <c r="A109" s="85"/>
      <c r="B109" s="614"/>
      <c r="C109" s="594"/>
      <c r="D109" s="589"/>
      <c r="E109" s="590"/>
      <c r="F109" s="399" t="s">
        <v>328</v>
      </c>
      <c r="G109" s="586"/>
      <c r="H109" s="560"/>
      <c r="I109" s="384"/>
      <c r="J109" s="84" t="s">
        <v>333</v>
      </c>
      <c r="K109" s="84" t="s">
        <v>333</v>
      </c>
      <c r="L109" s="84" t="s">
        <v>333</v>
      </c>
      <c r="M109" s="84" t="s">
        <v>333</v>
      </c>
      <c r="N109" s="84" t="s">
        <v>333</v>
      </c>
      <c r="O109" s="84" t="s">
        <v>333</v>
      </c>
      <c r="P109" s="84" t="s">
        <v>333</v>
      </c>
      <c r="Q109" s="84" t="s">
        <v>333</v>
      </c>
      <c r="R109" s="384"/>
      <c r="S109" s="84" t="s">
        <v>333</v>
      </c>
      <c r="T109" s="84" t="s">
        <v>333</v>
      </c>
      <c r="U109" s="84" t="s">
        <v>333</v>
      </c>
      <c r="V109" s="84" t="s">
        <v>333</v>
      </c>
      <c r="W109" s="84">
        <v>0</v>
      </c>
      <c r="X109" s="84" t="s">
        <v>333</v>
      </c>
      <c r="Y109" s="84" t="s">
        <v>333</v>
      </c>
      <c r="Z109" s="84" t="s">
        <v>333</v>
      </c>
      <c r="AA109" s="84" t="s">
        <v>333</v>
      </c>
      <c r="AB109" s="84" t="s">
        <v>333</v>
      </c>
      <c r="AC109" s="386" t="s">
        <v>333</v>
      </c>
      <c r="AD109" s="85"/>
    </row>
    <row r="110" spans="1:30" s="83" customFormat="1" ht="12.4" customHeight="1" x14ac:dyDescent="0.15">
      <c r="A110" s="85"/>
      <c r="B110" s="614"/>
      <c r="C110" s="594"/>
      <c r="D110" s="589"/>
      <c r="E110" s="590"/>
      <c r="F110" s="399" t="s">
        <v>329</v>
      </c>
      <c r="G110" s="586"/>
      <c r="H110" s="560"/>
      <c r="I110" s="384"/>
      <c r="J110" s="84" t="s">
        <v>333</v>
      </c>
      <c r="K110" s="84" t="s">
        <v>333</v>
      </c>
      <c r="L110" s="84" t="s">
        <v>333</v>
      </c>
      <c r="M110" s="84" t="s">
        <v>333</v>
      </c>
      <c r="N110" s="84" t="s">
        <v>333</v>
      </c>
      <c r="O110" s="84" t="s">
        <v>333</v>
      </c>
      <c r="P110" s="84" t="s">
        <v>333</v>
      </c>
      <c r="Q110" s="84" t="s">
        <v>333</v>
      </c>
      <c r="R110" s="384"/>
      <c r="S110" s="84" t="s">
        <v>333</v>
      </c>
      <c r="T110" s="84" t="s">
        <v>333</v>
      </c>
      <c r="U110" s="84" t="s">
        <v>333</v>
      </c>
      <c r="V110" s="84" t="s">
        <v>333</v>
      </c>
      <c r="W110" s="84">
        <v>0</v>
      </c>
      <c r="X110" s="84" t="s">
        <v>333</v>
      </c>
      <c r="Y110" s="84" t="s">
        <v>333</v>
      </c>
      <c r="Z110" s="84" t="s">
        <v>333</v>
      </c>
      <c r="AA110" s="84" t="s">
        <v>333</v>
      </c>
      <c r="AB110" s="84" t="s">
        <v>333</v>
      </c>
      <c r="AC110" s="386" t="s">
        <v>333</v>
      </c>
      <c r="AD110" s="85"/>
    </row>
    <row r="111" spans="1:30" s="83" customFormat="1" ht="12.4" customHeight="1" x14ac:dyDescent="0.15">
      <c r="A111" s="85"/>
      <c r="B111" s="614"/>
      <c r="C111" s="594" t="s">
        <v>592</v>
      </c>
      <c r="D111" s="589" t="s">
        <v>589</v>
      </c>
      <c r="E111" s="590" t="s">
        <v>590</v>
      </c>
      <c r="F111" s="399" t="s">
        <v>315</v>
      </c>
      <c r="G111" s="586"/>
      <c r="H111" s="560"/>
      <c r="I111" s="384"/>
      <c r="J111" s="84" t="s">
        <v>333</v>
      </c>
      <c r="K111" s="84" t="s">
        <v>333</v>
      </c>
      <c r="L111" s="84" t="s">
        <v>333</v>
      </c>
      <c r="M111" s="84" t="s">
        <v>333</v>
      </c>
      <c r="N111" s="84" t="s">
        <v>333</v>
      </c>
      <c r="O111" s="84" t="s">
        <v>333</v>
      </c>
      <c r="P111" s="84" t="s">
        <v>333</v>
      </c>
      <c r="Q111" s="84" t="s">
        <v>333</v>
      </c>
      <c r="R111" s="384"/>
      <c r="S111" s="84" t="s">
        <v>333</v>
      </c>
      <c r="T111" s="84" t="s">
        <v>333</v>
      </c>
      <c r="U111" s="84" t="s">
        <v>333</v>
      </c>
      <c r="V111" s="84" t="s">
        <v>333</v>
      </c>
      <c r="W111" s="84">
        <v>6.589438471117524</v>
      </c>
      <c r="X111" s="84" t="s">
        <v>333</v>
      </c>
      <c r="Y111" s="84" t="s">
        <v>333</v>
      </c>
      <c r="Z111" s="84" t="s">
        <v>333</v>
      </c>
      <c r="AA111" s="84" t="s">
        <v>333</v>
      </c>
      <c r="AB111" s="84" t="s">
        <v>333</v>
      </c>
      <c r="AC111" s="386" t="s">
        <v>333</v>
      </c>
      <c r="AD111" s="85"/>
    </row>
    <row r="112" spans="1:30" s="83" customFormat="1" ht="12.4" customHeight="1" x14ac:dyDescent="0.15">
      <c r="A112" s="85"/>
      <c r="B112" s="614"/>
      <c r="C112" s="594"/>
      <c r="D112" s="589"/>
      <c r="E112" s="590"/>
      <c r="F112" s="399" t="s">
        <v>317</v>
      </c>
      <c r="G112" s="586"/>
      <c r="H112" s="560"/>
      <c r="I112" s="384"/>
      <c r="J112" s="84" t="s">
        <v>333</v>
      </c>
      <c r="K112" s="84" t="s">
        <v>333</v>
      </c>
      <c r="L112" s="84" t="s">
        <v>333</v>
      </c>
      <c r="M112" s="84" t="s">
        <v>333</v>
      </c>
      <c r="N112" s="84" t="s">
        <v>333</v>
      </c>
      <c r="O112" s="84" t="s">
        <v>333</v>
      </c>
      <c r="P112" s="84" t="s">
        <v>333</v>
      </c>
      <c r="Q112" s="84" t="s">
        <v>333</v>
      </c>
      <c r="R112" s="384"/>
      <c r="S112" s="84" t="s">
        <v>333</v>
      </c>
      <c r="T112" s="84" t="s">
        <v>333</v>
      </c>
      <c r="U112" s="84" t="s">
        <v>333</v>
      </c>
      <c r="V112" s="84" t="s">
        <v>333</v>
      </c>
      <c r="W112" s="84">
        <v>6.5144851219082414</v>
      </c>
      <c r="X112" s="84" t="s">
        <v>333</v>
      </c>
      <c r="Y112" s="84" t="s">
        <v>333</v>
      </c>
      <c r="Z112" s="84" t="s">
        <v>333</v>
      </c>
      <c r="AA112" s="84" t="s">
        <v>333</v>
      </c>
      <c r="AB112" s="84" t="s">
        <v>333</v>
      </c>
      <c r="AC112" s="386" t="s">
        <v>333</v>
      </c>
      <c r="AD112" s="85"/>
    </row>
    <row r="113" spans="1:30" s="83" customFormat="1" ht="12.4" customHeight="1" x14ac:dyDescent="0.15">
      <c r="A113" s="85"/>
      <c r="B113" s="614"/>
      <c r="C113" s="594"/>
      <c r="D113" s="589"/>
      <c r="E113" s="590"/>
      <c r="F113" s="399" t="s">
        <v>318</v>
      </c>
      <c r="G113" s="586"/>
      <c r="H113" s="560"/>
      <c r="I113" s="384"/>
      <c r="J113" s="84" t="s">
        <v>333</v>
      </c>
      <c r="K113" s="84" t="s">
        <v>333</v>
      </c>
      <c r="L113" s="84" t="s">
        <v>333</v>
      </c>
      <c r="M113" s="84" t="s">
        <v>333</v>
      </c>
      <c r="N113" s="84" t="s">
        <v>333</v>
      </c>
      <c r="O113" s="84" t="s">
        <v>333</v>
      </c>
      <c r="P113" s="84" t="s">
        <v>333</v>
      </c>
      <c r="Q113" s="84" t="s">
        <v>333</v>
      </c>
      <c r="R113" s="384"/>
      <c r="S113" s="84" t="s">
        <v>333</v>
      </c>
      <c r="T113" s="84" t="s">
        <v>333</v>
      </c>
      <c r="U113" s="84" t="s">
        <v>333</v>
      </c>
      <c r="V113" s="84" t="s">
        <v>333</v>
      </c>
      <c r="W113" s="84">
        <v>6.6425540505401202</v>
      </c>
      <c r="X113" s="84" t="s">
        <v>333</v>
      </c>
      <c r="Y113" s="84" t="s">
        <v>333</v>
      </c>
      <c r="Z113" s="84" t="s">
        <v>333</v>
      </c>
      <c r="AA113" s="84" t="s">
        <v>333</v>
      </c>
      <c r="AB113" s="84" t="s">
        <v>333</v>
      </c>
      <c r="AC113" s="386" t="s">
        <v>333</v>
      </c>
      <c r="AD113" s="85"/>
    </row>
    <row r="114" spans="1:30" s="83" customFormat="1" ht="12.4" customHeight="1" x14ac:dyDescent="0.15">
      <c r="A114" s="85"/>
      <c r="B114" s="614"/>
      <c r="C114" s="594"/>
      <c r="D114" s="589"/>
      <c r="E114" s="590"/>
      <c r="F114" s="399" t="s">
        <v>319</v>
      </c>
      <c r="G114" s="586"/>
      <c r="H114" s="560"/>
      <c r="I114" s="384"/>
      <c r="J114" s="84" t="s">
        <v>333</v>
      </c>
      <c r="K114" s="84" t="s">
        <v>333</v>
      </c>
      <c r="L114" s="84" t="s">
        <v>333</v>
      </c>
      <c r="M114" s="84" t="s">
        <v>333</v>
      </c>
      <c r="N114" s="84" t="s">
        <v>333</v>
      </c>
      <c r="O114" s="84" t="s">
        <v>333</v>
      </c>
      <c r="P114" s="84" t="s">
        <v>333</v>
      </c>
      <c r="Q114" s="84" t="s">
        <v>333</v>
      </c>
      <c r="R114" s="384"/>
      <c r="S114" s="84" t="s">
        <v>333</v>
      </c>
      <c r="T114" s="84" t="s">
        <v>333</v>
      </c>
      <c r="U114" s="84" t="s">
        <v>333</v>
      </c>
      <c r="V114" s="84" t="s">
        <v>333</v>
      </c>
      <c r="W114" s="84">
        <v>6.6841469186482252</v>
      </c>
      <c r="X114" s="84" t="s">
        <v>333</v>
      </c>
      <c r="Y114" s="84" t="s">
        <v>333</v>
      </c>
      <c r="Z114" s="84" t="s">
        <v>333</v>
      </c>
      <c r="AA114" s="84" t="s">
        <v>333</v>
      </c>
      <c r="AB114" s="84" t="s">
        <v>333</v>
      </c>
      <c r="AC114" s="386" t="s">
        <v>333</v>
      </c>
      <c r="AD114" s="85"/>
    </row>
    <row r="115" spans="1:30" s="83" customFormat="1" ht="12.4" customHeight="1" x14ac:dyDescent="0.15">
      <c r="A115" s="85"/>
      <c r="B115" s="614"/>
      <c r="C115" s="594"/>
      <c r="D115" s="589"/>
      <c r="E115" s="590"/>
      <c r="F115" s="399" t="s">
        <v>320</v>
      </c>
      <c r="G115" s="586"/>
      <c r="H115" s="560"/>
      <c r="I115" s="384"/>
      <c r="J115" s="84" t="s">
        <v>333</v>
      </c>
      <c r="K115" s="84" t="s">
        <v>333</v>
      </c>
      <c r="L115" s="84" t="s">
        <v>333</v>
      </c>
      <c r="M115" s="84" t="s">
        <v>333</v>
      </c>
      <c r="N115" s="84" t="s">
        <v>333</v>
      </c>
      <c r="O115" s="84" t="s">
        <v>333</v>
      </c>
      <c r="P115" s="84" t="s">
        <v>333</v>
      </c>
      <c r="Q115" s="84" t="s">
        <v>333</v>
      </c>
      <c r="R115" s="384"/>
      <c r="S115" s="84" t="s">
        <v>333</v>
      </c>
      <c r="T115" s="84" t="s">
        <v>333</v>
      </c>
      <c r="U115" s="84" t="s">
        <v>333</v>
      </c>
      <c r="V115" s="84" t="s">
        <v>333</v>
      </c>
      <c r="W115" s="84">
        <v>6.5589913661887502</v>
      </c>
      <c r="X115" s="84" t="s">
        <v>333</v>
      </c>
      <c r="Y115" s="84" t="s">
        <v>333</v>
      </c>
      <c r="Z115" s="84" t="s">
        <v>333</v>
      </c>
      <c r="AA115" s="84" t="s">
        <v>333</v>
      </c>
      <c r="AB115" s="84" t="s">
        <v>333</v>
      </c>
      <c r="AC115" s="386" t="s">
        <v>333</v>
      </c>
      <c r="AD115" s="85"/>
    </row>
    <row r="116" spans="1:30" s="83" customFormat="1" ht="12.4" customHeight="1" x14ac:dyDescent="0.15">
      <c r="A116" s="85"/>
      <c r="B116" s="614"/>
      <c r="C116" s="594"/>
      <c r="D116" s="589"/>
      <c r="E116" s="590"/>
      <c r="F116" s="399" t="s">
        <v>321</v>
      </c>
      <c r="G116" s="586"/>
      <c r="H116" s="560"/>
      <c r="I116" s="384"/>
      <c r="J116" s="84" t="s">
        <v>333</v>
      </c>
      <c r="K116" s="84" t="s">
        <v>333</v>
      </c>
      <c r="L116" s="84" t="s">
        <v>333</v>
      </c>
      <c r="M116" s="84" t="s">
        <v>333</v>
      </c>
      <c r="N116" s="84" t="s">
        <v>333</v>
      </c>
      <c r="O116" s="84" t="s">
        <v>333</v>
      </c>
      <c r="P116" s="84" t="s">
        <v>333</v>
      </c>
      <c r="Q116" s="84" t="s">
        <v>333</v>
      </c>
      <c r="R116" s="384"/>
      <c r="S116" s="84" t="s">
        <v>333</v>
      </c>
      <c r="T116" s="84" t="s">
        <v>333</v>
      </c>
      <c r="U116" s="84" t="s">
        <v>333</v>
      </c>
      <c r="V116" s="84" t="s">
        <v>333</v>
      </c>
      <c r="W116" s="84">
        <v>6.4764453689561785</v>
      </c>
      <c r="X116" s="84" t="s">
        <v>333</v>
      </c>
      <c r="Y116" s="84" t="s">
        <v>333</v>
      </c>
      <c r="Z116" s="84" t="s">
        <v>333</v>
      </c>
      <c r="AA116" s="84" t="s">
        <v>333</v>
      </c>
      <c r="AB116" s="84" t="s">
        <v>333</v>
      </c>
      <c r="AC116" s="386" t="s">
        <v>333</v>
      </c>
      <c r="AD116" s="85"/>
    </row>
    <row r="117" spans="1:30" s="83" customFormat="1" ht="12.4" customHeight="1" x14ac:dyDescent="0.15">
      <c r="A117" s="85"/>
      <c r="B117" s="614"/>
      <c r="C117" s="594"/>
      <c r="D117" s="589"/>
      <c r="E117" s="590"/>
      <c r="F117" s="399" t="s">
        <v>322</v>
      </c>
      <c r="G117" s="586"/>
      <c r="H117" s="560"/>
      <c r="I117" s="384"/>
      <c r="J117" s="84" t="s">
        <v>333</v>
      </c>
      <c r="K117" s="84" t="s">
        <v>333</v>
      </c>
      <c r="L117" s="84" t="s">
        <v>333</v>
      </c>
      <c r="M117" s="84" t="s">
        <v>333</v>
      </c>
      <c r="N117" s="84" t="s">
        <v>333</v>
      </c>
      <c r="O117" s="84" t="s">
        <v>333</v>
      </c>
      <c r="P117" s="84" t="s">
        <v>333</v>
      </c>
      <c r="Q117" s="84" t="s">
        <v>333</v>
      </c>
      <c r="R117" s="384"/>
      <c r="S117" s="84" t="s">
        <v>333</v>
      </c>
      <c r="T117" s="84" t="s">
        <v>333</v>
      </c>
      <c r="U117" s="84" t="s">
        <v>333</v>
      </c>
      <c r="V117" s="84" t="s">
        <v>333</v>
      </c>
      <c r="W117" s="84">
        <v>6.5873529519024565</v>
      </c>
      <c r="X117" s="84" t="s">
        <v>333</v>
      </c>
      <c r="Y117" s="84" t="s">
        <v>333</v>
      </c>
      <c r="Z117" s="84" t="s">
        <v>333</v>
      </c>
      <c r="AA117" s="84" t="s">
        <v>333</v>
      </c>
      <c r="AB117" s="84" t="s">
        <v>333</v>
      </c>
      <c r="AC117" s="386" t="s">
        <v>333</v>
      </c>
      <c r="AD117" s="85"/>
    </row>
    <row r="118" spans="1:30" s="83" customFormat="1" ht="12.4" customHeight="1" x14ac:dyDescent="0.15">
      <c r="A118" s="85"/>
      <c r="B118" s="614"/>
      <c r="C118" s="594"/>
      <c r="D118" s="589"/>
      <c r="E118" s="590"/>
      <c r="F118" s="399" t="s">
        <v>323</v>
      </c>
      <c r="G118" s="586"/>
      <c r="H118" s="560"/>
      <c r="I118" s="384"/>
      <c r="J118" s="84" t="s">
        <v>333</v>
      </c>
      <c r="K118" s="84" t="s">
        <v>333</v>
      </c>
      <c r="L118" s="84" t="s">
        <v>333</v>
      </c>
      <c r="M118" s="84" t="s">
        <v>333</v>
      </c>
      <c r="N118" s="84" t="s">
        <v>333</v>
      </c>
      <c r="O118" s="84" t="s">
        <v>333</v>
      </c>
      <c r="P118" s="84" t="s">
        <v>333</v>
      </c>
      <c r="Q118" s="84" t="s">
        <v>333</v>
      </c>
      <c r="R118" s="384"/>
      <c r="S118" s="84" t="s">
        <v>333</v>
      </c>
      <c r="T118" s="84" t="s">
        <v>333</v>
      </c>
      <c r="U118" s="84" t="s">
        <v>333</v>
      </c>
      <c r="V118" s="84" t="s">
        <v>333</v>
      </c>
      <c r="W118" s="84">
        <v>6.5436735830868322</v>
      </c>
      <c r="X118" s="84" t="s">
        <v>333</v>
      </c>
      <c r="Y118" s="84" t="s">
        <v>333</v>
      </c>
      <c r="Z118" s="84" t="s">
        <v>333</v>
      </c>
      <c r="AA118" s="84" t="s">
        <v>333</v>
      </c>
      <c r="AB118" s="84" t="s">
        <v>333</v>
      </c>
      <c r="AC118" s="386" t="s">
        <v>333</v>
      </c>
      <c r="AD118" s="85"/>
    </row>
    <row r="119" spans="1:30" s="83" customFormat="1" ht="12.4" customHeight="1" x14ac:dyDescent="0.15">
      <c r="A119" s="85"/>
      <c r="B119" s="614"/>
      <c r="C119" s="594"/>
      <c r="D119" s="589"/>
      <c r="E119" s="590"/>
      <c r="F119" s="399" t="s">
        <v>324</v>
      </c>
      <c r="G119" s="586"/>
      <c r="H119" s="560"/>
      <c r="I119" s="384"/>
      <c r="J119" s="84" t="s">
        <v>333</v>
      </c>
      <c r="K119" s="84" t="s">
        <v>333</v>
      </c>
      <c r="L119" s="84" t="s">
        <v>333</v>
      </c>
      <c r="M119" s="84" t="s">
        <v>333</v>
      </c>
      <c r="N119" s="84" t="s">
        <v>333</v>
      </c>
      <c r="O119" s="84" t="s">
        <v>333</v>
      </c>
      <c r="P119" s="84" t="s">
        <v>333</v>
      </c>
      <c r="Q119" s="84" t="s">
        <v>333</v>
      </c>
      <c r="R119" s="384"/>
      <c r="S119" s="84" t="s">
        <v>333</v>
      </c>
      <c r="T119" s="84" t="s">
        <v>333</v>
      </c>
      <c r="U119" s="84" t="s">
        <v>333</v>
      </c>
      <c r="V119" s="84" t="s">
        <v>333</v>
      </c>
      <c r="W119" s="84">
        <v>6.5514359392354615</v>
      </c>
      <c r="X119" s="84" t="s">
        <v>333</v>
      </c>
      <c r="Y119" s="84" t="s">
        <v>333</v>
      </c>
      <c r="Z119" s="84" t="s">
        <v>333</v>
      </c>
      <c r="AA119" s="84" t="s">
        <v>333</v>
      </c>
      <c r="AB119" s="84" t="s">
        <v>333</v>
      </c>
      <c r="AC119" s="386" t="s">
        <v>333</v>
      </c>
      <c r="AD119" s="85"/>
    </row>
    <row r="120" spans="1:30" s="83" customFormat="1" ht="12.4" customHeight="1" x14ac:dyDescent="0.15">
      <c r="A120" s="85"/>
      <c r="B120" s="614"/>
      <c r="C120" s="594"/>
      <c r="D120" s="589"/>
      <c r="E120" s="590"/>
      <c r="F120" s="399" t="s">
        <v>325</v>
      </c>
      <c r="G120" s="586"/>
      <c r="H120" s="560"/>
      <c r="I120" s="384"/>
      <c r="J120" s="84" t="s">
        <v>333</v>
      </c>
      <c r="K120" s="84" t="s">
        <v>333</v>
      </c>
      <c r="L120" s="84" t="s">
        <v>333</v>
      </c>
      <c r="M120" s="84" t="s">
        <v>333</v>
      </c>
      <c r="N120" s="84" t="s">
        <v>333</v>
      </c>
      <c r="O120" s="84" t="s">
        <v>333</v>
      </c>
      <c r="P120" s="84" t="s">
        <v>333</v>
      </c>
      <c r="Q120" s="84" t="s">
        <v>333</v>
      </c>
      <c r="R120" s="384"/>
      <c r="S120" s="84" t="s">
        <v>333</v>
      </c>
      <c r="T120" s="84" t="s">
        <v>333</v>
      </c>
      <c r="U120" s="84" t="s">
        <v>333</v>
      </c>
      <c r="V120" s="84" t="s">
        <v>333</v>
      </c>
      <c r="W120" s="84">
        <v>6.4670012065997176</v>
      </c>
      <c r="X120" s="84" t="s">
        <v>333</v>
      </c>
      <c r="Y120" s="84" t="s">
        <v>333</v>
      </c>
      <c r="Z120" s="84" t="s">
        <v>333</v>
      </c>
      <c r="AA120" s="84" t="s">
        <v>333</v>
      </c>
      <c r="AB120" s="84" t="s">
        <v>333</v>
      </c>
      <c r="AC120" s="386" t="s">
        <v>333</v>
      </c>
      <c r="AD120" s="85"/>
    </row>
    <row r="121" spans="1:30" s="83" customFormat="1" ht="12.4" customHeight="1" x14ac:dyDescent="0.15">
      <c r="A121" s="85"/>
      <c r="B121" s="614"/>
      <c r="C121" s="594"/>
      <c r="D121" s="589"/>
      <c r="E121" s="590"/>
      <c r="F121" s="399" t="s">
        <v>326</v>
      </c>
      <c r="G121" s="586"/>
      <c r="H121" s="560"/>
      <c r="I121" s="384"/>
      <c r="J121" s="84" t="s">
        <v>333</v>
      </c>
      <c r="K121" s="84" t="s">
        <v>333</v>
      </c>
      <c r="L121" s="84" t="s">
        <v>333</v>
      </c>
      <c r="M121" s="84" t="s">
        <v>333</v>
      </c>
      <c r="N121" s="84" t="s">
        <v>333</v>
      </c>
      <c r="O121" s="84" t="s">
        <v>333</v>
      </c>
      <c r="P121" s="84" t="s">
        <v>333</v>
      </c>
      <c r="Q121" s="84" t="s">
        <v>333</v>
      </c>
      <c r="R121" s="384"/>
      <c r="S121" s="84" t="s">
        <v>333</v>
      </c>
      <c r="T121" s="84" t="s">
        <v>333</v>
      </c>
      <c r="U121" s="84" t="s">
        <v>333</v>
      </c>
      <c r="V121" s="84" t="s">
        <v>333</v>
      </c>
      <c r="W121" s="84">
        <v>6.4423133309405731</v>
      </c>
      <c r="X121" s="84" t="s">
        <v>333</v>
      </c>
      <c r="Y121" s="84" t="s">
        <v>333</v>
      </c>
      <c r="Z121" s="84" t="s">
        <v>333</v>
      </c>
      <c r="AA121" s="84" t="s">
        <v>333</v>
      </c>
      <c r="AB121" s="84" t="s">
        <v>333</v>
      </c>
      <c r="AC121" s="386" t="s">
        <v>333</v>
      </c>
      <c r="AD121" s="85"/>
    </row>
    <row r="122" spans="1:30" s="83" customFormat="1" ht="12.4" customHeight="1" x14ac:dyDescent="0.15">
      <c r="A122" s="85"/>
      <c r="B122" s="614"/>
      <c r="C122" s="594"/>
      <c r="D122" s="589"/>
      <c r="E122" s="590"/>
      <c r="F122" s="399" t="s">
        <v>327</v>
      </c>
      <c r="G122" s="586"/>
      <c r="H122" s="560"/>
      <c r="I122" s="384"/>
      <c r="J122" s="84" t="s">
        <v>333</v>
      </c>
      <c r="K122" s="84" t="s">
        <v>333</v>
      </c>
      <c r="L122" s="84" t="s">
        <v>333</v>
      </c>
      <c r="M122" s="84" t="s">
        <v>333</v>
      </c>
      <c r="N122" s="84" t="s">
        <v>333</v>
      </c>
      <c r="O122" s="84" t="s">
        <v>333</v>
      </c>
      <c r="P122" s="84" t="s">
        <v>333</v>
      </c>
      <c r="Q122" s="84" t="s">
        <v>333</v>
      </c>
      <c r="R122" s="384"/>
      <c r="S122" s="84" t="s">
        <v>333</v>
      </c>
      <c r="T122" s="84" t="s">
        <v>333</v>
      </c>
      <c r="U122" s="84" t="s">
        <v>333</v>
      </c>
      <c r="V122" s="84" t="s">
        <v>333</v>
      </c>
      <c r="W122" s="84">
        <v>6.5562763096546641</v>
      </c>
      <c r="X122" s="84" t="s">
        <v>333</v>
      </c>
      <c r="Y122" s="84" t="s">
        <v>333</v>
      </c>
      <c r="Z122" s="84" t="s">
        <v>333</v>
      </c>
      <c r="AA122" s="84" t="s">
        <v>333</v>
      </c>
      <c r="AB122" s="84" t="s">
        <v>333</v>
      </c>
      <c r="AC122" s="386" t="s">
        <v>333</v>
      </c>
      <c r="AD122" s="85"/>
    </row>
    <row r="123" spans="1:30" s="83" customFormat="1" ht="12.4" customHeight="1" x14ac:dyDescent="0.15">
      <c r="A123" s="85"/>
      <c r="B123" s="614"/>
      <c r="C123" s="594"/>
      <c r="D123" s="589"/>
      <c r="E123" s="590"/>
      <c r="F123" s="399" t="s">
        <v>328</v>
      </c>
      <c r="G123" s="586"/>
      <c r="H123" s="560"/>
      <c r="I123" s="384"/>
      <c r="J123" s="84" t="s">
        <v>333</v>
      </c>
      <c r="K123" s="84" t="s">
        <v>333</v>
      </c>
      <c r="L123" s="84" t="s">
        <v>333</v>
      </c>
      <c r="M123" s="84" t="s">
        <v>333</v>
      </c>
      <c r="N123" s="84" t="s">
        <v>333</v>
      </c>
      <c r="O123" s="84" t="s">
        <v>333</v>
      </c>
      <c r="P123" s="84" t="s">
        <v>333</v>
      </c>
      <c r="Q123" s="84" t="s">
        <v>333</v>
      </c>
      <c r="R123" s="384"/>
      <c r="S123" s="84" t="s">
        <v>333</v>
      </c>
      <c r="T123" s="84" t="s">
        <v>333</v>
      </c>
      <c r="U123" s="84" t="s">
        <v>333</v>
      </c>
      <c r="V123" s="84" t="s">
        <v>333</v>
      </c>
      <c r="W123" s="84">
        <v>6.5542135821073106</v>
      </c>
      <c r="X123" s="84" t="s">
        <v>333</v>
      </c>
      <c r="Y123" s="84" t="s">
        <v>333</v>
      </c>
      <c r="Z123" s="84" t="s">
        <v>333</v>
      </c>
      <c r="AA123" s="84" t="s">
        <v>333</v>
      </c>
      <c r="AB123" s="84" t="s">
        <v>333</v>
      </c>
      <c r="AC123" s="386" t="s">
        <v>333</v>
      </c>
      <c r="AD123" s="85"/>
    </row>
    <row r="124" spans="1:30" s="83" customFormat="1" ht="12.4" customHeight="1" x14ac:dyDescent="0.15">
      <c r="A124" s="85"/>
      <c r="B124" s="614"/>
      <c r="C124" s="594"/>
      <c r="D124" s="589"/>
      <c r="E124" s="590"/>
      <c r="F124" s="399" t="s">
        <v>329</v>
      </c>
      <c r="G124" s="586"/>
      <c r="H124" s="560"/>
      <c r="I124" s="384"/>
      <c r="J124" s="84" t="s">
        <v>333</v>
      </c>
      <c r="K124" s="84" t="s">
        <v>333</v>
      </c>
      <c r="L124" s="84" t="s">
        <v>333</v>
      </c>
      <c r="M124" s="84" t="s">
        <v>333</v>
      </c>
      <c r="N124" s="84" t="s">
        <v>333</v>
      </c>
      <c r="O124" s="84" t="s">
        <v>333</v>
      </c>
      <c r="P124" s="84" t="s">
        <v>333</v>
      </c>
      <c r="Q124" s="84" t="s">
        <v>333</v>
      </c>
      <c r="R124" s="384"/>
      <c r="S124" s="84" t="s">
        <v>333</v>
      </c>
      <c r="T124" s="84" t="s">
        <v>333</v>
      </c>
      <c r="U124" s="84" t="s">
        <v>333</v>
      </c>
      <c r="V124" s="84" t="s">
        <v>333</v>
      </c>
      <c r="W124" s="84">
        <v>6.4988829015144267</v>
      </c>
      <c r="X124" s="84" t="s">
        <v>333</v>
      </c>
      <c r="Y124" s="84" t="s">
        <v>333</v>
      </c>
      <c r="Z124" s="84" t="s">
        <v>333</v>
      </c>
      <c r="AA124" s="84" t="s">
        <v>333</v>
      </c>
      <c r="AB124" s="84" t="s">
        <v>333</v>
      </c>
      <c r="AC124" s="386" t="s">
        <v>333</v>
      </c>
      <c r="AD124" s="85"/>
    </row>
    <row r="125" spans="1:30" s="83" customFormat="1" ht="12.4" customHeight="1" x14ac:dyDescent="0.15">
      <c r="A125" s="85"/>
      <c r="B125" s="614"/>
      <c r="C125" s="594" t="s">
        <v>592</v>
      </c>
      <c r="D125" s="589" t="s">
        <v>591</v>
      </c>
      <c r="E125" s="590" t="s">
        <v>290</v>
      </c>
      <c r="F125" s="399" t="s">
        <v>315</v>
      </c>
      <c r="G125" s="586"/>
      <c r="H125" s="560"/>
      <c r="I125" s="384"/>
      <c r="J125" s="84" t="s">
        <v>333</v>
      </c>
      <c r="K125" s="84" t="s">
        <v>333</v>
      </c>
      <c r="L125" s="84" t="s">
        <v>333</v>
      </c>
      <c r="M125" s="84" t="s">
        <v>333</v>
      </c>
      <c r="N125" s="84" t="s">
        <v>333</v>
      </c>
      <c r="O125" s="84" t="s">
        <v>333</v>
      </c>
      <c r="P125" s="84" t="s">
        <v>333</v>
      </c>
      <c r="Q125" s="84" t="s">
        <v>333</v>
      </c>
      <c r="R125" s="384"/>
      <c r="S125" s="84" t="s">
        <v>333</v>
      </c>
      <c r="T125" s="84" t="s">
        <v>333</v>
      </c>
      <c r="U125" s="84" t="s">
        <v>333</v>
      </c>
      <c r="V125" s="84" t="s">
        <v>333</v>
      </c>
      <c r="W125" s="84">
        <v>0</v>
      </c>
      <c r="X125" s="84" t="s">
        <v>333</v>
      </c>
      <c r="Y125" s="84" t="s">
        <v>333</v>
      </c>
      <c r="Z125" s="84" t="s">
        <v>333</v>
      </c>
      <c r="AA125" s="84" t="s">
        <v>333</v>
      </c>
      <c r="AB125" s="84" t="s">
        <v>333</v>
      </c>
      <c r="AC125" s="386" t="s">
        <v>333</v>
      </c>
      <c r="AD125" s="85"/>
    </row>
    <row r="126" spans="1:30" s="83" customFormat="1" ht="12.4" customHeight="1" x14ac:dyDescent="0.15">
      <c r="A126" s="85"/>
      <c r="B126" s="614"/>
      <c r="C126" s="594"/>
      <c r="D126" s="589"/>
      <c r="E126" s="590"/>
      <c r="F126" s="399" t="s">
        <v>317</v>
      </c>
      <c r="G126" s="586"/>
      <c r="H126" s="560"/>
      <c r="I126" s="384"/>
      <c r="J126" s="84" t="s">
        <v>333</v>
      </c>
      <c r="K126" s="84" t="s">
        <v>333</v>
      </c>
      <c r="L126" s="84" t="s">
        <v>333</v>
      </c>
      <c r="M126" s="84" t="s">
        <v>333</v>
      </c>
      <c r="N126" s="84" t="s">
        <v>333</v>
      </c>
      <c r="O126" s="84" t="s">
        <v>333</v>
      </c>
      <c r="P126" s="84" t="s">
        <v>333</v>
      </c>
      <c r="Q126" s="84" t="s">
        <v>333</v>
      </c>
      <c r="R126" s="384"/>
      <c r="S126" s="84" t="s">
        <v>333</v>
      </c>
      <c r="T126" s="84" t="s">
        <v>333</v>
      </c>
      <c r="U126" s="84" t="s">
        <v>333</v>
      </c>
      <c r="V126" s="84" t="s">
        <v>333</v>
      </c>
      <c r="W126" s="84">
        <v>0</v>
      </c>
      <c r="X126" s="84" t="s">
        <v>333</v>
      </c>
      <c r="Y126" s="84" t="s">
        <v>333</v>
      </c>
      <c r="Z126" s="84" t="s">
        <v>333</v>
      </c>
      <c r="AA126" s="84" t="s">
        <v>333</v>
      </c>
      <c r="AB126" s="84" t="s">
        <v>333</v>
      </c>
      <c r="AC126" s="386" t="s">
        <v>333</v>
      </c>
      <c r="AD126" s="85"/>
    </row>
    <row r="127" spans="1:30" s="83" customFormat="1" ht="12.4" customHeight="1" x14ac:dyDescent="0.15">
      <c r="A127" s="85"/>
      <c r="B127" s="614"/>
      <c r="C127" s="594"/>
      <c r="D127" s="589"/>
      <c r="E127" s="590"/>
      <c r="F127" s="399" t="s">
        <v>318</v>
      </c>
      <c r="G127" s="586"/>
      <c r="H127" s="560"/>
      <c r="I127" s="384"/>
      <c r="J127" s="84" t="s">
        <v>333</v>
      </c>
      <c r="K127" s="84" t="s">
        <v>333</v>
      </c>
      <c r="L127" s="84" t="s">
        <v>333</v>
      </c>
      <c r="M127" s="84" t="s">
        <v>333</v>
      </c>
      <c r="N127" s="84" t="s">
        <v>333</v>
      </c>
      <c r="O127" s="84" t="s">
        <v>333</v>
      </c>
      <c r="P127" s="84" t="s">
        <v>333</v>
      </c>
      <c r="Q127" s="84" t="s">
        <v>333</v>
      </c>
      <c r="R127" s="384"/>
      <c r="S127" s="84" t="s">
        <v>333</v>
      </c>
      <c r="T127" s="84" t="s">
        <v>333</v>
      </c>
      <c r="U127" s="84" t="s">
        <v>333</v>
      </c>
      <c r="V127" s="84" t="s">
        <v>333</v>
      </c>
      <c r="W127" s="84">
        <v>0</v>
      </c>
      <c r="X127" s="84" t="s">
        <v>333</v>
      </c>
      <c r="Y127" s="84" t="s">
        <v>333</v>
      </c>
      <c r="Z127" s="84" t="s">
        <v>333</v>
      </c>
      <c r="AA127" s="84" t="s">
        <v>333</v>
      </c>
      <c r="AB127" s="84" t="s">
        <v>333</v>
      </c>
      <c r="AC127" s="386" t="s">
        <v>333</v>
      </c>
      <c r="AD127" s="85"/>
    </row>
    <row r="128" spans="1:30" s="83" customFormat="1" ht="12.4" customHeight="1" x14ac:dyDescent="0.15">
      <c r="A128" s="85"/>
      <c r="B128" s="614"/>
      <c r="C128" s="594"/>
      <c r="D128" s="589"/>
      <c r="E128" s="590"/>
      <c r="F128" s="399" t="s">
        <v>319</v>
      </c>
      <c r="G128" s="586"/>
      <c r="H128" s="560"/>
      <c r="I128" s="384"/>
      <c r="J128" s="84" t="s">
        <v>333</v>
      </c>
      <c r="K128" s="84" t="s">
        <v>333</v>
      </c>
      <c r="L128" s="84" t="s">
        <v>333</v>
      </c>
      <c r="M128" s="84" t="s">
        <v>333</v>
      </c>
      <c r="N128" s="84" t="s">
        <v>333</v>
      </c>
      <c r="O128" s="84" t="s">
        <v>333</v>
      </c>
      <c r="P128" s="84" t="s">
        <v>333</v>
      </c>
      <c r="Q128" s="84" t="s">
        <v>333</v>
      </c>
      <c r="R128" s="384"/>
      <c r="S128" s="84" t="s">
        <v>333</v>
      </c>
      <c r="T128" s="84" t="s">
        <v>333</v>
      </c>
      <c r="U128" s="84" t="s">
        <v>333</v>
      </c>
      <c r="V128" s="84" t="s">
        <v>333</v>
      </c>
      <c r="W128" s="84">
        <v>0</v>
      </c>
      <c r="X128" s="84" t="s">
        <v>333</v>
      </c>
      <c r="Y128" s="84" t="s">
        <v>333</v>
      </c>
      <c r="Z128" s="84" t="s">
        <v>333</v>
      </c>
      <c r="AA128" s="84" t="s">
        <v>333</v>
      </c>
      <c r="AB128" s="84" t="s">
        <v>333</v>
      </c>
      <c r="AC128" s="386" t="s">
        <v>333</v>
      </c>
      <c r="AD128" s="85"/>
    </row>
    <row r="129" spans="1:30" s="83" customFormat="1" ht="12.4" customHeight="1" x14ac:dyDescent="0.15">
      <c r="A129" s="85"/>
      <c r="B129" s="614"/>
      <c r="C129" s="594"/>
      <c r="D129" s="589"/>
      <c r="E129" s="590"/>
      <c r="F129" s="399" t="s">
        <v>320</v>
      </c>
      <c r="G129" s="586"/>
      <c r="H129" s="560"/>
      <c r="I129" s="384"/>
      <c r="J129" s="84" t="s">
        <v>333</v>
      </c>
      <c r="K129" s="84" t="s">
        <v>333</v>
      </c>
      <c r="L129" s="84" t="s">
        <v>333</v>
      </c>
      <c r="M129" s="84" t="s">
        <v>333</v>
      </c>
      <c r="N129" s="84" t="s">
        <v>333</v>
      </c>
      <c r="O129" s="84" t="s">
        <v>333</v>
      </c>
      <c r="P129" s="84" t="s">
        <v>333</v>
      </c>
      <c r="Q129" s="84" t="s">
        <v>333</v>
      </c>
      <c r="R129" s="384"/>
      <c r="S129" s="84" t="s">
        <v>333</v>
      </c>
      <c r="T129" s="84" t="s">
        <v>333</v>
      </c>
      <c r="U129" s="84" t="s">
        <v>333</v>
      </c>
      <c r="V129" s="84" t="s">
        <v>333</v>
      </c>
      <c r="W129" s="84">
        <v>0</v>
      </c>
      <c r="X129" s="84" t="s">
        <v>333</v>
      </c>
      <c r="Y129" s="84" t="s">
        <v>333</v>
      </c>
      <c r="Z129" s="84" t="s">
        <v>333</v>
      </c>
      <c r="AA129" s="84" t="s">
        <v>333</v>
      </c>
      <c r="AB129" s="84" t="s">
        <v>333</v>
      </c>
      <c r="AC129" s="386" t="s">
        <v>333</v>
      </c>
      <c r="AD129" s="85"/>
    </row>
    <row r="130" spans="1:30" s="83" customFormat="1" ht="12.4" customHeight="1" x14ac:dyDescent="0.15">
      <c r="A130" s="85"/>
      <c r="B130" s="614"/>
      <c r="C130" s="594"/>
      <c r="D130" s="589"/>
      <c r="E130" s="590"/>
      <c r="F130" s="399" t="s">
        <v>321</v>
      </c>
      <c r="G130" s="586"/>
      <c r="H130" s="560"/>
      <c r="I130" s="384"/>
      <c r="J130" s="84" t="s">
        <v>333</v>
      </c>
      <c r="K130" s="84" t="s">
        <v>333</v>
      </c>
      <c r="L130" s="84" t="s">
        <v>333</v>
      </c>
      <c r="M130" s="84" t="s">
        <v>333</v>
      </c>
      <c r="N130" s="84" t="s">
        <v>333</v>
      </c>
      <c r="O130" s="84" t="s">
        <v>333</v>
      </c>
      <c r="P130" s="84" t="s">
        <v>333</v>
      </c>
      <c r="Q130" s="84" t="s">
        <v>333</v>
      </c>
      <c r="R130" s="384"/>
      <c r="S130" s="84" t="s">
        <v>333</v>
      </c>
      <c r="T130" s="84" t="s">
        <v>333</v>
      </c>
      <c r="U130" s="84" t="s">
        <v>333</v>
      </c>
      <c r="V130" s="84" t="s">
        <v>333</v>
      </c>
      <c r="W130" s="84">
        <v>0</v>
      </c>
      <c r="X130" s="84" t="s">
        <v>333</v>
      </c>
      <c r="Y130" s="84" t="s">
        <v>333</v>
      </c>
      <c r="Z130" s="84" t="s">
        <v>333</v>
      </c>
      <c r="AA130" s="84" t="s">
        <v>333</v>
      </c>
      <c r="AB130" s="84" t="s">
        <v>333</v>
      </c>
      <c r="AC130" s="386" t="s">
        <v>333</v>
      </c>
      <c r="AD130" s="85"/>
    </row>
    <row r="131" spans="1:30" s="83" customFormat="1" ht="12.4" customHeight="1" x14ac:dyDescent="0.15">
      <c r="A131" s="85"/>
      <c r="B131" s="614"/>
      <c r="C131" s="594"/>
      <c r="D131" s="589"/>
      <c r="E131" s="590"/>
      <c r="F131" s="399" t="s">
        <v>322</v>
      </c>
      <c r="G131" s="586"/>
      <c r="H131" s="560"/>
      <c r="I131" s="384"/>
      <c r="J131" s="84" t="s">
        <v>333</v>
      </c>
      <c r="K131" s="84" t="s">
        <v>333</v>
      </c>
      <c r="L131" s="84" t="s">
        <v>333</v>
      </c>
      <c r="M131" s="84" t="s">
        <v>333</v>
      </c>
      <c r="N131" s="84" t="s">
        <v>333</v>
      </c>
      <c r="O131" s="84" t="s">
        <v>333</v>
      </c>
      <c r="P131" s="84" t="s">
        <v>333</v>
      </c>
      <c r="Q131" s="84" t="s">
        <v>333</v>
      </c>
      <c r="R131" s="384"/>
      <c r="S131" s="84" t="s">
        <v>333</v>
      </c>
      <c r="T131" s="84" t="s">
        <v>333</v>
      </c>
      <c r="U131" s="84" t="s">
        <v>333</v>
      </c>
      <c r="V131" s="84" t="s">
        <v>333</v>
      </c>
      <c r="W131" s="84">
        <v>0</v>
      </c>
      <c r="X131" s="84" t="s">
        <v>333</v>
      </c>
      <c r="Y131" s="84" t="s">
        <v>333</v>
      </c>
      <c r="Z131" s="84" t="s">
        <v>333</v>
      </c>
      <c r="AA131" s="84" t="s">
        <v>333</v>
      </c>
      <c r="AB131" s="84" t="s">
        <v>333</v>
      </c>
      <c r="AC131" s="386" t="s">
        <v>333</v>
      </c>
      <c r="AD131" s="85"/>
    </row>
    <row r="132" spans="1:30" s="83" customFormat="1" ht="12.4" customHeight="1" x14ac:dyDescent="0.15">
      <c r="A132" s="85"/>
      <c r="B132" s="614"/>
      <c r="C132" s="594"/>
      <c r="D132" s="589"/>
      <c r="E132" s="590"/>
      <c r="F132" s="399" t="s">
        <v>323</v>
      </c>
      <c r="G132" s="586"/>
      <c r="H132" s="560"/>
      <c r="I132" s="384"/>
      <c r="J132" s="84" t="s">
        <v>333</v>
      </c>
      <c r="K132" s="84" t="s">
        <v>333</v>
      </c>
      <c r="L132" s="84" t="s">
        <v>333</v>
      </c>
      <c r="M132" s="84" t="s">
        <v>333</v>
      </c>
      <c r="N132" s="84" t="s">
        <v>333</v>
      </c>
      <c r="O132" s="84" t="s">
        <v>333</v>
      </c>
      <c r="P132" s="84" t="s">
        <v>333</v>
      </c>
      <c r="Q132" s="84" t="s">
        <v>333</v>
      </c>
      <c r="R132" s="384"/>
      <c r="S132" s="84" t="s">
        <v>333</v>
      </c>
      <c r="T132" s="84" t="s">
        <v>333</v>
      </c>
      <c r="U132" s="84" t="s">
        <v>333</v>
      </c>
      <c r="V132" s="84" t="s">
        <v>333</v>
      </c>
      <c r="W132" s="84">
        <v>0</v>
      </c>
      <c r="X132" s="84" t="s">
        <v>333</v>
      </c>
      <c r="Y132" s="84" t="s">
        <v>333</v>
      </c>
      <c r="Z132" s="84" t="s">
        <v>333</v>
      </c>
      <c r="AA132" s="84" t="s">
        <v>333</v>
      </c>
      <c r="AB132" s="84" t="s">
        <v>333</v>
      </c>
      <c r="AC132" s="386" t="s">
        <v>333</v>
      </c>
      <c r="AD132" s="85"/>
    </row>
    <row r="133" spans="1:30" s="83" customFormat="1" ht="12.4" customHeight="1" x14ac:dyDescent="0.15">
      <c r="A133" s="85"/>
      <c r="B133" s="614"/>
      <c r="C133" s="594"/>
      <c r="D133" s="589"/>
      <c r="E133" s="590"/>
      <c r="F133" s="399" t="s">
        <v>324</v>
      </c>
      <c r="G133" s="586"/>
      <c r="H133" s="560"/>
      <c r="I133" s="384"/>
      <c r="J133" s="84" t="s">
        <v>333</v>
      </c>
      <c r="K133" s="84" t="s">
        <v>333</v>
      </c>
      <c r="L133" s="84" t="s">
        <v>333</v>
      </c>
      <c r="M133" s="84" t="s">
        <v>333</v>
      </c>
      <c r="N133" s="84" t="s">
        <v>333</v>
      </c>
      <c r="O133" s="84" t="s">
        <v>333</v>
      </c>
      <c r="P133" s="84" t="s">
        <v>333</v>
      </c>
      <c r="Q133" s="84" t="s">
        <v>333</v>
      </c>
      <c r="R133" s="384"/>
      <c r="S133" s="84" t="s">
        <v>333</v>
      </c>
      <c r="T133" s="84" t="s">
        <v>333</v>
      </c>
      <c r="U133" s="84" t="s">
        <v>333</v>
      </c>
      <c r="V133" s="84" t="s">
        <v>333</v>
      </c>
      <c r="W133" s="84">
        <v>0</v>
      </c>
      <c r="X133" s="84" t="s">
        <v>333</v>
      </c>
      <c r="Y133" s="84" t="s">
        <v>333</v>
      </c>
      <c r="Z133" s="84" t="s">
        <v>333</v>
      </c>
      <c r="AA133" s="84" t="s">
        <v>333</v>
      </c>
      <c r="AB133" s="84" t="s">
        <v>333</v>
      </c>
      <c r="AC133" s="386" t="s">
        <v>333</v>
      </c>
      <c r="AD133" s="85"/>
    </row>
    <row r="134" spans="1:30" s="83" customFormat="1" ht="12.4" customHeight="1" x14ac:dyDescent="0.15">
      <c r="A134" s="85"/>
      <c r="B134" s="614"/>
      <c r="C134" s="594"/>
      <c r="D134" s="589"/>
      <c r="E134" s="590"/>
      <c r="F134" s="399" t="s">
        <v>325</v>
      </c>
      <c r="G134" s="586"/>
      <c r="H134" s="560"/>
      <c r="I134" s="384"/>
      <c r="J134" s="84" t="s">
        <v>333</v>
      </c>
      <c r="K134" s="84" t="s">
        <v>333</v>
      </c>
      <c r="L134" s="84" t="s">
        <v>333</v>
      </c>
      <c r="M134" s="84" t="s">
        <v>333</v>
      </c>
      <c r="N134" s="84" t="s">
        <v>333</v>
      </c>
      <c r="O134" s="84" t="s">
        <v>333</v>
      </c>
      <c r="P134" s="84" t="s">
        <v>333</v>
      </c>
      <c r="Q134" s="84" t="s">
        <v>333</v>
      </c>
      <c r="R134" s="384"/>
      <c r="S134" s="84" t="s">
        <v>333</v>
      </c>
      <c r="T134" s="84" t="s">
        <v>333</v>
      </c>
      <c r="U134" s="84" t="s">
        <v>333</v>
      </c>
      <c r="V134" s="84" t="s">
        <v>333</v>
      </c>
      <c r="W134" s="84">
        <v>0</v>
      </c>
      <c r="X134" s="84" t="s">
        <v>333</v>
      </c>
      <c r="Y134" s="84" t="s">
        <v>333</v>
      </c>
      <c r="Z134" s="84" t="s">
        <v>333</v>
      </c>
      <c r="AA134" s="84" t="s">
        <v>333</v>
      </c>
      <c r="AB134" s="84" t="s">
        <v>333</v>
      </c>
      <c r="AC134" s="386" t="s">
        <v>333</v>
      </c>
      <c r="AD134" s="85"/>
    </row>
    <row r="135" spans="1:30" s="83" customFormat="1" ht="12.4" customHeight="1" x14ac:dyDescent="0.15">
      <c r="A135" s="85"/>
      <c r="B135" s="614"/>
      <c r="C135" s="594"/>
      <c r="D135" s="589"/>
      <c r="E135" s="590"/>
      <c r="F135" s="399" t="s">
        <v>326</v>
      </c>
      <c r="G135" s="586"/>
      <c r="H135" s="560"/>
      <c r="I135" s="384"/>
      <c r="J135" s="84" t="s">
        <v>333</v>
      </c>
      <c r="K135" s="84" t="s">
        <v>333</v>
      </c>
      <c r="L135" s="84" t="s">
        <v>333</v>
      </c>
      <c r="M135" s="84" t="s">
        <v>333</v>
      </c>
      <c r="N135" s="84" t="s">
        <v>333</v>
      </c>
      <c r="O135" s="84" t="s">
        <v>333</v>
      </c>
      <c r="P135" s="84" t="s">
        <v>333</v>
      </c>
      <c r="Q135" s="84" t="s">
        <v>333</v>
      </c>
      <c r="R135" s="384"/>
      <c r="S135" s="84" t="s">
        <v>333</v>
      </c>
      <c r="T135" s="84" t="s">
        <v>333</v>
      </c>
      <c r="U135" s="84" t="s">
        <v>333</v>
      </c>
      <c r="V135" s="84" t="s">
        <v>333</v>
      </c>
      <c r="W135" s="84">
        <v>0</v>
      </c>
      <c r="X135" s="84" t="s">
        <v>333</v>
      </c>
      <c r="Y135" s="84" t="s">
        <v>333</v>
      </c>
      <c r="Z135" s="84" t="s">
        <v>333</v>
      </c>
      <c r="AA135" s="84" t="s">
        <v>333</v>
      </c>
      <c r="AB135" s="84" t="s">
        <v>333</v>
      </c>
      <c r="AC135" s="386" t="s">
        <v>333</v>
      </c>
      <c r="AD135" s="85"/>
    </row>
    <row r="136" spans="1:30" s="83" customFormat="1" ht="12.4" customHeight="1" x14ac:dyDescent="0.15">
      <c r="A136" s="85"/>
      <c r="B136" s="614"/>
      <c r="C136" s="594"/>
      <c r="D136" s="589"/>
      <c r="E136" s="590"/>
      <c r="F136" s="399" t="s">
        <v>327</v>
      </c>
      <c r="G136" s="586"/>
      <c r="H136" s="560"/>
      <c r="I136" s="384"/>
      <c r="J136" s="84" t="s">
        <v>333</v>
      </c>
      <c r="K136" s="84" t="s">
        <v>333</v>
      </c>
      <c r="L136" s="84" t="s">
        <v>333</v>
      </c>
      <c r="M136" s="84" t="s">
        <v>333</v>
      </c>
      <c r="N136" s="84" t="s">
        <v>333</v>
      </c>
      <c r="O136" s="84" t="s">
        <v>333</v>
      </c>
      <c r="P136" s="84" t="s">
        <v>333</v>
      </c>
      <c r="Q136" s="84" t="s">
        <v>333</v>
      </c>
      <c r="R136" s="384"/>
      <c r="S136" s="84" t="s">
        <v>333</v>
      </c>
      <c r="T136" s="84" t="s">
        <v>333</v>
      </c>
      <c r="U136" s="84" t="s">
        <v>333</v>
      </c>
      <c r="V136" s="84" t="s">
        <v>333</v>
      </c>
      <c r="W136" s="84">
        <v>0</v>
      </c>
      <c r="X136" s="84" t="s">
        <v>333</v>
      </c>
      <c r="Y136" s="84" t="s">
        <v>333</v>
      </c>
      <c r="Z136" s="84" t="s">
        <v>333</v>
      </c>
      <c r="AA136" s="84" t="s">
        <v>333</v>
      </c>
      <c r="AB136" s="84" t="s">
        <v>333</v>
      </c>
      <c r="AC136" s="386" t="s">
        <v>333</v>
      </c>
      <c r="AD136" s="85"/>
    </row>
    <row r="137" spans="1:30" s="83" customFormat="1" ht="12.4" customHeight="1" x14ac:dyDescent="0.15">
      <c r="A137" s="85"/>
      <c r="B137" s="614"/>
      <c r="C137" s="594"/>
      <c r="D137" s="589"/>
      <c r="E137" s="590"/>
      <c r="F137" s="399" t="s">
        <v>328</v>
      </c>
      <c r="G137" s="586"/>
      <c r="H137" s="560"/>
      <c r="I137" s="384"/>
      <c r="J137" s="84" t="s">
        <v>333</v>
      </c>
      <c r="K137" s="84" t="s">
        <v>333</v>
      </c>
      <c r="L137" s="84" t="s">
        <v>333</v>
      </c>
      <c r="M137" s="84" t="s">
        <v>333</v>
      </c>
      <c r="N137" s="84" t="s">
        <v>333</v>
      </c>
      <c r="O137" s="84" t="s">
        <v>333</v>
      </c>
      <c r="P137" s="84" t="s">
        <v>333</v>
      </c>
      <c r="Q137" s="84" t="s">
        <v>333</v>
      </c>
      <c r="R137" s="384"/>
      <c r="S137" s="84" t="s">
        <v>333</v>
      </c>
      <c r="T137" s="84" t="s">
        <v>333</v>
      </c>
      <c r="U137" s="84" t="s">
        <v>333</v>
      </c>
      <c r="V137" s="84" t="s">
        <v>333</v>
      </c>
      <c r="W137" s="84">
        <v>0</v>
      </c>
      <c r="X137" s="84" t="s">
        <v>333</v>
      </c>
      <c r="Y137" s="84" t="s">
        <v>333</v>
      </c>
      <c r="Z137" s="84" t="s">
        <v>333</v>
      </c>
      <c r="AA137" s="84" t="s">
        <v>333</v>
      </c>
      <c r="AB137" s="84" t="s">
        <v>333</v>
      </c>
      <c r="AC137" s="386" t="s">
        <v>333</v>
      </c>
      <c r="AD137" s="85"/>
    </row>
    <row r="138" spans="1:30" s="83" customFormat="1" ht="12.4" customHeight="1" x14ac:dyDescent="0.15">
      <c r="A138" s="85"/>
      <c r="B138" s="614"/>
      <c r="C138" s="594"/>
      <c r="D138" s="589"/>
      <c r="E138" s="590"/>
      <c r="F138" s="399" t="s">
        <v>329</v>
      </c>
      <c r="G138" s="586"/>
      <c r="H138" s="560"/>
      <c r="I138" s="384"/>
      <c r="J138" s="84" t="s">
        <v>333</v>
      </c>
      <c r="K138" s="84" t="s">
        <v>333</v>
      </c>
      <c r="L138" s="84" t="s">
        <v>333</v>
      </c>
      <c r="M138" s="84" t="s">
        <v>333</v>
      </c>
      <c r="N138" s="84" t="s">
        <v>333</v>
      </c>
      <c r="O138" s="84" t="s">
        <v>333</v>
      </c>
      <c r="P138" s="84" t="s">
        <v>333</v>
      </c>
      <c r="Q138" s="84" t="s">
        <v>333</v>
      </c>
      <c r="R138" s="384"/>
      <c r="S138" s="84" t="s">
        <v>333</v>
      </c>
      <c r="T138" s="84" t="s">
        <v>333</v>
      </c>
      <c r="U138" s="84" t="s">
        <v>333</v>
      </c>
      <c r="V138" s="84" t="s">
        <v>333</v>
      </c>
      <c r="W138" s="84">
        <v>0</v>
      </c>
      <c r="X138" s="84" t="s">
        <v>333</v>
      </c>
      <c r="Y138" s="84" t="s">
        <v>333</v>
      </c>
      <c r="Z138" s="84" t="s">
        <v>333</v>
      </c>
      <c r="AA138" s="84" t="s">
        <v>333</v>
      </c>
      <c r="AB138" s="84" t="s">
        <v>333</v>
      </c>
      <c r="AC138" s="386" t="s">
        <v>333</v>
      </c>
      <c r="AD138" s="85"/>
    </row>
    <row r="139" spans="1:30" s="83" customFormat="1" ht="12.4" customHeight="1" x14ac:dyDescent="0.15">
      <c r="A139" s="85"/>
      <c r="B139" s="614"/>
      <c r="C139" s="594" t="s">
        <v>592</v>
      </c>
      <c r="D139" s="589" t="s">
        <v>591</v>
      </c>
      <c r="E139" s="590" t="s">
        <v>590</v>
      </c>
      <c r="F139" s="399" t="s">
        <v>315</v>
      </c>
      <c r="G139" s="586"/>
      <c r="H139" s="560"/>
      <c r="I139" s="384"/>
      <c r="J139" s="84" t="s">
        <v>333</v>
      </c>
      <c r="K139" s="84" t="s">
        <v>333</v>
      </c>
      <c r="L139" s="84" t="s">
        <v>333</v>
      </c>
      <c r="M139" s="84" t="s">
        <v>333</v>
      </c>
      <c r="N139" s="84" t="s">
        <v>333</v>
      </c>
      <c r="O139" s="84" t="s">
        <v>333</v>
      </c>
      <c r="P139" s="84" t="s">
        <v>333</v>
      </c>
      <c r="Q139" s="84" t="s">
        <v>333</v>
      </c>
      <c r="R139" s="384"/>
      <c r="S139" s="84" t="s">
        <v>333</v>
      </c>
      <c r="T139" s="84" t="s">
        <v>333</v>
      </c>
      <c r="U139" s="84" t="s">
        <v>333</v>
      </c>
      <c r="V139" s="84" t="s">
        <v>333</v>
      </c>
      <c r="W139" s="84">
        <v>6.589438471117524</v>
      </c>
      <c r="X139" s="84" t="s">
        <v>333</v>
      </c>
      <c r="Y139" s="84" t="s">
        <v>333</v>
      </c>
      <c r="Z139" s="84" t="s">
        <v>333</v>
      </c>
      <c r="AA139" s="84" t="s">
        <v>333</v>
      </c>
      <c r="AB139" s="84" t="s">
        <v>333</v>
      </c>
      <c r="AC139" s="386" t="s">
        <v>333</v>
      </c>
      <c r="AD139" s="85"/>
    </row>
    <row r="140" spans="1:30" s="83" customFormat="1" ht="11.25" customHeight="1" x14ac:dyDescent="0.15">
      <c r="A140" s="85"/>
      <c r="B140" s="614"/>
      <c r="C140" s="594"/>
      <c r="D140" s="589"/>
      <c r="E140" s="590"/>
      <c r="F140" s="399" t="s">
        <v>317</v>
      </c>
      <c r="G140" s="586"/>
      <c r="H140" s="560"/>
      <c r="I140" s="384"/>
      <c r="J140" s="84" t="s">
        <v>333</v>
      </c>
      <c r="K140" s="84" t="s">
        <v>333</v>
      </c>
      <c r="L140" s="84" t="s">
        <v>333</v>
      </c>
      <c r="M140" s="84" t="s">
        <v>333</v>
      </c>
      <c r="N140" s="84" t="s">
        <v>333</v>
      </c>
      <c r="O140" s="84" t="s">
        <v>333</v>
      </c>
      <c r="P140" s="84" t="s">
        <v>333</v>
      </c>
      <c r="Q140" s="84" t="s">
        <v>333</v>
      </c>
      <c r="R140" s="384"/>
      <c r="S140" s="84" t="s">
        <v>333</v>
      </c>
      <c r="T140" s="84" t="s">
        <v>333</v>
      </c>
      <c r="U140" s="84" t="s">
        <v>333</v>
      </c>
      <c r="V140" s="84" t="s">
        <v>333</v>
      </c>
      <c r="W140" s="84">
        <v>6.5144851219082414</v>
      </c>
      <c r="X140" s="84" t="s">
        <v>333</v>
      </c>
      <c r="Y140" s="84" t="s">
        <v>333</v>
      </c>
      <c r="Z140" s="84" t="s">
        <v>333</v>
      </c>
      <c r="AA140" s="84" t="s">
        <v>333</v>
      </c>
      <c r="AB140" s="84" t="s">
        <v>333</v>
      </c>
      <c r="AC140" s="386" t="s">
        <v>333</v>
      </c>
      <c r="AD140" s="85"/>
    </row>
    <row r="141" spans="1:30" s="83" customFormat="1" ht="11.25" customHeight="1" x14ac:dyDescent="0.15">
      <c r="A141" s="85"/>
      <c r="B141" s="614"/>
      <c r="C141" s="594"/>
      <c r="D141" s="589"/>
      <c r="E141" s="590"/>
      <c r="F141" s="399" t="s">
        <v>318</v>
      </c>
      <c r="G141" s="586"/>
      <c r="H141" s="560"/>
      <c r="I141" s="384"/>
      <c r="J141" s="84" t="s">
        <v>333</v>
      </c>
      <c r="K141" s="84" t="s">
        <v>333</v>
      </c>
      <c r="L141" s="84" t="s">
        <v>333</v>
      </c>
      <c r="M141" s="84" t="s">
        <v>333</v>
      </c>
      <c r="N141" s="84" t="s">
        <v>333</v>
      </c>
      <c r="O141" s="84" t="s">
        <v>333</v>
      </c>
      <c r="P141" s="84" t="s">
        <v>333</v>
      </c>
      <c r="Q141" s="84" t="s">
        <v>333</v>
      </c>
      <c r="R141" s="384"/>
      <c r="S141" s="84" t="s">
        <v>333</v>
      </c>
      <c r="T141" s="84" t="s">
        <v>333</v>
      </c>
      <c r="U141" s="84" t="s">
        <v>333</v>
      </c>
      <c r="V141" s="84" t="s">
        <v>333</v>
      </c>
      <c r="W141" s="84">
        <v>6.6425540505401202</v>
      </c>
      <c r="X141" s="84" t="s">
        <v>333</v>
      </c>
      <c r="Y141" s="84" t="s">
        <v>333</v>
      </c>
      <c r="Z141" s="84" t="s">
        <v>333</v>
      </c>
      <c r="AA141" s="84" t="s">
        <v>333</v>
      </c>
      <c r="AB141" s="84" t="s">
        <v>333</v>
      </c>
      <c r="AC141" s="386" t="s">
        <v>333</v>
      </c>
      <c r="AD141" s="85"/>
    </row>
    <row r="142" spans="1:30" s="83" customFormat="1" ht="11.25" customHeight="1" x14ac:dyDescent="0.15">
      <c r="A142" s="85"/>
      <c r="B142" s="614"/>
      <c r="C142" s="594"/>
      <c r="D142" s="589"/>
      <c r="E142" s="590"/>
      <c r="F142" s="399" t="s">
        <v>319</v>
      </c>
      <c r="G142" s="586"/>
      <c r="H142" s="560"/>
      <c r="I142" s="384"/>
      <c r="J142" s="84" t="s">
        <v>333</v>
      </c>
      <c r="K142" s="84" t="s">
        <v>333</v>
      </c>
      <c r="L142" s="84" t="s">
        <v>333</v>
      </c>
      <c r="M142" s="84" t="s">
        <v>333</v>
      </c>
      <c r="N142" s="84" t="s">
        <v>333</v>
      </c>
      <c r="O142" s="84" t="s">
        <v>333</v>
      </c>
      <c r="P142" s="84" t="s">
        <v>333</v>
      </c>
      <c r="Q142" s="84" t="s">
        <v>333</v>
      </c>
      <c r="R142" s="384"/>
      <c r="S142" s="84" t="s">
        <v>333</v>
      </c>
      <c r="T142" s="84" t="s">
        <v>333</v>
      </c>
      <c r="U142" s="84" t="s">
        <v>333</v>
      </c>
      <c r="V142" s="84" t="s">
        <v>333</v>
      </c>
      <c r="W142" s="84">
        <v>6.6841469186482252</v>
      </c>
      <c r="X142" s="84" t="s">
        <v>333</v>
      </c>
      <c r="Y142" s="84" t="s">
        <v>333</v>
      </c>
      <c r="Z142" s="84" t="s">
        <v>333</v>
      </c>
      <c r="AA142" s="84" t="s">
        <v>333</v>
      </c>
      <c r="AB142" s="84" t="s">
        <v>333</v>
      </c>
      <c r="AC142" s="386" t="s">
        <v>333</v>
      </c>
      <c r="AD142" s="85"/>
    </row>
    <row r="143" spans="1:30" s="83" customFormat="1" ht="11.25" customHeight="1" x14ac:dyDescent="0.15">
      <c r="A143" s="85"/>
      <c r="B143" s="614"/>
      <c r="C143" s="594"/>
      <c r="D143" s="589"/>
      <c r="E143" s="590"/>
      <c r="F143" s="399" t="s">
        <v>320</v>
      </c>
      <c r="G143" s="586"/>
      <c r="H143" s="560"/>
      <c r="I143" s="384"/>
      <c r="J143" s="84" t="s">
        <v>333</v>
      </c>
      <c r="K143" s="84" t="s">
        <v>333</v>
      </c>
      <c r="L143" s="84" t="s">
        <v>333</v>
      </c>
      <c r="M143" s="84" t="s">
        <v>333</v>
      </c>
      <c r="N143" s="84" t="s">
        <v>333</v>
      </c>
      <c r="O143" s="84" t="s">
        <v>333</v>
      </c>
      <c r="P143" s="84" t="s">
        <v>333</v>
      </c>
      <c r="Q143" s="84" t="s">
        <v>333</v>
      </c>
      <c r="R143" s="384"/>
      <c r="S143" s="84" t="s">
        <v>333</v>
      </c>
      <c r="T143" s="84" t="s">
        <v>333</v>
      </c>
      <c r="U143" s="84" t="s">
        <v>333</v>
      </c>
      <c r="V143" s="84" t="s">
        <v>333</v>
      </c>
      <c r="W143" s="84">
        <v>6.5589913661887502</v>
      </c>
      <c r="X143" s="84" t="s">
        <v>333</v>
      </c>
      <c r="Y143" s="84" t="s">
        <v>333</v>
      </c>
      <c r="Z143" s="84" t="s">
        <v>333</v>
      </c>
      <c r="AA143" s="84" t="s">
        <v>333</v>
      </c>
      <c r="AB143" s="84" t="s">
        <v>333</v>
      </c>
      <c r="AC143" s="386" t="s">
        <v>333</v>
      </c>
      <c r="AD143" s="85"/>
    </row>
    <row r="144" spans="1:30" s="83" customFormat="1" ht="11.25" customHeight="1" x14ac:dyDescent="0.15">
      <c r="A144" s="85"/>
      <c r="B144" s="614"/>
      <c r="C144" s="594"/>
      <c r="D144" s="589"/>
      <c r="E144" s="590"/>
      <c r="F144" s="399" t="s">
        <v>321</v>
      </c>
      <c r="G144" s="586"/>
      <c r="H144" s="560"/>
      <c r="I144" s="384"/>
      <c r="J144" s="84" t="s">
        <v>333</v>
      </c>
      <c r="K144" s="84" t="s">
        <v>333</v>
      </c>
      <c r="L144" s="84" t="s">
        <v>333</v>
      </c>
      <c r="M144" s="84" t="s">
        <v>333</v>
      </c>
      <c r="N144" s="84" t="s">
        <v>333</v>
      </c>
      <c r="O144" s="84" t="s">
        <v>333</v>
      </c>
      <c r="P144" s="84" t="s">
        <v>333</v>
      </c>
      <c r="Q144" s="84" t="s">
        <v>333</v>
      </c>
      <c r="R144" s="384"/>
      <c r="S144" s="84" t="s">
        <v>333</v>
      </c>
      <c r="T144" s="84" t="s">
        <v>333</v>
      </c>
      <c r="U144" s="84" t="s">
        <v>333</v>
      </c>
      <c r="V144" s="84" t="s">
        <v>333</v>
      </c>
      <c r="W144" s="84">
        <v>6.4764453689561785</v>
      </c>
      <c r="X144" s="84" t="s">
        <v>333</v>
      </c>
      <c r="Y144" s="84" t="s">
        <v>333</v>
      </c>
      <c r="Z144" s="84" t="s">
        <v>333</v>
      </c>
      <c r="AA144" s="84" t="s">
        <v>333</v>
      </c>
      <c r="AB144" s="84" t="s">
        <v>333</v>
      </c>
      <c r="AC144" s="386" t="s">
        <v>333</v>
      </c>
      <c r="AD144" s="85"/>
    </row>
    <row r="145" spans="1:30" s="83" customFormat="1" ht="11.25" customHeight="1" x14ac:dyDescent="0.15">
      <c r="A145" s="85"/>
      <c r="B145" s="614"/>
      <c r="C145" s="594"/>
      <c r="D145" s="589"/>
      <c r="E145" s="590"/>
      <c r="F145" s="399" t="s">
        <v>322</v>
      </c>
      <c r="G145" s="586"/>
      <c r="H145" s="560"/>
      <c r="I145" s="384"/>
      <c r="J145" s="84" t="s">
        <v>333</v>
      </c>
      <c r="K145" s="84" t="s">
        <v>333</v>
      </c>
      <c r="L145" s="84" t="s">
        <v>333</v>
      </c>
      <c r="M145" s="84" t="s">
        <v>333</v>
      </c>
      <c r="N145" s="84" t="s">
        <v>333</v>
      </c>
      <c r="O145" s="84" t="s">
        <v>333</v>
      </c>
      <c r="P145" s="84" t="s">
        <v>333</v>
      </c>
      <c r="Q145" s="84" t="s">
        <v>333</v>
      </c>
      <c r="R145" s="384"/>
      <c r="S145" s="84" t="s">
        <v>333</v>
      </c>
      <c r="T145" s="84" t="s">
        <v>333</v>
      </c>
      <c r="U145" s="84" t="s">
        <v>333</v>
      </c>
      <c r="V145" s="84" t="s">
        <v>333</v>
      </c>
      <c r="W145" s="84">
        <v>6.5873529519024565</v>
      </c>
      <c r="X145" s="84" t="s">
        <v>333</v>
      </c>
      <c r="Y145" s="84" t="s">
        <v>333</v>
      </c>
      <c r="Z145" s="84" t="s">
        <v>333</v>
      </c>
      <c r="AA145" s="84" t="s">
        <v>333</v>
      </c>
      <c r="AB145" s="84" t="s">
        <v>333</v>
      </c>
      <c r="AC145" s="386" t="s">
        <v>333</v>
      </c>
      <c r="AD145" s="85"/>
    </row>
    <row r="146" spans="1:30" s="83" customFormat="1" ht="11.25" customHeight="1" x14ac:dyDescent="0.15">
      <c r="A146" s="85"/>
      <c r="B146" s="614"/>
      <c r="C146" s="594"/>
      <c r="D146" s="589"/>
      <c r="E146" s="590"/>
      <c r="F146" s="399" t="s">
        <v>323</v>
      </c>
      <c r="G146" s="586"/>
      <c r="H146" s="560"/>
      <c r="I146" s="384"/>
      <c r="J146" s="84" t="s">
        <v>333</v>
      </c>
      <c r="K146" s="84" t="s">
        <v>333</v>
      </c>
      <c r="L146" s="84" t="s">
        <v>333</v>
      </c>
      <c r="M146" s="84" t="s">
        <v>333</v>
      </c>
      <c r="N146" s="84" t="s">
        <v>333</v>
      </c>
      <c r="O146" s="84" t="s">
        <v>333</v>
      </c>
      <c r="P146" s="84" t="s">
        <v>333</v>
      </c>
      <c r="Q146" s="84" t="s">
        <v>333</v>
      </c>
      <c r="R146" s="384"/>
      <c r="S146" s="84" t="s">
        <v>333</v>
      </c>
      <c r="T146" s="84" t="s">
        <v>333</v>
      </c>
      <c r="U146" s="84" t="s">
        <v>333</v>
      </c>
      <c r="V146" s="84" t="s">
        <v>333</v>
      </c>
      <c r="W146" s="84">
        <v>6.5436735830868322</v>
      </c>
      <c r="X146" s="84" t="s">
        <v>333</v>
      </c>
      <c r="Y146" s="84" t="s">
        <v>333</v>
      </c>
      <c r="Z146" s="84" t="s">
        <v>333</v>
      </c>
      <c r="AA146" s="84" t="s">
        <v>333</v>
      </c>
      <c r="AB146" s="84" t="s">
        <v>333</v>
      </c>
      <c r="AC146" s="386" t="s">
        <v>333</v>
      </c>
      <c r="AD146" s="85"/>
    </row>
    <row r="147" spans="1:30" s="83" customFormat="1" ht="11.25" customHeight="1" x14ac:dyDescent="0.15">
      <c r="A147" s="85"/>
      <c r="B147" s="614"/>
      <c r="C147" s="594"/>
      <c r="D147" s="589"/>
      <c r="E147" s="590"/>
      <c r="F147" s="399" t="s">
        <v>324</v>
      </c>
      <c r="G147" s="586"/>
      <c r="H147" s="560"/>
      <c r="I147" s="384"/>
      <c r="J147" s="84" t="s">
        <v>333</v>
      </c>
      <c r="K147" s="84" t="s">
        <v>333</v>
      </c>
      <c r="L147" s="84" t="s">
        <v>333</v>
      </c>
      <c r="M147" s="84" t="s">
        <v>333</v>
      </c>
      <c r="N147" s="84" t="s">
        <v>333</v>
      </c>
      <c r="O147" s="84" t="s">
        <v>333</v>
      </c>
      <c r="P147" s="84" t="s">
        <v>333</v>
      </c>
      <c r="Q147" s="84" t="s">
        <v>333</v>
      </c>
      <c r="R147" s="384"/>
      <c r="S147" s="84" t="s">
        <v>333</v>
      </c>
      <c r="T147" s="84" t="s">
        <v>333</v>
      </c>
      <c r="U147" s="84" t="s">
        <v>333</v>
      </c>
      <c r="V147" s="84" t="s">
        <v>333</v>
      </c>
      <c r="W147" s="84">
        <v>6.5514359392354615</v>
      </c>
      <c r="X147" s="84" t="s">
        <v>333</v>
      </c>
      <c r="Y147" s="84" t="s">
        <v>333</v>
      </c>
      <c r="Z147" s="84" t="s">
        <v>333</v>
      </c>
      <c r="AA147" s="84" t="s">
        <v>333</v>
      </c>
      <c r="AB147" s="84" t="s">
        <v>333</v>
      </c>
      <c r="AC147" s="386" t="s">
        <v>333</v>
      </c>
      <c r="AD147" s="85"/>
    </row>
    <row r="148" spans="1:30" s="83" customFormat="1" ht="11.25" customHeight="1" x14ac:dyDescent="0.15">
      <c r="A148" s="85"/>
      <c r="B148" s="614"/>
      <c r="C148" s="594"/>
      <c r="D148" s="589"/>
      <c r="E148" s="590"/>
      <c r="F148" s="399" t="s">
        <v>325</v>
      </c>
      <c r="G148" s="586"/>
      <c r="H148" s="560"/>
      <c r="I148" s="384"/>
      <c r="J148" s="84" t="s">
        <v>333</v>
      </c>
      <c r="K148" s="84" t="s">
        <v>333</v>
      </c>
      <c r="L148" s="84" t="s">
        <v>333</v>
      </c>
      <c r="M148" s="84" t="s">
        <v>333</v>
      </c>
      <c r="N148" s="84" t="s">
        <v>333</v>
      </c>
      <c r="O148" s="84" t="s">
        <v>333</v>
      </c>
      <c r="P148" s="84" t="s">
        <v>333</v>
      </c>
      <c r="Q148" s="84" t="s">
        <v>333</v>
      </c>
      <c r="R148" s="384"/>
      <c r="S148" s="84" t="s">
        <v>333</v>
      </c>
      <c r="T148" s="84" t="s">
        <v>333</v>
      </c>
      <c r="U148" s="84" t="s">
        <v>333</v>
      </c>
      <c r="V148" s="84" t="s">
        <v>333</v>
      </c>
      <c r="W148" s="84">
        <v>6.4670012065997176</v>
      </c>
      <c r="X148" s="84" t="s">
        <v>333</v>
      </c>
      <c r="Y148" s="84" t="s">
        <v>333</v>
      </c>
      <c r="Z148" s="84" t="s">
        <v>333</v>
      </c>
      <c r="AA148" s="84" t="s">
        <v>333</v>
      </c>
      <c r="AB148" s="84" t="s">
        <v>333</v>
      </c>
      <c r="AC148" s="386" t="s">
        <v>333</v>
      </c>
      <c r="AD148" s="85"/>
    </row>
    <row r="149" spans="1:30" s="83" customFormat="1" ht="11.25" customHeight="1" x14ac:dyDescent="0.15">
      <c r="A149" s="85"/>
      <c r="B149" s="614"/>
      <c r="C149" s="594"/>
      <c r="D149" s="589"/>
      <c r="E149" s="590"/>
      <c r="F149" s="399" t="s">
        <v>326</v>
      </c>
      <c r="G149" s="586"/>
      <c r="H149" s="560"/>
      <c r="I149" s="384"/>
      <c r="J149" s="84" t="s">
        <v>333</v>
      </c>
      <c r="K149" s="84" t="s">
        <v>333</v>
      </c>
      <c r="L149" s="84" t="s">
        <v>333</v>
      </c>
      <c r="M149" s="84" t="s">
        <v>333</v>
      </c>
      <c r="N149" s="84" t="s">
        <v>333</v>
      </c>
      <c r="O149" s="84" t="s">
        <v>333</v>
      </c>
      <c r="P149" s="84" t="s">
        <v>333</v>
      </c>
      <c r="Q149" s="84" t="s">
        <v>333</v>
      </c>
      <c r="R149" s="384"/>
      <c r="S149" s="84" t="s">
        <v>333</v>
      </c>
      <c r="T149" s="84" t="s">
        <v>333</v>
      </c>
      <c r="U149" s="84" t="s">
        <v>333</v>
      </c>
      <c r="V149" s="84" t="s">
        <v>333</v>
      </c>
      <c r="W149" s="84">
        <v>6.4423133309405731</v>
      </c>
      <c r="X149" s="84" t="s">
        <v>333</v>
      </c>
      <c r="Y149" s="84" t="s">
        <v>333</v>
      </c>
      <c r="Z149" s="84" t="s">
        <v>333</v>
      </c>
      <c r="AA149" s="84" t="s">
        <v>333</v>
      </c>
      <c r="AB149" s="84" t="s">
        <v>333</v>
      </c>
      <c r="AC149" s="386" t="s">
        <v>333</v>
      </c>
      <c r="AD149" s="85"/>
    </row>
    <row r="150" spans="1:30" s="83" customFormat="1" ht="11.25" customHeight="1" x14ac:dyDescent="0.15">
      <c r="A150" s="85"/>
      <c r="B150" s="614"/>
      <c r="C150" s="594"/>
      <c r="D150" s="589"/>
      <c r="E150" s="590"/>
      <c r="F150" s="399" t="s">
        <v>327</v>
      </c>
      <c r="G150" s="586"/>
      <c r="H150" s="560"/>
      <c r="I150" s="384"/>
      <c r="J150" s="84" t="s">
        <v>333</v>
      </c>
      <c r="K150" s="84" t="s">
        <v>333</v>
      </c>
      <c r="L150" s="84" t="s">
        <v>333</v>
      </c>
      <c r="M150" s="84" t="s">
        <v>333</v>
      </c>
      <c r="N150" s="84" t="s">
        <v>333</v>
      </c>
      <c r="O150" s="84" t="s">
        <v>333</v>
      </c>
      <c r="P150" s="84" t="s">
        <v>333</v>
      </c>
      <c r="Q150" s="84" t="s">
        <v>333</v>
      </c>
      <c r="R150" s="384"/>
      <c r="S150" s="84" t="s">
        <v>333</v>
      </c>
      <c r="T150" s="84" t="s">
        <v>333</v>
      </c>
      <c r="U150" s="84" t="s">
        <v>333</v>
      </c>
      <c r="V150" s="84" t="s">
        <v>333</v>
      </c>
      <c r="W150" s="84">
        <v>6.5562763096546641</v>
      </c>
      <c r="X150" s="84" t="s">
        <v>333</v>
      </c>
      <c r="Y150" s="84" t="s">
        <v>333</v>
      </c>
      <c r="Z150" s="84" t="s">
        <v>333</v>
      </c>
      <c r="AA150" s="84" t="s">
        <v>333</v>
      </c>
      <c r="AB150" s="84" t="s">
        <v>333</v>
      </c>
      <c r="AC150" s="386" t="s">
        <v>333</v>
      </c>
      <c r="AD150" s="85"/>
    </row>
    <row r="151" spans="1:30" s="83" customFormat="1" ht="11.25" customHeight="1" x14ac:dyDescent="0.15">
      <c r="A151" s="85"/>
      <c r="B151" s="614"/>
      <c r="C151" s="594"/>
      <c r="D151" s="589"/>
      <c r="E151" s="590"/>
      <c r="F151" s="399" t="s">
        <v>328</v>
      </c>
      <c r="G151" s="586"/>
      <c r="H151" s="560"/>
      <c r="I151" s="384"/>
      <c r="J151" s="84" t="s">
        <v>333</v>
      </c>
      <c r="K151" s="84" t="s">
        <v>333</v>
      </c>
      <c r="L151" s="84" t="s">
        <v>333</v>
      </c>
      <c r="M151" s="84" t="s">
        <v>333</v>
      </c>
      <c r="N151" s="84" t="s">
        <v>333</v>
      </c>
      <c r="O151" s="84" t="s">
        <v>333</v>
      </c>
      <c r="P151" s="84" t="s">
        <v>333</v>
      </c>
      <c r="Q151" s="84" t="s">
        <v>333</v>
      </c>
      <c r="R151" s="384"/>
      <c r="S151" s="84" t="s">
        <v>333</v>
      </c>
      <c r="T151" s="84" t="s">
        <v>333</v>
      </c>
      <c r="U151" s="84" t="s">
        <v>333</v>
      </c>
      <c r="V151" s="84" t="s">
        <v>333</v>
      </c>
      <c r="W151" s="84">
        <v>6.5542135821073106</v>
      </c>
      <c r="X151" s="84" t="s">
        <v>333</v>
      </c>
      <c r="Y151" s="84" t="s">
        <v>333</v>
      </c>
      <c r="Z151" s="84" t="s">
        <v>333</v>
      </c>
      <c r="AA151" s="84" t="s">
        <v>333</v>
      </c>
      <c r="AB151" s="84" t="s">
        <v>333</v>
      </c>
      <c r="AC151" s="386" t="s">
        <v>333</v>
      </c>
      <c r="AD151" s="85"/>
    </row>
    <row r="152" spans="1:30" s="83" customFormat="1" ht="11.25" customHeight="1" x14ac:dyDescent="0.15">
      <c r="A152" s="85"/>
      <c r="B152" s="614"/>
      <c r="C152" s="594"/>
      <c r="D152" s="589"/>
      <c r="E152" s="590"/>
      <c r="F152" s="399" t="s">
        <v>329</v>
      </c>
      <c r="G152" s="586"/>
      <c r="H152" s="560"/>
      <c r="I152" s="384"/>
      <c r="J152" s="84" t="s">
        <v>333</v>
      </c>
      <c r="K152" s="84" t="s">
        <v>333</v>
      </c>
      <c r="L152" s="84" t="s">
        <v>333</v>
      </c>
      <c r="M152" s="84" t="s">
        <v>333</v>
      </c>
      <c r="N152" s="84" t="s">
        <v>333</v>
      </c>
      <c r="O152" s="84" t="s">
        <v>333</v>
      </c>
      <c r="P152" s="84" t="s">
        <v>333</v>
      </c>
      <c r="Q152" s="84" t="s">
        <v>333</v>
      </c>
      <c r="R152" s="384"/>
      <c r="S152" s="84" t="s">
        <v>333</v>
      </c>
      <c r="T152" s="84" t="s">
        <v>333</v>
      </c>
      <c r="U152" s="84" t="s">
        <v>333</v>
      </c>
      <c r="V152" s="84" t="s">
        <v>333</v>
      </c>
      <c r="W152" s="84">
        <v>6.4988829015144267</v>
      </c>
      <c r="X152" s="84" t="s">
        <v>333</v>
      </c>
      <c r="Y152" s="84" t="s">
        <v>333</v>
      </c>
      <c r="Z152" s="84" t="s">
        <v>333</v>
      </c>
      <c r="AA152" s="84" t="s">
        <v>333</v>
      </c>
      <c r="AB152" s="84" t="s">
        <v>333</v>
      </c>
      <c r="AC152" s="386" t="s">
        <v>333</v>
      </c>
      <c r="AD152" s="85"/>
    </row>
    <row r="153" spans="1:30" s="83" customFormat="1" ht="12.4" customHeight="1" x14ac:dyDescent="0.15">
      <c r="A153" s="85"/>
      <c r="B153" s="614"/>
      <c r="C153" s="594" t="s">
        <v>592</v>
      </c>
      <c r="D153" s="589" t="s">
        <v>585</v>
      </c>
      <c r="E153" s="590" t="s">
        <v>290</v>
      </c>
      <c r="F153" s="399" t="s">
        <v>315</v>
      </c>
      <c r="G153" s="586"/>
      <c r="H153" s="560"/>
      <c r="I153" s="384"/>
      <c r="J153" s="84" t="s">
        <v>333</v>
      </c>
      <c r="K153" s="84" t="s">
        <v>333</v>
      </c>
      <c r="L153" s="84" t="s">
        <v>333</v>
      </c>
      <c r="M153" s="84" t="s">
        <v>333</v>
      </c>
      <c r="N153" s="84" t="s">
        <v>333</v>
      </c>
      <c r="O153" s="84" t="s">
        <v>333</v>
      </c>
      <c r="P153" s="84" t="s">
        <v>333</v>
      </c>
      <c r="Q153" s="84" t="s">
        <v>333</v>
      </c>
      <c r="R153" s="384"/>
      <c r="S153" s="84" t="s">
        <v>333</v>
      </c>
      <c r="T153" s="84" t="s">
        <v>333</v>
      </c>
      <c r="U153" s="84" t="s">
        <v>333</v>
      </c>
      <c r="V153" s="84" t="s">
        <v>333</v>
      </c>
      <c r="W153" s="84">
        <v>0</v>
      </c>
      <c r="X153" s="84" t="s">
        <v>333</v>
      </c>
      <c r="Y153" s="84" t="s">
        <v>333</v>
      </c>
      <c r="Z153" s="84" t="s">
        <v>333</v>
      </c>
      <c r="AA153" s="84" t="s">
        <v>333</v>
      </c>
      <c r="AB153" s="84" t="s">
        <v>333</v>
      </c>
      <c r="AC153" s="386" t="s">
        <v>333</v>
      </c>
      <c r="AD153" s="85"/>
    </row>
    <row r="154" spans="1:30" s="83" customFormat="1" ht="11.25" customHeight="1" x14ac:dyDescent="0.15">
      <c r="A154" s="85"/>
      <c r="B154" s="614"/>
      <c r="C154" s="594"/>
      <c r="D154" s="589"/>
      <c r="E154" s="590"/>
      <c r="F154" s="399" t="s">
        <v>317</v>
      </c>
      <c r="G154" s="586"/>
      <c r="H154" s="560"/>
      <c r="I154" s="384"/>
      <c r="J154" s="84" t="s">
        <v>333</v>
      </c>
      <c r="K154" s="84" t="s">
        <v>333</v>
      </c>
      <c r="L154" s="84" t="s">
        <v>333</v>
      </c>
      <c r="M154" s="84" t="s">
        <v>333</v>
      </c>
      <c r="N154" s="84" t="s">
        <v>333</v>
      </c>
      <c r="O154" s="84" t="s">
        <v>333</v>
      </c>
      <c r="P154" s="84" t="s">
        <v>333</v>
      </c>
      <c r="Q154" s="84" t="s">
        <v>333</v>
      </c>
      <c r="R154" s="384"/>
      <c r="S154" s="84" t="s">
        <v>333</v>
      </c>
      <c r="T154" s="84" t="s">
        <v>333</v>
      </c>
      <c r="U154" s="84" t="s">
        <v>333</v>
      </c>
      <c r="V154" s="84" t="s">
        <v>333</v>
      </c>
      <c r="W154" s="84">
        <v>0</v>
      </c>
      <c r="X154" s="84" t="s">
        <v>333</v>
      </c>
      <c r="Y154" s="84" t="s">
        <v>333</v>
      </c>
      <c r="Z154" s="84" t="s">
        <v>333</v>
      </c>
      <c r="AA154" s="84" t="s">
        <v>333</v>
      </c>
      <c r="AB154" s="84" t="s">
        <v>333</v>
      </c>
      <c r="AC154" s="386" t="s">
        <v>333</v>
      </c>
      <c r="AD154" s="85"/>
    </row>
    <row r="155" spans="1:30" s="83" customFormat="1" ht="11.25" customHeight="1" x14ac:dyDescent="0.15">
      <c r="A155" s="85"/>
      <c r="B155" s="614"/>
      <c r="C155" s="594"/>
      <c r="D155" s="589"/>
      <c r="E155" s="590"/>
      <c r="F155" s="399" t="s">
        <v>318</v>
      </c>
      <c r="G155" s="586"/>
      <c r="H155" s="560"/>
      <c r="I155" s="384"/>
      <c r="J155" s="84" t="s">
        <v>333</v>
      </c>
      <c r="K155" s="84" t="s">
        <v>333</v>
      </c>
      <c r="L155" s="84" t="s">
        <v>333</v>
      </c>
      <c r="M155" s="84" t="s">
        <v>333</v>
      </c>
      <c r="N155" s="84" t="s">
        <v>333</v>
      </c>
      <c r="O155" s="84" t="s">
        <v>333</v>
      </c>
      <c r="P155" s="84" t="s">
        <v>333</v>
      </c>
      <c r="Q155" s="84" t="s">
        <v>333</v>
      </c>
      <c r="R155" s="384"/>
      <c r="S155" s="84" t="s">
        <v>333</v>
      </c>
      <c r="T155" s="84" t="s">
        <v>333</v>
      </c>
      <c r="U155" s="84" t="s">
        <v>333</v>
      </c>
      <c r="V155" s="84" t="s">
        <v>333</v>
      </c>
      <c r="W155" s="84">
        <v>0</v>
      </c>
      <c r="X155" s="84" t="s">
        <v>333</v>
      </c>
      <c r="Y155" s="84" t="s">
        <v>333</v>
      </c>
      <c r="Z155" s="84" t="s">
        <v>333</v>
      </c>
      <c r="AA155" s="84" t="s">
        <v>333</v>
      </c>
      <c r="AB155" s="84" t="s">
        <v>333</v>
      </c>
      <c r="AC155" s="386" t="s">
        <v>333</v>
      </c>
      <c r="AD155" s="85"/>
    </row>
    <row r="156" spans="1:30" s="83" customFormat="1" ht="11.25" customHeight="1" x14ac:dyDescent="0.15">
      <c r="A156" s="85"/>
      <c r="B156" s="614"/>
      <c r="C156" s="594"/>
      <c r="D156" s="589"/>
      <c r="E156" s="590"/>
      <c r="F156" s="399" t="s">
        <v>319</v>
      </c>
      <c r="G156" s="586"/>
      <c r="H156" s="560"/>
      <c r="I156" s="384"/>
      <c r="J156" s="84" t="s">
        <v>333</v>
      </c>
      <c r="K156" s="84" t="s">
        <v>333</v>
      </c>
      <c r="L156" s="84" t="s">
        <v>333</v>
      </c>
      <c r="M156" s="84" t="s">
        <v>333</v>
      </c>
      <c r="N156" s="84" t="s">
        <v>333</v>
      </c>
      <c r="O156" s="84" t="s">
        <v>333</v>
      </c>
      <c r="P156" s="84" t="s">
        <v>333</v>
      </c>
      <c r="Q156" s="84" t="s">
        <v>333</v>
      </c>
      <c r="R156" s="384"/>
      <c r="S156" s="84" t="s">
        <v>333</v>
      </c>
      <c r="T156" s="84" t="s">
        <v>333</v>
      </c>
      <c r="U156" s="84" t="s">
        <v>333</v>
      </c>
      <c r="V156" s="84" t="s">
        <v>333</v>
      </c>
      <c r="W156" s="84">
        <v>0</v>
      </c>
      <c r="X156" s="84" t="s">
        <v>333</v>
      </c>
      <c r="Y156" s="84" t="s">
        <v>333</v>
      </c>
      <c r="Z156" s="84" t="s">
        <v>333</v>
      </c>
      <c r="AA156" s="84" t="s">
        <v>333</v>
      </c>
      <c r="AB156" s="84" t="s">
        <v>333</v>
      </c>
      <c r="AC156" s="386" t="s">
        <v>333</v>
      </c>
      <c r="AD156" s="85"/>
    </row>
    <row r="157" spans="1:30" s="83" customFormat="1" ht="11.25" customHeight="1" x14ac:dyDescent="0.15">
      <c r="A157" s="85"/>
      <c r="B157" s="614"/>
      <c r="C157" s="594"/>
      <c r="D157" s="589"/>
      <c r="E157" s="590"/>
      <c r="F157" s="399" t="s">
        <v>320</v>
      </c>
      <c r="G157" s="586"/>
      <c r="H157" s="560"/>
      <c r="I157" s="384"/>
      <c r="J157" s="84" t="s">
        <v>333</v>
      </c>
      <c r="K157" s="84" t="s">
        <v>333</v>
      </c>
      <c r="L157" s="84" t="s">
        <v>333</v>
      </c>
      <c r="M157" s="84" t="s">
        <v>333</v>
      </c>
      <c r="N157" s="84" t="s">
        <v>333</v>
      </c>
      <c r="O157" s="84" t="s">
        <v>333</v>
      </c>
      <c r="P157" s="84" t="s">
        <v>333</v>
      </c>
      <c r="Q157" s="84" t="s">
        <v>333</v>
      </c>
      <c r="R157" s="384"/>
      <c r="S157" s="84" t="s">
        <v>333</v>
      </c>
      <c r="T157" s="84" t="s">
        <v>333</v>
      </c>
      <c r="U157" s="84" t="s">
        <v>333</v>
      </c>
      <c r="V157" s="84" t="s">
        <v>333</v>
      </c>
      <c r="W157" s="84">
        <v>0</v>
      </c>
      <c r="X157" s="84" t="s">
        <v>333</v>
      </c>
      <c r="Y157" s="84" t="s">
        <v>333</v>
      </c>
      <c r="Z157" s="84" t="s">
        <v>333</v>
      </c>
      <c r="AA157" s="84" t="s">
        <v>333</v>
      </c>
      <c r="AB157" s="84" t="s">
        <v>333</v>
      </c>
      <c r="AC157" s="386" t="s">
        <v>333</v>
      </c>
      <c r="AD157" s="85"/>
    </row>
    <row r="158" spans="1:30" s="83" customFormat="1" ht="11.25" customHeight="1" x14ac:dyDescent="0.15">
      <c r="A158" s="85"/>
      <c r="B158" s="614"/>
      <c r="C158" s="594"/>
      <c r="D158" s="589"/>
      <c r="E158" s="590"/>
      <c r="F158" s="399" t="s">
        <v>321</v>
      </c>
      <c r="G158" s="586"/>
      <c r="H158" s="560"/>
      <c r="I158" s="384"/>
      <c r="J158" s="84" t="s">
        <v>333</v>
      </c>
      <c r="K158" s="84" t="s">
        <v>333</v>
      </c>
      <c r="L158" s="84" t="s">
        <v>333</v>
      </c>
      <c r="M158" s="84" t="s">
        <v>333</v>
      </c>
      <c r="N158" s="84" t="s">
        <v>333</v>
      </c>
      <c r="O158" s="84" t="s">
        <v>333</v>
      </c>
      <c r="P158" s="84" t="s">
        <v>333</v>
      </c>
      <c r="Q158" s="84" t="s">
        <v>333</v>
      </c>
      <c r="R158" s="384"/>
      <c r="S158" s="84" t="s">
        <v>333</v>
      </c>
      <c r="T158" s="84" t="s">
        <v>333</v>
      </c>
      <c r="U158" s="84" t="s">
        <v>333</v>
      </c>
      <c r="V158" s="84" t="s">
        <v>333</v>
      </c>
      <c r="W158" s="84">
        <v>0</v>
      </c>
      <c r="X158" s="84" t="s">
        <v>333</v>
      </c>
      <c r="Y158" s="84" t="s">
        <v>333</v>
      </c>
      <c r="Z158" s="84" t="s">
        <v>333</v>
      </c>
      <c r="AA158" s="84" t="s">
        <v>333</v>
      </c>
      <c r="AB158" s="84" t="s">
        <v>333</v>
      </c>
      <c r="AC158" s="386" t="s">
        <v>333</v>
      </c>
      <c r="AD158" s="85"/>
    </row>
    <row r="159" spans="1:30" s="83" customFormat="1" ht="11.25" customHeight="1" x14ac:dyDescent="0.15">
      <c r="A159" s="85"/>
      <c r="B159" s="614"/>
      <c r="C159" s="594"/>
      <c r="D159" s="589"/>
      <c r="E159" s="590"/>
      <c r="F159" s="399" t="s">
        <v>322</v>
      </c>
      <c r="G159" s="586"/>
      <c r="H159" s="560"/>
      <c r="I159" s="384"/>
      <c r="J159" s="84" t="s">
        <v>333</v>
      </c>
      <c r="K159" s="84" t="s">
        <v>333</v>
      </c>
      <c r="L159" s="84" t="s">
        <v>333</v>
      </c>
      <c r="M159" s="84" t="s">
        <v>333</v>
      </c>
      <c r="N159" s="84" t="s">
        <v>333</v>
      </c>
      <c r="O159" s="84" t="s">
        <v>333</v>
      </c>
      <c r="P159" s="84" t="s">
        <v>333</v>
      </c>
      <c r="Q159" s="84" t="s">
        <v>333</v>
      </c>
      <c r="R159" s="384"/>
      <c r="S159" s="84" t="s">
        <v>333</v>
      </c>
      <c r="T159" s="84" t="s">
        <v>333</v>
      </c>
      <c r="U159" s="84" t="s">
        <v>333</v>
      </c>
      <c r="V159" s="84" t="s">
        <v>333</v>
      </c>
      <c r="W159" s="84">
        <v>0</v>
      </c>
      <c r="X159" s="84" t="s">
        <v>333</v>
      </c>
      <c r="Y159" s="84" t="s">
        <v>333</v>
      </c>
      <c r="Z159" s="84" t="s">
        <v>333</v>
      </c>
      <c r="AA159" s="84" t="s">
        <v>333</v>
      </c>
      <c r="AB159" s="84" t="s">
        <v>333</v>
      </c>
      <c r="AC159" s="386" t="s">
        <v>333</v>
      </c>
      <c r="AD159" s="85"/>
    </row>
    <row r="160" spans="1:30" s="83" customFormat="1" ht="11.25" customHeight="1" x14ac:dyDescent="0.15">
      <c r="A160" s="85"/>
      <c r="B160" s="614"/>
      <c r="C160" s="594"/>
      <c r="D160" s="589"/>
      <c r="E160" s="590"/>
      <c r="F160" s="399" t="s">
        <v>323</v>
      </c>
      <c r="G160" s="586"/>
      <c r="H160" s="560"/>
      <c r="I160" s="384"/>
      <c r="J160" s="84" t="s">
        <v>333</v>
      </c>
      <c r="K160" s="84" t="s">
        <v>333</v>
      </c>
      <c r="L160" s="84" t="s">
        <v>333</v>
      </c>
      <c r="M160" s="84" t="s">
        <v>333</v>
      </c>
      <c r="N160" s="84" t="s">
        <v>333</v>
      </c>
      <c r="O160" s="84" t="s">
        <v>333</v>
      </c>
      <c r="P160" s="84" t="s">
        <v>333</v>
      </c>
      <c r="Q160" s="84" t="s">
        <v>333</v>
      </c>
      <c r="R160" s="384"/>
      <c r="S160" s="84" t="s">
        <v>333</v>
      </c>
      <c r="T160" s="84" t="s">
        <v>333</v>
      </c>
      <c r="U160" s="84" t="s">
        <v>333</v>
      </c>
      <c r="V160" s="84" t="s">
        <v>333</v>
      </c>
      <c r="W160" s="84">
        <v>0</v>
      </c>
      <c r="X160" s="84" t="s">
        <v>333</v>
      </c>
      <c r="Y160" s="84" t="s">
        <v>333</v>
      </c>
      <c r="Z160" s="84" t="s">
        <v>333</v>
      </c>
      <c r="AA160" s="84" t="s">
        <v>333</v>
      </c>
      <c r="AB160" s="84" t="s">
        <v>333</v>
      </c>
      <c r="AC160" s="386" t="s">
        <v>333</v>
      </c>
      <c r="AD160" s="85"/>
    </row>
    <row r="161" spans="1:30" s="83" customFormat="1" ht="11.25" customHeight="1" x14ac:dyDescent="0.15">
      <c r="A161" s="85"/>
      <c r="B161" s="614"/>
      <c r="C161" s="594"/>
      <c r="D161" s="589"/>
      <c r="E161" s="590"/>
      <c r="F161" s="399" t="s">
        <v>324</v>
      </c>
      <c r="G161" s="586"/>
      <c r="H161" s="560"/>
      <c r="I161" s="384"/>
      <c r="J161" s="84" t="s">
        <v>333</v>
      </c>
      <c r="K161" s="84" t="s">
        <v>333</v>
      </c>
      <c r="L161" s="84" t="s">
        <v>333</v>
      </c>
      <c r="M161" s="84" t="s">
        <v>333</v>
      </c>
      <c r="N161" s="84" t="s">
        <v>333</v>
      </c>
      <c r="O161" s="84" t="s">
        <v>333</v>
      </c>
      <c r="P161" s="84" t="s">
        <v>333</v>
      </c>
      <c r="Q161" s="84" t="s">
        <v>333</v>
      </c>
      <c r="R161" s="384"/>
      <c r="S161" s="84" t="s">
        <v>333</v>
      </c>
      <c r="T161" s="84" t="s">
        <v>333</v>
      </c>
      <c r="U161" s="84" t="s">
        <v>333</v>
      </c>
      <c r="V161" s="84" t="s">
        <v>333</v>
      </c>
      <c r="W161" s="84">
        <v>0</v>
      </c>
      <c r="X161" s="84" t="s">
        <v>333</v>
      </c>
      <c r="Y161" s="84" t="s">
        <v>333</v>
      </c>
      <c r="Z161" s="84" t="s">
        <v>333</v>
      </c>
      <c r="AA161" s="84" t="s">
        <v>333</v>
      </c>
      <c r="AB161" s="84" t="s">
        <v>333</v>
      </c>
      <c r="AC161" s="386" t="s">
        <v>333</v>
      </c>
      <c r="AD161" s="85"/>
    </row>
    <row r="162" spans="1:30" s="83" customFormat="1" ht="11.25" customHeight="1" x14ac:dyDescent="0.15">
      <c r="A162" s="85"/>
      <c r="B162" s="614"/>
      <c r="C162" s="594"/>
      <c r="D162" s="589"/>
      <c r="E162" s="590"/>
      <c r="F162" s="399" t="s">
        <v>325</v>
      </c>
      <c r="G162" s="586"/>
      <c r="H162" s="560"/>
      <c r="I162" s="384"/>
      <c r="J162" s="84" t="s">
        <v>333</v>
      </c>
      <c r="K162" s="84" t="s">
        <v>333</v>
      </c>
      <c r="L162" s="84" t="s">
        <v>333</v>
      </c>
      <c r="M162" s="84" t="s">
        <v>333</v>
      </c>
      <c r="N162" s="84" t="s">
        <v>333</v>
      </c>
      <c r="O162" s="84" t="s">
        <v>333</v>
      </c>
      <c r="P162" s="84" t="s">
        <v>333</v>
      </c>
      <c r="Q162" s="84" t="s">
        <v>333</v>
      </c>
      <c r="R162" s="384"/>
      <c r="S162" s="84" t="s">
        <v>333</v>
      </c>
      <c r="T162" s="84" t="s">
        <v>333</v>
      </c>
      <c r="U162" s="84" t="s">
        <v>333</v>
      </c>
      <c r="V162" s="84" t="s">
        <v>333</v>
      </c>
      <c r="W162" s="84">
        <v>0</v>
      </c>
      <c r="X162" s="84" t="s">
        <v>333</v>
      </c>
      <c r="Y162" s="84" t="s">
        <v>333</v>
      </c>
      <c r="Z162" s="84" t="s">
        <v>333</v>
      </c>
      <c r="AA162" s="84" t="s">
        <v>333</v>
      </c>
      <c r="AB162" s="84" t="s">
        <v>333</v>
      </c>
      <c r="AC162" s="386" t="s">
        <v>333</v>
      </c>
      <c r="AD162" s="85"/>
    </row>
    <row r="163" spans="1:30" s="83" customFormat="1" ht="11.25" customHeight="1" x14ac:dyDescent="0.15">
      <c r="A163" s="85"/>
      <c r="B163" s="614"/>
      <c r="C163" s="594"/>
      <c r="D163" s="589"/>
      <c r="E163" s="590"/>
      <c r="F163" s="399" t="s">
        <v>326</v>
      </c>
      <c r="G163" s="586"/>
      <c r="H163" s="560"/>
      <c r="I163" s="384"/>
      <c r="J163" s="84" t="s">
        <v>333</v>
      </c>
      <c r="K163" s="84" t="s">
        <v>333</v>
      </c>
      <c r="L163" s="84" t="s">
        <v>333</v>
      </c>
      <c r="M163" s="84" t="s">
        <v>333</v>
      </c>
      <c r="N163" s="84" t="s">
        <v>333</v>
      </c>
      <c r="O163" s="84" t="s">
        <v>333</v>
      </c>
      <c r="P163" s="84" t="s">
        <v>333</v>
      </c>
      <c r="Q163" s="84" t="s">
        <v>333</v>
      </c>
      <c r="R163" s="384"/>
      <c r="S163" s="84" t="s">
        <v>333</v>
      </c>
      <c r="T163" s="84" t="s">
        <v>333</v>
      </c>
      <c r="U163" s="84" t="s">
        <v>333</v>
      </c>
      <c r="V163" s="84" t="s">
        <v>333</v>
      </c>
      <c r="W163" s="84">
        <v>0</v>
      </c>
      <c r="X163" s="84" t="s">
        <v>333</v>
      </c>
      <c r="Y163" s="84" t="s">
        <v>333</v>
      </c>
      <c r="Z163" s="84" t="s">
        <v>333</v>
      </c>
      <c r="AA163" s="84" t="s">
        <v>333</v>
      </c>
      <c r="AB163" s="84" t="s">
        <v>333</v>
      </c>
      <c r="AC163" s="386" t="s">
        <v>333</v>
      </c>
      <c r="AD163" s="85"/>
    </row>
    <row r="164" spans="1:30" s="83" customFormat="1" ht="11.25" customHeight="1" x14ac:dyDescent="0.15">
      <c r="A164" s="85"/>
      <c r="B164" s="614"/>
      <c r="C164" s="594"/>
      <c r="D164" s="589"/>
      <c r="E164" s="590"/>
      <c r="F164" s="399" t="s">
        <v>327</v>
      </c>
      <c r="G164" s="586"/>
      <c r="H164" s="560"/>
      <c r="I164" s="384"/>
      <c r="J164" s="84" t="s">
        <v>333</v>
      </c>
      <c r="K164" s="84" t="s">
        <v>333</v>
      </c>
      <c r="L164" s="84" t="s">
        <v>333</v>
      </c>
      <c r="M164" s="84" t="s">
        <v>333</v>
      </c>
      <c r="N164" s="84" t="s">
        <v>333</v>
      </c>
      <c r="O164" s="84" t="s">
        <v>333</v>
      </c>
      <c r="P164" s="84" t="s">
        <v>333</v>
      </c>
      <c r="Q164" s="84" t="s">
        <v>333</v>
      </c>
      <c r="R164" s="384"/>
      <c r="S164" s="84" t="s">
        <v>333</v>
      </c>
      <c r="T164" s="84" t="s">
        <v>333</v>
      </c>
      <c r="U164" s="84" t="s">
        <v>333</v>
      </c>
      <c r="V164" s="84" t="s">
        <v>333</v>
      </c>
      <c r="W164" s="84">
        <v>0</v>
      </c>
      <c r="X164" s="84" t="s">
        <v>333</v>
      </c>
      <c r="Y164" s="84" t="s">
        <v>333</v>
      </c>
      <c r="Z164" s="84" t="s">
        <v>333</v>
      </c>
      <c r="AA164" s="84" t="s">
        <v>333</v>
      </c>
      <c r="AB164" s="84" t="s">
        <v>333</v>
      </c>
      <c r="AC164" s="386" t="s">
        <v>333</v>
      </c>
      <c r="AD164" s="85"/>
    </row>
    <row r="165" spans="1:30" s="83" customFormat="1" ht="11.25" customHeight="1" x14ac:dyDescent="0.15">
      <c r="A165" s="85"/>
      <c r="B165" s="614"/>
      <c r="C165" s="594"/>
      <c r="D165" s="589"/>
      <c r="E165" s="590"/>
      <c r="F165" s="399" t="s">
        <v>328</v>
      </c>
      <c r="G165" s="586"/>
      <c r="H165" s="560"/>
      <c r="I165" s="384"/>
      <c r="J165" s="84" t="s">
        <v>333</v>
      </c>
      <c r="K165" s="84" t="s">
        <v>333</v>
      </c>
      <c r="L165" s="84" t="s">
        <v>333</v>
      </c>
      <c r="M165" s="84" t="s">
        <v>333</v>
      </c>
      <c r="N165" s="84" t="s">
        <v>333</v>
      </c>
      <c r="O165" s="84" t="s">
        <v>333</v>
      </c>
      <c r="P165" s="84" t="s">
        <v>333</v>
      </c>
      <c r="Q165" s="84" t="s">
        <v>333</v>
      </c>
      <c r="R165" s="384"/>
      <c r="S165" s="84" t="s">
        <v>333</v>
      </c>
      <c r="T165" s="84" t="s">
        <v>333</v>
      </c>
      <c r="U165" s="84" t="s">
        <v>333</v>
      </c>
      <c r="V165" s="84" t="s">
        <v>333</v>
      </c>
      <c r="W165" s="84">
        <v>0</v>
      </c>
      <c r="X165" s="84" t="s">
        <v>333</v>
      </c>
      <c r="Y165" s="84" t="s">
        <v>333</v>
      </c>
      <c r="Z165" s="84" t="s">
        <v>333</v>
      </c>
      <c r="AA165" s="84" t="s">
        <v>333</v>
      </c>
      <c r="AB165" s="84" t="s">
        <v>333</v>
      </c>
      <c r="AC165" s="386" t="s">
        <v>333</v>
      </c>
      <c r="AD165" s="85"/>
    </row>
    <row r="166" spans="1:30" s="83" customFormat="1" ht="11.25" customHeight="1" x14ac:dyDescent="0.15">
      <c r="A166" s="85"/>
      <c r="B166" s="614"/>
      <c r="C166" s="594"/>
      <c r="D166" s="589"/>
      <c r="E166" s="590"/>
      <c r="F166" s="399" t="s">
        <v>329</v>
      </c>
      <c r="G166" s="586"/>
      <c r="H166" s="560"/>
      <c r="I166" s="384"/>
      <c r="J166" s="84" t="s">
        <v>333</v>
      </c>
      <c r="K166" s="84" t="s">
        <v>333</v>
      </c>
      <c r="L166" s="84" t="s">
        <v>333</v>
      </c>
      <c r="M166" s="84" t="s">
        <v>333</v>
      </c>
      <c r="N166" s="84" t="s">
        <v>333</v>
      </c>
      <c r="O166" s="84" t="s">
        <v>333</v>
      </c>
      <c r="P166" s="84" t="s">
        <v>333</v>
      </c>
      <c r="Q166" s="84" t="s">
        <v>333</v>
      </c>
      <c r="R166" s="384"/>
      <c r="S166" s="84" t="s">
        <v>333</v>
      </c>
      <c r="T166" s="84" t="s">
        <v>333</v>
      </c>
      <c r="U166" s="84" t="s">
        <v>333</v>
      </c>
      <c r="V166" s="84" t="s">
        <v>333</v>
      </c>
      <c r="W166" s="84">
        <v>0</v>
      </c>
      <c r="X166" s="84" t="s">
        <v>333</v>
      </c>
      <c r="Y166" s="84" t="s">
        <v>333</v>
      </c>
      <c r="Z166" s="84" t="s">
        <v>333</v>
      </c>
      <c r="AA166" s="84" t="s">
        <v>333</v>
      </c>
      <c r="AB166" s="84" t="s">
        <v>333</v>
      </c>
      <c r="AC166" s="386" t="s">
        <v>333</v>
      </c>
      <c r="AD166" s="85"/>
    </row>
    <row r="167" spans="1:30" s="83" customFormat="1" ht="12.4" customHeight="1" x14ac:dyDescent="0.15">
      <c r="A167" s="85"/>
      <c r="B167" s="614"/>
      <c r="C167" s="594" t="s">
        <v>592</v>
      </c>
      <c r="D167" s="589" t="s">
        <v>585</v>
      </c>
      <c r="E167" s="590" t="s">
        <v>590</v>
      </c>
      <c r="F167" s="399" t="s">
        <v>315</v>
      </c>
      <c r="G167" s="586"/>
      <c r="H167" s="560"/>
      <c r="I167" s="384"/>
      <c r="J167" s="84" t="s">
        <v>333</v>
      </c>
      <c r="K167" s="84" t="s">
        <v>333</v>
      </c>
      <c r="L167" s="84" t="s">
        <v>333</v>
      </c>
      <c r="M167" s="84" t="s">
        <v>333</v>
      </c>
      <c r="N167" s="84" t="s">
        <v>333</v>
      </c>
      <c r="O167" s="84" t="s">
        <v>333</v>
      </c>
      <c r="P167" s="84" t="s">
        <v>333</v>
      </c>
      <c r="Q167" s="84" t="s">
        <v>333</v>
      </c>
      <c r="R167" s="384"/>
      <c r="S167" s="84" t="s">
        <v>333</v>
      </c>
      <c r="T167" s="84" t="s">
        <v>333</v>
      </c>
      <c r="U167" s="84" t="s">
        <v>333</v>
      </c>
      <c r="V167" s="84" t="s">
        <v>333</v>
      </c>
      <c r="W167" s="84">
        <v>0</v>
      </c>
      <c r="X167" s="84" t="s">
        <v>333</v>
      </c>
      <c r="Y167" s="84" t="s">
        <v>333</v>
      </c>
      <c r="Z167" s="84" t="s">
        <v>333</v>
      </c>
      <c r="AA167" s="84" t="s">
        <v>333</v>
      </c>
      <c r="AB167" s="84" t="s">
        <v>333</v>
      </c>
      <c r="AC167" s="386" t="s">
        <v>333</v>
      </c>
      <c r="AD167" s="85"/>
    </row>
    <row r="168" spans="1:30" s="83" customFormat="1" ht="11.25" customHeight="1" x14ac:dyDescent="0.15">
      <c r="A168" s="85"/>
      <c r="B168" s="614"/>
      <c r="C168" s="594"/>
      <c r="D168" s="589"/>
      <c r="E168" s="590"/>
      <c r="F168" s="399" t="s">
        <v>317</v>
      </c>
      <c r="G168" s="586"/>
      <c r="H168" s="560"/>
      <c r="I168" s="384"/>
      <c r="J168" s="84" t="s">
        <v>333</v>
      </c>
      <c r="K168" s="84" t="s">
        <v>333</v>
      </c>
      <c r="L168" s="84" t="s">
        <v>333</v>
      </c>
      <c r="M168" s="84" t="s">
        <v>333</v>
      </c>
      <c r="N168" s="84" t="s">
        <v>333</v>
      </c>
      <c r="O168" s="84" t="s">
        <v>333</v>
      </c>
      <c r="P168" s="84" t="s">
        <v>333</v>
      </c>
      <c r="Q168" s="84" t="s">
        <v>333</v>
      </c>
      <c r="R168" s="384"/>
      <c r="S168" s="84" t="s">
        <v>333</v>
      </c>
      <c r="T168" s="84" t="s">
        <v>333</v>
      </c>
      <c r="U168" s="84" t="s">
        <v>333</v>
      </c>
      <c r="V168" s="84" t="s">
        <v>333</v>
      </c>
      <c r="W168" s="84">
        <v>0</v>
      </c>
      <c r="X168" s="84" t="s">
        <v>333</v>
      </c>
      <c r="Y168" s="84" t="s">
        <v>333</v>
      </c>
      <c r="Z168" s="84" t="s">
        <v>333</v>
      </c>
      <c r="AA168" s="84" t="s">
        <v>333</v>
      </c>
      <c r="AB168" s="84" t="s">
        <v>333</v>
      </c>
      <c r="AC168" s="386" t="s">
        <v>333</v>
      </c>
      <c r="AD168" s="85"/>
    </row>
    <row r="169" spans="1:30" s="83" customFormat="1" ht="11.25" customHeight="1" x14ac:dyDescent="0.15">
      <c r="A169" s="85"/>
      <c r="B169" s="614"/>
      <c r="C169" s="594"/>
      <c r="D169" s="589"/>
      <c r="E169" s="590"/>
      <c r="F169" s="399" t="s">
        <v>318</v>
      </c>
      <c r="G169" s="586"/>
      <c r="H169" s="560"/>
      <c r="I169" s="384"/>
      <c r="J169" s="84" t="s">
        <v>333</v>
      </c>
      <c r="K169" s="84" t="s">
        <v>333</v>
      </c>
      <c r="L169" s="84" t="s">
        <v>333</v>
      </c>
      <c r="M169" s="84" t="s">
        <v>333</v>
      </c>
      <c r="N169" s="84" t="s">
        <v>333</v>
      </c>
      <c r="O169" s="84" t="s">
        <v>333</v>
      </c>
      <c r="P169" s="84" t="s">
        <v>333</v>
      </c>
      <c r="Q169" s="84" t="s">
        <v>333</v>
      </c>
      <c r="R169" s="384"/>
      <c r="S169" s="84" t="s">
        <v>333</v>
      </c>
      <c r="T169" s="84" t="s">
        <v>333</v>
      </c>
      <c r="U169" s="84" t="s">
        <v>333</v>
      </c>
      <c r="V169" s="84" t="s">
        <v>333</v>
      </c>
      <c r="W169" s="84">
        <v>0</v>
      </c>
      <c r="X169" s="84" t="s">
        <v>333</v>
      </c>
      <c r="Y169" s="84" t="s">
        <v>333</v>
      </c>
      <c r="Z169" s="84" t="s">
        <v>333</v>
      </c>
      <c r="AA169" s="84" t="s">
        <v>333</v>
      </c>
      <c r="AB169" s="84" t="s">
        <v>333</v>
      </c>
      <c r="AC169" s="386" t="s">
        <v>333</v>
      </c>
      <c r="AD169" s="85"/>
    </row>
    <row r="170" spans="1:30" s="83" customFormat="1" ht="11.25" customHeight="1" x14ac:dyDescent="0.15">
      <c r="A170" s="85"/>
      <c r="B170" s="614"/>
      <c r="C170" s="594"/>
      <c r="D170" s="589"/>
      <c r="E170" s="590"/>
      <c r="F170" s="399" t="s">
        <v>319</v>
      </c>
      <c r="G170" s="586"/>
      <c r="H170" s="560"/>
      <c r="I170" s="384"/>
      <c r="J170" s="84" t="s">
        <v>333</v>
      </c>
      <c r="K170" s="84" t="s">
        <v>333</v>
      </c>
      <c r="L170" s="84" t="s">
        <v>333</v>
      </c>
      <c r="M170" s="84" t="s">
        <v>333</v>
      </c>
      <c r="N170" s="84" t="s">
        <v>333</v>
      </c>
      <c r="O170" s="84" t="s">
        <v>333</v>
      </c>
      <c r="P170" s="84" t="s">
        <v>333</v>
      </c>
      <c r="Q170" s="84" t="s">
        <v>333</v>
      </c>
      <c r="R170" s="384"/>
      <c r="S170" s="84" t="s">
        <v>333</v>
      </c>
      <c r="T170" s="84" t="s">
        <v>333</v>
      </c>
      <c r="U170" s="84" t="s">
        <v>333</v>
      </c>
      <c r="V170" s="84" t="s">
        <v>333</v>
      </c>
      <c r="W170" s="84">
        <v>0</v>
      </c>
      <c r="X170" s="84" t="s">
        <v>333</v>
      </c>
      <c r="Y170" s="84" t="s">
        <v>333</v>
      </c>
      <c r="Z170" s="84" t="s">
        <v>333</v>
      </c>
      <c r="AA170" s="84" t="s">
        <v>333</v>
      </c>
      <c r="AB170" s="84" t="s">
        <v>333</v>
      </c>
      <c r="AC170" s="386" t="s">
        <v>333</v>
      </c>
      <c r="AD170" s="85"/>
    </row>
    <row r="171" spans="1:30" s="83" customFormat="1" ht="11.25" customHeight="1" x14ac:dyDescent="0.15">
      <c r="A171" s="85"/>
      <c r="B171" s="614"/>
      <c r="C171" s="594"/>
      <c r="D171" s="589"/>
      <c r="E171" s="590"/>
      <c r="F171" s="399" t="s">
        <v>320</v>
      </c>
      <c r="G171" s="586"/>
      <c r="H171" s="560"/>
      <c r="I171" s="384"/>
      <c r="J171" s="84" t="s">
        <v>333</v>
      </c>
      <c r="K171" s="84" t="s">
        <v>333</v>
      </c>
      <c r="L171" s="84" t="s">
        <v>333</v>
      </c>
      <c r="M171" s="84" t="s">
        <v>333</v>
      </c>
      <c r="N171" s="84" t="s">
        <v>333</v>
      </c>
      <c r="O171" s="84" t="s">
        <v>333</v>
      </c>
      <c r="P171" s="84" t="s">
        <v>333</v>
      </c>
      <c r="Q171" s="84" t="s">
        <v>333</v>
      </c>
      <c r="R171" s="384"/>
      <c r="S171" s="84" t="s">
        <v>333</v>
      </c>
      <c r="T171" s="84" t="s">
        <v>333</v>
      </c>
      <c r="U171" s="84" t="s">
        <v>333</v>
      </c>
      <c r="V171" s="84" t="s">
        <v>333</v>
      </c>
      <c r="W171" s="84">
        <v>0</v>
      </c>
      <c r="X171" s="84" t="s">
        <v>333</v>
      </c>
      <c r="Y171" s="84" t="s">
        <v>333</v>
      </c>
      <c r="Z171" s="84" t="s">
        <v>333</v>
      </c>
      <c r="AA171" s="84" t="s">
        <v>333</v>
      </c>
      <c r="AB171" s="84" t="s">
        <v>333</v>
      </c>
      <c r="AC171" s="386" t="s">
        <v>333</v>
      </c>
      <c r="AD171" s="85"/>
    </row>
    <row r="172" spans="1:30" s="83" customFormat="1" ht="11.25" customHeight="1" x14ac:dyDescent="0.15">
      <c r="A172" s="85"/>
      <c r="B172" s="614"/>
      <c r="C172" s="594"/>
      <c r="D172" s="589"/>
      <c r="E172" s="590"/>
      <c r="F172" s="399" t="s">
        <v>321</v>
      </c>
      <c r="G172" s="586"/>
      <c r="H172" s="560"/>
      <c r="I172" s="384"/>
      <c r="J172" s="84" t="s">
        <v>333</v>
      </c>
      <c r="K172" s="84" t="s">
        <v>333</v>
      </c>
      <c r="L172" s="84" t="s">
        <v>333</v>
      </c>
      <c r="M172" s="84" t="s">
        <v>333</v>
      </c>
      <c r="N172" s="84" t="s">
        <v>333</v>
      </c>
      <c r="O172" s="84" t="s">
        <v>333</v>
      </c>
      <c r="P172" s="84" t="s">
        <v>333</v>
      </c>
      <c r="Q172" s="84" t="s">
        <v>333</v>
      </c>
      <c r="R172" s="384"/>
      <c r="S172" s="84" t="s">
        <v>333</v>
      </c>
      <c r="T172" s="84" t="s">
        <v>333</v>
      </c>
      <c r="U172" s="84" t="s">
        <v>333</v>
      </c>
      <c r="V172" s="84" t="s">
        <v>333</v>
      </c>
      <c r="W172" s="84">
        <v>0</v>
      </c>
      <c r="X172" s="84" t="s">
        <v>333</v>
      </c>
      <c r="Y172" s="84" t="s">
        <v>333</v>
      </c>
      <c r="Z172" s="84" t="s">
        <v>333</v>
      </c>
      <c r="AA172" s="84" t="s">
        <v>333</v>
      </c>
      <c r="AB172" s="84" t="s">
        <v>333</v>
      </c>
      <c r="AC172" s="386" t="s">
        <v>333</v>
      </c>
      <c r="AD172" s="85"/>
    </row>
    <row r="173" spans="1:30" s="83" customFormat="1" ht="11.25" customHeight="1" x14ac:dyDescent="0.15">
      <c r="A173" s="85"/>
      <c r="B173" s="614"/>
      <c r="C173" s="594"/>
      <c r="D173" s="589"/>
      <c r="E173" s="590"/>
      <c r="F173" s="399" t="s">
        <v>322</v>
      </c>
      <c r="G173" s="586"/>
      <c r="H173" s="560"/>
      <c r="I173" s="384"/>
      <c r="J173" s="84" t="s">
        <v>333</v>
      </c>
      <c r="K173" s="84" t="s">
        <v>333</v>
      </c>
      <c r="L173" s="84" t="s">
        <v>333</v>
      </c>
      <c r="M173" s="84" t="s">
        <v>333</v>
      </c>
      <c r="N173" s="84" t="s">
        <v>333</v>
      </c>
      <c r="O173" s="84" t="s">
        <v>333</v>
      </c>
      <c r="P173" s="84" t="s">
        <v>333</v>
      </c>
      <c r="Q173" s="84" t="s">
        <v>333</v>
      </c>
      <c r="R173" s="384"/>
      <c r="S173" s="84" t="s">
        <v>333</v>
      </c>
      <c r="T173" s="84" t="s">
        <v>333</v>
      </c>
      <c r="U173" s="84" t="s">
        <v>333</v>
      </c>
      <c r="V173" s="84" t="s">
        <v>333</v>
      </c>
      <c r="W173" s="84">
        <v>0</v>
      </c>
      <c r="X173" s="84" t="s">
        <v>333</v>
      </c>
      <c r="Y173" s="84" t="s">
        <v>333</v>
      </c>
      <c r="Z173" s="84" t="s">
        <v>333</v>
      </c>
      <c r="AA173" s="84" t="s">
        <v>333</v>
      </c>
      <c r="AB173" s="84" t="s">
        <v>333</v>
      </c>
      <c r="AC173" s="386" t="s">
        <v>333</v>
      </c>
      <c r="AD173" s="85"/>
    </row>
    <row r="174" spans="1:30" s="83" customFormat="1" ht="11.25" customHeight="1" x14ac:dyDescent="0.15">
      <c r="A174" s="85"/>
      <c r="B174" s="614"/>
      <c r="C174" s="594"/>
      <c r="D174" s="589"/>
      <c r="E174" s="590"/>
      <c r="F174" s="399" t="s">
        <v>323</v>
      </c>
      <c r="G174" s="586"/>
      <c r="H174" s="560"/>
      <c r="I174" s="384"/>
      <c r="J174" s="84" t="s">
        <v>333</v>
      </c>
      <c r="K174" s="84" t="s">
        <v>333</v>
      </c>
      <c r="L174" s="84" t="s">
        <v>333</v>
      </c>
      <c r="M174" s="84" t="s">
        <v>333</v>
      </c>
      <c r="N174" s="84" t="s">
        <v>333</v>
      </c>
      <c r="O174" s="84" t="s">
        <v>333</v>
      </c>
      <c r="P174" s="84" t="s">
        <v>333</v>
      </c>
      <c r="Q174" s="84" t="s">
        <v>333</v>
      </c>
      <c r="R174" s="384"/>
      <c r="S174" s="84" t="s">
        <v>333</v>
      </c>
      <c r="T174" s="84" t="s">
        <v>333</v>
      </c>
      <c r="U174" s="84" t="s">
        <v>333</v>
      </c>
      <c r="V174" s="84" t="s">
        <v>333</v>
      </c>
      <c r="W174" s="84">
        <v>0</v>
      </c>
      <c r="X174" s="84" t="s">
        <v>333</v>
      </c>
      <c r="Y174" s="84" t="s">
        <v>333</v>
      </c>
      <c r="Z174" s="84" t="s">
        <v>333</v>
      </c>
      <c r="AA174" s="84" t="s">
        <v>333</v>
      </c>
      <c r="AB174" s="84" t="s">
        <v>333</v>
      </c>
      <c r="AC174" s="386" t="s">
        <v>333</v>
      </c>
      <c r="AD174" s="85"/>
    </row>
    <row r="175" spans="1:30" s="83" customFormat="1" ht="11.25" customHeight="1" x14ac:dyDescent="0.15">
      <c r="A175" s="85"/>
      <c r="B175" s="614"/>
      <c r="C175" s="594"/>
      <c r="D175" s="589"/>
      <c r="E175" s="590"/>
      <c r="F175" s="399" t="s">
        <v>324</v>
      </c>
      <c r="G175" s="586"/>
      <c r="H175" s="560"/>
      <c r="I175" s="384"/>
      <c r="J175" s="84" t="s">
        <v>333</v>
      </c>
      <c r="K175" s="84" t="s">
        <v>333</v>
      </c>
      <c r="L175" s="84" t="s">
        <v>333</v>
      </c>
      <c r="M175" s="84" t="s">
        <v>333</v>
      </c>
      <c r="N175" s="84" t="s">
        <v>333</v>
      </c>
      <c r="O175" s="84" t="s">
        <v>333</v>
      </c>
      <c r="P175" s="84" t="s">
        <v>333</v>
      </c>
      <c r="Q175" s="84" t="s">
        <v>333</v>
      </c>
      <c r="R175" s="384"/>
      <c r="S175" s="84" t="s">
        <v>333</v>
      </c>
      <c r="T175" s="84" t="s">
        <v>333</v>
      </c>
      <c r="U175" s="84" t="s">
        <v>333</v>
      </c>
      <c r="V175" s="84" t="s">
        <v>333</v>
      </c>
      <c r="W175" s="84">
        <v>0</v>
      </c>
      <c r="X175" s="84" t="s">
        <v>333</v>
      </c>
      <c r="Y175" s="84" t="s">
        <v>333</v>
      </c>
      <c r="Z175" s="84" t="s">
        <v>333</v>
      </c>
      <c r="AA175" s="84" t="s">
        <v>333</v>
      </c>
      <c r="AB175" s="84" t="s">
        <v>333</v>
      </c>
      <c r="AC175" s="386" t="s">
        <v>333</v>
      </c>
      <c r="AD175" s="85"/>
    </row>
    <row r="176" spans="1:30" s="83" customFormat="1" ht="11.25" customHeight="1" x14ac:dyDescent="0.15">
      <c r="A176" s="85"/>
      <c r="B176" s="614"/>
      <c r="C176" s="594"/>
      <c r="D176" s="589"/>
      <c r="E176" s="590"/>
      <c r="F176" s="399" t="s">
        <v>325</v>
      </c>
      <c r="G176" s="586"/>
      <c r="H176" s="560"/>
      <c r="I176" s="384"/>
      <c r="J176" s="84" t="s">
        <v>333</v>
      </c>
      <c r="K176" s="84" t="s">
        <v>333</v>
      </c>
      <c r="L176" s="84" t="s">
        <v>333</v>
      </c>
      <c r="M176" s="84" t="s">
        <v>333</v>
      </c>
      <c r="N176" s="84" t="s">
        <v>333</v>
      </c>
      <c r="O176" s="84" t="s">
        <v>333</v>
      </c>
      <c r="P176" s="84" t="s">
        <v>333</v>
      </c>
      <c r="Q176" s="84" t="s">
        <v>333</v>
      </c>
      <c r="R176" s="384"/>
      <c r="S176" s="84" t="s">
        <v>333</v>
      </c>
      <c r="T176" s="84" t="s">
        <v>333</v>
      </c>
      <c r="U176" s="84" t="s">
        <v>333</v>
      </c>
      <c r="V176" s="84" t="s">
        <v>333</v>
      </c>
      <c r="W176" s="84">
        <v>0</v>
      </c>
      <c r="X176" s="84" t="s">
        <v>333</v>
      </c>
      <c r="Y176" s="84" t="s">
        <v>333</v>
      </c>
      <c r="Z176" s="84" t="s">
        <v>333</v>
      </c>
      <c r="AA176" s="84" t="s">
        <v>333</v>
      </c>
      <c r="AB176" s="84" t="s">
        <v>333</v>
      </c>
      <c r="AC176" s="386" t="s">
        <v>333</v>
      </c>
      <c r="AD176" s="85"/>
    </row>
    <row r="177" spans="1:30" s="83" customFormat="1" ht="11.25" customHeight="1" x14ac:dyDescent="0.15">
      <c r="A177" s="85"/>
      <c r="B177" s="614"/>
      <c r="C177" s="594"/>
      <c r="D177" s="589"/>
      <c r="E177" s="590"/>
      <c r="F177" s="399" t="s">
        <v>326</v>
      </c>
      <c r="G177" s="586"/>
      <c r="H177" s="560"/>
      <c r="I177" s="384"/>
      <c r="J177" s="84" t="s">
        <v>333</v>
      </c>
      <c r="K177" s="84" t="s">
        <v>333</v>
      </c>
      <c r="L177" s="84" t="s">
        <v>333</v>
      </c>
      <c r="M177" s="84" t="s">
        <v>333</v>
      </c>
      <c r="N177" s="84" t="s">
        <v>333</v>
      </c>
      <c r="O177" s="84" t="s">
        <v>333</v>
      </c>
      <c r="P177" s="84" t="s">
        <v>333</v>
      </c>
      <c r="Q177" s="84" t="s">
        <v>333</v>
      </c>
      <c r="R177" s="384"/>
      <c r="S177" s="84" t="s">
        <v>333</v>
      </c>
      <c r="T177" s="84" t="s">
        <v>333</v>
      </c>
      <c r="U177" s="84" t="s">
        <v>333</v>
      </c>
      <c r="V177" s="84" t="s">
        <v>333</v>
      </c>
      <c r="W177" s="84">
        <v>0</v>
      </c>
      <c r="X177" s="84" t="s">
        <v>333</v>
      </c>
      <c r="Y177" s="84" t="s">
        <v>333</v>
      </c>
      <c r="Z177" s="84" t="s">
        <v>333</v>
      </c>
      <c r="AA177" s="84" t="s">
        <v>333</v>
      </c>
      <c r="AB177" s="84" t="s">
        <v>333</v>
      </c>
      <c r="AC177" s="386" t="s">
        <v>333</v>
      </c>
      <c r="AD177" s="85"/>
    </row>
    <row r="178" spans="1:30" s="83" customFormat="1" ht="11.25" customHeight="1" x14ac:dyDescent="0.15">
      <c r="A178" s="85"/>
      <c r="B178" s="614"/>
      <c r="C178" s="594"/>
      <c r="D178" s="589"/>
      <c r="E178" s="590"/>
      <c r="F178" s="399" t="s">
        <v>327</v>
      </c>
      <c r="G178" s="586"/>
      <c r="H178" s="560"/>
      <c r="I178" s="384"/>
      <c r="J178" s="84" t="s">
        <v>333</v>
      </c>
      <c r="K178" s="84" t="s">
        <v>333</v>
      </c>
      <c r="L178" s="84" t="s">
        <v>333</v>
      </c>
      <c r="M178" s="84" t="s">
        <v>333</v>
      </c>
      <c r="N178" s="84" t="s">
        <v>333</v>
      </c>
      <c r="O178" s="84" t="s">
        <v>333</v>
      </c>
      <c r="P178" s="84" t="s">
        <v>333</v>
      </c>
      <c r="Q178" s="84" t="s">
        <v>333</v>
      </c>
      <c r="R178" s="384"/>
      <c r="S178" s="84" t="s">
        <v>333</v>
      </c>
      <c r="T178" s="84" t="s">
        <v>333</v>
      </c>
      <c r="U178" s="84" t="s">
        <v>333</v>
      </c>
      <c r="V178" s="84" t="s">
        <v>333</v>
      </c>
      <c r="W178" s="84">
        <v>0</v>
      </c>
      <c r="X178" s="84" t="s">
        <v>333</v>
      </c>
      <c r="Y178" s="84" t="s">
        <v>333</v>
      </c>
      <c r="Z178" s="84" t="s">
        <v>333</v>
      </c>
      <c r="AA178" s="84" t="s">
        <v>333</v>
      </c>
      <c r="AB178" s="84" t="s">
        <v>333</v>
      </c>
      <c r="AC178" s="386" t="s">
        <v>333</v>
      </c>
      <c r="AD178" s="85"/>
    </row>
    <row r="179" spans="1:30" s="83" customFormat="1" ht="11.25" customHeight="1" x14ac:dyDescent="0.15">
      <c r="A179" s="85"/>
      <c r="B179" s="614"/>
      <c r="C179" s="594"/>
      <c r="D179" s="589"/>
      <c r="E179" s="590"/>
      <c r="F179" s="399" t="s">
        <v>328</v>
      </c>
      <c r="G179" s="586"/>
      <c r="H179" s="560"/>
      <c r="I179" s="384"/>
      <c r="J179" s="84" t="s">
        <v>333</v>
      </c>
      <c r="K179" s="84" t="s">
        <v>333</v>
      </c>
      <c r="L179" s="84" t="s">
        <v>333</v>
      </c>
      <c r="M179" s="84" t="s">
        <v>333</v>
      </c>
      <c r="N179" s="84" t="s">
        <v>333</v>
      </c>
      <c r="O179" s="84" t="s">
        <v>333</v>
      </c>
      <c r="P179" s="84" t="s">
        <v>333</v>
      </c>
      <c r="Q179" s="84" t="s">
        <v>333</v>
      </c>
      <c r="R179" s="384"/>
      <c r="S179" s="84" t="s">
        <v>333</v>
      </c>
      <c r="T179" s="84" t="s">
        <v>333</v>
      </c>
      <c r="U179" s="84" t="s">
        <v>333</v>
      </c>
      <c r="V179" s="84" t="s">
        <v>333</v>
      </c>
      <c r="W179" s="84">
        <v>0</v>
      </c>
      <c r="X179" s="84" t="s">
        <v>333</v>
      </c>
      <c r="Y179" s="84" t="s">
        <v>333</v>
      </c>
      <c r="Z179" s="84" t="s">
        <v>333</v>
      </c>
      <c r="AA179" s="84" t="s">
        <v>333</v>
      </c>
      <c r="AB179" s="84" t="s">
        <v>333</v>
      </c>
      <c r="AC179" s="386" t="s">
        <v>333</v>
      </c>
      <c r="AD179" s="85"/>
    </row>
    <row r="180" spans="1:30" s="83" customFormat="1" ht="11.25" customHeight="1" thickBot="1" x14ac:dyDescent="0.2">
      <c r="A180" s="85"/>
      <c r="B180" s="615"/>
      <c r="C180" s="616"/>
      <c r="D180" s="591"/>
      <c r="E180" s="592"/>
      <c r="F180" s="400" t="s">
        <v>329</v>
      </c>
      <c r="G180" s="586"/>
      <c r="H180" s="560"/>
      <c r="I180" s="384"/>
      <c r="J180" s="84" t="s">
        <v>333</v>
      </c>
      <c r="K180" s="84" t="s">
        <v>333</v>
      </c>
      <c r="L180" s="84" t="s">
        <v>333</v>
      </c>
      <c r="M180" s="84" t="s">
        <v>333</v>
      </c>
      <c r="N180" s="84" t="s">
        <v>333</v>
      </c>
      <c r="O180" s="84" t="s">
        <v>333</v>
      </c>
      <c r="P180" s="84" t="s">
        <v>333</v>
      </c>
      <c r="Q180" s="84" t="s">
        <v>333</v>
      </c>
      <c r="R180" s="384"/>
      <c r="S180" s="84" t="s">
        <v>333</v>
      </c>
      <c r="T180" s="84" t="s">
        <v>333</v>
      </c>
      <c r="U180" s="84" t="s">
        <v>333</v>
      </c>
      <c r="V180" s="84" t="s">
        <v>333</v>
      </c>
      <c r="W180" s="84">
        <v>0</v>
      </c>
      <c r="X180" s="84" t="s">
        <v>333</v>
      </c>
      <c r="Y180" s="84" t="s">
        <v>333</v>
      </c>
      <c r="Z180" s="84" t="s">
        <v>333</v>
      </c>
      <c r="AA180" s="84" t="s">
        <v>333</v>
      </c>
      <c r="AB180" s="84" t="s">
        <v>333</v>
      </c>
      <c r="AC180" s="386" t="s">
        <v>333</v>
      </c>
      <c r="AD180" s="85"/>
    </row>
    <row r="181" spans="1:30" s="83" customFormat="1" ht="12.4" customHeight="1" x14ac:dyDescent="0.15">
      <c r="A181" s="85"/>
      <c r="B181" s="583" t="s">
        <v>33</v>
      </c>
      <c r="C181" s="617" t="s">
        <v>480</v>
      </c>
      <c r="D181" s="611" t="s">
        <v>589</v>
      </c>
      <c r="E181" s="612" t="s">
        <v>290</v>
      </c>
      <c r="F181" s="398" t="s">
        <v>315</v>
      </c>
      <c r="G181" s="586"/>
      <c r="H181" s="560"/>
      <c r="I181" s="384"/>
      <c r="J181" s="84" t="s">
        <v>333</v>
      </c>
      <c r="K181" s="84" t="s">
        <v>333</v>
      </c>
      <c r="L181" s="84" t="s">
        <v>333</v>
      </c>
      <c r="M181" s="84" t="s">
        <v>333</v>
      </c>
      <c r="N181" s="84" t="s">
        <v>333</v>
      </c>
      <c r="O181" s="84" t="s">
        <v>333</v>
      </c>
      <c r="P181" s="84" t="s">
        <v>333</v>
      </c>
      <c r="Q181" s="84" t="s">
        <v>333</v>
      </c>
      <c r="R181" s="384"/>
      <c r="S181" s="84" t="s">
        <v>333</v>
      </c>
      <c r="T181" s="84" t="s">
        <v>333</v>
      </c>
      <c r="U181" s="84" t="s">
        <v>333</v>
      </c>
      <c r="V181" s="84" t="s">
        <v>333</v>
      </c>
      <c r="W181" s="84">
        <v>0</v>
      </c>
      <c r="X181" s="84" t="s">
        <v>333</v>
      </c>
      <c r="Y181" s="84" t="s">
        <v>333</v>
      </c>
      <c r="Z181" s="84" t="s">
        <v>333</v>
      </c>
      <c r="AA181" s="84" t="s">
        <v>333</v>
      </c>
      <c r="AB181" s="84" t="s">
        <v>333</v>
      </c>
      <c r="AC181" s="386" t="s">
        <v>333</v>
      </c>
      <c r="AD181" s="85"/>
    </row>
    <row r="182" spans="1:30" s="83" customFormat="1" ht="12.4" customHeight="1" x14ac:dyDescent="0.15">
      <c r="A182" s="85"/>
      <c r="B182" s="584"/>
      <c r="C182" s="556"/>
      <c r="D182" s="589"/>
      <c r="E182" s="590"/>
      <c r="F182" s="399" t="s">
        <v>317</v>
      </c>
      <c r="G182" s="586"/>
      <c r="H182" s="560"/>
      <c r="I182" s="384"/>
      <c r="J182" s="84" t="s">
        <v>333</v>
      </c>
      <c r="K182" s="84" t="s">
        <v>333</v>
      </c>
      <c r="L182" s="84" t="s">
        <v>333</v>
      </c>
      <c r="M182" s="84" t="s">
        <v>333</v>
      </c>
      <c r="N182" s="84" t="s">
        <v>333</v>
      </c>
      <c r="O182" s="84" t="s">
        <v>333</v>
      </c>
      <c r="P182" s="84" t="s">
        <v>333</v>
      </c>
      <c r="Q182" s="84" t="s">
        <v>333</v>
      </c>
      <c r="R182" s="384"/>
      <c r="S182" s="84" t="s">
        <v>333</v>
      </c>
      <c r="T182" s="84" t="s">
        <v>333</v>
      </c>
      <c r="U182" s="84" t="s">
        <v>333</v>
      </c>
      <c r="V182" s="84" t="s">
        <v>333</v>
      </c>
      <c r="W182" s="84">
        <v>0</v>
      </c>
      <c r="X182" s="84" t="s">
        <v>333</v>
      </c>
      <c r="Y182" s="84" t="s">
        <v>333</v>
      </c>
      <c r="Z182" s="84" t="s">
        <v>333</v>
      </c>
      <c r="AA182" s="84" t="s">
        <v>333</v>
      </c>
      <c r="AB182" s="84" t="s">
        <v>333</v>
      </c>
      <c r="AC182" s="386" t="s">
        <v>333</v>
      </c>
      <c r="AD182" s="85"/>
    </row>
    <row r="183" spans="1:30" s="83" customFormat="1" ht="12.4" customHeight="1" x14ac:dyDescent="0.15">
      <c r="A183" s="85"/>
      <c r="B183" s="584"/>
      <c r="C183" s="556"/>
      <c r="D183" s="589"/>
      <c r="E183" s="590"/>
      <c r="F183" s="399" t="s">
        <v>318</v>
      </c>
      <c r="G183" s="586"/>
      <c r="H183" s="560"/>
      <c r="I183" s="384"/>
      <c r="J183" s="84" t="s">
        <v>333</v>
      </c>
      <c r="K183" s="84" t="s">
        <v>333</v>
      </c>
      <c r="L183" s="84" t="s">
        <v>333</v>
      </c>
      <c r="M183" s="84" t="s">
        <v>333</v>
      </c>
      <c r="N183" s="84" t="s">
        <v>333</v>
      </c>
      <c r="O183" s="84" t="s">
        <v>333</v>
      </c>
      <c r="P183" s="84" t="s">
        <v>333</v>
      </c>
      <c r="Q183" s="84" t="s">
        <v>333</v>
      </c>
      <c r="R183" s="384"/>
      <c r="S183" s="84" t="s">
        <v>333</v>
      </c>
      <c r="T183" s="84" t="s">
        <v>333</v>
      </c>
      <c r="U183" s="84" t="s">
        <v>333</v>
      </c>
      <c r="V183" s="84" t="s">
        <v>333</v>
      </c>
      <c r="W183" s="84">
        <v>0</v>
      </c>
      <c r="X183" s="84" t="s">
        <v>333</v>
      </c>
      <c r="Y183" s="84" t="s">
        <v>333</v>
      </c>
      <c r="Z183" s="84" t="s">
        <v>333</v>
      </c>
      <c r="AA183" s="84" t="s">
        <v>333</v>
      </c>
      <c r="AB183" s="84" t="s">
        <v>333</v>
      </c>
      <c r="AC183" s="386" t="s">
        <v>333</v>
      </c>
      <c r="AD183" s="85"/>
    </row>
    <row r="184" spans="1:30" s="83" customFormat="1" ht="12.4" customHeight="1" x14ac:dyDescent="0.15">
      <c r="A184" s="85"/>
      <c r="B184" s="584"/>
      <c r="C184" s="556"/>
      <c r="D184" s="589"/>
      <c r="E184" s="590"/>
      <c r="F184" s="399" t="s">
        <v>319</v>
      </c>
      <c r="G184" s="586"/>
      <c r="H184" s="560"/>
      <c r="I184" s="384"/>
      <c r="J184" s="84" t="s">
        <v>333</v>
      </c>
      <c r="K184" s="84" t="s">
        <v>333</v>
      </c>
      <c r="L184" s="84" t="s">
        <v>333</v>
      </c>
      <c r="M184" s="84" t="s">
        <v>333</v>
      </c>
      <c r="N184" s="84" t="s">
        <v>333</v>
      </c>
      <c r="O184" s="84" t="s">
        <v>333</v>
      </c>
      <c r="P184" s="84" t="s">
        <v>333</v>
      </c>
      <c r="Q184" s="84" t="s">
        <v>333</v>
      </c>
      <c r="R184" s="384"/>
      <c r="S184" s="84" t="s">
        <v>333</v>
      </c>
      <c r="T184" s="84" t="s">
        <v>333</v>
      </c>
      <c r="U184" s="84" t="s">
        <v>333</v>
      </c>
      <c r="V184" s="84" t="s">
        <v>333</v>
      </c>
      <c r="W184" s="84">
        <v>0</v>
      </c>
      <c r="X184" s="84" t="s">
        <v>333</v>
      </c>
      <c r="Y184" s="84" t="s">
        <v>333</v>
      </c>
      <c r="Z184" s="84" t="s">
        <v>333</v>
      </c>
      <c r="AA184" s="84" t="s">
        <v>333</v>
      </c>
      <c r="AB184" s="84" t="s">
        <v>333</v>
      </c>
      <c r="AC184" s="386" t="s">
        <v>333</v>
      </c>
      <c r="AD184" s="85"/>
    </row>
    <row r="185" spans="1:30" s="83" customFormat="1" ht="12.4" customHeight="1" x14ac:dyDescent="0.15">
      <c r="A185" s="85"/>
      <c r="B185" s="584"/>
      <c r="C185" s="556"/>
      <c r="D185" s="589"/>
      <c r="E185" s="590"/>
      <c r="F185" s="399" t="s">
        <v>320</v>
      </c>
      <c r="G185" s="586"/>
      <c r="H185" s="560"/>
      <c r="I185" s="384"/>
      <c r="J185" s="84" t="s">
        <v>333</v>
      </c>
      <c r="K185" s="84" t="s">
        <v>333</v>
      </c>
      <c r="L185" s="84" t="s">
        <v>333</v>
      </c>
      <c r="M185" s="84" t="s">
        <v>333</v>
      </c>
      <c r="N185" s="84" t="s">
        <v>333</v>
      </c>
      <c r="O185" s="84" t="s">
        <v>333</v>
      </c>
      <c r="P185" s="84" t="s">
        <v>333</v>
      </c>
      <c r="Q185" s="84" t="s">
        <v>333</v>
      </c>
      <c r="R185" s="384"/>
      <c r="S185" s="84" t="s">
        <v>333</v>
      </c>
      <c r="T185" s="84" t="s">
        <v>333</v>
      </c>
      <c r="U185" s="84" t="s">
        <v>333</v>
      </c>
      <c r="V185" s="84" t="s">
        <v>333</v>
      </c>
      <c r="W185" s="84">
        <v>0</v>
      </c>
      <c r="X185" s="84" t="s">
        <v>333</v>
      </c>
      <c r="Y185" s="84" t="s">
        <v>333</v>
      </c>
      <c r="Z185" s="84" t="s">
        <v>333</v>
      </c>
      <c r="AA185" s="84" t="s">
        <v>333</v>
      </c>
      <c r="AB185" s="84" t="s">
        <v>333</v>
      </c>
      <c r="AC185" s="386" t="s">
        <v>333</v>
      </c>
      <c r="AD185" s="85"/>
    </row>
    <row r="186" spans="1:30" s="83" customFormat="1" ht="12.4" customHeight="1" x14ac:dyDescent="0.15">
      <c r="A186" s="85"/>
      <c r="B186" s="584"/>
      <c r="C186" s="556"/>
      <c r="D186" s="589"/>
      <c r="E186" s="590"/>
      <c r="F186" s="399" t="s">
        <v>321</v>
      </c>
      <c r="G186" s="586"/>
      <c r="H186" s="560"/>
      <c r="I186" s="384"/>
      <c r="J186" s="84" t="s">
        <v>333</v>
      </c>
      <c r="K186" s="84" t="s">
        <v>333</v>
      </c>
      <c r="L186" s="84" t="s">
        <v>333</v>
      </c>
      <c r="M186" s="84" t="s">
        <v>333</v>
      </c>
      <c r="N186" s="84" t="s">
        <v>333</v>
      </c>
      <c r="O186" s="84" t="s">
        <v>333</v>
      </c>
      <c r="P186" s="84" t="s">
        <v>333</v>
      </c>
      <c r="Q186" s="84" t="s">
        <v>333</v>
      </c>
      <c r="R186" s="384"/>
      <c r="S186" s="84" t="s">
        <v>333</v>
      </c>
      <c r="T186" s="84" t="s">
        <v>333</v>
      </c>
      <c r="U186" s="84" t="s">
        <v>333</v>
      </c>
      <c r="V186" s="84" t="s">
        <v>333</v>
      </c>
      <c r="W186" s="84">
        <v>0</v>
      </c>
      <c r="X186" s="84" t="s">
        <v>333</v>
      </c>
      <c r="Y186" s="84" t="s">
        <v>333</v>
      </c>
      <c r="Z186" s="84" t="s">
        <v>333</v>
      </c>
      <c r="AA186" s="84" t="s">
        <v>333</v>
      </c>
      <c r="AB186" s="84" t="s">
        <v>333</v>
      </c>
      <c r="AC186" s="386" t="s">
        <v>333</v>
      </c>
      <c r="AD186" s="85"/>
    </row>
    <row r="187" spans="1:30" s="83" customFormat="1" ht="12.4" customHeight="1" x14ac:dyDescent="0.15">
      <c r="A187" s="85"/>
      <c r="B187" s="584"/>
      <c r="C187" s="556"/>
      <c r="D187" s="589"/>
      <c r="E187" s="590"/>
      <c r="F187" s="399" t="s">
        <v>322</v>
      </c>
      <c r="G187" s="586"/>
      <c r="H187" s="560"/>
      <c r="I187" s="384"/>
      <c r="J187" s="84" t="s">
        <v>333</v>
      </c>
      <c r="K187" s="84" t="s">
        <v>333</v>
      </c>
      <c r="L187" s="84" t="s">
        <v>333</v>
      </c>
      <c r="M187" s="84" t="s">
        <v>333</v>
      </c>
      <c r="N187" s="84" t="s">
        <v>333</v>
      </c>
      <c r="O187" s="84" t="s">
        <v>333</v>
      </c>
      <c r="P187" s="84" t="s">
        <v>333</v>
      </c>
      <c r="Q187" s="84" t="s">
        <v>333</v>
      </c>
      <c r="R187" s="384"/>
      <c r="S187" s="84" t="s">
        <v>333</v>
      </c>
      <c r="T187" s="84" t="s">
        <v>333</v>
      </c>
      <c r="U187" s="84" t="s">
        <v>333</v>
      </c>
      <c r="V187" s="84" t="s">
        <v>333</v>
      </c>
      <c r="W187" s="84">
        <v>0</v>
      </c>
      <c r="X187" s="84" t="s">
        <v>333</v>
      </c>
      <c r="Y187" s="84" t="s">
        <v>333</v>
      </c>
      <c r="Z187" s="84" t="s">
        <v>333</v>
      </c>
      <c r="AA187" s="84" t="s">
        <v>333</v>
      </c>
      <c r="AB187" s="84" t="s">
        <v>333</v>
      </c>
      <c r="AC187" s="386" t="s">
        <v>333</v>
      </c>
      <c r="AD187" s="85"/>
    </row>
    <row r="188" spans="1:30" s="83" customFormat="1" ht="12.4" customHeight="1" x14ac:dyDescent="0.15">
      <c r="A188" s="85"/>
      <c r="B188" s="584"/>
      <c r="C188" s="556"/>
      <c r="D188" s="589"/>
      <c r="E188" s="590"/>
      <c r="F188" s="399" t="s">
        <v>323</v>
      </c>
      <c r="G188" s="586"/>
      <c r="H188" s="560"/>
      <c r="I188" s="384"/>
      <c r="J188" s="84" t="s">
        <v>333</v>
      </c>
      <c r="K188" s="84" t="s">
        <v>333</v>
      </c>
      <c r="L188" s="84" t="s">
        <v>333</v>
      </c>
      <c r="M188" s="84" t="s">
        <v>333</v>
      </c>
      <c r="N188" s="84" t="s">
        <v>333</v>
      </c>
      <c r="O188" s="84" t="s">
        <v>333</v>
      </c>
      <c r="P188" s="84" t="s">
        <v>333</v>
      </c>
      <c r="Q188" s="84" t="s">
        <v>333</v>
      </c>
      <c r="R188" s="384"/>
      <c r="S188" s="84" t="s">
        <v>333</v>
      </c>
      <c r="T188" s="84" t="s">
        <v>333</v>
      </c>
      <c r="U188" s="84" t="s">
        <v>333</v>
      </c>
      <c r="V188" s="84" t="s">
        <v>333</v>
      </c>
      <c r="W188" s="84">
        <v>0</v>
      </c>
      <c r="X188" s="84" t="s">
        <v>333</v>
      </c>
      <c r="Y188" s="84" t="s">
        <v>333</v>
      </c>
      <c r="Z188" s="84" t="s">
        <v>333</v>
      </c>
      <c r="AA188" s="84" t="s">
        <v>333</v>
      </c>
      <c r="AB188" s="84" t="s">
        <v>333</v>
      </c>
      <c r="AC188" s="386" t="s">
        <v>333</v>
      </c>
      <c r="AD188" s="85"/>
    </row>
    <row r="189" spans="1:30" s="83" customFormat="1" ht="12.4" customHeight="1" x14ac:dyDescent="0.15">
      <c r="A189" s="85"/>
      <c r="B189" s="584"/>
      <c r="C189" s="556"/>
      <c r="D189" s="589"/>
      <c r="E189" s="590"/>
      <c r="F189" s="399" t="s">
        <v>324</v>
      </c>
      <c r="G189" s="586"/>
      <c r="H189" s="560"/>
      <c r="I189" s="384"/>
      <c r="J189" s="84" t="s">
        <v>333</v>
      </c>
      <c r="K189" s="84" t="s">
        <v>333</v>
      </c>
      <c r="L189" s="84" t="s">
        <v>333</v>
      </c>
      <c r="M189" s="84" t="s">
        <v>333</v>
      </c>
      <c r="N189" s="84" t="s">
        <v>333</v>
      </c>
      <c r="O189" s="84" t="s">
        <v>333</v>
      </c>
      <c r="P189" s="84" t="s">
        <v>333</v>
      </c>
      <c r="Q189" s="84" t="s">
        <v>333</v>
      </c>
      <c r="R189" s="384"/>
      <c r="S189" s="84" t="s">
        <v>333</v>
      </c>
      <c r="T189" s="84" t="s">
        <v>333</v>
      </c>
      <c r="U189" s="84" t="s">
        <v>333</v>
      </c>
      <c r="V189" s="84" t="s">
        <v>333</v>
      </c>
      <c r="W189" s="84">
        <v>0</v>
      </c>
      <c r="X189" s="84" t="s">
        <v>333</v>
      </c>
      <c r="Y189" s="84" t="s">
        <v>333</v>
      </c>
      <c r="Z189" s="84" t="s">
        <v>333</v>
      </c>
      <c r="AA189" s="84" t="s">
        <v>333</v>
      </c>
      <c r="AB189" s="84" t="s">
        <v>333</v>
      </c>
      <c r="AC189" s="386" t="s">
        <v>333</v>
      </c>
      <c r="AD189" s="85"/>
    </row>
    <row r="190" spans="1:30" s="83" customFormat="1" ht="12.4" customHeight="1" x14ac:dyDescent="0.15">
      <c r="A190" s="85"/>
      <c r="B190" s="584"/>
      <c r="C190" s="556"/>
      <c r="D190" s="589"/>
      <c r="E190" s="590"/>
      <c r="F190" s="399" t="s">
        <v>325</v>
      </c>
      <c r="G190" s="586"/>
      <c r="H190" s="560"/>
      <c r="I190" s="384"/>
      <c r="J190" s="84" t="s">
        <v>333</v>
      </c>
      <c r="K190" s="84" t="s">
        <v>333</v>
      </c>
      <c r="L190" s="84" t="s">
        <v>333</v>
      </c>
      <c r="M190" s="84" t="s">
        <v>333</v>
      </c>
      <c r="N190" s="84" t="s">
        <v>333</v>
      </c>
      <c r="O190" s="84" t="s">
        <v>333</v>
      </c>
      <c r="P190" s="84" t="s">
        <v>333</v>
      </c>
      <c r="Q190" s="84" t="s">
        <v>333</v>
      </c>
      <c r="R190" s="384"/>
      <c r="S190" s="84" t="s">
        <v>333</v>
      </c>
      <c r="T190" s="84" t="s">
        <v>333</v>
      </c>
      <c r="U190" s="84" t="s">
        <v>333</v>
      </c>
      <c r="V190" s="84" t="s">
        <v>333</v>
      </c>
      <c r="W190" s="84">
        <v>0</v>
      </c>
      <c r="X190" s="84" t="s">
        <v>333</v>
      </c>
      <c r="Y190" s="84" t="s">
        <v>333</v>
      </c>
      <c r="Z190" s="84" t="s">
        <v>333</v>
      </c>
      <c r="AA190" s="84" t="s">
        <v>333</v>
      </c>
      <c r="AB190" s="84" t="s">
        <v>333</v>
      </c>
      <c r="AC190" s="386" t="s">
        <v>333</v>
      </c>
      <c r="AD190" s="85"/>
    </row>
    <row r="191" spans="1:30" s="83" customFormat="1" ht="12.4" customHeight="1" x14ac:dyDescent="0.15">
      <c r="A191" s="85"/>
      <c r="B191" s="584"/>
      <c r="C191" s="556"/>
      <c r="D191" s="589"/>
      <c r="E191" s="590"/>
      <c r="F191" s="399" t="s">
        <v>326</v>
      </c>
      <c r="G191" s="586"/>
      <c r="H191" s="560"/>
      <c r="I191" s="384"/>
      <c r="J191" s="84" t="s">
        <v>333</v>
      </c>
      <c r="K191" s="84" t="s">
        <v>333</v>
      </c>
      <c r="L191" s="84" t="s">
        <v>333</v>
      </c>
      <c r="M191" s="84" t="s">
        <v>333</v>
      </c>
      <c r="N191" s="84" t="s">
        <v>333</v>
      </c>
      <c r="O191" s="84" t="s">
        <v>333</v>
      </c>
      <c r="P191" s="84" t="s">
        <v>333</v>
      </c>
      <c r="Q191" s="84" t="s">
        <v>333</v>
      </c>
      <c r="R191" s="384"/>
      <c r="S191" s="84" t="s">
        <v>333</v>
      </c>
      <c r="T191" s="84" t="s">
        <v>333</v>
      </c>
      <c r="U191" s="84" t="s">
        <v>333</v>
      </c>
      <c r="V191" s="84" t="s">
        <v>333</v>
      </c>
      <c r="W191" s="84">
        <v>0</v>
      </c>
      <c r="X191" s="84" t="s">
        <v>333</v>
      </c>
      <c r="Y191" s="84" t="s">
        <v>333</v>
      </c>
      <c r="Z191" s="84" t="s">
        <v>333</v>
      </c>
      <c r="AA191" s="84" t="s">
        <v>333</v>
      </c>
      <c r="AB191" s="84" t="s">
        <v>333</v>
      </c>
      <c r="AC191" s="386" t="s">
        <v>333</v>
      </c>
      <c r="AD191" s="85"/>
    </row>
    <row r="192" spans="1:30" s="83" customFormat="1" ht="12.4" customHeight="1" x14ac:dyDescent="0.15">
      <c r="A192" s="85"/>
      <c r="B192" s="584"/>
      <c r="C192" s="556"/>
      <c r="D192" s="589"/>
      <c r="E192" s="590"/>
      <c r="F192" s="399" t="s">
        <v>327</v>
      </c>
      <c r="G192" s="586"/>
      <c r="H192" s="560"/>
      <c r="I192" s="384"/>
      <c r="J192" s="84" t="s">
        <v>333</v>
      </c>
      <c r="K192" s="84" t="s">
        <v>333</v>
      </c>
      <c r="L192" s="84" t="s">
        <v>333</v>
      </c>
      <c r="M192" s="84" t="s">
        <v>333</v>
      </c>
      <c r="N192" s="84" t="s">
        <v>333</v>
      </c>
      <c r="O192" s="84" t="s">
        <v>333</v>
      </c>
      <c r="P192" s="84" t="s">
        <v>333</v>
      </c>
      <c r="Q192" s="84" t="s">
        <v>333</v>
      </c>
      <c r="R192" s="384"/>
      <c r="S192" s="84" t="s">
        <v>333</v>
      </c>
      <c r="T192" s="84" t="s">
        <v>333</v>
      </c>
      <c r="U192" s="84" t="s">
        <v>333</v>
      </c>
      <c r="V192" s="84" t="s">
        <v>333</v>
      </c>
      <c r="W192" s="84">
        <v>0</v>
      </c>
      <c r="X192" s="84" t="s">
        <v>333</v>
      </c>
      <c r="Y192" s="84" t="s">
        <v>333</v>
      </c>
      <c r="Z192" s="84" t="s">
        <v>333</v>
      </c>
      <c r="AA192" s="84" t="s">
        <v>333</v>
      </c>
      <c r="AB192" s="84" t="s">
        <v>333</v>
      </c>
      <c r="AC192" s="386" t="s">
        <v>333</v>
      </c>
      <c r="AD192" s="85"/>
    </row>
    <row r="193" spans="1:30" s="83" customFormat="1" ht="12.4" customHeight="1" x14ac:dyDescent="0.15">
      <c r="A193" s="85"/>
      <c r="B193" s="584"/>
      <c r="C193" s="556"/>
      <c r="D193" s="589"/>
      <c r="E193" s="590"/>
      <c r="F193" s="399" t="s">
        <v>328</v>
      </c>
      <c r="G193" s="586"/>
      <c r="H193" s="560"/>
      <c r="I193" s="384"/>
      <c r="J193" s="84" t="s">
        <v>333</v>
      </c>
      <c r="K193" s="84" t="s">
        <v>333</v>
      </c>
      <c r="L193" s="84" t="s">
        <v>333</v>
      </c>
      <c r="M193" s="84" t="s">
        <v>333</v>
      </c>
      <c r="N193" s="84" t="s">
        <v>333</v>
      </c>
      <c r="O193" s="84" t="s">
        <v>333</v>
      </c>
      <c r="P193" s="84" t="s">
        <v>333</v>
      </c>
      <c r="Q193" s="84" t="s">
        <v>333</v>
      </c>
      <c r="R193" s="384"/>
      <c r="S193" s="84" t="s">
        <v>333</v>
      </c>
      <c r="T193" s="84" t="s">
        <v>333</v>
      </c>
      <c r="U193" s="84" t="s">
        <v>333</v>
      </c>
      <c r="V193" s="84" t="s">
        <v>333</v>
      </c>
      <c r="W193" s="84">
        <v>0</v>
      </c>
      <c r="X193" s="84" t="s">
        <v>333</v>
      </c>
      <c r="Y193" s="84" t="s">
        <v>333</v>
      </c>
      <c r="Z193" s="84" t="s">
        <v>333</v>
      </c>
      <c r="AA193" s="84" t="s">
        <v>333</v>
      </c>
      <c r="AB193" s="84" t="s">
        <v>333</v>
      </c>
      <c r="AC193" s="386" t="s">
        <v>333</v>
      </c>
      <c r="AD193" s="85"/>
    </row>
    <row r="194" spans="1:30" s="83" customFormat="1" ht="12.4" customHeight="1" x14ac:dyDescent="0.15">
      <c r="A194" s="85"/>
      <c r="B194" s="584"/>
      <c r="C194" s="556"/>
      <c r="D194" s="589"/>
      <c r="E194" s="590"/>
      <c r="F194" s="399" t="s">
        <v>329</v>
      </c>
      <c r="G194" s="586"/>
      <c r="H194" s="560"/>
      <c r="I194" s="384"/>
      <c r="J194" s="84" t="s">
        <v>333</v>
      </c>
      <c r="K194" s="84" t="s">
        <v>333</v>
      </c>
      <c r="L194" s="84" t="s">
        <v>333</v>
      </c>
      <c r="M194" s="84" t="s">
        <v>333</v>
      </c>
      <c r="N194" s="84" t="s">
        <v>333</v>
      </c>
      <c r="O194" s="84" t="s">
        <v>333</v>
      </c>
      <c r="P194" s="84" t="s">
        <v>333</v>
      </c>
      <c r="Q194" s="84" t="s">
        <v>333</v>
      </c>
      <c r="R194" s="384"/>
      <c r="S194" s="84" t="s">
        <v>333</v>
      </c>
      <c r="T194" s="84" t="s">
        <v>333</v>
      </c>
      <c r="U194" s="84" t="s">
        <v>333</v>
      </c>
      <c r="V194" s="84" t="s">
        <v>333</v>
      </c>
      <c r="W194" s="84">
        <v>0</v>
      </c>
      <c r="X194" s="84" t="s">
        <v>333</v>
      </c>
      <c r="Y194" s="84" t="s">
        <v>333</v>
      </c>
      <c r="Z194" s="84" t="s">
        <v>333</v>
      </c>
      <c r="AA194" s="84" t="s">
        <v>333</v>
      </c>
      <c r="AB194" s="84" t="s">
        <v>333</v>
      </c>
      <c r="AC194" s="386" t="s">
        <v>333</v>
      </c>
      <c r="AD194" s="85"/>
    </row>
    <row r="195" spans="1:30" s="83" customFormat="1" ht="12.4" customHeight="1" x14ac:dyDescent="0.15">
      <c r="A195" s="85"/>
      <c r="B195" s="584"/>
      <c r="C195" s="556" t="s">
        <v>480</v>
      </c>
      <c r="D195" s="589" t="s">
        <v>589</v>
      </c>
      <c r="E195" s="590" t="s">
        <v>590</v>
      </c>
      <c r="F195" s="399" t="s">
        <v>315</v>
      </c>
      <c r="G195" s="586"/>
      <c r="H195" s="560"/>
      <c r="I195" s="384"/>
      <c r="J195" s="84" t="s">
        <v>333</v>
      </c>
      <c r="K195" s="84" t="s">
        <v>333</v>
      </c>
      <c r="L195" s="84" t="s">
        <v>333</v>
      </c>
      <c r="M195" s="84" t="s">
        <v>333</v>
      </c>
      <c r="N195" s="84" t="s">
        <v>333</v>
      </c>
      <c r="O195" s="84" t="s">
        <v>333</v>
      </c>
      <c r="P195" s="84" t="s">
        <v>333</v>
      </c>
      <c r="Q195" s="84" t="s">
        <v>333</v>
      </c>
      <c r="R195" s="384"/>
      <c r="S195" s="84" t="s">
        <v>333</v>
      </c>
      <c r="T195" s="84" t="s">
        <v>333</v>
      </c>
      <c r="U195" s="84" t="s">
        <v>333</v>
      </c>
      <c r="V195" s="84" t="s">
        <v>333</v>
      </c>
      <c r="W195" s="84">
        <v>10.705717509101307</v>
      </c>
      <c r="X195" s="84" t="s">
        <v>333</v>
      </c>
      <c r="Y195" s="84" t="s">
        <v>333</v>
      </c>
      <c r="Z195" s="84" t="s">
        <v>333</v>
      </c>
      <c r="AA195" s="84" t="s">
        <v>333</v>
      </c>
      <c r="AB195" s="84" t="s">
        <v>333</v>
      </c>
      <c r="AC195" s="386" t="s">
        <v>333</v>
      </c>
      <c r="AD195" s="85"/>
    </row>
    <row r="196" spans="1:30" s="83" customFormat="1" ht="12.4" customHeight="1" x14ac:dyDescent="0.15">
      <c r="A196" s="85"/>
      <c r="B196" s="584"/>
      <c r="C196" s="556"/>
      <c r="D196" s="589"/>
      <c r="E196" s="590"/>
      <c r="F196" s="399" t="s">
        <v>317</v>
      </c>
      <c r="G196" s="586"/>
      <c r="H196" s="560"/>
      <c r="I196" s="384"/>
      <c r="J196" s="84" t="s">
        <v>333</v>
      </c>
      <c r="K196" s="84" t="s">
        <v>333</v>
      </c>
      <c r="L196" s="84" t="s">
        <v>333</v>
      </c>
      <c r="M196" s="84" t="s">
        <v>333</v>
      </c>
      <c r="N196" s="84" t="s">
        <v>333</v>
      </c>
      <c r="O196" s="84" t="s">
        <v>333</v>
      </c>
      <c r="P196" s="84" t="s">
        <v>333</v>
      </c>
      <c r="Q196" s="84" t="s">
        <v>333</v>
      </c>
      <c r="R196" s="384"/>
      <c r="S196" s="84" t="s">
        <v>333</v>
      </c>
      <c r="T196" s="84" t="s">
        <v>333</v>
      </c>
      <c r="U196" s="84" t="s">
        <v>333</v>
      </c>
      <c r="V196" s="84" t="s">
        <v>333</v>
      </c>
      <c r="W196" s="84">
        <v>10.705717509101307</v>
      </c>
      <c r="X196" s="84" t="s">
        <v>333</v>
      </c>
      <c r="Y196" s="84" t="s">
        <v>333</v>
      </c>
      <c r="Z196" s="84" t="s">
        <v>333</v>
      </c>
      <c r="AA196" s="84" t="s">
        <v>333</v>
      </c>
      <c r="AB196" s="84" t="s">
        <v>333</v>
      </c>
      <c r="AC196" s="386" t="s">
        <v>333</v>
      </c>
      <c r="AD196" s="85"/>
    </row>
    <row r="197" spans="1:30" s="83" customFormat="1" ht="12.4" customHeight="1" x14ac:dyDescent="0.15">
      <c r="A197" s="85"/>
      <c r="B197" s="584"/>
      <c r="C197" s="556"/>
      <c r="D197" s="589"/>
      <c r="E197" s="590"/>
      <c r="F197" s="399" t="s">
        <v>318</v>
      </c>
      <c r="G197" s="586"/>
      <c r="H197" s="560"/>
      <c r="I197" s="384"/>
      <c r="J197" s="84" t="s">
        <v>333</v>
      </c>
      <c r="K197" s="84" t="s">
        <v>333</v>
      </c>
      <c r="L197" s="84" t="s">
        <v>333</v>
      </c>
      <c r="M197" s="84" t="s">
        <v>333</v>
      </c>
      <c r="N197" s="84" t="s">
        <v>333</v>
      </c>
      <c r="O197" s="84" t="s">
        <v>333</v>
      </c>
      <c r="P197" s="84" t="s">
        <v>333</v>
      </c>
      <c r="Q197" s="84" t="s">
        <v>333</v>
      </c>
      <c r="R197" s="384"/>
      <c r="S197" s="84" t="s">
        <v>333</v>
      </c>
      <c r="T197" s="84" t="s">
        <v>333</v>
      </c>
      <c r="U197" s="84" t="s">
        <v>333</v>
      </c>
      <c r="V197" s="84" t="s">
        <v>333</v>
      </c>
      <c r="W197" s="84">
        <v>10.705717509101307</v>
      </c>
      <c r="X197" s="84" t="s">
        <v>333</v>
      </c>
      <c r="Y197" s="84" t="s">
        <v>333</v>
      </c>
      <c r="Z197" s="84" t="s">
        <v>333</v>
      </c>
      <c r="AA197" s="84" t="s">
        <v>333</v>
      </c>
      <c r="AB197" s="84" t="s">
        <v>333</v>
      </c>
      <c r="AC197" s="386" t="s">
        <v>333</v>
      </c>
      <c r="AD197" s="85"/>
    </row>
    <row r="198" spans="1:30" s="83" customFormat="1" ht="12.4" customHeight="1" x14ac:dyDescent="0.15">
      <c r="A198" s="85"/>
      <c r="B198" s="584"/>
      <c r="C198" s="556"/>
      <c r="D198" s="589"/>
      <c r="E198" s="590"/>
      <c r="F198" s="399" t="s">
        <v>319</v>
      </c>
      <c r="G198" s="586"/>
      <c r="H198" s="560"/>
      <c r="I198" s="384"/>
      <c r="J198" s="84" t="s">
        <v>333</v>
      </c>
      <c r="K198" s="84" t="s">
        <v>333</v>
      </c>
      <c r="L198" s="84" t="s">
        <v>333</v>
      </c>
      <c r="M198" s="84" t="s">
        <v>333</v>
      </c>
      <c r="N198" s="84" t="s">
        <v>333</v>
      </c>
      <c r="O198" s="84" t="s">
        <v>333</v>
      </c>
      <c r="P198" s="84" t="s">
        <v>333</v>
      </c>
      <c r="Q198" s="84" t="s">
        <v>333</v>
      </c>
      <c r="R198" s="384"/>
      <c r="S198" s="84" t="s">
        <v>333</v>
      </c>
      <c r="T198" s="84" t="s">
        <v>333</v>
      </c>
      <c r="U198" s="84" t="s">
        <v>333</v>
      </c>
      <c r="V198" s="84" t="s">
        <v>333</v>
      </c>
      <c r="W198" s="84">
        <v>10.705717509101307</v>
      </c>
      <c r="X198" s="84" t="s">
        <v>333</v>
      </c>
      <c r="Y198" s="84" t="s">
        <v>333</v>
      </c>
      <c r="Z198" s="84" t="s">
        <v>333</v>
      </c>
      <c r="AA198" s="84" t="s">
        <v>333</v>
      </c>
      <c r="AB198" s="84" t="s">
        <v>333</v>
      </c>
      <c r="AC198" s="386" t="s">
        <v>333</v>
      </c>
      <c r="AD198" s="85"/>
    </row>
    <row r="199" spans="1:30" s="83" customFormat="1" ht="12.4" customHeight="1" x14ac:dyDescent="0.15">
      <c r="A199" s="85"/>
      <c r="B199" s="584"/>
      <c r="C199" s="556"/>
      <c r="D199" s="589"/>
      <c r="E199" s="590"/>
      <c r="F199" s="399" t="s">
        <v>320</v>
      </c>
      <c r="G199" s="586"/>
      <c r="H199" s="560"/>
      <c r="I199" s="384"/>
      <c r="J199" s="84" t="s">
        <v>333</v>
      </c>
      <c r="K199" s="84" t="s">
        <v>333</v>
      </c>
      <c r="L199" s="84" t="s">
        <v>333</v>
      </c>
      <c r="M199" s="84" t="s">
        <v>333</v>
      </c>
      <c r="N199" s="84" t="s">
        <v>333</v>
      </c>
      <c r="O199" s="84" t="s">
        <v>333</v>
      </c>
      <c r="P199" s="84" t="s">
        <v>333</v>
      </c>
      <c r="Q199" s="84" t="s">
        <v>333</v>
      </c>
      <c r="R199" s="384"/>
      <c r="S199" s="84" t="s">
        <v>333</v>
      </c>
      <c r="T199" s="84" t="s">
        <v>333</v>
      </c>
      <c r="U199" s="84" t="s">
        <v>333</v>
      </c>
      <c r="V199" s="84" t="s">
        <v>333</v>
      </c>
      <c r="W199" s="84">
        <v>10.705717509101307</v>
      </c>
      <c r="X199" s="84" t="s">
        <v>333</v>
      </c>
      <c r="Y199" s="84" t="s">
        <v>333</v>
      </c>
      <c r="Z199" s="84" t="s">
        <v>333</v>
      </c>
      <c r="AA199" s="84" t="s">
        <v>333</v>
      </c>
      <c r="AB199" s="84" t="s">
        <v>333</v>
      </c>
      <c r="AC199" s="386" t="s">
        <v>333</v>
      </c>
      <c r="AD199" s="85"/>
    </row>
    <row r="200" spans="1:30" s="83" customFormat="1" ht="12.4" customHeight="1" x14ac:dyDescent="0.15">
      <c r="A200" s="85"/>
      <c r="B200" s="584"/>
      <c r="C200" s="556"/>
      <c r="D200" s="589"/>
      <c r="E200" s="590"/>
      <c r="F200" s="399" t="s">
        <v>321</v>
      </c>
      <c r="G200" s="586"/>
      <c r="H200" s="560"/>
      <c r="I200" s="384"/>
      <c r="J200" s="84" t="s">
        <v>333</v>
      </c>
      <c r="K200" s="84" t="s">
        <v>333</v>
      </c>
      <c r="L200" s="84" t="s">
        <v>333</v>
      </c>
      <c r="M200" s="84" t="s">
        <v>333</v>
      </c>
      <c r="N200" s="84" t="s">
        <v>333</v>
      </c>
      <c r="O200" s="84" t="s">
        <v>333</v>
      </c>
      <c r="P200" s="84" t="s">
        <v>333</v>
      </c>
      <c r="Q200" s="84" t="s">
        <v>333</v>
      </c>
      <c r="R200" s="384"/>
      <c r="S200" s="84" t="s">
        <v>333</v>
      </c>
      <c r="T200" s="84" t="s">
        <v>333</v>
      </c>
      <c r="U200" s="84" t="s">
        <v>333</v>
      </c>
      <c r="V200" s="84" t="s">
        <v>333</v>
      </c>
      <c r="W200" s="84">
        <v>10.705717509101307</v>
      </c>
      <c r="X200" s="84" t="s">
        <v>333</v>
      </c>
      <c r="Y200" s="84" t="s">
        <v>333</v>
      </c>
      <c r="Z200" s="84" t="s">
        <v>333</v>
      </c>
      <c r="AA200" s="84" t="s">
        <v>333</v>
      </c>
      <c r="AB200" s="84" t="s">
        <v>333</v>
      </c>
      <c r="AC200" s="386" t="s">
        <v>333</v>
      </c>
      <c r="AD200" s="85"/>
    </row>
    <row r="201" spans="1:30" s="83" customFormat="1" ht="12.4" customHeight="1" x14ac:dyDescent="0.15">
      <c r="A201" s="85"/>
      <c r="B201" s="584"/>
      <c r="C201" s="556"/>
      <c r="D201" s="589"/>
      <c r="E201" s="590"/>
      <c r="F201" s="399" t="s">
        <v>322</v>
      </c>
      <c r="G201" s="586"/>
      <c r="H201" s="560"/>
      <c r="I201" s="384"/>
      <c r="J201" s="84" t="s">
        <v>333</v>
      </c>
      <c r="K201" s="84" t="s">
        <v>333</v>
      </c>
      <c r="L201" s="84" t="s">
        <v>333</v>
      </c>
      <c r="M201" s="84" t="s">
        <v>333</v>
      </c>
      <c r="N201" s="84" t="s">
        <v>333</v>
      </c>
      <c r="O201" s="84" t="s">
        <v>333</v>
      </c>
      <c r="P201" s="84" t="s">
        <v>333</v>
      </c>
      <c r="Q201" s="84" t="s">
        <v>333</v>
      </c>
      <c r="R201" s="384"/>
      <c r="S201" s="84" t="s">
        <v>333</v>
      </c>
      <c r="T201" s="84" t="s">
        <v>333</v>
      </c>
      <c r="U201" s="84" t="s">
        <v>333</v>
      </c>
      <c r="V201" s="84" t="s">
        <v>333</v>
      </c>
      <c r="W201" s="84">
        <v>10.705717509101307</v>
      </c>
      <c r="X201" s="84" t="s">
        <v>333</v>
      </c>
      <c r="Y201" s="84" t="s">
        <v>333</v>
      </c>
      <c r="Z201" s="84" t="s">
        <v>333</v>
      </c>
      <c r="AA201" s="84" t="s">
        <v>333</v>
      </c>
      <c r="AB201" s="84" t="s">
        <v>333</v>
      </c>
      <c r="AC201" s="386" t="s">
        <v>333</v>
      </c>
      <c r="AD201" s="85"/>
    </row>
    <row r="202" spans="1:30" s="83" customFormat="1" ht="12.4" customHeight="1" x14ac:dyDescent="0.15">
      <c r="A202" s="85"/>
      <c r="B202" s="584"/>
      <c r="C202" s="556"/>
      <c r="D202" s="589"/>
      <c r="E202" s="590"/>
      <c r="F202" s="399" t="s">
        <v>323</v>
      </c>
      <c r="G202" s="586"/>
      <c r="H202" s="560"/>
      <c r="I202" s="384"/>
      <c r="J202" s="84" t="s">
        <v>333</v>
      </c>
      <c r="K202" s="84" t="s">
        <v>333</v>
      </c>
      <c r="L202" s="84" t="s">
        <v>333</v>
      </c>
      <c r="M202" s="84" t="s">
        <v>333</v>
      </c>
      <c r="N202" s="84" t="s">
        <v>333</v>
      </c>
      <c r="O202" s="84" t="s">
        <v>333</v>
      </c>
      <c r="P202" s="84" t="s">
        <v>333</v>
      </c>
      <c r="Q202" s="84" t="s">
        <v>333</v>
      </c>
      <c r="R202" s="384"/>
      <c r="S202" s="84" t="s">
        <v>333</v>
      </c>
      <c r="T202" s="84" t="s">
        <v>333</v>
      </c>
      <c r="U202" s="84" t="s">
        <v>333</v>
      </c>
      <c r="V202" s="84" t="s">
        <v>333</v>
      </c>
      <c r="W202" s="84">
        <v>10.705717509101307</v>
      </c>
      <c r="X202" s="84" t="s">
        <v>333</v>
      </c>
      <c r="Y202" s="84" t="s">
        <v>333</v>
      </c>
      <c r="Z202" s="84" t="s">
        <v>333</v>
      </c>
      <c r="AA202" s="84" t="s">
        <v>333</v>
      </c>
      <c r="AB202" s="84" t="s">
        <v>333</v>
      </c>
      <c r="AC202" s="386" t="s">
        <v>333</v>
      </c>
      <c r="AD202" s="85"/>
    </row>
    <row r="203" spans="1:30" s="83" customFormat="1" ht="12.4" customHeight="1" x14ac:dyDescent="0.15">
      <c r="A203" s="85"/>
      <c r="B203" s="584"/>
      <c r="C203" s="556"/>
      <c r="D203" s="589"/>
      <c r="E203" s="590"/>
      <c r="F203" s="399" t="s">
        <v>324</v>
      </c>
      <c r="G203" s="586"/>
      <c r="H203" s="560"/>
      <c r="I203" s="384"/>
      <c r="J203" s="84" t="s">
        <v>333</v>
      </c>
      <c r="K203" s="84" t="s">
        <v>333</v>
      </c>
      <c r="L203" s="84" t="s">
        <v>333</v>
      </c>
      <c r="M203" s="84" t="s">
        <v>333</v>
      </c>
      <c r="N203" s="84" t="s">
        <v>333</v>
      </c>
      <c r="O203" s="84" t="s">
        <v>333</v>
      </c>
      <c r="P203" s="84" t="s">
        <v>333</v>
      </c>
      <c r="Q203" s="84" t="s">
        <v>333</v>
      </c>
      <c r="R203" s="384"/>
      <c r="S203" s="84" t="s">
        <v>333</v>
      </c>
      <c r="T203" s="84" t="s">
        <v>333</v>
      </c>
      <c r="U203" s="84" t="s">
        <v>333</v>
      </c>
      <c r="V203" s="84" t="s">
        <v>333</v>
      </c>
      <c r="W203" s="84">
        <v>10.705717509101307</v>
      </c>
      <c r="X203" s="84" t="s">
        <v>333</v>
      </c>
      <c r="Y203" s="84" t="s">
        <v>333</v>
      </c>
      <c r="Z203" s="84" t="s">
        <v>333</v>
      </c>
      <c r="AA203" s="84" t="s">
        <v>333</v>
      </c>
      <c r="AB203" s="84" t="s">
        <v>333</v>
      </c>
      <c r="AC203" s="386" t="s">
        <v>333</v>
      </c>
      <c r="AD203" s="85"/>
    </row>
    <row r="204" spans="1:30" s="83" customFormat="1" ht="12.4" customHeight="1" x14ac:dyDescent="0.15">
      <c r="A204" s="85"/>
      <c r="B204" s="584"/>
      <c r="C204" s="556"/>
      <c r="D204" s="589"/>
      <c r="E204" s="590"/>
      <c r="F204" s="399" t="s">
        <v>325</v>
      </c>
      <c r="G204" s="586"/>
      <c r="H204" s="560"/>
      <c r="I204" s="384"/>
      <c r="J204" s="84" t="s">
        <v>333</v>
      </c>
      <c r="K204" s="84" t="s">
        <v>333</v>
      </c>
      <c r="L204" s="84" t="s">
        <v>333</v>
      </c>
      <c r="M204" s="84" t="s">
        <v>333</v>
      </c>
      <c r="N204" s="84" t="s">
        <v>333</v>
      </c>
      <c r="O204" s="84" t="s">
        <v>333</v>
      </c>
      <c r="P204" s="84" t="s">
        <v>333</v>
      </c>
      <c r="Q204" s="84" t="s">
        <v>333</v>
      </c>
      <c r="R204" s="384"/>
      <c r="S204" s="84" t="s">
        <v>333</v>
      </c>
      <c r="T204" s="84" t="s">
        <v>333</v>
      </c>
      <c r="U204" s="84" t="s">
        <v>333</v>
      </c>
      <c r="V204" s="84" t="s">
        <v>333</v>
      </c>
      <c r="W204" s="84">
        <v>10.705717509101307</v>
      </c>
      <c r="X204" s="84" t="s">
        <v>333</v>
      </c>
      <c r="Y204" s="84" t="s">
        <v>333</v>
      </c>
      <c r="Z204" s="84" t="s">
        <v>333</v>
      </c>
      <c r="AA204" s="84" t="s">
        <v>333</v>
      </c>
      <c r="AB204" s="84" t="s">
        <v>333</v>
      </c>
      <c r="AC204" s="386" t="s">
        <v>333</v>
      </c>
      <c r="AD204" s="85"/>
    </row>
    <row r="205" spans="1:30" s="83" customFormat="1" ht="12.4" customHeight="1" x14ac:dyDescent="0.15">
      <c r="A205" s="85"/>
      <c r="B205" s="584"/>
      <c r="C205" s="556"/>
      <c r="D205" s="589"/>
      <c r="E205" s="590"/>
      <c r="F205" s="399" t="s">
        <v>326</v>
      </c>
      <c r="G205" s="586"/>
      <c r="H205" s="560"/>
      <c r="I205" s="384"/>
      <c r="J205" s="84" t="s">
        <v>333</v>
      </c>
      <c r="K205" s="84" t="s">
        <v>333</v>
      </c>
      <c r="L205" s="84" t="s">
        <v>333</v>
      </c>
      <c r="M205" s="84" t="s">
        <v>333</v>
      </c>
      <c r="N205" s="84" t="s">
        <v>333</v>
      </c>
      <c r="O205" s="84" t="s">
        <v>333</v>
      </c>
      <c r="P205" s="84" t="s">
        <v>333</v>
      </c>
      <c r="Q205" s="84" t="s">
        <v>333</v>
      </c>
      <c r="R205" s="384"/>
      <c r="S205" s="84" t="s">
        <v>333</v>
      </c>
      <c r="T205" s="84" t="s">
        <v>333</v>
      </c>
      <c r="U205" s="84" t="s">
        <v>333</v>
      </c>
      <c r="V205" s="84" t="s">
        <v>333</v>
      </c>
      <c r="W205" s="84">
        <v>10.705717509101307</v>
      </c>
      <c r="X205" s="84" t="s">
        <v>333</v>
      </c>
      <c r="Y205" s="84" t="s">
        <v>333</v>
      </c>
      <c r="Z205" s="84" t="s">
        <v>333</v>
      </c>
      <c r="AA205" s="84" t="s">
        <v>333</v>
      </c>
      <c r="AB205" s="84" t="s">
        <v>333</v>
      </c>
      <c r="AC205" s="386" t="s">
        <v>333</v>
      </c>
      <c r="AD205" s="85"/>
    </row>
    <row r="206" spans="1:30" s="83" customFormat="1" ht="12.4" customHeight="1" x14ac:dyDescent="0.15">
      <c r="A206" s="85"/>
      <c r="B206" s="584"/>
      <c r="C206" s="556"/>
      <c r="D206" s="589"/>
      <c r="E206" s="590"/>
      <c r="F206" s="399" t="s">
        <v>327</v>
      </c>
      <c r="G206" s="586"/>
      <c r="H206" s="560"/>
      <c r="I206" s="384"/>
      <c r="J206" s="84" t="s">
        <v>333</v>
      </c>
      <c r="K206" s="84" t="s">
        <v>333</v>
      </c>
      <c r="L206" s="84" t="s">
        <v>333</v>
      </c>
      <c r="M206" s="84" t="s">
        <v>333</v>
      </c>
      <c r="N206" s="84" t="s">
        <v>333</v>
      </c>
      <c r="O206" s="84" t="s">
        <v>333</v>
      </c>
      <c r="P206" s="84" t="s">
        <v>333</v>
      </c>
      <c r="Q206" s="84" t="s">
        <v>333</v>
      </c>
      <c r="R206" s="384"/>
      <c r="S206" s="84" t="s">
        <v>333</v>
      </c>
      <c r="T206" s="84" t="s">
        <v>333</v>
      </c>
      <c r="U206" s="84" t="s">
        <v>333</v>
      </c>
      <c r="V206" s="84" t="s">
        <v>333</v>
      </c>
      <c r="W206" s="84">
        <v>10.705717509101307</v>
      </c>
      <c r="X206" s="84" t="s">
        <v>333</v>
      </c>
      <c r="Y206" s="84" t="s">
        <v>333</v>
      </c>
      <c r="Z206" s="84" t="s">
        <v>333</v>
      </c>
      <c r="AA206" s="84" t="s">
        <v>333</v>
      </c>
      <c r="AB206" s="84" t="s">
        <v>333</v>
      </c>
      <c r="AC206" s="386" t="s">
        <v>333</v>
      </c>
      <c r="AD206" s="85"/>
    </row>
    <row r="207" spans="1:30" s="83" customFormat="1" ht="12.4" customHeight="1" x14ac:dyDescent="0.15">
      <c r="A207" s="85"/>
      <c r="B207" s="584"/>
      <c r="C207" s="556"/>
      <c r="D207" s="589"/>
      <c r="E207" s="590"/>
      <c r="F207" s="399" t="s">
        <v>328</v>
      </c>
      <c r="G207" s="586"/>
      <c r="H207" s="560"/>
      <c r="I207" s="384"/>
      <c r="J207" s="84" t="s">
        <v>333</v>
      </c>
      <c r="K207" s="84" t="s">
        <v>333</v>
      </c>
      <c r="L207" s="84" t="s">
        <v>333</v>
      </c>
      <c r="M207" s="84" t="s">
        <v>333</v>
      </c>
      <c r="N207" s="84" t="s">
        <v>333</v>
      </c>
      <c r="O207" s="84" t="s">
        <v>333</v>
      </c>
      <c r="P207" s="84" t="s">
        <v>333</v>
      </c>
      <c r="Q207" s="84" t="s">
        <v>333</v>
      </c>
      <c r="R207" s="384"/>
      <c r="S207" s="84" t="s">
        <v>333</v>
      </c>
      <c r="T207" s="84" t="s">
        <v>333</v>
      </c>
      <c r="U207" s="84" t="s">
        <v>333</v>
      </c>
      <c r="V207" s="84" t="s">
        <v>333</v>
      </c>
      <c r="W207" s="84">
        <v>10.705717509101307</v>
      </c>
      <c r="X207" s="84" t="s">
        <v>333</v>
      </c>
      <c r="Y207" s="84" t="s">
        <v>333</v>
      </c>
      <c r="Z207" s="84" t="s">
        <v>333</v>
      </c>
      <c r="AA207" s="84" t="s">
        <v>333</v>
      </c>
      <c r="AB207" s="84" t="s">
        <v>333</v>
      </c>
      <c r="AC207" s="386" t="s">
        <v>333</v>
      </c>
      <c r="AD207" s="85"/>
    </row>
    <row r="208" spans="1:30" s="83" customFormat="1" ht="12.4" customHeight="1" x14ac:dyDescent="0.15">
      <c r="A208" s="85"/>
      <c r="B208" s="584"/>
      <c r="C208" s="556"/>
      <c r="D208" s="589"/>
      <c r="E208" s="590"/>
      <c r="F208" s="399" t="s">
        <v>329</v>
      </c>
      <c r="G208" s="586"/>
      <c r="H208" s="560"/>
      <c r="I208" s="384"/>
      <c r="J208" s="84" t="s">
        <v>333</v>
      </c>
      <c r="K208" s="84" t="s">
        <v>333</v>
      </c>
      <c r="L208" s="84" t="s">
        <v>333</v>
      </c>
      <c r="M208" s="84" t="s">
        <v>333</v>
      </c>
      <c r="N208" s="84" t="s">
        <v>333</v>
      </c>
      <c r="O208" s="84" t="s">
        <v>333</v>
      </c>
      <c r="P208" s="84" t="s">
        <v>333</v>
      </c>
      <c r="Q208" s="84" t="s">
        <v>333</v>
      </c>
      <c r="R208" s="384"/>
      <c r="S208" s="84" t="s">
        <v>333</v>
      </c>
      <c r="T208" s="84" t="s">
        <v>333</v>
      </c>
      <c r="U208" s="84" t="s">
        <v>333</v>
      </c>
      <c r="V208" s="84" t="s">
        <v>333</v>
      </c>
      <c r="W208" s="84">
        <v>10.705717509101307</v>
      </c>
      <c r="X208" s="84" t="s">
        <v>333</v>
      </c>
      <c r="Y208" s="84" t="s">
        <v>333</v>
      </c>
      <c r="Z208" s="84" t="s">
        <v>333</v>
      </c>
      <c r="AA208" s="84" t="s">
        <v>333</v>
      </c>
      <c r="AB208" s="84" t="s">
        <v>333</v>
      </c>
      <c r="AC208" s="386" t="s">
        <v>333</v>
      </c>
      <c r="AD208" s="85"/>
    </row>
    <row r="209" spans="1:30" s="83" customFormat="1" ht="12.4" customHeight="1" x14ac:dyDescent="0.15">
      <c r="A209" s="85"/>
      <c r="B209" s="584"/>
      <c r="C209" s="556" t="s">
        <v>480</v>
      </c>
      <c r="D209" s="589" t="s">
        <v>591</v>
      </c>
      <c r="E209" s="590" t="s">
        <v>290</v>
      </c>
      <c r="F209" s="399" t="s">
        <v>315</v>
      </c>
      <c r="G209" s="586"/>
      <c r="H209" s="560"/>
      <c r="I209" s="384"/>
      <c r="J209" s="84" t="s">
        <v>333</v>
      </c>
      <c r="K209" s="84" t="s">
        <v>333</v>
      </c>
      <c r="L209" s="84" t="s">
        <v>333</v>
      </c>
      <c r="M209" s="84" t="s">
        <v>333</v>
      </c>
      <c r="N209" s="84" t="s">
        <v>333</v>
      </c>
      <c r="O209" s="84" t="s">
        <v>333</v>
      </c>
      <c r="P209" s="84" t="s">
        <v>333</v>
      </c>
      <c r="Q209" s="84" t="s">
        <v>333</v>
      </c>
      <c r="R209" s="384"/>
      <c r="S209" s="84" t="s">
        <v>333</v>
      </c>
      <c r="T209" s="84" t="s">
        <v>333</v>
      </c>
      <c r="U209" s="84" t="s">
        <v>333</v>
      </c>
      <c r="V209" s="84" t="s">
        <v>333</v>
      </c>
      <c r="W209" s="84">
        <v>0</v>
      </c>
      <c r="X209" s="84" t="s">
        <v>333</v>
      </c>
      <c r="Y209" s="84" t="s">
        <v>333</v>
      </c>
      <c r="Z209" s="84" t="s">
        <v>333</v>
      </c>
      <c r="AA209" s="84" t="s">
        <v>333</v>
      </c>
      <c r="AB209" s="84" t="s">
        <v>333</v>
      </c>
      <c r="AC209" s="386" t="s">
        <v>333</v>
      </c>
      <c r="AD209" s="85"/>
    </row>
    <row r="210" spans="1:30" s="83" customFormat="1" ht="12.4" customHeight="1" x14ac:dyDescent="0.15">
      <c r="A210" s="85"/>
      <c r="B210" s="584"/>
      <c r="C210" s="556"/>
      <c r="D210" s="589"/>
      <c r="E210" s="590"/>
      <c r="F210" s="399" t="s">
        <v>317</v>
      </c>
      <c r="G210" s="586"/>
      <c r="H210" s="560"/>
      <c r="I210" s="384"/>
      <c r="J210" s="84" t="s">
        <v>333</v>
      </c>
      <c r="K210" s="84" t="s">
        <v>333</v>
      </c>
      <c r="L210" s="84" t="s">
        <v>333</v>
      </c>
      <c r="M210" s="84" t="s">
        <v>333</v>
      </c>
      <c r="N210" s="84" t="s">
        <v>333</v>
      </c>
      <c r="O210" s="84" t="s">
        <v>333</v>
      </c>
      <c r="P210" s="84" t="s">
        <v>333</v>
      </c>
      <c r="Q210" s="84" t="s">
        <v>333</v>
      </c>
      <c r="R210" s="384"/>
      <c r="S210" s="84" t="s">
        <v>333</v>
      </c>
      <c r="T210" s="84" t="s">
        <v>333</v>
      </c>
      <c r="U210" s="84" t="s">
        <v>333</v>
      </c>
      <c r="V210" s="84" t="s">
        <v>333</v>
      </c>
      <c r="W210" s="84">
        <v>0</v>
      </c>
      <c r="X210" s="84" t="s">
        <v>333</v>
      </c>
      <c r="Y210" s="84" t="s">
        <v>333</v>
      </c>
      <c r="Z210" s="84" t="s">
        <v>333</v>
      </c>
      <c r="AA210" s="84" t="s">
        <v>333</v>
      </c>
      <c r="AB210" s="84" t="s">
        <v>333</v>
      </c>
      <c r="AC210" s="386" t="s">
        <v>333</v>
      </c>
      <c r="AD210" s="85"/>
    </row>
    <row r="211" spans="1:30" s="83" customFormat="1" ht="12.4" customHeight="1" x14ac:dyDescent="0.15">
      <c r="A211" s="85"/>
      <c r="B211" s="584"/>
      <c r="C211" s="556"/>
      <c r="D211" s="589"/>
      <c r="E211" s="590"/>
      <c r="F211" s="399" t="s">
        <v>318</v>
      </c>
      <c r="G211" s="586"/>
      <c r="H211" s="560"/>
      <c r="I211" s="384"/>
      <c r="J211" s="84" t="s">
        <v>333</v>
      </c>
      <c r="K211" s="84" t="s">
        <v>333</v>
      </c>
      <c r="L211" s="84" t="s">
        <v>333</v>
      </c>
      <c r="M211" s="84" t="s">
        <v>333</v>
      </c>
      <c r="N211" s="84" t="s">
        <v>333</v>
      </c>
      <c r="O211" s="84" t="s">
        <v>333</v>
      </c>
      <c r="P211" s="84" t="s">
        <v>333</v>
      </c>
      <c r="Q211" s="84" t="s">
        <v>333</v>
      </c>
      <c r="R211" s="384"/>
      <c r="S211" s="84" t="s">
        <v>333</v>
      </c>
      <c r="T211" s="84" t="s">
        <v>333</v>
      </c>
      <c r="U211" s="84" t="s">
        <v>333</v>
      </c>
      <c r="V211" s="84" t="s">
        <v>333</v>
      </c>
      <c r="W211" s="84">
        <v>0</v>
      </c>
      <c r="X211" s="84" t="s">
        <v>333</v>
      </c>
      <c r="Y211" s="84" t="s">
        <v>333</v>
      </c>
      <c r="Z211" s="84" t="s">
        <v>333</v>
      </c>
      <c r="AA211" s="84" t="s">
        <v>333</v>
      </c>
      <c r="AB211" s="84" t="s">
        <v>333</v>
      </c>
      <c r="AC211" s="386" t="s">
        <v>333</v>
      </c>
      <c r="AD211" s="85"/>
    </row>
    <row r="212" spans="1:30" s="83" customFormat="1" ht="12.4" customHeight="1" x14ac:dyDescent="0.15">
      <c r="A212" s="85"/>
      <c r="B212" s="584"/>
      <c r="C212" s="556"/>
      <c r="D212" s="589"/>
      <c r="E212" s="590"/>
      <c r="F212" s="399" t="s">
        <v>319</v>
      </c>
      <c r="G212" s="586"/>
      <c r="H212" s="560"/>
      <c r="I212" s="384"/>
      <c r="J212" s="84" t="s">
        <v>333</v>
      </c>
      <c r="K212" s="84" t="s">
        <v>333</v>
      </c>
      <c r="L212" s="84" t="s">
        <v>333</v>
      </c>
      <c r="M212" s="84" t="s">
        <v>333</v>
      </c>
      <c r="N212" s="84" t="s">
        <v>333</v>
      </c>
      <c r="O212" s="84" t="s">
        <v>333</v>
      </c>
      <c r="P212" s="84" t="s">
        <v>333</v>
      </c>
      <c r="Q212" s="84" t="s">
        <v>333</v>
      </c>
      <c r="R212" s="384"/>
      <c r="S212" s="84" t="s">
        <v>333</v>
      </c>
      <c r="T212" s="84" t="s">
        <v>333</v>
      </c>
      <c r="U212" s="84" t="s">
        <v>333</v>
      </c>
      <c r="V212" s="84" t="s">
        <v>333</v>
      </c>
      <c r="W212" s="84">
        <v>0</v>
      </c>
      <c r="X212" s="84" t="s">
        <v>333</v>
      </c>
      <c r="Y212" s="84" t="s">
        <v>333</v>
      </c>
      <c r="Z212" s="84" t="s">
        <v>333</v>
      </c>
      <c r="AA212" s="84" t="s">
        <v>333</v>
      </c>
      <c r="AB212" s="84" t="s">
        <v>333</v>
      </c>
      <c r="AC212" s="386" t="s">
        <v>333</v>
      </c>
      <c r="AD212" s="85"/>
    </row>
    <row r="213" spans="1:30" s="83" customFormat="1" ht="12.4" customHeight="1" x14ac:dyDescent="0.15">
      <c r="A213" s="85"/>
      <c r="B213" s="584"/>
      <c r="C213" s="556"/>
      <c r="D213" s="589"/>
      <c r="E213" s="590"/>
      <c r="F213" s="399" t="s">
        <v>320</v>
      </c>
      <c r="G213" s="586"/>
      <c r="H213" s="560"/>
      <c r="I213" s="384"/>
      <c r="J213" s="84" t="s">
        <v>333</v>
      </c>
      <c r="K213" s="84" t="s">
        <v>333</v>
      </c>
      <c r="L213" s="84" t="s">
        <v>333</v>
      </c>
      <c r="M213" s="84" t="s">
        <v>333</v>
      </c>
      <c r="N213" s="84" t="s">
        <v>333</v>
      </c>
      <c r="O213" s="84" t="s">
        <v>333</v>
      </c>
      <c r="P213" s="84" t="s">
        <v>333</v>
      </c>
      <c r="Q213" s="84" t="s">
        <v>333</v>
      </c>
      <c r="R213" s="384"/>
      <c r="S213" s="84" t="s">
        <v>333</v>
      </c>
      <c r="T213" s="84" t="s">
        <v>333</v>
      </c>
      <c r="U213" s="84" t="s">
        <v>333</v>
      </c>
      <c r="V213" s="84" t="s">
        <v>333</v>
      </c>
      <c r="W213" s="84">
        <v>0</v>
      </c>
      <c r="X213" s="84" t="s">
        <v>333</v>
      </c>
      <c r="Y213" s="84" t="s">
        <v>333</v>
      </c>
      <c r="Z213" s="84" t="s">
        <v>333</v>
      </c>
      <c r="AA213" s="84" t="s">
        <v>333</v>
      </c>
      <c r="AB213" s="84" t="s">
        <v>333</v>
      </c>
      <c r="AC213" s="386" t="s">
        <v>333</v>
      </c>
      <c r="AD213" s="85"/>
    </row>
    <row r="214" spans="1:30" s="83" customFormat="1" ht="12.4" customHeight="1" x14ac:dyDescent="0.15">
      <c r="A214" s="85"/>
      <c r="B214" s="584"/>
      <c r="C214" s="556"/>
      <c r="D214" s="589"/>
      <c r="E214" s="590"/>
      <c r="F214" s="399" t="s">
        <v>321</v>
      </c>
      <c r="G214" s="586"/>
      <c r="H214" s="560"/>
      <c r="I214" s="384"/>
      <c r="J214" s="84" t="s">
        <v>333</v>
      </c>
      <c r="K214" s="84" t="s">
        <v>333</v>
      </c>
      <c r="L214" s="84" t="s">
        <v>333</v>
      </c>
      <c r="M214" s="84" t="s">
        <v>333</v>
      </c>
      <c r="N214" s="84" t="s">
        <v>333</v>
      </c>
      <c r="O214" s="84" t="s">
        <v>333</v>
      </c>
      <c r="P214" s="84" t="s">
        <v>333</v>
      </c>
      <c r="Q214" s="84" t="s">
        <v>333</v>
      </c>
      <c r="R214" s="384"/>
      <c r="S214" s="84" t="s">
        <v>333</v>
      </c>
      <c r="T214" s="84" t="s">
        <v>333</v>
      </c>
      <c r="U214" s="84" t="s">
        <v>333</v>
      </c>
      <c r="V214" s="84" t="s">
        <v>333</v>
      </c>
      <c r="W214" s="84">
        <v>0</v>
      </c>
      <c r="X214" s="84" t="s">
        <v>333</v>
      </c>
      <c r="Y214" s="84" t="s">
        <v>333</v>
      </c>
      <c r="Z214" s="84" t="s">
        <v>333</v>
      </c>
      <c r="AA214" s="84" t="s">
        <v>333</v>
      </c>
      <c r="AB214" s="84" t="s">
        <v>333</v>
      </c>
      <c r="AC214" s="386" t="s">
        <v>333</v>
      </c>
      <c r="AD214" s="85"/>
    </row>
    <row r="215" spans="1:30" s="83" customFormat="1" ht="12.4" customHeight="1" x14ac:dyDescent="0.15">
      <c r="A215" s="85"/>
      <c r="B215" s="584"/>
      <c r="C215" s="556"/>
      <c r="D215" s="589"/>
      <c r="E215" s="590"/>
      <c r="F215" s="399" t="s">
        <v>322</v>
      </c>
      <c r="G215" s="586"/>
      <c r="H215" s="560"/>
      <c r="I215" s="384"/>
      <c r="J215" s="84" t="s">
        <v>333</v>
      </c>
      <c r="K215" s="84" t="s">
        <v>333</v>
      </c>
      <c r="L215" s="84" t="s">
        <v>333</v>
      </c>
      <c r="M215" s="84" t="s">
        <v>333</v>
      </c>
      <c r="N215" s="84" t="s">
        <v>333</v>
      </c>
      <c r="O215" s="84" t="s">
        <v>333</v>
      </c>
      <c r="P215" s="84" t="s">
        <v>333</v>
      </c>
      <c r="Q215" s="84" t="s">
        <v>333</v>
      </c>
      <c r="R215" s="384"/>
      <c r="S215" s="84" t="s">
        <v>333</v>
      </c>
      <c r="T215" s="84" t="s">
        <v>333</v>
      </c>
      <c r="U215" s="84" t="s">
        <v>333</v>
      </c>
      <c r="V215" s="84" t="s">
        <v>333</v>
      </c>
      <c r="W215" s="84">
        <v>0</v>
      </c>
      <c r="X215" s="84" t="s">
        <v>333</v>
      </c>
      <c r="Y215" s="84" t="s">
        <v>333</v>
      </c>
      <c r="Z215" s="84" t="s">
        <v>333</v>
      </c>
      <c r="AA215" s="84" t="s">
        <v>333</v>
      </c>
      <c r="AB215" s="84" t="s">
        <v>333</v>
      </c>
      <c r="AC215" s="386" t="s">
        <v>333</v>
      </c>
      <c r="AD215" s="85"/>
    </row>
    <row r="216" spans="1:30" s="83" customFormat="1" ht="12.4" customHeight="1" x14ac:dyDescent="0.15">
      <c r="A216" s="85"/>
      <c r="B216" s="584"/>
      <c r="C216" s="556"/>
      <c r="D216" s="589"/>
      <c r="E216" s="590"/>
      <c r="F216" s="399" t="s">
        <v>323</v>
      </c>
      <c r="G216" s="586"/>
      <c r="H216" s="560"/>
      <c r="I216" s="384"/>
      <c r="J216" s="84" t="s">
        <v>333</v>
      </c>
      <c r="K216" s="84" t="s">
        <v>333</v>
      </c>
      <c r="L216" s="84" t="s">
        <v>333</v>
      </c>
      <c r="M216" s="84" t="s">
        <v>333</v>
      </c>
      <c r="N216" s="84" t="s">
        <v>333</v>
      </c>
      <c r="O216" s="84" t="s">
        <v>333</v>
      </c>
      <c r="P216" s="84" t="s">
        <v>333</v>
      </c>
      <c r="Q216" s="84" t="s">
        <v>333</v>
      </c>
      <c r="R216" s="384"/>
      <c r="S216" s="84" t="s">
        <v>333</v>
      </c>
      <c r="T216" s="84" t="s">
        <v>333</v>
      </c>
      <c r="U216" s="84" t="s">
        <v>333</v>
      </c>
      <c r="V216" s="84" t="s">
        <v>333</v>
      </c>
      <c r="W216" s="84">
        <v>0</v>
      </c>
      <c r="X216" s="84" t="s">
        <v>333</v>
      </c>
      <c r="Y216" s="84" t="s">
        <v>333</v>
      </c>
      <c r="Z216" s="84" t="s">
        <v>333</v>
      </c>
      <c r="AA216" s="84" t="s">
        <v>333</v>
      </c>
      <c r="AB216" s="84" t="s">
        <v>333</v>
      </c>
      <c r="AC216" s="386" t="s">
        <v>333</v>
      </c>
      <c r="AD216" s="85"/>
    </row>
    <row r="217" spans="1:30" s="83" customFormat="1" ht="12.4" customHeight="1" x14ac:dyDescent="0.15">
      <c r="A217" s="85"/>
      <c r="B217" s="584"/>
      <c r="C217" s="556"/>
      <c r="D217" s="589"/>
      <c r="E217" s="590"/>
      <c r="F217" s="399" t="s">
        <v>324</v>
      </c>
      <c r="G217" s="586"/>
      <c r="H217" s="560"/>
      <c r="I217" s="384"/>
      <c r="J217" s="84" t="s">
        <v>333</v>
      </c>
      <c r="K217" s="84" t="s">
        <v>333</v>
      </c>
      <c r="L217" s="84" t="s">
        <v>333</v>
      </c>
      <c r="M217" s="84" t="s">
        <v>333</v>
      </c>
      <c r="N217" s="84" t="s">
        <v>333</v>
      </c>
      <c r="O217" s="84" t="s">
        <v>333</v>
      </c>
      <c r="P217" s="84" t="s">
        <v>333</v>
      </c>
      <c r="Q217" s="84" t="s">
        <v>333</v>
      </c>
      <c r="R217" s="384"/>
      <c r="S217" s="84" t="s">
        <v>333</v>
      </c>
      <c r="T217" s="84" t="s">
        <v>333</v>
      </c>
      <c r="U217" s="84" t="s">
        <v>333</v>
      </c>
      <c r="V217" s="84" t="s">
        <v>333</v>
      </c>
      <c r="W217" s="84">
        <v>0</v>
      </c>
      <c r="X217" s="84" t="s">
        <v>333</v>
      </c>
      <c r="Y217" s="84" t="s">
        <v>333</v>
      </c>
      <c r="Z217" s="84" t="s">
        <v>333</v>
      </c>
      <c r="AA217" s="84" t="s">
        <v>333</v>
      </c>
      <c r="AB217" s="84" t="s">
        <v>333</v>
      </c>
      <c r="AC217" s="386" t="s">
        <v>333</v>
      </c>
      <c r="AD217" s="85"/>
    </row>
    <row r="218" spans="1:30" s="83" customFormat="1" ht="12.4" customHeight="1" x14ac:dyDescent="0.15">
      <c r="A218" s="85"/>
      <c r="B218" s="584"/>
      <c r="C218" s="556"/>
      <c r="D218" s="589"/>
      <c r="E218" s="590"/>
      <c r="F218" s="399" t="s">
        <v>325</v>
      </c>
      <c r="G218" s="586"/>
      <c r="H218" s="560"/>
      <c r="I218" s="384"/>
      <c r="J218" s="84" t="s">
        <v>333</v>
      </c>
      <c r="K218" s="84" t="s">
        <v>333</v>
      </c>
      <c r="L218" s="84" t="s">
        <v>333</v>
      </c>
      <c r="M218" s="84" t="s">
        <v>333</v>
      </c>
      <c r="N218" s="84" t="s">
        <v>333</v>
      </c>
      <c r="O218" s="84" t="s">
        <v>333</v>
      </c>
      <c r="P218" s="84" t="s">
        <v>333</v>
      </c>
      <c r="Q218" s="84" t="s">
        <v>333</v>
      </c>
      <c r="R218" s="384"/>
      <c r="S218" s="84" t="s">
        <v>333</v>
      </c>
      <c r="T218" s="84" t="s">
        <v>333</v>
      </c>
      <c r="U218" s="84" t="s">
        <v>333</v>
      </c>
      <c r="V218" s="84" t="s">
        <v>333</v>
      </c>
      <c r="W218" s="84">
        <v>0</v>
      </c>
      <c r="X218" s="84" t="s">
        <v>333</v>
      </c>
      <c r="Y218" s="84" t="s">
        <v>333</v>
      </c>
      <c r="Z218" s="84" t="s">
        <v>333</v>
      </c>
      <c r="AA218" s="84" t="s">
        <v>333</v>
      </c>
      <c r="AB218" s="84" t="s">
        <v>333</v>
      </c>
      <c r="AC218" s="386" t="s">
        <v>333</v>
      </c>
      <c r="AD218" s="85"/>
    </row>
    <row r="219" spans="1:30" s="83" customFormat="1" ht="12.4" customHeight="1" x14ac:dyDescent="0.15">
      <c r="A219" s="85"/>
      <c r="B219" s="584"/>
      <c r="C219" s="556"/>
      <c r="D219" s="589"/>
      <c r="E219" s="590"/>
      <c r="F219" s="399" t="s">
        <v>326</v>
      </c>
      <c r="G219" s="586"/>
      <c r="H219" s="560"/>
      <c r="I219" s="384"/>
      <c r="J219" s="84" t="s">
        <v>333</v>
      </c>
      <c r="K219" s="84" t="s">
        <v>333</v>
      </c>
      <c r="L219" s="84" t="s">
        <v>333</v>
      </c>
      <c r="M219" s="84" t="s">
        <v>333</v>
      </c>
      <c r="N219" s="84" t="s">
        <v>333</v>
      </c>
      <c r="O219" s="84" t="s">
        <v>333</v>
      </c>
      <c r="P219" s="84" t="s">
        <v>333</v>
      </c>
      <c r="Q219" s="84" t="s">
        <v>333</v>
      </c>
      <c r="R219" s="384"/>
      <c r="S219" s="84" t="s">
        <v>333</v>
      </c>
      <c r="T219" s="84" t="s">
        <v>333</v>
      </c>
      <c r="U219" s="84" t="s">
        <v>333</v>
      </c>
      <c r="V219" s="84" t="s">
        <v>333</v>
      </c>
      <c r="W219" s="84">
        <v>0</v>
      </c>
      <c r="X219" s="84" t="s">
        <v>333</v>
      </c>
      <c r="Y219" s="84" t="s">
        <v>333</v>
      </c>
      <c r="Z219" s="84" t="s">
        <v>333</v>
      </c>
      <c r="AA219" s="84" t="s">
        <v>333</v>
      </c>
      <c r="AB219" s="84" t="s">
        <v>333</v>
      </c>
      <c r="AC219" s="386" t="s">
        <v>333</v>
      </c>
      <c r="AD219" s="85"/>
    </row>
    <row r="220" spans="1:30" s="83" customFormat="1" ht="12.4" customHeight="1" x14ac:dyDescent="0.15">
      <c r="A220" s="85"/>
      <c r="B220" s="584"/>
      <c r="C220" s="556"/>
      <c r="D220" s="589"/>
      <c r="E220" s="590"/>
      <c r="F220" s="399" t="s">
        <v>327</v>
      </c>
      <c r="G220" s="586"/>
      <c r="H220" s="560"/>
      <c r="I220" s="384"/>
      <c r="J220" s="84" t="s">
        <v>333</v>
      </c>
      <c r="K220" s="84" t="s">
        <v>333</v>
      </c>
      <c r="L220" s="84" t="s">
        <v>333</v>
      </c>
      <c r="M220" s="84" t="s">
        <v>333</v>
      </c>
      <c r="N220" s="84" t="s">
        <v>333</v>
      </c>
      <c r="O220" s="84" t="s">
        <v>333</v>
      </c>
      <c r="P220" s="84" t="s">
        <v>333</v>
      </c>
      <c r="Q220" s="84" t="s">
        <v>333</v>
      </c>
      <c r="R220" s="384"/>
      <c r="S220" s="84" t="s">
        <v>333</v>
      </c>
      <c r="T220" s="84" t="s">
        <v>333</v>
      </c>
      <c r="U220" s="84" t="s">
        <v>333</v>
      </c>
      <c r="V220" s="84" t="s">
        <v>333</v>
      </c>
      <c r="W220" s="84">
        <v>0</v>
      </c>
      <c r="X220" s="84" t="s">
        <v>333</v>
      </c>
      <c r="Y220" s="84" t="s">
        <v>333</v>
      </c>
      <c r="Z220" s="84" t="s">
        <v>333</v>
      </c>
      <c r="AA220" s="84" t="s">
        <v>333</v>
      </c>
      <c r="AB220" s="84" t="s">
        <v>333</v>
      </c>
      <c r="AC220" s="386" t="s">
        <v>333</v>
      </c>
      <c r="AD220" s="85"/>
    </row>
    <row r="221" spans="1:30" s="83" customFormat="1" ht="12.4" customHeight="1" x14ac:dyDescent="0.15">
      <c r="A221" s="85"/>
      <c r="B221" s="584"/>
      <c r="C221" s="556"/>
      <c r="D221" s="589"/>
      <c r="E221" s="590"/>
      <c r="F221" s="399" t="s">
        <v>328</v>
      </c>
      <c r="G221" s="586"/>
      <c r="H221" s="560"/>
      <c r="I221" s="384"/>
      <c r="J221" s="84" t="s">
        <v>333</v>
      </c>
      <c r="K221" s="84" t="s">
        <v>333</v>
      </c>
      <c r="L221" s="84" t="s">
        <v>333</v>
      </c>
      <c r="M221" s="84" t="s">
        <v>333</v>
      </c>
      <c r="N221" s="84" t="s">
        <v>333</v>
      </c>
      <c r="O221" s="84" t="s">
        <v>333</v>
      </c>
      <c r="P221" s="84" t="s">
        <v>333</v>
      </c>
      <c r="Q221" s="84" t="s">
        <v>333</v>
      </c>
      <c r="R221" s="384"/>
      <c r="S221" s="84" t="s">
        <v>333</v>
      </c>
      <c r="T221" s="84" t="s">
        <v>333</v>
      </c>
      <c r="U221" s="84" t="s">
        <v>333</v>
      </c>
      <c r="V221" s="84" t="s">
        <v>333</v>
      </c>
      <c r="W221" s="84">
        <v>0</v>
      </c>
      <c r="X221" s="84" t="s">
        <v>333</v>
      </c>
      <c r="Y221" s="84" t="s">
        <v>333</v>
      </c>
      <c r="Z221" s="84" t="s">
        <v>333</v>
      </c>
      <c r="AA221" s="84" t="s">
        <v>333</v>
      </c>
      <c r="AB221" s="84" t="s">
        <v>333</v>
      </c>
      <c r="AC221" s="386" t="s">
        <v>333</v>
      </c>
      <c r="AD221" s="85"/>
    </row>
    <row r="222" spans="1:30" s="83" customFormat="1" ht="12.4" customHeight="1" x14ac:dyDescent="0.15">
      <c r="A222" s="85"/>
      <c r="B222" s="584"/>
      <c r="C222" s="556"/>
      <c r="D222" s="589"/>
      <c r="E222" s="590"/>
      <c r="F222" s="399" t="s">
        <v>329</v>
      </c>
      <c r="G222" s="586"/>
      <c r="H222" s="560"/>
      <c r="I222" s="384"/>
      <c r="J222" s="84" t="s">
        <v>333</v>
      </c>
      <c r="K222" s="84" t="s">
        <v>333</v>
      </c>
      <c r="L222" s="84" t="s">
        <v>333</v>
      </c>
      <c r="M222" s="84" t="s">
        <v>333</v>
      </c>
      <c r="N222" s="84" t="s">
        <v>333</v>
      </c>
      <c r="O222" s="84" t="s">
        <v>333</v>
      </c>
      <c r="P222" s="84" t="s">
        <v>333</v>
      </c>
      <c r="Q222" s="84" t="s">
        <v>333</v>
      </c>
      <c r="R222" s="384"/>
      <c r="S222" s="84" t="s">
        <v>333</v>
      </c>
      <c r="T222" s="84" t="s">
        <v>333</v>
      </c>
      <c r="U222" s="84" t="s">
        <v>333</v>
      </c>
      <c r="V222" s="84" t="s">
        <v>333</v>
      </c>
      <c r="W222" s="84">
        <v>0</v>
      </c>
      <c r="X222" s="84" t="s">
        <v>333</v>
      </c>
      <c r="Y222" s="84" t="s">
        <v>333</v>
      </c>
      <c r="Z222" s="84" t="s">
        <v>333</v>
      </c>
      <c r="AA222" s="84" t="s">
        <v>333</v>
      </c>
      <c r="AB222" s="84" t="s">
        <v>333</v>
      </c>
      <c r="AC222" s="386" t="s">
        <v>333</v>
      </c>
      <c r="AD222" s="85"/>
    </row>
    <row r="223" spans="1:30" s="83" customFormat="1" ht="12.4" customHeight="1" x14ac:dyDescent="0.15">
      <c r="A223" s="85"/>
      <c r="B223" s="584"/>
      <c r="C223" s="556" t="s">
        <v>480</v>
      </c>
      <c r="D223" s="589" t="s">
        <v>591</v>
      </c>
      <c r="E223" s="590" t="s">
        <v>590</v>
      </c>
      <c r="F223" s="399" t="s">
        <v>315</v>
      </c>
      <c r="G223" s="586"/>
      <c r="H223" s="560"/>
      <c r="I223" s="384"/>
      <c r="J223" s="84" t="s">
        <v>333</v>
      </c>
      <c r="K223" s="84" t="s">
        <v>333</v>
      </c>
      <c r="L223" s="84" t="s">
        <v>333</v>
      </c>
      <c r="M223" s="84" t="s">
        <v>333</v>
      </c>
      <c r="N223" s="84" t="s">
        <v>333</v>
      </c>
      <c r="O223" s="84" t="s">
        <v>333</v>
      </c>
      <c r="P223" s="84" t="s">
        <v>333</v>
      </c>
      <c r="Q223" s="84" t="s">
        <v>333</v>
      </c>
      <c r="R223" s="384"/>
      <c r="S223" s="84" t="s">
        <v>333</v>
      </c>
      <c r="T223" s="84" t="s">
        <v>333</v>
      </c>
      <c r="U223" s="84" t="s">
        <v>333</v>
      </c>
      <c r="V223" s="84" t="s">
        <v>333</v>
      </c>
      <c r="W223" s="84">
        <v>10.705717509101307</v>
      </c>
      <c r="X223" s="84" t="s">
        <v>333</v>
      </c>
      <c r="Y223" s="84" t="s">
        <v>333</v>
      </c>
      <c r="Z223" s="84" t="s">
        <v>333</v>
      </c>
      <c r="AA223" s="84" t="s">
        <v>333</v>
      </c>
      <c r="AB223" s="84" t="s">
        <v>333</v>
      </c>
      <c r="AC223" s="386" t="s">
        <v>333</v>
      </c>
      <c r="AD223" s="85"/>
    </row>
    <row r="224" spans="1:30" s="83" customFormat="1" ht="12.4" customHeight="1" x14ac:dyDescent="0.15">
      <c r="A224" s="85"/>
      <c r="B224" s="584"/>
      <c r="C224" s="556"/>
      <c r="D224" s="589"/>
      <c r="E224" s="590"/>
      <c r="F224" s="399" t="s">
        <v>317</v>
      </c>
      <c r="G224" s="586"/>
      <c r="H224" s="560"/>
      <c r="I224" s="384"/>
      <c r="J224" s="84" t="s">
        <v>333</v>
      </c>
      <c r="K224" s="84" t="s">
        <v>333</v>
      </c>
      <c r="L224" s="84" t="s">
        <v>333</v>
      </c>
      <c r="M224" s="84" t="s">
        <v>333</v>
      </c>
      <c r="N224" s="84" t="s">
        <v>333</v>
      </c>
      <c r="O224" s="84" t="s">
        <v>333</v>
      </c>
      <c r="P224" s="84" t="s">
        <v>333</v>
      </c>
      <c r="Q224" s="84" t="s">
        <v>333</v>
      </c>
      <c r="R224" s="384"/>
      <c r="S224" s="84" t="s">
        <v>333</v>
      </c>
      <c r="T224" s="84" t="s">
        <v>333</v>
      </c>
      <c r="U224" s="84" t="s">
        <v>333</v>
      </c>
      <c r="V224" s="84" t="s">
        <v>333</v>
      </c>
      <c r="W224" s="84">
        <v>10.705717509101307</v>
      </c>
      <c r="X224" s="84" t="s">
        <v>333</v>
      </c>
      <c r="Y224" s="84" t="s">
        <v>333</v>
      </c>
      <c r="Z224" s="84" t="s">
        <v>333</v>
      </c>
      <c r="AA224" s="84" t="s">
        <v>333</v>
      </c>
      <c r="AB224" s="84" t="s">
        <v>333</v>
      </c>
      <c r="AC224" s="386" t="s">
        <v>333</v>
      </c>
      <c r="AD224" s="85"/>
    </row>
    <row r="225" spans="1:30" s="83" customFormat="1" ht="12.4" customHeight="1" x14ac:dyDescent="0.15">
      <c r="A225" s="85"/>
      <c r="B225" s="584"/>
      <c r="C225" s="556"/>
      <c r="D225" s="589"/>
      <c r="E225" s="590"/>
      <c r="F225" s="399" t="s">
        <v>318</v>
      </c>
      <c r="G225" s="586"/>
      <c r="H225" s="560"/>
      <c r="I225" s="384"/>
      <c r="J225" s="84" t="s">
        <v>333</v>
      </c>
      <c r="K225" s="84" t="s">
        <v>333</v>
      </c>
      <c r="L225" s="84" t="s">
        <v>333</v>
      </c>
      <c r="M225" s="84" t="s">
        <v>333</v>
      </c>
      <c r="N225" s="84" t="s">
        <v>333</v>
      </c>
      <c r="O225" s="84" t="s">
        <v>333</v>
      </c>
      <c r="P225" s="84" t="s">
        <v>333</v>
      </c>
      <c r="Q225" s="84" t="s">
        <v>333</v>
      </c>
      <c r="R225" s="384"/>
      <c r="S225" s="84" t="s">
        <v>333</v>
      </c>
      <c r="T225" s="84" t="s">
        <v>333</v>
      </c>
      <c r="U225" s="84" t="s">
        <v>333</v>
      </c>
      <c r="V225" s="84" t="s">
        <v>333</v>
      </c>
      <c r="W225" s="84">
        <v>10.705717509101307</v>
      </c>
      <c r="X225" s="84" t="s">
        <v>333</v>
      </c>
      <c r="Y225" s="84" t="s">
        <v>333</v>
      </c>
      <c r="Z225" s="84" t="s">
        <v>333</v>
      </c>
      <c r="AA225" s="84" t="s">
        <v>333</v>
      </c>
      <c r="AB225" s="84" t="s">
        <v>333</v>
      </c>
      <c r="AC225" s="386" t="s">
        <v>333</v>
      </c>
      <c r="AD225" s="85"/>
    </row>
    <row r="226" spans="1:30" s="83" customFormat="1" ht="12.4" customHeight="1" x14ac:dyDescent="0.15">
      <c r="A226" s="85"/>
      <c r="B226" s="584"/>
      <c r="C226" s="556"/>
      <c r="D226" s="589"/>
      <c r="E226" s="590"/>
      <c r="F226" s="399" t="s">
        <v>319</v>
      </c>
      <c r="G226" s="586"/>
      <c r="H226" s="560"/>
      <c r="I226" s="384"/>
      <c r="J226" s="84" t="s">
        <v>333</v>
      </c>
      <c r="K226" s="84" t="s">
        <v>333</v>
      </c>
      <c r="L226" s="84" t="s">
        <v>333</v>
      </c>
      <c r="M226" s="84" t="s">
        <v>333</v>
      </c>
      <c r="N226" s="84" t="s">
        <v>333</v>
      </c>
      <c r="O226" s="84" t="s">
        <v>333</v>
      </c>
      <c r="P226" s="84" t="s">
        <v>333</v>
      </c>
      <c r="Q226" s="84" t="s">
        <v>333</v>
      </c>
      <c r="R226" s="384"/>
      <c r="S226" s="84" t="s">
        <v>333</v>
      </c>
      <c r="T226" s="84" t="s">
        <v>333</v>
      </c>
      <c r="U226" s="84" t="s">
        <v>333</v>
      </c>
      <c r="V226" s="84" t="s">
        <v>333</v>
      </c>
      <c r="W226" s="84">
        <v>10.705717509101307</v>
      </c>
      <c r="X226" s="84" t="s">
        <v>333</v>
      </c>
      <c r="Y226" s="84" t="s">
        <v>333</v>
      </c>
      <c r="Z226" s="84" t="s">
        <v>333</v>
      </c>
      <c r="AA226" s="84" t="s">
        <v>333</v>
      </c>
      <c r="AB226" s="84" t="s">
        <v>333</v>
      </c>
      <c r="AC226" s="386" t="s">
        <v>333</v>
      </c>
      <c r="AD226" s="85"/>
    </row>
    <row r="227" spans="1:30" s="83" customFormat="1" ht="12.4" customHeight="1" x14ac:dyDescent="0.15">
      <c r="A227" s="85"/>
      <c r="B227" s="584"/>
      <c r="C227" s="556"/>
      <c r="D227" s="589"/>
      <c r="E227" s="590"/>
      <c r="F227" s="399" t="s">
        <v>320</v>
      </c>
      <c r="G227" s="586"/>
      <c r="H227" s="560"/>
      <c r="I227" s="384"/>
      <c r="J227" s="84" t="s">
        <v>333</v>
      </c>
      <c r="K227" s="84" t="s">
        <v>333</v>
      </c>
      <c r="L227" s="84" t="s">
        <v>333</v>
      </c>
      <c r="M227" s="84" t="s">
        <v>333</v>
      </c>
      <c r="N227" s="84" t="s">
        <v>333</v>
      </c>
      <c r="O227" s="84" t="s">
        <v>333</v>
      </c>
      <c r="P227" s="84" t="s">
        <v>333</v>
      </c>
      <c r="Q227" s="84" t="s">
        <v>333</v>
      </c>
      <c r="R227" s="384"/>
      <c r="S227" s="84" t="s">
        <v>333</v>
      </c>
      <c r="T227" s="84" t="s">
        <v>333</v>
      </c>
      <c r="U227" s="84" t="s">
        <v>333</v>
      </c>
      <c r="V227" s="84" t="s">
        <v>333</v>
      </c>
      <c r="W227" s="84">
        <v>10.705717509101307</v>
      </c>
      <c r="X227" s="84" t="s">
        <v>333</v>
      </c>
      <c r="Y227" s="84" t="s">
        <v>333</v>
      </c>
      <c r="Z227" s="84" t="s">
        <v>333</v>
      </c>
      <c r="AA227" s="84" t="s">
        <v>333</v>
      </c>
      <c r="AB227" s="84" t="s">
        <v>333</v>
      </c>
      <c r="AC227" s="386" t="s">
        <v>333</v>
      </c>
      <c r="AD227" s="85"/>
    </row>
    <row r="228" spans="1:30" s="83" customFormat="1" ht="12.4" customHeight="1" x14ac:dyDescent="0.15">
      <c r="A228" s="85"/>
      <c r="B228" s="584"/>
      <c r="C228" s="556"/>
      <c r="D228" s="589"/>
      <c r="E228" s="590"/>
      <c r="F228" s="399" t="s">
        <v>321</v>
      </c>
      <c r="G228" s="586"/>
      <c r="H228" s="560"/>
      <c r="I228" s="384"/>
      <c r="J228" s="84" t="s">
        <v>333</v>
      </c>
      <c r="K228" s="84" t="s">
        <v>333</v>
      </c>
      <c r="L228" s="84" t="s">
        <v>333</v>
      </c>
      <c r="M228" s="84" t="s">
        <v>333</v>
      </c>
      <c r="N228" s="84" t="s">
        <v>333</v>
      </c>
      <c r="O228" s="84" t="s">
        <v>333</v>
      </c>
      <c r="P228" s="84" t="s">
        <v>333</v>
      </c>
      <c r="Q228" s="84" t="s">
        <v>333</v>
      </c>
      <c r="R228" s="384"/>
      <c r="S228" s="84" t="s">
        <v>333</v>
      </c>
      <c r="T228" s="84" t="s">
        <v>333</v>
      </c>
      <c r="U228" s="84" t="s">
        <v>333</v>
      </c>
      <c r="V228" s="84" t="s">
        <v>333</v>
      </c>
      <c r="W228" s="84">
        <v>10.705717509101307</v>
      </c>
      <c r="X228" s="84" t="s">
        <v>333</v>
      </c>
      <c r="Y228" s="84" t="s">
        <v>333</v>
      </c>
      <c r="Z228" s="84" t="s">
        <v>333</v>
      </c>
      <c r="AA228" s="84" t="s">
        <v>333</v>
      </c>
      <c r="AB228" s="84" t="s">
        <v>333</v>
      </c>
      <c r="AC228" s="386" t="s">
        <v>333</v>
      </c>
      <c r="AD228" s="85"/>
    </row>
    <row r="229" spans="1:30" s="83" customFormat="1" ht="12.4" customHeight="1" x14ac:dyDescent="0.15">
      <c r="A229" s="85"/>
      <c r="B229" s="584"/>
      <c r="C229" s="556"/>
      <c r="D229" s="589"/>
      <c r="E229" s="590"/>
      <c r="F229" s="399" t="s">
        <v>322</v>
      </c>
      <c r="G229" s="586"/>
      <c r="H229" s="560"/>
      <c r="I229" s="384"/>
      <c r="J229" s="84" t="s">
        <v>333</v>
      </c>
      <c r="K229" s="84" t="s">
        <v>333</v>
      </c>
      <c r="L229" s="84" t="s">
        <v>333</v>
      </c>
      <c r="M229" s="84" t="s">
        <v>333</v>
      </c>
      <c r="N229" s="84" t="s">
        <v>333</v>
      </c>
      <c r="O229" s="84" t="s">
        <v>333</v>
      </c>
      <c r="P229" s="84" t="s">
        <v>333</v>
      </c>
      <c r="Q229" s="84" t="s">
        <v>333</v>
      </c>
      <c r="R229" s="384"/>
      <c r="S229" s="84" t="s">
        <v>333</v>
      </c>
      <c r="T229" s="84" t="s">
        <v>333</v>
      </c>
      <c r="U229" s="84" t="s">
        <v>333</v>
      </c>
      <c r="V229" s="84" t="s">
        <v>333</v>
      </c>
      <c r="W229" s="84">
        <v>10.705717509101307</v>
      </c>
      <c r="X229" s="84" t="s">
        <v>333</v>
      </c>
      <c r="Y229" s="84" t="s">
        <v>333</v>
      </c>
      <c r="Z229" s="84" t="s">
        <v>333</v>
      </c>
      <c r="AA229" s="84" t="s">
        <v>333</v>
      </c>
      <c r="AB229" s="84" t="s">
        <v>333</v>
      </c>
      <c r="AC229" s="386" t="s">
        <v>333</v>
      </c>
      <c r="AD229" s="85"/>
    </row>
    <row r="230" spans="1:30" s="83" customFormat="1" ht="12.4" customHeight="1" x14ac:dyDescent="0.15">
      <c r="A230" s="85"/>
      <c r="B230" s="584"/>
      <c r="C230" s="556"/>
      <c r="D230" s="589"/>
      <c r="E230" s="590"/>
      <c r="F230" s="399" t="s">
        <v>323</v>
      </c>
      <c r="G230" s="586"/>
      <c r="H230" s="560"/>
      <c r="I230" s="384"/>
      <c r="J230" s="84" t="s">
        <v>333</v>
      </c>
      <c r="K230" s="84" t="s">
        <v>333</v>
      </c>
      <c r="L230" s="84" t="s">
        <v>333</v>
      </c>
      <c r="M230" s="84" t="s">
        <v>333</v>
      </c>
      <c r="N230" s="84" t="s">
        <v>333</v>
      </c>
      <c r="O230" s="84" t="s">
        <v>333</v>
      </c>
      <c r="P230" s="84" t="s">
        <v>333</v>
      </c>
      <c r="Q230" s="84" t="s">
        <v>333</v>
      </c>
      <c r="R230" s="384"/>
      <c r="S230" s="84" t="s">
        <v>333</v>
      </c>
      <c r="T230" s="84" t="s">
        <v>333</v>
      </c>
      <c r="U230" s="84" t="s">
        <v>333</v>
      </c>
      <c r="V230" s="84" t="s">
        <v>333</v>
      </c>
      <c r="W230" s="84">
        <v>10.705717509101307</v>
      </c>
      <c r="X230" s="84" t="s">
        <v>333</v>
      </c>
      <c r="Y230" s="84" t="s">
        <v>333</v>
      </c>
      <c r="Z230" s="84" t="s">
        <v>333</v>
      </c>
      <c r="AA230" s="84" t="s">
        <v>333</v>
      </c>
      <c r="AB230" s="84" t="s">
        <v>333</v>
      </c>
      <c r="AC230" s="386" t="s">
        <v>333</v>
      </c>
      <c r="AD230" s="85"/>
    </row>
    <row r="231" spans="1:30" s="83" customFormat="1" ht="12.4" customHeight="1" x14ac:dyDescent="0.15">
      <c r="A231" s="85"/>
      <c r="B231" s="584"/>
      <c r="C231" s="556"/>
      <c r="D231" s="589"/>
      <c r="E231" s="590"/>
      <c r="F231" s="399" t="s">
        <v>324</v>
      </c>
      <c r="G231" s="586"/>
      <c r="H231" s="560"/>
      <c r="I231" s="384"/>
      <c r="J231" s="84" t="s">
        <v>333</v>
      </c>
      <c r="K231" s="84" t="s">
        <v>333</v>
      </c>
      <c r="L231" s="84" t="s">
        <v>333</v>
      </c>
      <c r="M231" s="84" t="s">
        <v>333</v>
      </c>
      <c r="N231" s="84" t="s">
        <v>333</v>
      </c>
      <c r="O231" s="84" t="s">
        <v>333</v>
      </c>
      <c r="P231" s="84" t="s">
        <v>333</v>
      </c>
      <c r="Q231" s="84" t="s">
        <v>333</v>
      </c>
      <c r="R231" s="384"/>
      <c r="S231" s="84" t="s">
        <v>333</v>
      </c>
      <c r="T231" s="84" t="s">
        <v>333</v>
      </c>
      <c r="U231" s="84" t="s">
        <v>333</v>
      </c>
      <c r="V231" s="84" t="s">
        <v>333</v>
      </c>
      <c r="W231" s="84">
        <v>10.705717509101307</v>
      </c>
      <c r="X231" s="84" t="s">
        <v>333</v>
      </c>
      <c r="Y231" s="84" t="s">
        <v>333</v>
      </c>
      <c r="Z231" s="84" t="s">
        <v>333</v>
      </c>
      <c r="AA231" s="84" t="s">
        <v>333</v>
      </c>
      <c r="AB231" s="84" t="s">
        <v>333</v>
      </c>
      <c r="AC231" s="386" t="s">
        <v>333</v>
      </c>
      <c r="AD231" s="85"/>
    </row>
    <row r="232" spans="1:30" s="83" customFormat="1" ht="12.4" customHeight="1" x14ac:dyDescent="0.15">
      <c r="A232" s="85"/>
      <c r="B232" s="584"/>
      <c r="C232" s="556"/>
      <c r="D232" s="589"/>
      <c r="E232" s="590"/>
      <c r="F232" s="399" t="s">
        <v>325</v>
      </c>
      <c r="G232" s="586"/>
      <c r="H232" s="560"/>
      <c r="I232" s="384"/>
      <c r="J232" s="84" t="s">
        <v>333</v>
      </c>
      <c r="K232" s="84" t="s">
        <v>333</v>
      </c>
      <c r="L232" s="84" t="s">
        <v>333</v>
      </c>
      <c r="M232" s="84" t="s">
        <v>333</v>
      </c>
      <c r="N232" s="84" t="s">
        <v>333</v>
      </c>
      <c r="O232" s="84" t="s">
        <v>333</v>
      </c>
      <c r="P232" s="84" t="s">
        <v>333</v>
      </c>
      <c r="Q232" s="84" t="s">
        <v>333</v>
      </c>
      <c r="R232" s="384"/>
      <c r="S232" s="84" t="s">
        <v>333</v>
      </c>
      <c r="T232" s="84" t="s">
        <v>333</v>
      </c>
      <c r="U232" s="84" t="s">
        <v>333</v>
      </c>
      <c r="V232" s="84" t="s">
        <v>333</v>
      </c>
      <c r="W232" s="84">
        <v>10.705717509101307</v>
      </c>
      <c r="X232" s="84" t="s">
        <v>333</v>
      </c>
      <c r="Y232" s="84" t="s">
        <v>333</v>
      </c>
      <c r="Z232" s="84" t="s">
        <v>333</v>
      </c>
      <c r="AA232" s="84" t="s">
        <v>333</v>
      </c>
      <c r="AB232" s="84" t="s">
        <v>333</v>
      </c>
      <c r="AC232" s="386" t="s">
        <v>333</v>
      </c>
      <c r="AD232" s="85"/>
    </row>
    <row r="233" spans="1:30" s="83" customFormat="1" ht="12.4" customHeight="1" x14ac:dyDescent="0.15">
      <c r="A233" s="85"/>
      <c r="B233" s="584"/>
      <c r="C233" s="556"/>
      <c r="D233" s="589"/>
      <c r="E233" s="590"/>
      <c r="F233" s="399" t="s">
        <v>326</v>
      </c>
      <c r="G233" s="586"/>
      <c r="H233" s="560"/>
      <c r="I233" s="384"/>
      <c r="J233" s="84" t="s">
        <v>333</v>
      </c>
      <c r="K233" s="84" t="s">
        <v>333</v>
      </c>
      <c r="L233" s="84" t="s">
        <v>333</v>
      </c>
      <c r="M233" s="84" t="s">
        <v>333</v>
      </c>
      <c r="N233" s="84" t="s">
        <v>333</v>
      </c>
      <c r="O233" s="84" t="s">
        <v>333</v>
      </c>
      <c r="P233" s="84" t="s">
        <v>333</v>
      </c>
      <c r="Q233" s="84" t="s">
        <v>333</v>
      </c>
      <c r="R233" s="384"/>
      <c r="S233" s="84" t="s">
        <v>333</v>
      </c>
      <c r="T233" s="84" t="s">
        <v>333</v>
      </c>
      <c r="U233" s="84" t="s">
        <v>333</v>
      </c>
      <c r="V233" s="84" t="s">
        <v>333</v>
      </c>
      <c r="W233" s="84">
        <v>10.705717509101307</v>
      </c>
      <c r="X233" s="84" t="s">
        <v>333</v>
      </c>
      <c r="Y233" s="84" t="s">
        <v>333</v>
      </c>
      <c r="Z233" s="84" t="s">
        <v>333</v>
      </c>
      <c r="AA233" s="84" t="s">
        <v>333</v>
      </c>
      <c r="AB233" s="84" t="s">
        <v>333</v>
      </c>
      <c r="AC233" s="386" t="s">
        <v>333</v>
      </c>
      <c r="AD233" s="85"/>
    </row>
    <row r="234" spans="1:30" s="83" customFormat="1" ht="12.4" customHeight="1" x14ac:dyDescent="0.15">
      <c r="A234" s="85"/>
      <c r="B234" s="584"/>
      <c r="C234" s="556"/>
      <c r="D234" s="589"/>
      <c r="E234" s="590"/>
      <c r="F234" s="399" t="s">
        <v>327</v>
      </c>
      <c r="G234" s="586"/>
      <c r="H234" s="560"/>
      <c r="I234" s="384"/>
      <c r="J234" s="84" t="s">
        <v>333</v>
      </c>
      <c r="K234" s="84" t="s">
        <v>333</v>
      </c>
      <c r="L234" s="84" t="s">
        <v>333</v>
      </c>
      <c r="M234" s="84" t="s">
        <v>333</v>
      </c>
      <c r="N234" s="84" t="s">
        <v>333</v>
      </c>
      <c r="O234" s="84" t="s">
        <v>333</v>
      </c>
      <c r="P234" s="84" t="s">
        <v>333</v>
      </c>
      <c r="Q234" s="84" t="s">
        <v>333</v>
      </c>
      <c r="R234" s="384"/>
      <c r="S234" s="84" t="s">
        <v>333</v>
      </c>
      <c r="T234" s="84" t="s">
        <v>333</v>
      </c>
      <c r="U234" s="84" t="s">
        <v>333</v>
      </c>
      <c r="V234" s="84" t="s">
        <v>333</v>
      </c>
      <c r="W234" s="84">
        <v>10.705717509101307</v>
      </c>
      <c r="X234" s="84" t="s">
        <v>333</v>
      </c>
      <c r="Y234" s="84" t="s">
        <v>333</v>
      </c>
      <c r="Z234" s="84" t="s">
        <v>333</v>
      </c>
      <c r="AA234" s="84" t="s">
        <v>333</v>
      </c>
      <c r="AB234" s="84" t="s">
        <v>333</v>
      </c>
      <c r="AC234" s="386" t="s">
        <v>333</v>
      </c>
      <c r="AD234" s="85"/>
    </row>
    <row r="235" spans="1:30" s="83" customFormat="1" ht="12.4" customHeight="1" x14ac:dyDescent="0.15">
      <c r="A235" s="85"/>
      <c r="B235" s="584"/>
      <c r="C235" s="556"/>
      <c r="D235" s="589"/>
      <c r="E235" s="590"/>
      <c r="F235" s="399" t="s">
        <v>328</v>
      </c>
      <c r="G235" s="586"/>
      <c r="H235" s="560"/>
      <c r="I235" s="384"/>
      <c r="J235" s="84" t="s">
        <v>333</v>
      </c>
      <c r="K235" s="84" t="s">
        <v>333</v>
      </c>
      <c r="L235" s="84" t="s">
        <v>333</v>
      </c>
      <c r="M235" s="84" t="s">
        <v>333</v>
      </c>
      <c r="N235" s="84" t="s">
        <v>333</v>
      </c>
      <c r="O235" s="84" t="s">
        <v>333</v>
      </c>
      <c r="P235" s="84" t="s">
        <v>333</v>
      </c>
      <c r="Q235" s="84" t="s">
        <v>333</v>
      </c>
      <c r="R235" s="384"/>
      <c r="S235" s="84" t="s">
        <v>333</v>
      </c>
      <c r="T235" s="84" t="s">
        <v>333</v>
      </c>
      <c r="U235" s="84" t="s">
        <v>333</v>
      </c>
      <c r="V235" s="84" t="s">
        <v>333</v>
      </c>
      <c r="W235" s="84">
        <v>10.705717509101307</v>
      </c>
      <c r="X235" s="84" t="s">
        <v>333</v>
      </c>
      <c r="Y235" s="84" t="s">
        <v>333</v>
      </c>
      <c r="Z235" s="84" t="s">
        <v>333</v>
      </c>
      <c r="AA235" s="84" t="s">
        <v>333</v>
      </c>
      <c r="AB235" s="84" t="s">
        <v>333</v>
      </c>
      <c r="AC235" s="386" t="s">
        <v>333</v>
      </c>
      <c r="AD235" s="85"/>
    </row>
    <row r="236" spans="1:30" s="83" customFormat="1" ht="12.4" customHeight="1" x14ac:dyDescent="0.15">
      <c r="A236" s="85"/>
      <c r="B236" s="584"/>
      <c r="C236" s="556"/>
      <c r="D236" s="589"/>
      <c r="E236" s="590"/>
      <c r="F236" s="399" t="s">
        <v>329</v>
      </c>
      <c r="G236" s="586"/>
      <c r="H236" s="560"/>
      <c r="I236" s="384"/>
      <c r="J236" s="84" t="s">
        <v>333</v>
      </c>
      <c r="K236" s="84" t="s">
        <v>333</v>
      </c>
      <c r="L236" s="84" t="s">
        <v>333</v>
      </c>
      <c r="M236" s="84" t="s">
        <v>333</v>
      </c>
      <c r="N236" s="84" t="s">
        <v>333</v>
      </c>
      <c r="O236" s="84" t="s">
        <v>333</v>
      </c>
      <c r="P236" s="84" t="s">
        <v>333</v>
      </c>
      <c r="Q236" s="84" t="s">
        <v>333</v>
      </c>
      <c r="R236" s="384"/>
      <c r="S236" s="84" t="s">
        <v>333</v>
      </c>
      <c r="T236" s="84" t="s">
        <v>333</v>
      </c>
      <c r="U236" s="84" t="s">
        <v>333</v>
      </c>
      <c r="V236" s="84" t="s">
        <v>333</v>
      </c>
      <c r="W236" s="84">
        <v>10.705717509101307</v>
      </c>
      <c r="X236" s="84" t="s">
        <v>333</v>
      </c>
      <c r="Y236" s="84" t="s">
        <v>333</v>
      </c>
      <c r="Z236" s="84" t="s">
        <v>333</v>
      </c>
      <c r="AA236" s="84" t="s">
        <v>333</v>
      </c>
      <c r="AB236" s="84" t="s">
        <v>333</v>
      </c>
      <c r="AC236" s="386" t="s">
        <v>333</v>
      </c>
      <c r="AD236" s="85"/>
    </row>
    <row r="237" spans="1:30" x14ac:dyDescent="0.2">
      <c r="A237" s="7"/>
      <c r="B237" s="584"/>
      <c r="C237" s="556" t="s">
        <v>480</v>
      </c>
      <c r="D237" s="589" t="s">
        <v>585</v>
      </c>
      <c r="E237" s="590" t="s">
        <v>290</v>
      </c>
      <c r="F237" s="399" t="s">
        <v>315</v>
      </c>
      <c r="G237" s="586"/>
      <c r="H237" s="560"/>
      <c r="I237" s="384"/>
      <c r="J237" s="84" t="s">
        <v>333</v>
      </c>
      <c r="K237" s="84" t="s">
        <v>333</v>
      </c>
      <c r="L237" s="84" t="s">
        <v>333</v>
      </c>
      <c r="M237" s="84" t="s">
        <v>333</v>
      </c>
      <c r="N237" s="84" t="s">
        <v>333</v>
      </c>
      <c r="O237" s="84" t="s">
        <v>333</v>
      </c>
      <c r="P237" s="84" t="s">
        <v>333</v>
      </c>
      <c r="Q237" s="84" t="s">
        <v>333</v>
      </c>
      <c r="R237" s="384"/>
      <c r="S237" s="84" t="s">
        <v>333</v>
      </c>
      <c r="T237" s="84" t="s">
        <v>333</v>
      </c>
      <c r="U237" s="84" t="s">
        <v>333</v>
      </c>
      <c r="V237" s="84" t="s">
        <v>333</v>
      </c>
      <c r="W237" s="84">
        <v>0</v>
      </c>
      <c r="X237" s="84" t="s">
        <v>333</v>
      </c>
      <c r="Y237" s="84" t="s">
        <v>333</v>
      </c>
      <c r="Z237" s="84" t="s">
        <v>333</v>
      </c>
      <c r="AA237" s="84" t="s">
        <v>333</v>
      </c>
      <c r="AB237" s="84" t="s">
        <v>333</v>
      </c>
      <c r="AC237" s="386" t="s">
        <v>333</v>
      </c>
      <c r="AD237" s="7"/>
    </row>
    <row r="238" spans="1:30" x14ac:dyDescent="0.2">
      <c r="A238" s="7"/>
      <c r="B238" s="584"/>
      <c r="C238" s="556"/>
      <c r="D238" s="589"/>
      <c r="E238" s="590"/>
      <c r="F238" s="399" t="s">
        <v>317</v>
      </c>
      <c r="G238" s="586"/>
      <c r="H238" s="560"/>
      <c r="I238" s="384"/>
      <c r="J238" s="84" t="s">
        <v>333</v>
      </c>
      <c r="K238" s="84" t="s">
        <v>333</v>
      </c>
      <c r="L238" s="84" t="s">
        <v>333</v>
      </c>
      <c r="M238" s="84" t="s">
        <v>333</v>
      </c>
      <c r="N238" s="84" t="s">
        <v>333</v>
      </c>
      <c r="O238" s="84" t="s">
        <v>333</v>
      </c>
      <c r="P238" s="84" t="s">
        <v>333</v>
      </c>
      <c r="Q238" s="84" t="s">
        <v>333</v>
      </c>
      <c r="R238" s="384"/>
      <c r="S238" s="84" t="s">
        <v>333</v>
      </c>
      <c r="T238" s="84" t="s">
        <v>333</v>
      </c>
      <c r="U238" s="84" t="s">
        <v>333</v>
      </c>
      <c r="V238" s="84" t="s">
        <v>333</v>
      </c>
      <c r="W238" s="84">
        <v>0</v>
      </c>
      <c r="X238" s="84" t="s">
        <v>333</v>
      </c>
      <c r="Y238" s="84" t="s">
        <v>333</v>
      </c>
      <c r="Z238" s="84" t="s">
        <v>333</v>
      </c>
      <c r="AA238" s="84" t="s">
        <v>333</v>
      </c>
      <c r="AB238" s="84" t="s">
        <v>333</v>
      </c>
      <c r="AC238" s="386" t="s">
        <v>333</v>
      </c>
      <c r="AD238" s="7"/>
    </row>
    <row r="239" spans="1:30" x14ac:dyDescent="0.2">
      <c r="A239" s="7"/>
      <c r="B239" s="584"/>
      <c r="C239" s="556"/>
      <c r="D239" s="589"/>
      <c r="E239" s="590"/>
      <c r="F239" s="399" t="s">
        <v>318</v>
      </c>
      <c r="G239" s="586"/>
      <c r="H239" s="560"/>
      <c r="I239" s="384"/>
      <c r="J239" s="84" t="s">
        <v>333</v>
      </c>
      <c r="K239" s="84" t="s">
        <v>333</v>
      </c>
      <c r="L239" s="84" t="s">
        <v>333</v>
      </c>
      <c r="M239" s="84" t="s">
        <v>333</v>
      </c>
      <c r="N239" s="84" t="s">
        <v>333</v>
      </c>
      <c r="O239" s="84" t="s">
        <v>333</v>
      </c>
      <c r="P239" s="84" t="s">
        <v>333</v>
      </c>
      <c r="Q239" s="84" t="s">
        <v>333</v>
      </c>
      <c r="R239" s="384"/>
      <c r="S239" s="84" t="s">
        <v>333</v>
      </c>
      <c r="T239" s="84" t="s">
        <v>333</v>
      </c>
      <c r="U239" s="84" t="s">
        <v>333</v>
      </c>
      <c r="V239" s="84" t="s">
        <v>333</v>
      </c>
      <c r="W239" s="84">
        <v>0</v>
      </c>
      <c r="X239" s="84" t="s">
        <v>333</v>
      </c>
      <c r="Y239" s="84" t="s">
        <v>333</v>
      </c>
      <c r="Z239" s="84" t="s">
        <v>333</v>
      </c>
      <c r="AA239" s="84" t="s">
        <v>333</v>
      </c>
      <c r="AB239" s="84" t="s">
        <v>333</v>
      </c>
      <c r="AC239" s="386" t="s">
        <v>333</v>
      </c>
      <c r="AD239" s="7"/>
    </row>
    <row r="240" spans="1:30" x14ac:dyDescent="0.2">
      <c r="A240" s="7"/>
      <c r="B240" s="584"/>
      <c r="C240" s="556"/>
      <c r="D240" s="589"/>
      <c r="E240" s="590"/>
      <c r="F240" s="399" t="s">
        <v>319</v>
      </c>
      <c r="G240" s="586"/>
      <c r="H240" s="560"/>
      <c r="I240" s="384"/>
      <c r="J240" s="84" t="s">
        <v>333</v>
      </c>
      <c r="K240" s="84" t="s">
        <v>333</v>
      </c>
      <c r="L240" s="84" t="s">
        <v>333</v>
      </c>
      <c r="M240" s="84" t="s">
        <v>333</v>
      </c>
      <c r="N240" s="84" t="s">
        <v>333</v>
      </c>
      <c r="O240" s="84" t="s">
        <v>333</v>
      </c>
      <c r="P240" s="84" t="s">
        <v>333</v>
      </c>
      <c r="Q240" s="84" t="s">
        <v>333</v>
      </c>
      <c r="R240" s="384"/>
      <c r="S240" s="84" t="s">
        <v>333</v>
      </c>
      <c r="T240" s="84" t="s">
        <v>333</v>
      </c>
      <c r="U240" s="84" t="s">
        <v>333</v>
      </c>
      <c r="V240" s="84" t="s">
        <v>333</v>
      </c>
      <c r="W240" s="84">
        <v>0</v>
      </c>
      <c r="X240" s="84" t="s">
        <v>333</v>
      </c>
      <c r="Y240" s="84" t="s">
        <v>333</v>
      </c>
      <c r="Z240" s="84" t="s">
        <v>333</v>
      </c>
      <c r="AA240" s="84" t="s">
        <v>333</v>
      </c>
      <c r="AB240" s="84" t="s">
        <v>333</v>
      </c>
      <c r="AC240" s="386" t="s">
        <v>333</v>
      </c>
      <c r="AD240" s="7"/>
    </row>
    <row r="241" spans="1:30" x14ac:dyDescent="0.2">
      <c r="A241" s="7"/>
      <c r="B241" s="584"/>
      <c r="C241" s="556"/>
      <c r="D241" s="589"/>
      <c r="E241" s="590"/>
      <c r="F241" s="399" t="s">
        <v>320</v>
      </c>
      <c r="G241" s="586"/>
      <c r="H241" s="560"/>
      <c r="I241" s="384"/>
      <c r="J241" s="84" t="s">
        <v>333</v>
      </c>
      <c r="K241" s="84" t="s">
        <v>333</v>
      </c>
      <c r="L241" s="84" t="s">
        <v>333</v>
      </c>
      <c r="M241" s="84" t="s">
        <v>333</v>
      </c>
      <c r="N241" s="84" t="s">
        <v>333</v>
      </c>
      <c r="O241" s="84" t="s">
        <v>333</v>
      </c>
      <c r="P241" s="84" t="s">
        <v>333</v>
      </c>
      <c r="Q241" s="84" t="s">
        <v>333</v>
      </c>
      <c r="R241" s="384"/>
      <c r="S241" s="84" t="s">
        <v>333</v>
      </c>
      <c r="T241" s="84" t="s">
        <v>333</v>
      </c>
      <c r="U241" s="84" t="s">
        <v>333</v>
      </c>
      <c r="V241" s="84" t="s">
        <v>333</v>
      </c>
      <c r="W241" s="84">
        <v>0</v>
      </c>
      <c r="X241" s="84" t="s">
        <v>333</v>
      </c>
      <c r="Y241" s="84" t="s">
        <v>333</v>
      </c>
      <c r="Z241" s="84" t="s">
        <v>333</v>
      </c>
      <c r="AA241" s="84" t="s">
        <v>333</v>
      </c>
      <c r="AB241" s="84" t="s">
        <v>333</v>
      </c>
      <c r="AC241" s="386" t="s">
        <v>333</v>
      </c>
      <c r="AD241" s="7"/>
    </row>
    <row r="242" spans="1:30" x14ac:dyDescent="0.2">
      <c r="A242" s="7"/>
      <c r="B242" s="584"/>
      <c r="C242" s="556"/>
      <c r="D242" s="589"/>
      <c r="E242" s="590"/>
      <c r="F242" s="399" t="s">
        <v>321</v>
      </c>
      <c r="G242" s="586"/>
      <c r="H242" s="560"/>
      <c r="I242" s="384"/>
      <c r="J242" s="84" t="s">
        <v>333</v>
      </c>
      <c r="K242" s="84" t="s">
        <v>333</v>
      </c>
      <c r="L242" s="84" t="s">
        <v>333</v>
      </c>
      <c r="M242" s="84" t="s">
        <v>333</v>
      </c>
      <c r="N242" s="84" t="s">
        <v>333</v>
      </c>
      <c r="O242" s="84" t="s">
        <v>333</v>
      </c>
      <c r="P242" s="84" t="s">
        <v>333</v>
      </c>
      <c r="Q242" s="84" t="s">
        <v>333</v>
      </c>
      <c r="R242" s="384"/>
      <c r="S242" s="84" t="s">
        <v>333</v>
      </c>
      <c r="T242" s="84" t="s">
        <v>333</v>
      </c>
      <c r="U242" s="84" t="s">
        <v>333</v>
      </c>
      <c r="V242" s="84" t="s">
        <v>333</v>
      </c>
      <c r="W242" s="84">
        <v>0</v>
      </c>
      <c r="X242" s="84" t="s">
        <v>333</v>
      </c>
      <c r="Y242" s="84" t="s">
        <v>333</v>
      </c>
      <c r="Z242" s="84" t="s">
        <v>333</v>
      </c>
      <c r="AA242" s="84" t="s">
        <v>333</v>
      </c>
      <c r="AB242" s="84" t="s">
        <v>333</v>
      </c>
      <c r="AC242" s="386" t="s">
        <v>333</v>
      </c>
      <c r="AD242" s="7"/>
    </row>
    <row r="243" spans="1:30" x14ac:dyDescent="0.2">
      <c r="A243" s="7"/>
      <c r="B243" s="584"/>
      <c r="C243" s="556"/>
      <c r="D243" s="589"/>
      <c r="E243" s="590"/>
      <c r="F243" s="399" t="s">
        <v>322</v>
      </c>
      <c r="G243" s="586"/>
      <c r="H243" s="560"/>
      <c r="I243" s="384"/>
      <c r="J243" s="84" t="s">
        <v>333</v>
      </c>
      <c r="K243" s="84" t="s">
        <v>333</v>
      </c>
      <c r="L243" s="84" t="s">
        <v>333</v>
      </c>
      <c r="M243" s="84" t="s">
        <v>333</v>
      </c>
      <c r="N243" s="84" t="s">
        <v>333</v>
      </c>
      <c r="O243" s="84" t="s">
        <v>333</v>
      </c>
      <c r="P243" s="84" t="s">
        <v>333</v>
      </c>
      <c r="Q243" s="84" t="s">
        <v>333</v>
      </c>
      <c r="R243" s="384"/>
      <c r="S243" s="84" t="s">
        <v>333</v>
      </c>
      <c r="T243" s="84" t="s">
        <v>333</v>
      </c>
      <c r="U243" s="84" t="s">
        <v>333</v>
      </c>
      <c r="V243" s="84" t="s">
        <v>333</v>
      </c>
      <c r="W243" s="84">
        <v>0</v>
      </c>
      <c r="X243" s="84" t="s">
        <v>333</v>
      </c>
      <c r="Y243" s="84" t="s">
        <v>333</v>
      </c>
      <c r="Z243" s="84" t="s">
        <v>333</v>
      </c>
      <c r="AA243" s="84" t="s">
        <v>333</v>
      </c>
      <c r="AB243" s="84" t="s">
        <v>333</v>
      </c>
      <c r="AC243" s="386" t="s">
        <v>333</v>
      </c>
      <c r="AD243" s="7"/>
    </row>
    <row r="244" spans="1:30" x14ac:dyDescent="0.2">
      <c r="A244" s="7"/>
      <c r="B244" s="584"/>
      <c r="C244" s="556"/>
      <c r="D244" s="589"/>
      <c r="E244" s="590"/>
      <c r="F244" s="399" t="s">
        <v>323</v>
      </c>
      <c r="G244" s="586"/>
      <c r="H244" s="560"/>
      <c r="I244" s="384"/>
      <c r="J244" s="84" t="s">
        <v>333</v>
      </c>
      <c r="K244" s="84" t="s">
        <v>333</v>
      </c>
      <c r="L244" s="84" t="s">
        <v>333</v>
      </c>
      <c r="M244" s="84" t="s">
        <v>333</v>
      </c>
      <c r="N244" s="84" t="s">
        <v>333</v>
      </c>
      <c r="O244" s="84" t="s">
        <v>333</v>
      </c>
      <c r="P244" s="84" t="s">
        <v>333</v>
      </c>
      <c r="Q244" s="84" t="s">
        <v>333</v>
      </c>
      <c r="R244" s="384"/>
      <c r="S244" s="84" t="s">
        <v>333</v>
      </c>
      <c r="T244" s="84" t="s">
        <v>333</v>
      </c>
      <c r="U244" s="84" t="s">
        <v>333</v>
      </c>
      <c r="V244" s="84" t="s">
        <v>333</v>
      </c>
      <c r="W244" s="84">
        <v>0</v>
      </c>
      <c r="X244" s="84" t="s">
        <v>333</v>
      </c>
      <c r="Y244" s="84" t="s">
        <v>333</v>
      </c>
      <c r="Z244" s="84" t="s">
        <v>333</v>
      </c>
      <c r="AA244" s="84" t="s">
        <v>333</v>
      </c>
      <c r="AB244" s="84" t="s">
        <v>333</v>
      </c>
      <c r="AC244" s="386" t="s">
        <v>333</v>
      </c>
      <c r="AD244" s="7"/>
    </row>
    <row r="245" spans="1:30" x14ac:dyDescent="0.2">
      <c r="A245" s="7"/>
      <c r="B245" s="584"/>
      <c r="C245" s="556"/>
      <c r="D245" s="589"/>
      <c r="E245" s="590"/>
      <c r="F245" s="399" t="s">
        <v>324</v>
      </c>
      <c r="G245" s="586"/>
      <c r="H245" s="560"/>
      <c r="I245" s="384"/>
      <c r="J245" s="84" t="s">
        <v>333</v>
      </c>
      <c r="K245" s="84" t="s">
        <v>333</v>
      </c>
      <c r="L245" s="84" t="s">
        <v>333</v>
      </c>
      <c r="M245" s="84" t="s">
        <v>333</v>
      </c>
      <c r="N245" s="84" t="s">
        <v>333</v>
      </c>
      <c r="O245" s="84" t="s">
        <v>333</v>
      </c>
      <c r="P245" s="84" t="s">
        <v>333</v>
      </c>
      <c r="Q245" s="84" t="s">
        <v>333</v>
      </c>
      <c r="R245" s="384"/>
      <c r="S245" s="84" t="s">
        <v>333</v>
      </c>
      <c r="T245" s="84" t="s">
        <v>333</v>
      </c>
      <c r="U245" s="84" t="s">
        <v>333</v>
      </c>
      <c r="V245" s="84" t="s">
        <v>333</v>
      </c>
      <c r="W245" s="84">
        <v>0</v>
      </c>
      <c r="X245" s="84" t="s">
        <v>333</v>
      </c>
      <c r="Y245" s="84" t="s">
        <v>333</v>
      </c>
      <c r="Z245" s="84" t="s">
        <v>333</v>
      </c>
      <c r="AA245" s="84" t="s">
        <v>333</v>
      </c>
      <c r="AB245" s="84" t="s">
        <v>333</v>
      </c>
      <c r="AC245" s="386" t="s">
        <v>333</v>
      </c>
      <c r="AD245" s="7"/>
    </row>
    <row r="246" spans="1:30" x14ac:dyDescent="0.2">
      <c r="A246" s="7"/>
      <c r="B246" s="584"/>
      <c r="C246" s="556"/>
      <c r="D246" s="589"/>
      <c r="E246" s="590"/>
      <c r="F246" s="399" t="s">
        <v>325</v>
      </c>
      <c r="G246" s="586"/>
      <c r="H246" s="560"/>
      <c r="I246" s="384"/>
      <c r="J246" s="84" t="s">
        <v>333</v>
      </c>
      <c r="K246" s="84" t="s">
        <v>333</v>
      </c>
      <c r="L246" s="84" t="s">
        <v>333</v>
      </c>
      <c r="M246" s="84" t="s">
        <v>333</v>
      </c>
      <c r="N246" s="84" t="s">
        <v>333</v>
      </c>
      <c r="O246" s="84" t="s">
        <v>333</v>
      </c>
      <c r="P246" s="84" t="s">
        <v>333</v>
      </c>
      <c r="Q246" s="84" t="s">
        <v>333</v>
      </c>
      <c r="R246" s="384"/>
      <c r="S246" s="84" t="s">
        <v>333</v>
      </c>
      <c r="T246" s="84" t="s">
        <v>333</v>
      </c>
      <c r="U246" s="84" t="s">
        <v>333</v>
      </c>
      <c r="V246" s="84" t="s">
        <v>333</v>
      </c>
      <c r="W246" s="84">
        <v>0</v>
      </c>
      <c r="X246" s="84" t="s">
        <v>333</v>
      </c>
      <c r="Y246" s="84" t="s">
        <v>333</v>
      </c>
      <c r="Z246" s="84" t="s">
        <v>333</v>
      </c>
      <c r="AA246" s="84" t="s">
        <v>333</v>
      </c>
      <c r="AB246" s="84" t="s">
        <v>333</v>
      </c>
      <c r="AC246" s="386" t="s">
        <v>333</v>
      </c>
      <c r="AD246" s="7"/>
    </row>
    <row r="247" spans="1:30" x14ac:dyDescent="0.2">
      <c r="A247" s="7"/>
      <c r="B247" s="584"/>
      <c r="C247" s="556"/>
      <c r="D247" s="589"/>
      <c r="E247" s="590"/>
      <c r="F247" s="399" t="s">
        <v>326</v>
      </c>
      <c r="G247" s="586"/>
      <c r="H247" s="560"/>
      <c r="I247" s="384"/>
      <c r="J247" s="84" t="s">
        <v>333</v>
      </c>
      <c r="K247" s="84" t="s">
        <v>333</v>
      </c>
      <c r="L247" s="84" t="s">
        <v>333</v>
      </c>
      <c r="M247" s="84" t="s">
        <v>333</v>
      </c>
      <c r="N247" s="84" t="s">
        <v>333</v>
      </c>
      <c r="O247" s="84" t="s">
        <v>333</v>
      </c>
      <c r="P247" s="84" t="s">
        <v>333</v>
      </c>
      <c r="Q247" s="84" t="s">
        <v>333</v>
      </c>
      <c r="R247" s="384"/>
      <c r="S247" s="84" t="s">
        <v>333</v>
      </c>
      <c r="T247" s="84" t="s">
        <v>333</v>
      </c>
      <c r="U247" s="84" t="s">
        <v>333</v>
      </c>
      <c r="V247" s="84" t="s">
        <v>333</v>
      </c>
      <c r="W247" s="84">
        <v>0</v>
      </c>
      <c r="X247" s="84" t="s">
        <v>333</v>
      </c>
      <c r="Y247" s="84" t="s">
        <v>333</v>
      </c>
      <c r="Z247" s="84" t="s">
        <v>333</v>
      </c>
      <c r="AA247" s="84" t="s">
        <v>333</v>
      </c>
      <c r="AB247" s="84" t="s">
        <v>333</v>
      </c>
      <c r="AC247" s="386" t="s">
        <v>333</v>
      </c>
      <c r="AD247" s="7"/>
    </row>
    <row r="248" spans="1:30" x14ac:dyDescent="0.2">
      <c r="A248" s="7"/>
      <c r="B248" s="584"/>
      <c r="C248" s="556"/>
      <c r="D248" s="589"/>
      <c r="E248" s="590"/>
      <c r="F248" s="399" t="s">
        <v>327</v>
      </c>
      <c r="G248" s="586"/>
      <c r="H248" s="560"/>
      <c r="I248" s="384"/>
      <c r="J248" s="84" t="s">
        <v>333</v>
      </c>
      <c r="K248" s="84" t="s">
        <v>333</v>
      </c>
      <c r="L248" s="84" t="s">
        <v>333</v>
      </c>
      <c r="M248" s="84" t="s">
        <v>333</v>
      </c>
      <c r="N248" s="84" t="s">
        <v>333</v>
      </c>
      <c r="O248" s="84" t="s">
        <v>333</v>
      </c>
      <c r="P248" s="84" t="s">
        <v>333</v>
      </c>
      <c r="Q248" s="84" t="s">
        <v>333</v>
      </c>
      <c r="R248" s="384"/>
      <c r="S248" s="84" t="s">
        <v>333</v>
      </c>
      <c r="T248" s="84" t="s">
        <v>333</v>
      </c>
      <c r="U248" s="84" t="s">
        <v>333</v>
      </c>
      <c r="V248" s="84" t="s">
        <v>333</v>
      </c>
      <c r="W248" s="84">
        <v>0</v>
      </c>
      <c r="X248" s="84" t="s">
        <v>333</v>
      </c>
      <c r="Y248" s="84" t="s">
        <v>333</v>
      </c>
      <c r="Z248" s="84" t="s">
        <v>333</v>
      </c>
      <c r="AA248" s="84" t="s">
        <v>333</v>
      </c>
      <c r="AB248" s="84" t="s">
        <v>333</v>
      </c>
      <c r="AC248" s="386" t="s">
        <v>333</v>
      </c>
      <c r="AD248" s="7"/>
    </row>
    <row r="249" spans="1:30" x14ac:dyDescent="0.2">
      <c r="A249" s="7"/>
      <c r="B249" s="584"/>
      <c r="C249" s="556"/>
      <c r="D249" s="589"/>
      <c r="E249" s="590"/>
      <c r="F249" s="399" t="s">
        <v>328</v>
      </c>
      <c r="G249" s="586"/>
      <c r="H249" s="560"/>
      <c r="I249" s="384"/>
      <c r="J249" s="84" t="s">
        <v>333</v>
      </c>
      <c r="K249" s="84" t="s">
        <v>333</v>
      </c>
      <c r="L249" s="84" t="s">
        <v>333</v>
      </c>
      <c r="M249" s="84" t="s">
        <v>333</v>
      </c>
      <c r="N249" s="84" t="s">
        <v>333</v>
      </c>
      <c r="O249" s="84" t="s">
        <v>333</v>
      </c>
      <c r="P249" s="84" t="s">
        <v>333</v>
      </c>
      <c r="Q249" s="84" t="s">
        <v>333</v>
      </c>
      <c r="R249" s="384"/>
      <c r="S249" s="84" t="s">
        <v>333</v>
      </c>
      <c r="T249" s="84" t="s">
        <v>333</v>
      </c>
      <c r="U249" s="84" t="s">
        <v>333</v>
      </c>
      <c r="V249" s="84" t="s">
        <v>333</v>
      </c>
      <c r="W249" s="84">
        <v>0</v>
      </c>
      <c r="X249" s="84" t="s">
        <v>333</v>
      </c>
      <c r="Y249" s="84" t="s">
        <v>333</v>
      </c>
      <c r="Z249" s="84" t="s">
        <v>333</v>
      </c>
      <c r="AA249" s="84" t="s">
        <v>333</v>
      </c>
      <c r="AB249" s="84" t="s">
        <v>333</v>
      </c>
      <c r="AC249" s="386" t="s">
        <v>333</v>
      </c>
      <c r="AD249" s="7"/>
    </row>
    <row r="250" spans="1:30" x14ac:dyDescent="0.2">
      <c r="A250" s="7"/>
      <c r="B250" s="584"/>
      <c r="C250" s="556"/>
      <c r="D250" s="589"/>
      <c r="E250" s="590"/>
      <c r="F250" s="399" t="s">
        <v>329</v>
      </c>
      <c r="G250" s="586"/>
      <c r="H250" s="560"/>
      <c r="I250" s="384"/>
      <c r="J250" s="84" t="s">
        <v>333</v>
      </c>
      <c r="K250" s="84" t="s">
        <v>333</v>
      </c>
      <c r="L250" s="84" t="s">
        <v>333</v>
      </c>
      <c r="M250" s="84" t="s">
        <v>333</v>
      </c>
      <c r="N250" s="84" t="s">
        <v>333</v>
      </c>
      <c r="O250" s="84" t="s">
        <v>333</v>
      </c>
      <c r="P250" s="84" t="s">
        <v>333</v>
      </c>
      <c r="Q250" s="84" t="s">
        <v>333</v>
      </c>
      <c r="R250" s="384"/>
      <c r="S250" s="84" t="s">
        <v>333</v>
      </c>
      <c r="T250" s="84" t="s">
        <v>333</v>
      </c>
      <c r="U250" s="84" t="s">
        <v>333</v>
      </c>
      <c r="V250" s="84" t="s">
        <v>333</v>
      </c>
      <c r="W250" s="84">
        <v>0</v>
      </c>
      <c r="X250" s="84" t="s">
        <v>333</v>
      </c>
      <c r="Y250" s="84" t="s">
        <v>333</v>
      </c>
      <c r="Z250" s="84" t="s">
        <v>333</v>
      </c>
      <c r="AA250" s="84" t="s">
        <v>333</v>
      </c>
      <c r="AB250" s="84" t="s">
        <v>333</v>
      </c>
      <c r="AC250" s="386" t="s">
        <v>333</v>
      </c>
      <c r="AD250" s="7"/>
    </row>
    <row r="251" spans="1:30" x14ac:dyDescent="0.2">
      <c r="A251" s="7"/>
      <c r="B251" s="584"/>
      <c r="C251" s="556" t="s">
        <v>480</v>
      </c>
      <c r="D251" s="589" t="s">
        <v>585</v>
      </c>
      <c r="E251" s="590" t="s">
        <v>590</v>
      </c>
      <c r="F251" s="399" t="s">
        <v>315</v>
      </c>
      <c r="G251" s="586"/>
      <c r="H251" s="560"/>
      <c r="I251" s="384"/>
      <c r="J251" s="84" t="s">
        <v>333</v>
      </c>
      <c r="K251" s="84" t="s">
        <v>333</v>
      </c>
      <c r="L251" s="84" t="s">
        <v>333</v>
      </c>
      <c r="M251" s="84" t="s">
        <v>333</v>
      </c>
      <c r="N251" s="84" t="s">
        <v>333</v>
      </c>
      <c r="O251" s="84" t="s">
        <v>333</v>
      </c>
      <c r="P251" s="84" t="s">
        <v>333</v>
      </c>
      <c r="Q251" s="84" t="s">
        <v>333</v>
      </c>
      <c r="R251" s="384"/>
      <c r="S251" s="84" t="s">
        <v>333</v>
      </c>
      <c r="T251" s="84" t="s">
        <v>333</v>
      </c>
      <c r="U251" s="84" t="s">
        <v>333</v>
      </c>
      <c r="V251" s="84" t="s">
        <v>333</v>
      </c>
      <c r="W251" s="84">
        <v>0</v>
      </c>
      <c r="X251" s="84" t="s">
        <v>333</v>
      </c>
      <c r="Y251" s="84" t="s">
        <v>333</v>
      </c>
      <c r="Z251" s="84" t="s">
        <v>333</v>
      </c>
      <c r="AA251" s="84" t="s">
        <v>333</v>
      </c>
      <c r="AB251" s="84" t="s">
        <v>333</v>
      </c>
      <c r="AC251" s="386" t="s">
        <v>333</v>
      </c>
      <c r="AD251" s="7"/>
    </row>
    <row r="252" spans="1:30" x14ac:dyDescent="0.2">
      <c r="A252" s="7"/>
      <c r="B252" s="584"/>
      <c r="C252" s="556"/>
      <c r="D252" s="589"/>
      <c r="E252" s="590"/>
      <c r="F252" s="399" t="s">
        <v>317</v>
      </c>
      <c r="G252" s="586"/>
      <c r="H252" s="560"/>
      <c r="I252" s="384"/>
      <c r="J252" s="84" t="s">
        <v>333</v>
      </c>
      <c r="K252" s="84" t="s">
        <v>333</v>
      </c>
      <c r="L252" s="84" t="s">
        <v>333</v>
      </c>
      <c r="M252" s="84" t="s">
        <v>333</v>
      </c>
      <c r="N252" s="84" t="s">
        <v>333</v>
      </c>
      <c r="O252" s="84" t="s">
        <v>333</v>
      </c>
      <c r="P252" s="84" t="s">
        <v>333</v>
      </c>
      <c r="Q252" s="84" t="s">
        <v>333</v>
      </c>
      <c r="R252" s="384"/>
      <c r="S252" s="84" t="s">
        <v>333</v>
      </c>
      <c r="T252" s="84" t="s">
        <v>333</v>
      </c>
      <c r="U252" s="84" t="s">
        <v>333</v>
      </c>
      <c r="V252" s="84" t="s">
        <v>333</v>
      </c>
      <c r="W252" s="84">
        <v>0</v>
      </c>
      <c r="X252" s="84" t="s">
        <v>333</v>
      </c>
      <c r="Y252" s="84" t="s">
        <v>333</v>
      </c>
      <c r="Z252" s="84" t="s">
        <v>333</v>
      </c>
      <c r="AA252" s="84" t="s">
        <v>333</v>
      </c>
      <c r="AB252" s="84" t="s">
        <v>333</v>
      </c>
      <c r="AC252" s="386" t="s">
        <v>333</v>
      </c>
      <c r="AD252" s="7"/>
    </row>
    <row r="253" spans="1:30" x14ac:dyDescent="0.2">
      <c r="A253" s="7"/>
      <c r="B253" s="584"/>
      <c r="C253" s="556"/>
      <c r="D253" s="589"/>
      <c r="E253" s="590"/>
      <c r="F253" s="399" t="s">
        <v>318</v>
      </c>
      <c r="G253" s="586"/>
      <c r="H253" s="560"/>
      <c r="I253" s="384"/>
      <c r="J253" s="84" t="s">
        <v>333</v>
      </c>
      <c r="K253" s="84" t="s">
        <v>333</v>
      </c>
      <c r="L253" s="84" t="s">
        <v>333</v>
      </c>
      <c r="M253" s="84" t="s">
        <v>333</v>
      </c>
      <c r="N253" s="84" t="s">
        <v>333</v>
      </c>
      <c r="O253" s="84" t="s">
        <v>333</v>
      </c>
      <c r="P253" s="84" t="s">
        <v>333</v>
      </c>
      <c r="Q253" s="84" t="s">
        <v>333</v>
      </c>
      <c r="R253" s="384"/>
      <c r="S253" s="84" t="s">
        <v>333</v>
      </c>
      <c r="T253" s="84" t="s">
        <v>333</v>
      </c>
      <c r="U253" s="84" t="s">
        <v>333</v>
      </c>
      <c r="V253" s="84" t="s">
        <v>333</v>
      </c>
      <c r="W253" s="84">
        <v>0</v>
      </c>
      <c r="X253" s="84" t="s">
        <v>333</v>
      </c>
      <c r="Y253" s="84" t="s">
        <v>333</v>
      </c>
      <c r="Z253" s="84" t="s">
        <v>333</v>
      </c>
      <c r="AA253" s="84" t="s">
        <v>333</v>
      </c>
      <c r="AB253" s="84" t="s">
        <v>333</v>
      </c>
      <c r="AC253" s="386" t="s">
        <v>333</v>
      </c>
      <c r="AD253" s="7"/>
    </row>
    <row r="254" spans="1:30" x14ac:dyDescent="0.2">
      <c r="A254" s="7"/>
      <c r="B254" s="584"/>
      <c r="C254" s="556"/>
      <c r="D254" s="589"/>
      <c r="E254" s="590"/>
      <c r="F254" s="399" t="s">
        <v>319</v>
      </c>
      <c r="G254" s="586"/>
      <c r="H254" s="560"/>
      <c r="I254" s="384"/>
      <c r="J254" s="84" t="s">
        <v>333</v>
      </c>
      <c r="K254" s="84" t="s">
        <v>333</v>
      </c>
      <c r="L254" s="84" t="s">
        <v>333</v>
      </c>
      <c r="M254" s="84" t="s">
        <v>333</v>
      </c>
      <c r="N254" s="84" t="s">
        <v>333</v>
      </c>
      <c r="O254" s="84" t="s">
        <v>333</v>
      </c>
      <c r="P254" s="84" t="s">
        <v>333</v>
      </c>
      <c r="Q254" s="84" t="s">
        <v>333</v>
      </c>
      <c r="R254" s="384"/>
      <c r="S254" s="84" t="s">
        <v>333</v>
      </c>
      <c r="T254" s="84" t="s">
        <v>333</v>
      </c>
      <c r="U254" s="84" t="s">
        <v>333</v>
      </c>
      <c r="V254" s="84" t="s">
        <v>333</v>
      </c>
      <c r="W254" s="84">
        <v>0</v>
      </c>
      <c r="X254" s="84" t="s">
        <v>333</v>
      </c>
      <c r="Y254" s="84" t="s">
        <v>333</v>
      </c>
      <c r="Z254" s="84" t="s">
        <v>333</v>
      </c>
      <c r="AA254" s="84" t="s">
        <v>333</v>
      </c>
      <c r="AB254" s="84" t="s">
        <v>333</v>
      </c>
      <c r="AC254" s="386" t="s">
        <v>333</v>
      </c>
      <c r="AD254" s="7"/>
    </row>
    <row r="255" spans="1:30" x14ac:dyDescent="0.2">
      <c r="A255" s="7"/>
      <c r="B255" s="584"/>
      <c r="C255" s="556"/>
      <c r="D255" s="589"/>
      <c r="E255" s="590"/>
      <c r="F255" s="399" t="s">
        <v>320</v>
      </c>
      <c r="G255" s="586"/>
      <c r="H255" s="560"/>
      <c r="I255" s="384"/>
      <c r="J255" s="84" t="s">
        <v>333</v>
      </c>
      <c r="K255" s="84" t="s">
        <v>333</v>
      </c>
      <c r="L255" s="84" t="s">
        <v>333</v>
      </c>
      <c r="M255" s="84" t="s">
        <v>333</v>
      </c>
      <c r="N255" s="84" t="s">
        <v>333</v>
      </c>
      <c r="O255" s="84" t="s">
        <v>333</v>
      </c>
      <c r="P255" s="84" t="s">
        <v>333</v>
      </c>
      <c r="Q255" s="84" t="s">
        <v>333</v>
      </c>
      <c r="R255" s="384"/>
      <c r="S255" s="84" t="s">
        <v>333</v>
      </c>
      <c r="T255" s="84" t="s">
        <v>333</v>
      </c>
      <c r="U255" s="84" t="s">
        <v>333</v>
      </c>
      <c r="V255" s="84" t="s">
        <v>333</v>
      </c>
      <c r="W255" s="84">
        <v>0</v>
      </c>
      <c r="X255" s="84" t="s">
        <v>333</v>
      </c>
      <c r="Y255" s="84" t="s">
        <v>333</v>
      </c>
      <c r="Z255" s="84" t="s">
        <v>333</v>
      </c>
      <c r="AA255" s="84" t="s">
        <v>333</v>
      </c>
      <c r="AB255" s="84" t="s">
        <v>333</v>
      </c>
      <c r="AC255" s="386" t="s">
        <v>333</v>
      </c>
      <c r="AD255" s="7"/>
    </row>
    <row r="256" spans="1:30" x14ac:dyDescent="0.2">
      <c r="A256" s="7"/>
      <c r="B256" s="584"/>
      <c r="C256" s="556"/>
      <c r="D256" s="589"/>
      <c r="E256" s="590"/>
      <c r="F256" s="399" t="s">
        <v>321</v>
      </c>
      <c r="G256" s="586"/>
      <c r="H256" s="560"/>
      <c r="I256" s="384"/>
      <c r="J256" s="84" t="s">
        <v>333</v>
      </c>
      <c r="K256" s="84" t="s">
        <v>333</v>
      </c>
      <c r="L256" s="84" t="s">
        <v>333</v>
      </c>
      <c r="M256" s="84" t="s">
        <v>333</v>
      </c>
      <c r="N256" s="84" t="s">
        <v>333</v>
      </c>
      <c r="O256" s="84" t="s">
        <v>333</v>
      </c>
      <c r="P256" s="84" t="s">
        <v>333</v>
      </c>
      <c r="Q256" s="84" t="s">
        <v>333</v>
      </c>
      <c r="R256" s="384"/>
      <c r="S256" s="84" t="s">
        <v>333</v>
      </c>
      <c r="T256" s="84" t="s">
        <v>333</v>
      </c>
      <c r="U256" s="84" t="s">
        <v>333</v>
      </c>
      <c r="V256" s="84" t="s">
        <v>333</v>
      </c>
      <c r="W256" s="84">
        <v>0</v>
      </c>
      <c r="X256" s="84" t="s">
        <v>333</v>
      </c>
      <c r="Y256" s="84" t="s">
        <v>333</v>
      </c>
      <c r="Z256" s="84" t="s">
        <v>333</v>
      </c>
      <c r="AA256" s="84" t="s">
        <v>333</v>
      </c>
      <c r="AB256" s="84" t="s">
        <v>333</v>
      </c>
      <c r="AC256" s="386" t="s">
        <v>333</v>
      </c>
      <c r="AD256" s="7"/>
    </row>
    <row r="257" spans="1:30" x14ac:dyDescent="0.2">
      <c r="A257" s="7"/>
      <c r="B257" s="584"/>
      <c r="C257" s="556"/>
      <c r="D257" s="589"/>
      <c r="E257" s="590"/>
      <c r="F257" s="399" t="s">
        <v>322</v>
      </c>
      <c r="G257" s="586"/>
      <c r="H257" s="560"/>
      <c r="I257" s="384"/>
      <c r="J257" s="84" t="s">
        <v>333</v>
      </c>
      <c r="K257" s="84" t="s">
        <v>333</v>
      </c>
      <c r="L257" s="84" t="s">
        <v>333</v>
      </c>
      <c r="M257" s="84" t="s">
        <v>333</v>
      </c>
      <c r="N257" s="84" t="s">
        <v>333</v>
      </c>
      <c r="O257" s="84" t="s">
        <v>333</v>
      </c>
      <c r="P257" s="84" t="s">
        <v>333</v>
      </c>
      <c r="Q257" s="84" t="s">
        <v>333</v>
      </c>
      <c r="R257" s="384"/>
      <c r="S257" s="84" t="s">
        <v>333</v>
      </c>
      <c r="T257" s="84" t="s">
        <v>333</v>
      </c>
      <c r="U257" s="84" t="s">
        <v>333</v>
      </c>
      <c r="V257" s="84" t="s">
        <v>333</v>
      </c>
      <c r="W257" s="84">
        <v>0</v>
      </c>
      <c r="X257" s="84" t="s">
        <v>333</v>
      </c>
      <c r="Y257" s="84" t="s">
        <v>333</v>
      </c>
      <c r="Z257" s="84" t="s">
        <v>333</v>
      </c>
      <c r="AA257" s="84" t="s">
        <v>333</v>
      </c>
      <c r="AB257" s="84" t="s">
        <v>333</v>
      </c>
      <c r="AC257" s="386" t="s">
        <v>333</v>
      </c>
      <c r="AD257" s="7"/>
    </row>
    <row r="258" spans="1:30" x14ac:dyDescent="0.2">
      <c r="A258" s="7"/>
      <c r="B258" s="584"/>
      <c r="C258" s="556"/>
      <c r="D258" s="589"/>
      <c r="E258" s="590"/>
      <c r="F258" s="399" t="s">
        <v>323</v>
      </c>
      <c r="G258" s="586"/>
      <c r="H258" s="560"/>
      <c r="I258" s="384"/>
      <c r="J258" s="84" t="s">
        <v>333</v>
      </c>
      <c r="K258" s="84" t="s">
        <v>333</v>
      </c>
      <c r="L258" s="84" t="s">
        <v>333</v>
      </c>
      <c r="M258" s="84" t="s">
        <v>333</v>
      </c>
      <c r="N258" s="84" t="s">
        <v>333</v>
      </c>
      <c r="O258" s="84" t="s">
        <v>333</v>
      </c>
      <c r="P258" s="84" t="s">
        <v>333</v>
      </c>
      <c r="Q258" s="84" t="s">
        <v>333</v>
      </c>
      <c r="R258" s="384"/>
      <c r="S258" s="84" t="s">
        <v>333</v>
      </c>
      <c r="T258" s="84" t="s">
        <v>333</v>
      </c>
      <c r="U258" s="84" t="s">
        <v>333</v>
      </c>
      <c r="V258" s="84" t="s">
        <v>333</v>
      </c>
      <c r="W258" s="84">
        <v>0</v>
      </c>
      <c r="X258" s="84" t="s">
        <v>333</v>
      </c>
      <c r="Y258" s="84" t="s">
        <v>333</v>
      </c>
      <c r="Z258" s="84" t="s">
        <v>333</v>
      </c>
      <c r="AA258" s="84" t="s">
        <v>333</v>
      </c>
      <c r="AB258" s="84" t="s">
        <v>333</v>
      </c>
      <c r="AC258" s="386" t="s">
        <v>333</v>
      </c>
      <c r="AD258" s="7"/>
    </row>
    <row r="259" spans="1:30" x14ac:dyDescent="0.2">
      <c r="A259" s="7"/>
      <c r="B259" s="584"/>
      <c r="C259" s="556"/>
      <c r="D259" s="589"/>
      <c r="E259" s="590"/>
      <c r="F259" s="399" t="s">
        <v>324</v>
      </c>
      <c r="G259" s="586"/>
      <c r="H259" s="560"/>
      <c r="I259" s="384"/>
      <c r="J259" s="84" t="s">
        <v>333</v>
      </c>
      <c r="K259" s="84" t="s">
        <v>333</v>
      </c>
      <c r="L259" s="84" t="s">
        <v>333</v>
      </c>
      <c r="M259" s="84" t="s">
        <v>333</v>
      </c>
      <c r="N259" s="84" t="s">
        <v>333</v>
      </c>
      <c r="O259" s="84" t="s">
        <v>333</v>
      </c>
      <c r="P259" s="84" t="s">
        <v>333</v>
      </c>
      <c r="Q259" s="84" t="s">
        <v>333</v>
      </c>
      <c r="R259" s="384"/>
      <c r="S259" s="84" t="s">
        <v>333</v>
      </c>
      <c r="T259" s="84" t="s">
        <v>333</v>
      </c>
      <c r="U259" s="84" t="s">
        <v>333</v>
      </c>
      <c r="V259" s="84" t="s">
        <v>333</v>
      </c>
      <c r="W259" s="84">
        <v>0</v>
      </c>
      <c r="X259" s="84" t="s">
        <v>333</v>
      </c>
      <c r="Y259" s="84" t="s">
        <v>333</v>
      </c>
      <c r="Z259" s="84" t="s">
        <v>333</v>
      </c>
      <c r="AA259" s="84" t="s">
        <v>333</v>
      </c>
      <c r="AB259" s="84" t="s">
        <v>333</v>
      </c>
      <c r="AC259" s="386" t="s">
        <v>333</v>
      </c>
      <c r="AD259" s="7"/>
    </row>
    <row r="260" spans="1:30" x14ac:dyDescent="0.2">
      <c r="A260" s="7"/>
      <c r="B260" s="584"/>
      <c r="C260" s="556"/>
      <c r="D260" s="589"/>
      <c r="E260" s="590"/>
      <c r="F260" s="399" t="s">
        <v>325</v>
      </c>
      <c r="G260" s="586"/>
      <c r="H260" s="560"/>
      <c r="I260" s="384"/>
      <c r="J260" s="84" t="s">
        <v>333</v>
      </c>
      <c r="K260" s="84" t="s">
        <v>333</v>
      </c>
      <c r="L260" s="84" t="s">
        <v>333</v>
      </c>
      <c r="M260" s="84" t="s">
        <v>333</v>
      </c>
      <c r="N260" s="84" t="s">
        <v>333</v>
      </c>
      <c r="O260" s="84" t="s">
        <v>333</v>
      </c>
      <c r="P260" s="84" t="s">
        <v>333</v>
      </c>
      <c r="Q260" s="84" t="s">
        <v>333</v>
      </c>
      <c r="R260" s="384"/>
      <c r="S260" s="84" t="s">
        <v>333</v>
      </c>
      <c r="T260" s="84" t="s">
        <v>333</v>
      </c>
      <c r="U260" s="84" t="s">
        <v>333</v>
      </c>
      <c r="V260" s="84" t="s">
        <v>333</v>
      </c>
      <c r="W260" s="84">
        <v>0</v>
      </c>
      <c r="X260" s="84" t="s">
        <v>333</v>
      </c>
      <c r="Y260" s="84" t="s">
        <v>333</v>
      </c>
      <c r="Z260" s="84" t="s">
        <v>333</v>
      </c>
      <c r="AA260" s="84" t="s">
        <v>333</v>
      </c>
      <c r="AB260" s="84" t="s">
        <v>333</v>
      </c>
      <c r="AC260" s="386" t="s">
        <v>333</v>
      </c>
      <c r="AD260" s="7"/>
    </row>
    <row r="261" spans="1:30" x14ac:dyDescent="0.2">
      <c r="A261" s="7"/>
      <c r="B261" s="584"/>
      <c r="C261" s="556"/>
      <c r="D261" s="589"/>
      <c r="E261" s="590"/>
      <c r="F261" s="399" t="s">
        <v>326</v>
      </c>
      <c r="G261" s="586"/>
      <c r="H261" s="560"/>
      <c r="I261" s="384"/>
      <c r="J261" s="84" t="s">
        <v>333</v>
      </c>
      <c r="K261" s="84" t="s">
        <v>333</v>
      </c>
      <c r="L261" s="84" t="s">
        <v>333</v>
      </c>
      <c r="M261" s="84" t="s">
        <v>333</v>
      </c>
      <c r="N261" s="84" t="s">
        <v>333</v>
      </c>
      <c r="O261" s="84" t="s">
        <v>333</v>
      </c>
      <c r="P261" s="84" t="s">
        <v>333</v>
      </c>
      <c r="Q261" s="84" t="s">
        <v>333</v>
      </c>
      <c r="R261" s="384"/>
      <c r="S261" s="84" t="s">
        <v>333</v>
      </c>
      <c r="T261" s="84" t="s">
        <v>333</v>
      </c>
      <c r="U261" s="84" t="s">
        <v>333</v>
      </c>
      <c r="V261" s="84" t="s">
        <v>333</v>
      </c>
      <c r="W261" s="84">
        <v>0</v>
      </c>
      <c r="X261" s="84" t="s">
        <v>333</v>
      </c>
      <c r="Y261" s="84" t="s">
        <v>333</v>
      </c>
      <c r="Z261" s="84" t="s">
        <v>333</v>
      </c>
      <c r="AA261" s="84" t="s">
        <v>333</v>
      </c>
      <c r="AB261" s="84" t="s">
        <v>333</v>
      </c>
      <c r="AC261" s="386" t="s">
        <v>333</v>
      </c>
      <c r="AD261" s="7"/>
    </row>
    <row r="262" spans="1:30" x14ac:dyDescent="0.2">
      <c r="A262" s="7"/>
      <c r="B262" s="584"/>
      <c r="C262" s="556"/>
      <c r="D262" s="589"/>
      <c r="E262" s="590"/>
      <c r="F262" s="399" t="s">
        <v>327</v>
      </c>
      <c r="G262" s="586"/>
      <c r="H262" s="560"/>
      <c r="I262" s="384"/>
      <c r="J262" s="84" t="s">
        <v>333</v>
      </c>
      <c r="K262" s="84" t="s">
        <v>333</v>
      </c>
      <c r="L262" s="84" t="s">
        <v>333</v>
      </c>
      <c r="M262" s="84" t="s">
        <v>333</v>
      </c>
      <c r="N262" s="84" t="s">
        <v>333</v>
      </c>
      <c r="O262" s="84" t="s">
        <v>333</v>
      </c>
      <c r="P262" s="84" t="s">
        <v>333</v>
      </c>
      <c r="Q262" s="84" t="s">
        <v>333</v>
      </c>
      <c r="R262" s="384"/>
      <c r="S262" s="84" t="s">
        <v>333</v>
      </c>
      <c r="T262" s="84" t="s">
        <v>333</v>
      </c>
      <c r="U262" s="84" t="s">
        <v>333</v>
      </c>
      <c r="V262" s="84" t="s">
        <v>333</v>
      </c>
      <c r="W262" s="84">
        <v>0</v>
      </c>
      <c r="X262" s="84" t="s">
        <v>333</v>
      </c>
      <c r="Y262" s="84" t="s">
        <v>333</v>
      </c>
      <c r="Z262" s="84" t="s">
        <v>333</v>
      </c>
      <c r="AA262" s="84" t="s">
        <v>333</v>
      </c>
      <c r="AB262" s="84" t="s">
        <v>333</v>
      </c>
      <c r="AC262" s="386" t="s">
        <v>333</v>
      </c>
      <c r="AD262" s="7"/>
    </row>
    <row r="263" spans="1:30" x14ac:dyDescent="0.2">
      <c r="A263" s="7"/>
      <c r="B263" s="584"/>
      <c r="C263" s="556"/>
      <c r="D263" s="589"/>
      <c r="E263" s="590"/>
      <c r="F263" s="399" t="s">
        <v>328</v>
      </c>
      <c r="G263" s="586"/>
      <c r="H263" s="560"/>
      <c r="I263" s="384"/>
      <c r="J263" s="84" t="s">
        <v>333</v>
      </c>
      <c r="K263" s="84" t="s">
        <v>333</v>
      </c>
      <c r="L263" s="84" t="s">
        <v>333</v>
      </c>
      <c r="M263" s="84" t="s">
        <v>333</v>
      </c>
      <c r="N263" s="84" t="s">
        <v>333</v>
      </c>
      <c r="O263" s="84" t="s">
        <v>333</v>
      </c>
      <c r="P263" s="84" t="s">
        <v>333</v>
      </c>
      <c r="Q263" s="84" t="s">
        <v>333</v>
      </c>
      <c r="R263" s="384"/>
      <c r="S263" s="84" t="s">
        <v>333</v>
      </c>
      <c r="T263" s="84" t="s">
        <v>333</v>
      </c>
      <c r="U263" s="84" t="s">
        <v>333</v>
      </c>
      <c r="V263" s="84" t="s">
        <v>333</v>
      </c>
      <c r="W263" s="84">
        <v>0</v>
      </c>
      <c r="X263" s="84" t="s">
        <v>333</v>
      </c>
      <c r="Y263" s="84" t="s">
        <v>333</v>
      </c>
      <c r="Z263" s="84" t="s">
        <v>333</v>
      </c>
      <c r="AA263" s="84" t="s">
        <v>333</v>
      </c>
      <c r="AB263" s="84" t="s">
        <v>333</v>
      </c>
      <c r="AC263" s="386" t="s">
        <v>333</v>
      </c>
      <c r="AD263" s="7"/>
    </row>
    <row r="264" spans="1:30" ht="13.5" thickBot="1" x14ac:dyDescent="0.25">
      <c r="A264" s="7"/>
      <c r="B264" s="585"/>
      <c r="C264" s="593"/>
      <c r="D264" s="591"/>
      <c r="E264" s="592"/>
      <c r="F264" s="400" t="s">
        <v>329</v>
      </c>
      <c r="G264" s="587"/>
      <c r="H264" s="588"/>
      <c r="I264" s="387"/>
      <c r="J264" s="388" t="s">
        <v>333</v>
      </c>
      <c r="K264" s="388" t="s">
        <v>333</v>
      </c>
      <c r="L264" s="388" t="s">
        <v>333</v>
      </c>
      <c r="M264" s="388" t="s">
        <v>333</v>
      </c>
      <c r="N264" s="388" t="s">
        <v>333</v>
      </c>
      <c r="O264" s="388" t="s">
        <v>333</v>
      </c>
      <c r="P264" s="388" t="s">
        <v>333</v>
      </c>
      <c r="Q264" s="388" t="s">
        <v>333</v>
      </c>
      <c r="R264" s="387"/>
      <c r="S264" s="388" t="s">
        <v>333</v>
      </c>
      <c r="T264" s="388" t="s">
        <v>333</v>
      </c>
      <c r="U264" s="388" t="s">
        <v>333</v>
      </c>
      <c r="V264" s="388" t="s">
        <v>333</v>
      </c>
      <c r="W264" s="388">
        <v>0</v>
      </c>
      <c r="X264" s="388" t="s">
        <v>333</v>
      </c>
      <c r="Y264" s="388" t="s">
        <v>333</v>
      </c>
      <c r="Z264" s="388" t="s">
        <v>333</v>
      </c>
      <c r="AA264" s="388" t="s">
        <v>333</v>
      </c>
      <c r="AB264" s="388" t="s">
        <v>333</v>
      </c>
      <c r="AC264" s="389" t="s">
        <v>333</v>
      </c>
      <c r="AD264" s="7"/>
    </row>
    <row r="265" spans="1:30"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55:C68"/>
    <mergeCell ref="D55:D68"/>
    <mergeCell ref="E55:E68"/>
    <mergeCell ref="D69:D82"/>
    <mergeCell ref="E69:E82"/>
    <mergeCell ref="D41:D54"/>
    <mergeCell ref="E41:E54"/>
    <mergeCell ref="E83:E96"/>
    <mergeCell ref="D167:D180"/>
    <mergeCell ref="E167:E180"/>
    <mergeCell ref="S8:AC8"/>
    <mergeCell ref="J9:Q9"/>
    <mergeCell ref="S9:AC9"/>
    <mergeCell ref="C13:C26"/>
    <mergeCell ref="D8:D12"/>
    <mergeCell ref="D13:D26"/>
    <mergeCell ref="E13:E26"/>
    <mergeCell ref="B2:P2"/>
    <mergeCell ref="B3:P3"/>
    <mergeCell ref="B8:B12"/>
    <mergeCell ref="C8:C12"/>
    <mergeCell ref="F8:F12"/>
    <mergeCell ref="G8:G12"/>
    <mergeCell ref="H8:H9"/>
    <mergeCell ref="J8:Q8"/>
    <mergeCell ref="E8:E12"/>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79998168889431442"/>
  </sheetPr>
  <dimension ref="A1:AB116"/>
  <sheetViews>
    <sheetView zoomScaleNormal="100" workbookViewId="0"/>
  </sheetViews>
  <sheetFormatPr defaultColWidth="0" defaultRowHeight="0" customHeight="1" zeroHeight="1" x14ac:dyDescent="0.2"/>
  <cols>
    <col min="1" max="1" width="5.75" customWidth="1"/>
    <col min="2" max="2" width="23.5" customWidth="1"/>
    <col min="3" max="3" width="20.5" customWidth="1"/>
    <col min="4" max="4" width="20.75" customWidth="1"/>
    <col min="5" max="5" width="25.75" customWidth="1"/>
    <col min="6" max="6" width="1.625" customWidth="1"/>
    <col min="7" max="14" width="15.625" customWidth="1"/>
    <col min="15" max="15" width="1.875" customWidth="1"/>
    <col min="16" max="26" width="15.625" customWidth="1"/>
    <col min="27" max="27" width="9" customWidth="1"/>
    <col min="28" max="28" width="0" hidden="1" customWidth="1"/>
    <col min="29" max="16384" width="9" hidden="1"/>
  </cols>
  <sheetData>
    <row r="1" spans="1:26" s="3" customFormat="1" ht="12.4" customHeight="1" x14ac:dyDescent="0.2"/>
    <row r="2" spans="1:26" s="3" customFormat="1" ht="18.399999999999999" customHeight="1" x14ac:dyDescent="0.25">
      <c r="B2" s="45" t="s">
        <v>489</v>
      </c>
      <c r="C2" s="45"/>
      <c r="D2" s="45"/>
      <c r="E2" s="45"/>
      <c r="F2" s="45"/>
      <c r="G2" s="45"/>
      <c r="H2" s="44"/>
      <c r="I2" s="44"/>
      <c r="O2" s="5"/>
    </row>
    <row r="3" spans="1:26" s="3" customFormat="1" ht="53.85" customHeight="1" x14ac:dyDescent="0.2">
      <c r="B3" s="634" t="s">
        <v>490</v>
      </c>
      <c r="C3" s="635"/>
      <c r="D3" s="635"/>
      <c r="E3" s="635"/>
      <c r="F3" s="635"/>
      <c r="G3" s="635"/>
      <c r="H3" s="635"/>
      <c r="I3" s="635"/>
      <c r="J3" s="6"/>
      <c r="K3" s="6"/>
      <c r="L3" s="6"/>
      <c r="M3" s="6"/>
      <c r="N3" s="6"/>
      <c r="O3" s="6"/>
      <c r="P3" s="6"/>
      <c r="Q3" s="6"/>
      <c r="R3" s="6"/>
      <c r="S3" s="6"/>
      <c r="T3" s="6"/>
      <c r="U3" s="6"/>
      <c r="V3" s="6"/>
      <c r="W3" s="6"/>
      <c r="X3" s="6"/>
      <c r="Y3" s="6"/>
      <c r="Z3" s="6"/>
    </row>
    <row r="4" spans="1:26" s="3" customFormat="1" ht="12.4" customHeight="1" x14ac:dyDescent="0.2">
      <c r="B4" s="44"/>
      <c r="C4" s="44"/>
      <c r="D4" s="44"/>
      <c r="E4" s="44"/>
      <c r="F4" s="44"/>
      <c r="G4" s="44"/>
      <c r="H4" s="44"/>
      <c r="I4" s="44"/>
    </row>
    <row r="5" spans="1:26" s="7" customFormat="1" ht="12.75" x14ac:dyDescent="0.2"/>
    <row r="6" spans="1:26" s="7" customFormat="1" ht="12.75" x14ac:dyDescent="0.2">
      <c r="B6" s="8"/>
    </row>
    <row r="7" spans="1:26" s="10" customFormat="1" ht="12.75" x14ac:dyDescent="0.2">
      <c r="B7" s="11" t="s">
        <v>491</v>
      </c>
    </row>
    <row r="8" spans="1:26" s="7" customFormat="1" ht="12.75" x14ac:dyDescent="0.2">
      <c r="B8" s="8"/>
    </row>
    <row r="9" spans="1:26" s="1" customFormat="1" ht="12.75" x14ac:dyDescent="0.2">
      <c r="A9" s="7"/>
      <c r="B9" s="626" t="s">
        <v>370</v>
      </c>
      <c r="C9" s="636" t="s">
        <v>45</v>
      </c>
      <c r="D9" s="627" t="s">
        <v>4</v>
      </c>
      <c r="E9" s="637"/>
      <c r="F9" s="12"/>
      <c r="G9" s="580" t="s">
        <v>485</v>
      </c>
      <c r="H9" s="581"/>
      <c r="I9" s="581"/>
      <c r="J9" s="581"/>
      <c r="K9" s="581"/>
      <c r="L9" s="581"/>
      <c r="M9" s="581"/>
      <c r="N9" s="582"/>
      <c r="O9" s="51"/>
      <c r="P9" s="533" t="s">
        <v>477</v>
      </c>
      <c r="Q9" s="534"/>
      <c r="R9" s="534"/>
      <c r="S9" s="534"/>
      <c r="T9" s="534"/>
      <c r="U9" s="534"/>
      <c r="V9" s="534"/>
      <c r="W9" s="534"/>
      <c r="X9" s="534"/>
      <c r="Y9" s="534"/>
      <c r="Z9" s="535"/>
    </row>
    <row r="10" spans="1:26" s="1" customFormat="1" ht="12.4" customHeight="1" x14ac:dyDescent="0.2">
      <c r="A10" s="7"/>
      <c r="B10" s="626"/>
      <c r="C10" s="636"/>
      <c r="D10" s="627"/>
      <c r="E10" s="637"/>
      <c r="F10" s="12"/>
      <c r="G10" s="527" t="s">
        <v>464</v>
      </c>
      <c r="H10" s="528"/>
      <c r="I10" s="528"/>
      <c r="J10" s="528"/>
      <c r="K10" s="528"/>
      <c r="L10" s="528"/>
      <c r="M10" s="528"/>
      <c r="N10" s="529"/>
      <c r="O10" s="51"/>
      <c r="P10" s="536" t="s">
        <v>478</v>
      </c>
      <c r="Q10" s="537"/>
      <c r="R10" s="537"/>
      <c r="S10" s="537"/>
      <c r="T10" s="537"/>
      <c r="U10" s="537"/>
      <c r="V10" s="537"/>
      <c r="W10" s="537"/>
      <c r="X10" s="537"/>
      <c r="Y10" s="537"/>
      <c r="Z10" s="538"/>
    </row>
    <row r="11" spans="1:26" s="1" customFormat="1" ht="22.5" x14ac:dyDescent="0.2">
      <c r="A11" s="7"/>
      <c r="B11" s="626"/>
      <c r="C11" s="636"/>
      <c r="D11" s="627"/>
      <c r="E11" s="13" t="s">
        <v>5</v>
      </c>
      <c r="F11" s="12"/>
      <c r="G11" s="221" t="s">
        <v>303</v>
      </c>
      <c r="H11" s="221" t="s">
        <v>297</v>
      </c>
      <c r="I11" s="221" t="s">
        <v>298</v>
      </c>
      <c r="J11" s="221" t="s">
        <v>299</v>
      </c>
      <c r="K11" s="221" t="s">
        <v>6</v>
      </c>
      <c r="L11" s="15" t="s">
        <v>7</v>
      </c>
      <c r="M11" s="221" t="s">
        <v>8</v>
      </c>
      <c r="N11" s="221" t="s">
        <v>304</v>
      </c>
      <c r="O11" s="23"/>
      <c r="P11" s="106" t="s">
        <v>452</v>
      </c>
      <c r="Q11" s="327" t="s">
        <v>9</v>
      </c>
      <c r="R11" s="327" t="s">
        <v>10</v>
      </c>
      <c r="S11" s="17" t="s">
        <v>11</v>
      </c>
      <c r="T11" s="327" t="s">
        <v>12</v>
      </c>
      <c r="U11" s="327" t="s">
        <v>13</v>
      </c>
      <c r="V11" s="327" t="s">
        <v>14</v>
      </c>
      <c r="W11" s="327" t="s">
        <v>15</v>
      </c>
      <c r="X11" s="327" t="s">
        <v>16</v>
      </c>
      <c r="Y11" s="327" t="s">
        <v>17</v>
      </c>
      <c r="Z11" s="327" t="s">
        <v>18</v>
      </c>
    </row>
    <row r="12" spans="1:26" s="2" customFormat="1" ht="12.4" customHeight="1" x14ac:dyDescent="0.2">
      <c r="A12" s="9"/>
      <c r="B12" s="626"/>
      <c r="C12" s="636"/>
      <c r="D12" s="627"/>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4" customHeight="1" x14ac:dyDescent="0.2">
      <c r="A13" s="9"/>
      <c r="B13" s="626"/>
      <c r="C13" s="636"/>
      <c r="D13" s="627"/>
      <c r="E13" s="235" t="s">
        <v>438</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4" customHeight="1" x14ac:dyDescent="0.2">
      <c r="A14" s="9"/>
      <c r="B14" s="624" t="s">
        <v>482</v>
      </c>
      <c r="C14" s="68" t="s">
        <v>315</v>
      </c>
      <c r="D14" s="623" t="s">
        <v>316</v>
      </c>
      <c r="E14" s="543"/>
      <c r="F14" s="12"/>
      <c r="G14" s="211">
        <v>68.702166793238945</v>
      </c>
      <c r="H14" s="211">
        <v>68.681919333337049</v>
      </c>
      <c r="I14" s="211">
        <v>86.659614008099624</v>
      </c>
      <c r="J14" s="211">
        <v>85.649243705648431</v>
      </c>
      <c r="K14" s="211">
        <v>97.996949103895901</v>
      </c>
      <c r="L14" s="211">
        <v>97.17111065327714</v>
      </c>
      <c r="M14" s="211">
        <v>118.43145127194565</v>
      </c>
      <c r="N14" s="211">
        <v>116.32028588097357</v>
      </c>
      <c r="O14" s="12"/>
      <c r="P14" s="211">
        <v>116.32028588097357</v>
      </c>
      <c r="Q14" s="211">
        <v>130.16555083702036</v>
      </c>
      <c r="R14" s="211">
        <v>132.12008341140648</v>
      </c>
      <c r="S14" s="211">
        <v>144.10927049452181</v>
      </c>
      <c r="T14" s="211">
        <v>146.61193934738992</v>
      </c>
      <c r="U14" s="211" t="s">
        <v>333</v>
      </c>
      <c r="V14" s="211" t="s">
        <v>333</v>
      </c>
      <c r="W14" s="211" t="s">
        <v>333</v>
      </c>
      <c r="X14" s="211" t="s">
        <v>333</v>
      </c>
      <c r="Y14" s="211" t="s">
        <v>333</v>
      </c>
      <c r="Z14" s="211" t="s">
        <v>333</v>
      </c>
    </row>
    <row r="15" spans="1:26" s="2" customFormat="1" ht="12.4" customHeight="1" x14ac:dyDescent="0.2">
      <c r="A15" s="9"/>
      <c r="B15" s="625"/>
      <c r="C15" s="68" t="s">
        <v>317</v>
      </c>
      <c r="D15" s="623"/>
      <c r="E15" s="543"/>
      <c r="F15" s="12"/>
      <c r="G15" s="211">
        <v>68.68266085677898</v>
      </c>
      <c r="H15" s="211">
        <v>68.662677895270846</v>
      </c>
      <c r="I15" s="211">
        <v>86.575750300526337</v>
      </c>
      <c r="J15" s="211">
        <v>85.585277115439624</v>
      </c>
      <c r="K15" s="211">
        <v>97.778789138865818</v>
      </c>
      <c r="L15" s="211">
        <v>96.978462519301218</v>
      </c>
      <c r="M15" s="211">
        <v>118.23185463682731</v>
      </c>
      <c r="N15" s="211">
        <v>116.14769270493946</v>
      </c>
      <c r="O15" s="12"/>
      <c r="P15" s="211">
        <v>116.14769270493946</v>
      </c>
      <c r="Q15" s="211">
        <v>129.76616503451402</v>
      </c>
      <c r="R15" s="211">
        <v>131.70771861921571</v>
      </c>
      <c r="S15" s="211">
        <v>143.60871675438014</v>
      </c>
      <c r="T15" s="211">
        <v>146.058702944131</v>
      </c>
      <c r="U15" s="211" t="s">
        <v>333</v>
      </c>
      <c r="V15" s="211" t="s">
        <v>333</v>
      </c>
      <c r="W15" s="211" t="s">
        <v>333</v>
      </c>
      <c r="X15" s="211" t="s">
        <v>333</v>
      </c>
      <c r="Y15" s="211" t="s">
        <v>333</v>
      </c>
      <c r="Z15" s="211" t="s">
        <v>333</v>
      </c>
    </row>
    <row r="16" spans="1:26" s="2" customFormat="1" ht="12.4" customHeight="1" x14ac:dyDescent="0.2">
      <c r="A16" s="9"/>
      <c r="B16" s="625"/>
      <c r="C16" s="68" t="s">
        <v>318</v>
      </c>
      <c r="D16" s="623"/>
      <c r="E16" s="543"/>
      <c r="F16" s="12"/>
      <c r="G16" s="211">
        <v>68.691489961573978</v>
      </c>
      <c r="H16" s="211">
        <v>68.67138727993634</v>
      </c>
      <c r="I16" s="211">
        <v>86.613712200026143</v>
      </c>
      <c r="J16" s="211">
        <v>85.614232169105591</v>
      </c>
      <c r="K16" s="211">
        <v>97.877542817071387</v>
      </c>
      <c r="L16" s="211">
        <v>97.06566778235171</v>
      </c>
      <c r="M16" s="211">
        <v>118.56217933957592</v>
      </c>
      <c r="N16" s="211">
        <v>116.43229437115814</v>
      </c>
      <c r="O16" s="12"/>
      <c r="P16" s="211">
        <v>116.43229437115814</v>
      </c>
      <c r="Q16" s="211">
        <v>130.26226917667123</v>
      </c>
      <c r="R16" s="211">
        <v>132.21990716682578</v>
      </c>
      <c r="S16" s="211">
        <v>144.34605575986936</v>
      </c>
      <c r="T16" s="211">
        <v>146.87279216995896</v>
      </c>
      <c r="U16" s="211" t="s">
        <v>333</v>
      </c>
      <c r="V16" s="211" t="s">
        <v>333</v>
      </c>
      <c r="W16" s="211" t="s">
        <v>333</v>
      </c>
      <c r="X16" s="211" t="s">
        <v>333</v>
      </c>
      <c r="Y16" s="211" t="s">
        <v>333</v>
      </c>
      <c r="Z16" s="211" t="s">
        <v>333</v>
      </c>
    </row>
    <row r="17" spans="1:26" s="2" customFormat="1" ht="12.4" customHeight="1" x14ac:dyDescent="0.2">
      <c r="A17" s="9"/>
      <c r="B17" s="625"/>
      <c r="C17" s="68" t="s">
        <v>319</v>
      </c>
      <c r="D17" s="623"/>
      <c r="E17" s="543"/>
      <c r="F17" s="12"/>
      <c r="G17" s="211">
        <v>68.702138276297916</v>
      </c>
      <c r="H17" s="211">
        <v>68.681891204315647</v>
      </c>
      <c r="I17" s="211">
        <v>86.659493041459967</v>
      </c>
      <c r="J17" s="211">
        <v>85.649151298243794</v>
      </c>
      <c r="K17" s="211">
        <v>97.996635197901782</v>
      </c>
      <c r="L17" s="211">
        <v>97.170833403152713</v>
      </c>
      <c r="M17" s="211">
        <v>118.68818431066661</v>
      </c>
      <c r="N17" s="211">
        <v>116.54265627588583</v>
      </c>
      <c r="O17" s="12"/>
      <c r="P17" s="211">
        <v>116.54265627588583</v>
      </c>
      <c r="Q17" s="211">
        <v>130.42967406328486</v>
      </c>
      <c r="R17" s="211">
        <v>132.39388107904591</v>
      </c>
      <c r="S17" s="211">
        <v>144.64163247079003</v>
      </c>
      <c r="T17" s="211">
        <v>147.19945802166285</v>
      </c>
      <c r="U17" s="211" t="s">
        <v>333</v>
      </c>
      <c r="V17" s="211" t="s">
        <v>333</v>
      </c>
      <c r="W17" s="211" t="s">
        <v>333</v>
      </c>
      <c r="X17" s="211" t="s">
        <v>333</v>
      </c>
      <c r="Y17" s="211" t="s">
        <v>333</v>
      </c>
      <c r="Z17" s="211" t="s">
        <v>333</v>
      </c>
    </row>
    <row r="18" spans="1:26" s="2" customFormat="1" ht="12.4" customHeight="1" x14ac:dyDescent="0.2">
      <c r="A18" s="9"/>
      <c r="B18" s="625"/>
      <c r="C18" s="68" t="s">
        <v>320</v>
      </c>
      <c r="D18" s="623"/>
      <c r="E18" s="543"/>
      <c r="F18" s="12"/>
      <c r="G18" s="211">
        <v>68.684476774518345</v>
      </c>
      <c r="H18" s="211">
        <v>68.664469190197863</v>
      </c>
      <c r="I18" s="211">
        <v>86.583558758063532</v>
      </c>
      <c r="J18" s="211">
        <v>85.591232878808256</v>
      </c>
      <c r="K18" s="211">
        <v>97.799102296882751</v>
      </c>
      <c r="L18" s="211">
        <v>96.996400201886203</v>
      </c>
      <c r="M18" s="211">
        <v>118.34158282603606</v>
      </c>
      <c r="N18" s="211">
        <v>116.24171076313387</v>
      </c>
      <c r="O18" s="12"/>
      <c r="P18" s="211">
        <v>116.24171076313387</v>
      </c>
      <c r="Q18" s="211">
        <v>129.98539137079723</v>
      </c>
      <c r="R18" s="211">
        <v>131.93412031396682</v>
      </c>
      <c r="S18" s="211">
        <v>144.07852972114327</v>
      </c>
      <c r="T18" s="211">
        <v>146.5768770384301</v>
      </c>
      <c r="U18" s="211" t="s">
        <v>333</v>
      </c>
      <c r="V18" s="211" t="s">
        <v>333</v>
      </c>
      <c r="W18" s="211" t="s">
        <v>333</v>
      </c>
      <c r="X18" s="211" t="s">
        <v>333</v>
      </c>
      <c r="Y18" s="211" t="s">
        <v>333</v>
      </c>
      <c r="Z18" s="211" t="s">
        <v>333</v>
      </c>
    </row>
    <row r="19" spans="1:26" s="2" customFormat="1" ht="12.4" customHeight="1" x14ac:dyDescent="0.2">
      <c r="A19" s="9"/>
      <c r="B19" s="625"/>
      <c r="C19" s="68" t="s">
        <v>321</v>
      </c>
      <c r="D19" s="623"/>
      <c r="E19" s="543"/>
      <c r="F19" s="12"/>
      <c r="G19" s="211">
        <v>68.691469332493085</v>
      </c>
      <c r="H19" s="211">
        <v>68.671366930085739</v>
      </c>
      <c r="I19" s="211">
        <v>86.613622845767168</v>
      </c>
      <c r="J19" s="211">
        <v>85.614164071455562</v>
      </c>
      <c r="K19" s="211">
        <v>97.877310062425408</v>
      </c>
      <c r="L19" s="211">
        <v>97.06546226748624</v>
      </c>
      <c r="M19" s="211">
        <v>118.16325327325271</v>
      </c>
      <c r="N19" s="211">
        <v>116.08964127940474</v>
      </c>
      <c r="O19" s="12"/>
      <c r="P19" s="211">
        <v>116.08964127940474</v>
      </c>
      <c r="Q19" s="211">
        <v>129.62064120818005</v>
      </c>
      <c r="R19" s="211">
        <v>131.55771258692727</v>
      </c>
      <c r="S19" s="211">
        <v>143.2691911660786</v>
      </c>
      <c r="T19" s="211">
        <v>145.68440318623078</v>
      </c>
      <c r="U19" s="211" t="s">
        <v>333</v>
      </c>
      <c r="V19" s="211" t="s">
        <v>333</v>
      </c>
      <c r="W19" s="211" t="s">
        <v>333</v>
      </c>
      <c r="X19" s="211" t="s">
        <v>333</v>
      </c>
      <c r="Y19" s="211" t="s">
        <v>333</v>
      </c>
      <c r="Z19" s="211" t="s">
        <v>333</v>
      </c>
    </row>
    <row r="20" spans="1:26" s="2" customFormat="1" ht="12.4" customHeight="1" x14ac:dyDescent="0.2">
      <c r="A20" s="9"/>
      <c r="B20" s="625"/>
      <c r="C20" s="68" t="s">
        <v>322</v>
      </c>
      <c r="D20" s="623"/>
      <c r="E20" s="543"/>
      <c r="F20" s="12"/>
      <c r="G20" s="211">
        <v>68.695530607737979</v>
      </c>
      <c r="H20" s="211">
        <v>68.675373133833617</v>
      </c>
      <c r="I20" s="211">
        <v>86.631082482246995</v>
      </c>
      <c r="J20" s="211">
        <v>85.627481433975092</v>
      </c>
      <c r="K20" s="211">
        <v>97.922728265618431</v>
      </c>
      <c r="L20" s="211">
        <v>97.105569267855799</v>
      </c>
      <c r="M20" s="211">
        <v>118.42842982944278</v>
      </c>
      <c r="N20" s="211">
        <v>116.31870460793152</v>
      </c>
      <c r="O20" s="12"/>
      <c r="P20" s="211">
        <v>116.31870460793152</v>
      </c>
      <c r="Q20" s="211">
        <v>130.07256983289048</v>
      </c>
      <c r="R20" s="211">
        <v>132.02467194812445</v>
      </c>
      <c r="S20" s="211">
        <v>143.87286494762401</v>
      </c>
      <c r="T20" s="211">
        <v>146.35074438742399</v>
      </c>
      <c r="U20" s="211" t="s">
        <v>333</v>
      </c>
      <c r="V20" s="211" t="s">
        <v>333</v>
      </c>
      <c r="W20" s="211" t="s">
        <v>333</v>
      </c>
      <c r="X20" s="211" t="s">
        <v>333</v>
      </c>
      <c r="Y20" s="211" t="s">
        <v>333</v>
      </c>
      <c r="Z20" s="211" t="s">
        <v>333</v>
      </c>
    </row>
    <row r="21" spans="1:26" ht="12.4" customHeight="1" x14ac:dyDescent="0.2">
      <c r="A21" s="7"/>
      <c r="B21" s="625"/>
      <c r="C21" s="68" t="s">
        <v>323</v>
      </c>
      <c r="D21" s="623"/>
      <c r="E21" s="543"/>
      <c r="F21" s="23"/>
      <c r="G21" s="211">
        <v>68.680424464545325</v>
      </c>
      <c r="H21" s="211">
        <v>68.660471828680869</v>
      </c>
      <c r="I21" s="211">
        <v>86.566135709071048</v>
      </c>
      <c r="J21" s="211">
        <v>85.577943591331319</v>
      </c>
      <c r="K21" s="211">
        <v>97.753778348648396</v>
      </c>
      <c r="L21" s="211">
        <v>96.956376497034555</v>
      </c>
      <c r="M21" s="211">
        <v>118.2945873792935</v>
      </c>
      <c r="N21" s="211">
        <v>116.20121158181396</v>
      </c>
      <c r="O21" s="23"/>
      <c r="P21" s="211">
        <v>116.20121158181396</v>
      </c>
      <c r="Q21" s="211">
        <v>129.95115124635566</v>
      </c>
      <c r="R21" s="211">
        <v>131.99242410436682</v>
      </c>
      <c r="S21" s="211">
        <v>144.05153576569356</v>
      </c>
      <c r="T21" s="211">
        <v>146.66349539908231</v>
      </c>
      <c r="U21" s="211" t="s">
        <v>333</v>
      </c>
      <c r="V21" s="211" t="s">
        <v>333</v>
      </c>
      <c r="W21" s="211" t="s">
        <v>333</v>
      </c>
      <c r="X21" s="211" t="s">
        <v>333</v>
      </c>
      <c r="Y21" s="211" t="s">
        <v>333</v>
      </c>
      <c r="Z21" s="211" t="s">
        <v>333</v>
      </c>
    </row>
    <row r="22" spans="1:26" ht="12.4" customHeight="1" x14ac:dyDescent="0.2">
      <c r="A22" s="7"/>
      <c r="B22" s="625"/>
      <c r="C22" s="68" t="s">
        <v>324</v>
      </c>
      <c r="D22" s="623"/>
      <c r="E22" s="543"/>
      <c r="F22" s="23"/>
      <c r="G22" s="211">
        <v>68.69036253949163</v>
      </c>
      <c r="H22" s="211">
        <v>68.670275144610898</v>
      </c>
      <c r="I22" s="211">
        <v>86.608863685659017</v>
      </c>
      <c r="J22" s="211">
        <v>85.61053410109416</v>
      </c>
      <c r="K22" s="211">
        <v>97.864929465818818</v>
      </c>
      <c r="L22" s="211">
        <v>97.054529489388273</v>
      </c>
      <c r="M22" s="211">
        <v>118.3338046878049</v>
      </c>
      <c r="N22" s="211">
        <v>116.23565093546705</v>
      </c>
      <c r="O22" s="23"/>
      <c r="P22" s="211">
        <v>116.23565093546705</v>
      </c>
      <c r="Q22" s="211">
        <v>129.9972077079583</v>
      </c>
      <c r="R22" s="211">
        <v>131.94617077366865</v>
      </c>
      <c r="S22" s="211">
        <v>144.07190092659567</v>
      </c>
      <c r="T22" s="211">
        <v>146.57072572450906</v>
      </c>
      <c r="U22" s="211" t="s">
        <v>333</v>
      </c>
      <c r="V22" s="211" t="s">
        <v>333</v>
      </c>
      <c r="W22" s="211" t="s">
        <v>333</v>
      </c>
      <c r="X22" s="211" t="s">
        <v>333</v>
      </c>
      <c r="Y22" s="211" t="s">
        <v>333</v>
      </c>
      <c r="Z22" s="211" t="s">
        <v>333</v>
      </c>
    </row>
    <row r="23" spans="1:26" ht="12.4" customHeight="1" x14ac:dyDescent="0.2">
      <c r="A23" s="7"/>
      <c r="B23" s="625"/>
      <c r="C23" s="68" t="s">
        <v>325</v>
      </c>
      <c r="D23" s="623"/>
      <c r="E23" s="543"/>
      <c r="F23" s="23"/>
      <c r="G23" s="211">
        <v>68.685461585914183</v>
      </c>
      <c r="H23" s="211">
        <v>68.665440646443344</v>
      </c>
      <c r="I23" s="211">
        <v>86.587791236570553</v>
      </c>
      <c r="J23" s="211">
        <v>85.594461317532918</v>
      </c>
      <c r="K23" s="211">
        <v>97.810111750512519</v>
      </c>
      <c r="L23" s="211">
        <v>97.006122251460653</v>
      </c>
      <c r="M23" s="211">
        <v>118.12075448242457</v>
      </c>
      <c r="N23" s="211">
        <v>116.0523145499679</v>
      </c>
      <c r="O23" s="23"/>
      <c r="P23" s="211">
        <v>116.0523145499679</v>
      </c>
      <c r="Q23" s="211">
        <v>129.81246897330871</v>
      </c>
      <c r="R23" s="211">
        <v>131.75532105738503</v>
      </c>
      <c r="S23" s="211">
        <v>143.65154499228004</v>
      </c>
      <c r="T23" s="211">
        <v>146.10571491873148</v>
      </c>
      <c r="U23" s="211" t="s">
        <v>333</v>
      </c>
      <c r="V23" s="211" t="s">
        <v>333</v>
      </c>
      <c r="W23" s="211" t="s">
        <v>333</v>
      </c>
      <c r="X23" s="211" t="s">
        <v>333</v>
      </c>
      <c r="Y23" s="211" t="s">
        <v>333</v>
      </c>
      <c r="Z23" s="211" t="s">
        <v>333</v>
      </c>
    </row>
    <row r="24" spans="1:26" ht="12.4" customHeight="1" x14ac:dyDescent="0.2">
      <c r="A24" s="7"/>
      <c r="B24" s="625"/>
      <c r="C24" s="68" t="s">
        <v>326</v>
      </c>
      <c r="D24" s="623"/>
      <c r="E24" s="543"/>
      <c r="F24" s="23"/>
      <c r="G24" s="211">
        <v>68.671157560696429</v>
      </c>
      <c r="H24" s="211">
        <v>68.651330582572669</v>
      </c>
      <c r="I24" s="211">
        <v>86.526293005382186</v>
      </c>
      <c r="J24" s="211">
        <v>85.547553838481548</v>
      </c>
      <c r="K24" s="211">
        <v>97.650132706506909</v>
      </c>
      <c r="L24" s="211">
        <v>96.864851293844183</v>
      </c>
      <c r="M24" s="211">
        <v>118.04461733557049</v>
      </c>
      <c r="N24" s="211">
        <v>115.98549101536402</v>
      </c>
      <c r="O24" s="23"/>
      <c r="P24" s="211">
        <v>115.98549101536402</v>
      </c>
      <c r="Q24" s="211">
        <v>129.77988250465026</v>
      </c>
      <c r="R24" s="211">
        <v>131.72160686941143</v>
      </c>
      <c r="S24" s="211">
        <v>143.69711937439382</v>
      </c>
      <c r="T24" s="211">
        <v>146.15604262973034</v>
      </c>
      <c r="U24" s="211" t="s">
        <v>333</v>
      </c>
      <c r="V24" s="211" t="s">
        <v>333</v>
      </c>
      <c r="W24" s="211" t="s">
        <v>333</v>
      </c>
      <c r="X24" s="211" t="s">
        <v>333</v>
      </c>
      <c r="Y24" s="211" t="s">
        <v>333</v>
      </c>
      <c r="Z24" s="211" t="s">
        <v>333</v>
      </c>
    </row>
    <row r="25" spans="1:26" ht="12.4" customHeight="1" x14ac:dyDescent="0.2">
      <c r="A25" s="7"/>
      <c r="B25" s="625"/>
      <c r="C25" s="68" t="s">
        <v>327</v>
      </c>
      <c r="D25" s="623"/>
      <c r="E25" s="543"/>
      <c r="F25" s="23"/>
      <c r="G25" s="211">
        <v>68.702741762601519</v>
      </c>
      <c r="H25" s="211">
        <v>68.682486507202356</v>
      </c>
      <c r="I25" s="211">
        <v>86.662087390754721</v>
      </c>
      <c r="J25" s="211">
        <v>85.651130147878007</v>
      </c>
      <c r="K25" s="211">
        <v>98.003383912654513</v>
      </c>
      <c r="L25" s="211">
        <v>97.176792925729728</v>
      </c>
      <c r="M25" s="211">
        <v>118.3614900691685</v>
      </c>
      <c r="N25" s="211">
        <v>116.26070250661417</v>
      </c>
      <c r="O25" s="23"/>
      <c r="P25" s="211">
        <v>116.26070250661417</v>
      </c>
      <c r="Q25" s="211">
        <v>129.97624509196049</v>
      </c>
      <c r="R25" s="211">
        <v>131.92508239547553</v>
      </c>
      <c r="S25" s="211">
        <v>144.06161739471855</v>
      </c>
      <c r="T25" s="211">
        <v>146.55910392399349</v>
      </c>
      <c r="U25" s="211" t="s">
        <v>333</v>
      </c>
      <c r="V25" s="211" t="s">
        <v>333</v>
      </c>
      <c r="W25" s="211" t="s">
        <v>333</v>
      </c>
      <c r="X25" s="211" t="s">
        <v>333</v>
      </c>
      <c r="Y25" s="211" t="s">
        <v>333</v>
      </c>
      <c r="Z25" s="211" t="s">
        <v>333</v>
      </c>
    </row>
    <row r="26" spans="1:26" ht="12.4" customHeight="1" x14ac:dyDescent="0.2">
      <c r="A26" s="7"/>
      <c r="B26" s="625"/>
      <c r="C26" s="68" t="s">
        <v>328</v>
      </c>
      <c r="D26" s="623"/>
      <c r="E26" s="543"/>
      <c r="F26" s="23"/>
      <c r="G26" s="211">
        <v>68.696846532777627</v>
      </c>
      <c r="H26" s="211">
        <v>68.676671216342328</v>
      </c>
      <c r="I26" s="211">
        <v>86.636741851488935</v>
      </c>
      <c r="J26" s="211">
        <v>85.631797942264583</v>
      </c>
      <c r="K26" s="211">
        <v>97.937451136388688</v>
      </c>
      <c r="L26" s="211">
        <v>97.118570378104408</v>
      </c>
      <c r="M26" s="211">
        <v>118.38200017246123</v>
      </c>
      <c r="N26" s="211">
        <v>116.27969685512001</v>
      </c>
      <c r="O26" s="23"/>
      <c r="P26" s="211">
        <v>116.27969685512001</v>
      </c>
      <c r="Q26" s="211">
        <v>130.00479031786008</v>
      </c>
      <c r="R26" s="211">
        <v>131.95510964851496</v>
      </c>
      <c r="S26" s="211">
        <v>143.81812836712012</v>
      </c>
      <c r="T26" s="211">
        <v>146.29104596880782</v>
      </c>
      <c r="U26" s="211" t="s">
        <v>333</v>
      </c>
      <c r="V26" s="211" t="s">
        <v>333</v>
      </c>
      <c r="W26" s="211" t="s">
        <v>333</v>
      </c>
      <c r="X26" s="211" t="s">
        <v>333</v>
      </c>
      <c r="Y26" s="211" t="s">
        <v>333</v>
      </c>
      <c r="Z26" s="211" t="s">
        <v>333</v>
      </c>
    </row>
    <row r="27" spans="1:26" ht="12.4" customHeight="1" x14ac:dyDescent="0.2">
      <c r="A27" s="7"/>
      <c r="B27" s="633"/>
      <c r="C27" s="68" t="s">
        <v>329</v>
      </c>
      <c r="D27" s="623"/>
      <c r="E27" s="543"/>
      <c r="F27" s="23"/>
      <c r="G27" s="211">
        <v>68.697157313013491</v>
      </c>
      <c r="H27" s="211">
        <v>68.676977780389578</v>
      </c>
      <c r="I27" s="211">
        <v>86.638075303725927</v>
      </c>
      <c r="J27" s="211">
        <v>85.632815258881649</v>
      </c>
      <c r="K27" s="211">
        <v>97.940918651094151</v>
      </c>
      <c r="L27" s="211">
        <v>97.121632485490977</v>
      </c>
      <c r="M27" s="211">
        <v>118.20051942227433</v>
      </c>
      <c r="N27" s="211">
        <v>116.12349457950175</v>
      </c>
      <c r="O27" s="23"/>
      <c r="P27" s="211">
        <v>116.12349457950175</v>
      </c>
      <c r="Q27" s="211">
        <v>129.5743879868638</v>
      </c>
      <c r="R27" s="211">
        <v>131.41347519919506</v>
      </c>
      <c r="S27" s="211">
        <v>142.89787628597503</v>
      </c>
      <c r="T27" s="211">
        <v>145.54340038409359</v>
      </c>
      <c r="U27" s="211" t="s">
        <v>333</v>
      </c>
      <c r="V27" s="211" t="s">
        <v>333</v>
      </c>
      <c r="W27" s="211" t="s">
        <v>333</v>
      </c>
      <c r="X27" s="211" t="s">
        <v>333</v>
      </c>
      <c r="Y27" s="211" t="s">
        <v>333</v>
      </c>
      <c r="Z27" s="211" t="s">
        <v>333</v>
      </c>
    </row>
    <row r="28" spans="1:26" ht="12.4" customHeight="1" x14ac:dyDescent="0.2">
      <c r="A28" s="7"/>
      <c r="B28" s="624" t="s">
        <v>483</v>
      </c>
      <c r="C28" s="68" t="s">
        <v>315</v>
      </c>
      <c r="D28" s="623"/>
      <c r="E28" s="543"/>
      <c r="F28" s="23"/>
      <c r="G28" s="211">
        <v>90.751581677013888</v>
      </c>
      <c r="H28" s="211">
        <v>90.724179330427219</v>
      </c>
      <c r="I28" s="211">
        <v>115.10761401173286</v>
      </c>
      <c r="J28" s="211">
        <v>113.85347761575416</v>
      </c>
      <c r="K28" s="211">
        <v>130.72086516861378</v>
      </c>
      <c r="L28" s="211">
        <v>129.50020713456647</v>
      </c>
      <c r="M28" s="211">
        <v>157.96553067682373</v>
      </c>
      <c r="N28" s="211">
        <v>155.10061463500364</v>
      </c>
      <c r="O28" s="23"/>
      <c r="P28" s="211">
        <v>155.10061463500364</v>
      </c>
      <c r="Q28" s="211">
        <v>173.81966110102195</v>
      </c>
      <c r="R28" s="211">
        <v>176.53610865608502</v>
      </c>
      <c r="S28" s="211">
        <v>192.6703258827352</v>
      </c>
      <c r="T28" s="211">
        <v>196.26249622783303</v>
      </c>
      <c r="U28" s="211" t="s">
        <v>333</v>
      </c>
      <c r="V28" s="211" t="s">
        <v>333</v>
      </c>
      <c r="W28" s="211" t="s">
        <v>333</v>
      </c>
      <c r="X28" s="211" t="s">
        <v>333</v>
      </c>
      <c r="Y28" s="211" t="s">
        <v>333</v>
      </c>
      <c r="Z28" s="211" t="s">
        <v>333</v>
      </c>
    </row>
    <row r="29" spans="1:26" ht="12.4" customHeight="1" x14ac:dyDescent="0.2">
      <c r="A29" s="7"/>
      <c r="B29" s="625"/>
      <c r="C29" s="68" t="s">
        <v>317</v>
      </c>
      <c r="D29" s="623"/>
      <c r="E29" s="543"/>
      <c r="F29" s="23"/>
      <c r="G29" s="211">
        <v>90.726713861208424</v>
      </c>
      <c r="H29" s="211">
        <v>90.699648717954958</v>
      </c>
      <c r="I29" s="211">
        <v>114.99952994364455</v>
      </c>
      <c r="J29" s="211">
        <v>113.7684169653958</v>
      </c>
      <c r="K29" s="211">
        <v>130.43540208664726</v>
      </c>
      <c r="L29" s="211">
        <v>129.24944666151694</v>
      </c>
      <c r="M29" s="211">
        <v>157.71890509862112</v>
      </c>
      <c r="N29" s="211">
        <v>154.88739331336086</v>
      </c>
      <c r="O29" s="23"/>
      <c r="P29" s="211">
        <v>154.88739331336086</v>
      </c>
      <c r="Q29" s="211">
        <v>173.32745775336986</v>
      </c>
      <c r="R29" s="211">
        <v>176.02949617899671</v>
      </c>
      <c r="S29" s="211">
        <v>192.06243928647606</v>
      </c>
      <c r="T29" s="211">
        <v>195.59367578411286</v>
      </c>
      <c r="U29" s="211" t="s">
        <v>333</v>
      </c>
      <c r="V29" s="211" t="s">
        <v>333</v>
      </c>
      <c r="W29" s="211" t="s">
        <v>333</v>
      </c>
      <c r="X29" s="211" t="s">
        <v>333</v>
      </c>
      <c r="Y29" s="211" t="s">
        <v>333</v>
      </c>
      <c r="Z29" s="211" t="s">
        <v>333</v>
      </c>
    </row>
    <row r="30" spans="1:26" ht="12.4" customHeight="1" x14ac:dyDescent="0.2">
      <c r="A30" s="7"/>
      <c r="B30" s="625"/>
      <c r="C30" s="68" t="s">
        <v>318</v>
      </c>
      <c r="D30" s="623"/>
      <c r="E30" s="543"/>
      <c r="F30" s="23"/>
      <c r="G30" s="211">
        <v>90.736815527100234</v>
      </c>
      <c r="H30" s="211">
        <v>90.709613408220818</v>
      </c>
      <c r="I30" s="211">
        <v>115.04343692123767</v>
      </c>
      <c r="J30" s="211">
        <v>113.80297101379854</v>
      </c>
      <c r="K30" s="211">
        <v>130.55136651406212</v>
      </c>
      <c r="L30" s="211">
        <v>129.35131370051138</v>
      </c>
      <c r="M30" s="211">
        <v>158.13146094168721</v>
      </c>
      <c r="N30" s="211">
        <v>155.24267863089204</v>
      </c>
      <c r="O30" s="23"/>
      <c r="P30" s="211">
        <v>155.24267863089204</v>
      </c>
      <c r="Q30" s="211">
        <v>173.93458119995154</v>
      </c>
      <c r="R30" s="211">
        <v>176.65446601512321</v>
      </c>
      <c r="S30" s="211">
        <v>192.96197457269477</v>
      </c>
      <c r="T30" s="211">
        <v>196.583200885628</v>
      </c>
      <c r="U30" s="211" t="s">
        <v>333</v>
      </c>
      <c r="V30" s="211" t="s">
        <v>333</v>
      </c>
      <c r="W30" s="211" t="s">
        <v>333</v>
      </c>
      <c r="X30" s="211" t="s">
        <v>333</v>
      </c>
      <c r="Y30" s="211" t="s">
        <v>333</v>
      </c>
      <c r="Z30" s="211" t="s">
        <v>333</v>
      </c>
    </row>
    <row r="31" spans="1:26" ht="12.4" customHeight="1" x14ac:dyDescent="0.2">
      <c r="A31" s="7"/>
      <c r="B31" s="625"/>
      <c r="C31" s="68" t="s">
        <v>319</v>
      </c>
      <c r="D31" s="623"/>
      <c r="E31" s="543"/>
      <c r="F31" s="23"/>
      <c r="G31" s="211">
        <v>90.750361121481532</v>
      </c>
      <c r="H31" s="211">
        <v>90.722975326243784</v>
      </c>
      <c r="I31" s="211">
        <v>115.10231016971058</v>
      </c>
      <c r="J31" s="211">
        <v>113.84930348025661</v>
      </c>
      <c r="K31" s="211">
        <v>130.70685761070567</v>
      </c>
      <c r="L31" s="211">
        <v>129.48790238282052</v>
      </c>
      <c r="M31" s="211">
        <v>158.28074626311744</v>
      </c>
      <c r="N31" s="211">
        <v>155.3737006602951</v>
      </c>
      <c r="O31" s="23"/>
      <c r="P31" s="211">
        <v>155.3737006602951</v>
      </c>
      <c r="Q31" s="211">
        <v>174.1447126513759</v>
      </c>
      <c r="R31" s="211">
        <v>176.87109289312485</v>
      </c>
      <c r="S31" s="211">
        <v>193.32937027416159</v>
      </c>
      <c r="T31" s="211">
        <v>196.98884896082149</v>
      </c>
      <c r="U31" s="211" t="s">
        <v>333</v>
      </c>
      <c r="V31" s="211" t="s">
        <v>333</v>
      </c>
      <c r="W31" s="211" t="s">
        <v>333</v>
      </c>
      <c r="X31" s="211" t="s">
        <v>333</v>
      </c>
      <c r="Y31" s="211" t="s">
        <v>333</v>
      </c>
      <c r="Z31" s="211" t="s">
        <v>333</v>
      </c>
    </row>
    <row r="32" spans="1:26" ht="12.4" customHeight="1" x14ac:dyDescent="0.2">
      <c r="A32" s="7"/>
      <c r="B32" s="625"/>
      <c r="C32" s="68" t="s">
        <v>320</v>
      </c>
      <c r="D32" s="623"/>
      <c r="E32" s="543"/>
      <c r="F32" s="23"/>
      <c r="G32" s="211">
        <v>90.728447956652246</v>
      </c>
      <c r="H32" s="211">
        <v>90.70135930003957</v>
      </c>
      <c r="I32" s="211">
        <v>115.00706783297443</v>
      </c>
      <c r="J32" s="211">
        <v>113.77434910812336</v>
      </c>
      <c r="K32" s="211">
        <v>130.45531099905753</v>
      </c>
      <c r="L32" s="211">
        <v>129.26693529650524</v>
      </c>
      <c r="M32" s="211">
        <v>157.85791673557029</v>
      </c>
      <c r="N32" s="211">
        <v>155.00640657171593</v>
      </c>
      <c r="O32" s="23"/>
      <c r="P32" s="211">
        <v>155.00640657171593</v>
      </c>
      <c r="Q32" s="211">
        <v>173.61262961039927</v>
      </c>
      <c r="R32" s="211">
        <v>176.32397650300604</v>
      </c>
      <c r="S32" s="211">
        <v>192.67858728557701</v>
      </c>
      <c r="T32" s="211">
        <v>196.27378762872695</v>
      </c>
      <c r="U32" s="211" t="s">
        <v>333</v>
      </c>
      <c r="V32" s="211" t="s">
        <v>333</v>
      </c>
      <c r="W32" s="211" t="s">
        <v>333</v>
      </c>
      <c r="X32" s="211" t="s">
        <v>333</v>
      </c>
      <c r="Y32" s="211" t="s">
        <v>333</v>
      </c>
      <c r="Z32" s="211" t="s">
        <v>333</v>
      </c>
    </row>
    <row r="33" spans="1:27" ht="12.4" customHeight="1" x14ac:dyDescent="0.2">
      <c r="A33" s="7"/>
      <c r="B33" s="625"/>
      <c r="C33" s="68" t="s">
        <v>321</v>
      </c>
      <c r="D33" s="623"/>
      <c r="E33" s="543"/>
      <c r="F33" s="23"/>
      <c r="G33" s="211">
        <v>90.736883480754258</v>
      </c>
      <c r="H33" s="211">
        <v>90.709680439957424</v>
      </c>
      <c r="I33" s="211">
        <v>115.04373162743062</v>
      </c>
      <c r="J33" s="211">
        <v>113.80320299324913</v>
      </c>
      <c r="K33" s="211">
        <v>130.55214456197515</v>
      </c>
      <c r="L33" s="211">
        <v>129.35199718556163</v>
      </c>
      <c r="M33" s="211">
        <v>157.60450975626051</v>
      </c>
      <c r="N33" s="211">
        <v>154.79018786656889</v>
      </c>
      <c r="O33" s="23"/>
      <c r="P33" s="211">
        <v>154.79018786656889</v>
      </c>
      <c r="Q33" s="211">
        <v>173.11935670311826</v>
      </c>
      <c r="R33" s="211">
        <v>175.81410249951685</v>
      </c>
      <c r="S33" s="211">
        <v>191.59358239945951</v>
      </c>
      <c r="T33" s="211">
        <v>195.07489064036415</v>
      </c>
      <c r="U33" s="211" t="s">
        <v>333</v>
      </c>
      <c r="V33" s="211" t="s">
        <v>333</v>
      </c>
      <c r="W33" s="211" t="s">
        <v>333</v>
      </c>
      <c r="X33" s="211" t="s">
        <v>333</v>
      </c>
      <c r="Y33" s="211" t="s">
        <v>333</v>
      </c>
      <c r="Z33" s="211" t="s">
        <v>333</v>
      </c>
    </row>
    <row r="34" spans="1:27" ht="12.4" customHeight="1" x14ac:dyDescent="0.2">
      <c r="A34" s="7"/>
      <c r="B34" s="625"/>
      <c r="C34" s="68" t="s">
        <v>322</v>
      </c>
      <c r="D34" s="623"/>
      <c r="E34" s="543"/>
      <c r="F34" s="23"/>
      <c r="G34" s="211">
        <v>90.74335337588721</v>
      </c>
      <c r="H34" s="211">
        <v>90.716062603793802</v>
      </c>
      <c r="I34" s="211">
        <v>115.07185117237076</v>
      </c>
      <c r="J34" s="211">
        <v>113.82533274703412</v>
      </c>
      <c r="K34" s="211">
        <v>130.62641127650858</v>
      </c>
      <c r="L34" s="211">
        <v>129.41723561952793</v>
      </c>
      <c r="M34" s="211">
        <v>157.96774010569058</v>
      </c>
      <c r="N34" s="211">
        <v>155.10395298345713</v>
      </c>
      <c r="O34" s="23"/>
      <c r="P34" s="211">
        <v>155.10395298345713</v>
      </c>
      <c r="Q34" s="211">
        <v>173.71670798449017</v>
      </c>
      <c r="R34" s="211">
        <v>176.43094440595124</v>
      </c>
      <c r="S34" s="211">
        <v>192.3634826031502</v>
      </c>
      <c r="T34" s="211">
        <v>195.92370881203382</v>
      </c>
      <c r="U34" s="211" t="s">
        <v>333</v>
      </c>
      <c r="V34" s="211" t="s">
        <v>333</v>
      </c>
      <c r="W34" s="211" t="s">
        <v>333</v>
      </c>
      <c r="X34" s="211" t="s">
        <v>333</v>
      </c>
      <c r="Y34" s="211" t="s">
        <v>333</v>
      </c>
      <c r="Z34" s="211" t="s">
        <v>333</v>
      </c>
    </row>
    <row r="35" spans="1:27" ht="12.4" customHeight="1" x14ac:dyDescent="0.2">
      <c r="A35" s="7"/>
      <c r="B35" s="625"/>
      <c r="C35" s="68" t="s">
        <v>323</v>
      </c>
      <c r="D35" s="623"/>
      <c r="E35" s="543"/>
      <c r="F35" s="23"/>
      <c r="G35" s="211">
        <v>90.723631750057876</v>
      </c>
      <c r="H35" s="211">
        <v>90.696608400053904</v>
      </c>
      <c r="I35" s="211">
        <v>114.98613450044385</v>
      </c>
      <c r="J35" s="211">
        <v>113.75787490250377</v>
      </c>
      <c r="K35" s="211">
        <v>130.40002332693211</v>
      </c>
      <c r="L35" s="211">
        <v>129.21836874100885</v>
      </c>
      <c r="M35" s="211">
        <v>157.80855471070817</v>
      </c>
      <c r="N35" s="211">
        <v>154.96389403726522</v>
      </c>
      <c r="O35" s="23"/>
      <c r="P35" s="211">
        <v>154.96389403726522</v>
      </c>
      <c r="Q35" s="211">
        <v>173.58590637752826</v>
      </c>
      <c r="R35" s="211">
        <v>176.41487604376499</v>
      </c>
      <c r="S35" s="211">
        <v>192.65462641076661</v>
      </c>
      <c r="T35" s="211">
        <v>196.39874296644919</v>
      </c>
      <c r="U35" s="211" t="s">
        <v>333</v>
      </c>
      <c r="V35" s="211" t="s">
        <v>333</v>
      </c>
      <c r="W35" s="211" t="s">
        <v>333</v>
      </c>
      <c r="X35" s="211" t="s">
        <v>333</v>
      </c>
      <c r="Y35" s="211" t="s">
        <v>333</v>
      </c>
      <c r="Z35" s="211" t="s">
        <v>333</v>
      </c>
    </row>
    <row r="36" spans="1:27" ht="12.4" customHeight="1" x14ac:dyDescent="0.2">
      <c r="A36" s="7"/>
      <c r="B36" s="625"/>
      <c r="C36" s="68" t="s">
        <v>324</v>
      </c>
      <c r="D36" s="623"/>
      <c r="E36" s="543"/>
      <c r="F36" s="23"/>
      <c r="G36" s="211">
        <v>90.734624483278665</v>
      </c>
      <c r="H36" s="211">
        <v>90.70745207323175</v>
      </c>
      <c r="I36" s="211">
        <v>115.03391207587146</v>
      </c>
      <c r="J36" s="211">
        <v>113.7954752341865</v>
      </c>
      <c r="K36" s="211">
        <v>130.52620938114725</v>
      </c>
      <c r="L36" s="211">
        <v>129.32921488012039</v>
      </c>
      <c r="M36" s="211">
        <v>157.83853295208715</v>
      </c>
      <c r="N36" s="211">
        <v>154.99051041563243</v>
      </c>
      <c r="O36" s="23"/>
      <c r="P36" s="211">
        <v>154.99051041563243</v>
      </c>
      <c r="Q36" s="211">
        <v>173.59974195785472</v>
      </c>
      <c r="R36" s="211">
        <v>176.30925093998249</v>
      </c>
      <c r="S36" s="211">
        <v>192.61885201726932</v>
      </c>
      <c r="T36" s="211">
        <v>196.20545600989951</v>
      </c>
      <c r="U36" s="211" t="s">
        <v>333</v>
      </c>
      <c r="V36" s="211" t="s">
        <v>333</v>
      </c>
      <c r="W36" s="211" t="s">
        <v>333</v>
      </c>
      <c r="X36" s="211" t="s">
        <v>333</v>
      </c>
      <c r="Y36" s="211" t="s">
        <v>333</v>
      </c>
      <c r="Z36" s="211" t="s">
        <v>333</v>
      </c>
    </row>
    <row r="37" spans="1:27" ht="12.4" customHeight="1" x14ac:dyDescent="0.2">
      <c r="A37" s="7"/>
      <c r="B37" s="625"/>
      <c r="C37" s="68" t="s">
        <v>325</v>
      </c>
      <c r="D37" s="623"/>
      <c r="E37" s="543"/>
      <c r="F37" s="23"/>
      <c r="G37" s="211">
        <v>90.730181075528037</v>
      </c>
      <c r="H37" s="211">
        <v>90.703068916991796</v>
      </c>
      <c r="I37" s="211">
        <v>115.01459904250231</v>
      </c>
      <c r="J37" s="211">
        <v>113.78027618233038</v>
      </c>
      <c r="K37" s="211">
        <v>130.47520110883656</v>
      </c>
      <c r="L37" s="211">
        <v>129.28440749528133</v>
      </c>
      <c r="M37" s="211">
        <v>157.56852017289501</v>
      </c>
      <c r="N37" s="211">
        <v>154.75829917163091</v>
      </c>
      <c r="O37" s="23"/>
      <c r="P37" s="211">
        <v>154.75829917163091</v>
      </c>
      <c r="Q37" s="211">
        <v>173.39777489703113</v>
      </c>
      <c r="R37" s="211">
        <v>176.10260963354861</v>
      </c>
      <c r="S37" s="211">
        <v>192.14903722991843</v>
      </c>
      <c r="T37" s="211">
        <v>195.69023135421619</v>
      </c>
      <c r="U37" s="211" t="s">
        <v>333</v>
      </c>
      <c r="V37" s="211" t="s">
        <v>333</v>
      </c>
      <c r="W37" s="211" t="s">
        <v>333</v>
      </c>
      <c r="X37" s="211" t="s">
        <v>333</v>
      </c>
      <c r="Y37" s="211" t="s">
        <v>333</v>
      </c>
      <c r="Z37" s="211" t="s">
        <v>333</v>
      </c>
    </row>
    <row r="38" spans="1:27" ht="12.4" customHeight="1" x14ac:dyDescent="0.2">
      <c r="A38" s="7"/>
      <c r="B38" s="625"/>
      <c r="C38" s="68" t="s">
        <v>326</v>
      </c>
      <c r="D38" s="623"/>
      <c r="E38" s="543"/>
      <c r="F38" s="23"/>
      <c r="G38" s="211">
        <v>90.711649080189062</v>
      </c>
      <c r="H38" s="211">
        <v>90.684788212576848</v>
      </c>
      <c r="I38" s="211">
        <v>114.93405294123107</v>
      </c>
      <c r="J38" s="211">
        <v>113.71688750244701</v>
      </c>
      <c r="K38" s="211">
        <v>130.26246927437478</v>
      </c>
      <c r="L38" s="211">
        <v>129.09753661147397</v>
      </c>
      <c r="M38" s="211">
        <v>157.47846044537968</v>
      </c>
      <c r="N38" s="211">
        <v>154.679047928388</v>
      </c>
      <c r="O38" s="23"/>
      <c r="P38" s="211">
        <v>154.679047928388</v>
      </c>
      <c r="Q38" s="211">
        <v>173.36775405516806</v>
      </c>
      <c r="R38" s="211">
        <v>176.07213724417778</v>
      </c>
      <c r="S38" s="211">
        <v>192.20968773939543</v>
      </c>
      <c r="T38" s="211">
        <v>195.75698676776753</v>
      </c>
      <c r="U38" s="211" t="s">
        <v>333</v>
      </c>
      <c r="V38" s="211" t="s">
        <v>333</v>
      </c>
      <c r="W38" s="211" t="s">
        <v>333</v>
      </c>
      <c r="X38" s="211" t="s">
        <v>333</v>
      </c>
      <c r="Y38" s="211" t="s">
        <v>333</v>
      </c>
      <c r="Z38" s="211" t="s">
        <v>333</v>
      </c>
    </row>
    <row r="39" spans="1:27" ht="12.4" customHeight="1" x14ac:dyDescent="0.2">
      <c r="A39" s="7"/>
      <c r="B39" s="625"/>
      <c r="C39" s="68" t="s">
        <v>327</v>
      </c>
      <c r="D39" s="623"/>
      <c r="E39" s="543"/>
      <c r="F39" s="23"/>
      <c r="G39" s="211">
        <v>90.751652555142144</v>
      </c>
      <c r="H39" s="211">
        <v>90.724249248299543</v>
      </c>
      <c r="I39" s="211">
        <v>115.1079232040385</v>
      </c>
      <c r="J39" s="211">
        <v>113.85372085823585</v>
      </c>
      <c r="K39" s="211">
        <v>130.7216823220852</v>
      </c>
      <c r="L39" s="211">
        <v>129.50092491246821</v>
      </c>
      <c r="M39" s="211">
        <v>157.86439776708593</v>
      </c>
      <c r="N39" s="211">
        <v>155.01443656137283</v>
      </c>
      <c r="O39" s="23"/>
      <c r="P39" s="211">
        <v>155.01443656137283</v>
      </c>
      <c r="Q39" s="211">
        <v>173.57723921240435</v>
      </c>
      <c r="R39" s="211">
        <v>176.28629976412483</v>
      </c>
      <c r="S39" s="211">
        <v>192.60917518233839</v>
      </c>
      <c r="T39" s="211">
        <v>196.19546781397705</v>
      </c>
      <c r="U39" s="211" t="s">
        <v>333</v>
      </c>
      <c r="V39" s="211" t="s">
        <v>333</v>
      </c>
      <c r="W39" s="211" t="s">
        <v>333</v>
      </c>
      <c r="X39" s="211" t="s">
        <v>333</v>
      </c>
      <c r="Y39" s="211" t="s">
        <v>333</v>
      </c>
      <c r="Z39" s="211" t="s">
        <v>333</v>
      </c>
    </row>
    <row r="40" spans="1:27" ht="12.4" customHeight="1" x14ac:dyDescent="0.2">
      <c r="A40" s="7"/>
      <c r="B40" s="625"/>
      <c r="C40" s="68" t="s">
        <v>328</v>
      </c>
      <c r="D40" s="623"/>
      <c r="E40" s="543"/>
      <c r="F40" s="23"/>
      <c r="G40" s="211">
        <v>90.743767877733276</v>
      </c>
      <c r="H40" s="211">
        <v>90.716471485904876</v>
      </c>
      <c r="I40" s="211">
        <v>115.07365387112203</v>
      </c>
      <c r="J40" s="211">
        <v>113.82675135822539</v>
      </c>
      <c r="K40" s="211">
        <v>130.63117296082316</v>
      </c>
      <c r="L40" s="211">
        <v>129.42141840739069</v>
      </c>
      <c r="M40" s="211">
        <v>157.86827671001086</v>
      </c>
      <c r="N40" s="211">
        <v>155.01946932769266</v>
      </c>
      <c r="O40" s="23"/>
      <c r="P40" s="211">
        <v>155.01946932769266</v>
      </c>
      <c r="Q40" s="211">
        <v>173.59214240470072</v>
      </c>
      <c r="R40" s="211">
        <v>176.30089342243804</v>
      </c>
      <c r="S40" s="211">
        <v>192.25076802781953</v>
      </c>
      <c r="T40" s="211">
        <v>195.79660611924118</v>
      </c>
      <c r="U40" s="211" t="s">
        <v>333</v>
      </c>
      <c r="V40" s="211" t="s">
        <v>333</v>
      </c>
      <c r="W40" s="211" t="s">
        <v>333</v>
      </c>
      <c r="X40" s="211" t="s">
        <v>333</v>
      </c>
      <c r="Y40" s="211" t="s">
        <v>333</v>
      </c>
      <c r="Z40" s="211" t="s">
        <v>333</v>
      </c>
    </row>
    <row r="41" spans="1:27" ht="12.4" customHeight="1" x14ac:dyDescent="0.2">
      <c r="A41" s="7"/>
      <c r="B41" s="633"/>
      <c r="C41" s="68" t="s">
        <v>329</v>
      </c>
      <c r="D41" s="623"/>
      <c r="E41" s="543"/>
      <c r="F41" s="23"/>
      <c r="G41" s="211">
        <v>90.747247800818172</v>
      </c>
      <c r="H41" s="211">
        <v>90.719904220854062</v>
      </c>
      <c r="I41" s="211">
        <v>115.08877749988251</v>
      </c>
      <c r="J41" s="211">
        <v>113.83865354410425</v>
      </c>
      <c r="K41" s="211">
        <v>130.671115666291</v>
      </c>
      <c r="L41" s="211">
        <v>129.4565054808383</v>
      </c>
      <c r="M41" s="211">
        <v>157.69282082388395</v>
      </c>
      <c r="N41" s="211">
        <v>154.86881771839742</v>
      </c>
      <c r="O41" s="23"/>
      <c r="P41" s="211">
        <v>154.86881771839742</v>
      </c>
      <c r="Q41" s="211">
        <v>173.08893650573484</v>
      </c>
      <c r="R41" s="211">
        <v>175.65750397556974</v>
      </c>
      <c r="S41" s="211">
        <v>191.13834532083396</v>
      </c>
      <c r="T41" s="211">
        <v>194.9534118206069</v>
      </c>
      <c r="U41" s="211" t="s">
        <v>333</v>
      </c>
      <c r="V41" s="211" t="s">
        <v>333</v>
      </c>
      <c r="W41" s="211" t="s">
        <v>333</v>
      </c>
      <c r="X41" s="211" t="s">
        <v>333</v>
      </c>
      <c r="Y41" s="211" t="s">
        <v>333</v>
      </c>
      <c r="Z41" s="211" t="s">
        <v>333</v>
      </c>
    </row>
    <row r="42" spans="1:27" ht="12.4" customHeight="1" x14ac:dyDescent="0.2">
      <c r="A42" s="7"/>
      <c r="B42" s="69" t="s">
        <v>33</v>
      </c>
      <c r="C42" s="272"/>
      <c r="D42" s="623"/>
      <c r="E42" s="543"/>
      <c r="F42" s="23"/>
      <c r="G42" s="211">
        <v>21.926269106402124</v>
      </c>
      <c r="H42" s="211">
        <v>21.926269106402124</v>
      </c>
      <c r="I42" s="211">
        <v>22.64764819235609</v>
      </c>
      <c r="J42" s="211">
        <v>22.505107470829557</v>
      </c>
      <c r="K42" s="211">
        <v>19.106297226763825</v>
      </c>
      <c r="L42" s="211">
        <v>19.106297226763825</v>
      </c>
      <c r="M42" s="211">
        <v>20.852393125569616</v>
      </c>
      <c r="N42" s="211">
        <v>20.849370287873604</v>
      </c>
      <c r="O42" s="23"/>
      <c r="P42" s="211">
        <v>20.849370287873604</v>
      </c>
      <c r="Q42" s="211">
        <v>21.503193401206047</v>
      </c>
      <c r="R42" s="211">
        <v>21.819481548965161</v>
      </c>
      <c r="S42" s="211">
        <v>25.256715910577427</v>
      </c>
      <c r="T42" s="211">
        <v>24.167303215101221</v>
      </c>
      <c r="U42" s="211" t="s">
        <v>333</v>
      </c>
      <c r="V42" s="211" t="s">
        <v>333</v>
      </c>
      <c r="W42" s="211" t="s">
        <v>333</v>
      </c>
      <c r="X42" s="211" t="s">
        <v>333</v>
      </c>
      <c r="Y42" s="211" t="s">
        <v>333</v>
      </c>
      <c r="Z42" s="211" t="s">
        <v>333</v>
      </c>
    </row>
    <row r="43" spans="1:27" ht="12.75" x14ac:dyDescent="0.2">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75" x14ac:dyDescent="0.2">
      <c r="B44" s="11" t="s">
        <v>493</v>
      </c>
    </row>
    <row r="45" spans="1:27" s="7" customFormat="1" ht="12.75" x14ac:dyDescent="0.2">
      <c r="B45" s="9"/>
      <c r="C45" s="9"/>
    </row>
    <row r="46" spans="1:27" s="1" customFormat="1" ht="12.75" x14ac:dyDescent="0.2">
      <c r="A46" s="7"/>
      <c r="B46" s="626" t="s">
        <v>370</v>
      </c>
      <c r="C46" s="630" t="s">
        <v>365</v>
      </c>
      <c r="D46" s="627" t="s">
        <v>4</v>
      </c>
      <c r="E46" s="628"/>
      <c r="F46" s="12"/>
      <c r="G46" s="580" t="s">
        <v>485</v>
      </c>
      <c r="H46" s="581"/>
      <c r="I46" s="581"/>
      <c r="J46" s="581"/>
      <c r="K46" s="581"/>
      <c r="L46" s="581"/>
      <c r="M46" s="581"/>
      <c r="N46" s="582"/>
      <c r="O46" s="51"/>
      <c r="P46" s="533" t="s">
        <v>477</v>
      </c>
      <c r="Q46" s="534"/>
      <c r="R46" s="534"/>
      <c r="S46" s="534"/>
      <c r="T46" s="534"/>
      <c r="U46" s="534"/>
      <c r="V46" s="534"/>
      <c r="W46" s="534"/>
      <c r="X46" s="534"/>
      <c r="Y46" s="534"/>
      <c r="Z46" s="535"/>
    </row>
    <row r="47" spans="1:27" s="1" customFormat="1" ht="12.4" customHeight="1" x14ac:dyDescent="0.2">
      <c r="A47" s="7"/>
      <c r="B47" s="626"/>
      <c r="C47" s="631"/>
      <c r="D47" s="627"/>
      <c r="E47" s="629"/>
      <c r="F47" s="12"/>
      <c r="G47" s="527" t="s">
        <v>464</v>
      </c>
      <c r="H47" s="528"/>
      <c r="I47" s="528"/>
      <c r="J47" s="528"/>
      <c r="K47" s="528"/>
      <c r="L47" s="528"/>
      <c r="M47" s="528"/>
      <c r="N47" s="529"/>
      <c r="O47" s="51"/>
      <c r="P47" s="536" t="s">
        <v>478</v>
      </c>
      <c r="Q47" s="537"/>
      <c r="R47" s="537"/>
      <c r="S47" s="537"/>
      <c r="T47" s="537"/>
      <c r="U47" s="537"/>
      <c r="V47" s="537"/>
      <c r="W47" s="537"/>
      <c r="X47" s="537"/>
      <c r="Y47" s="537"/>
      <c r="Z47" s="538"/>
    </row>
    <row r="48" spans="1:27" s="1" customFormat="1" ht="22.5" customHeight="1" x14ac:dyDescent="0.2">
      <c r="A48" s="7"/>
      <c r="B48" s="626"/>
      <c r="C48" s="631"/>
      <c r="D48" s="627"/>
      <c r="E48" s="13" t="s">
        <v>5</v>
      </c>
      <c r="F48" s="12"/>
      <c r="G48" s="14" t="s">
        <v>303</v>
      </c>
      <c r="H48" s="14" t="s">
        <v>297</v>
      </c>
      <c r="I48" s="14" t="s">
        <v>298</v>
      </c>
      <c r="J48" s="14" t="s">
        <v>299</v>
      </c>
      <c r="K48" s="14" t="s">
        <v>6</v>
      </c>
      <c r="L48" s="15" t="s">
        <v>7</v>
      </c>
      <c r="M48" s="14" t="s">
        <v>8</v>
      </c>
      <c r="N48" s="14" t="s">
        <v>304</v>
      </c>
      <c r="O48" s="12"/>
      <c r="P48" s="16" t="s">
        <v>452</v>
      </c>
      <c r="Q48" s="16" t="s">
        <v>9</v>
      </c>
      <c r="R48" s="16" t="s">
        <v>10</v>
      </c>
      <c r="S48" s="17" t="s">
        <v>11</v>
      </c>
      <c r="T48" s="16" t="s">
        <v>12</v>
      </c>
      <c r="U48" s="16" t="s">
        <v>13</v>
      </c>
      <c r="V48" s="16" t="s">
        <v>14</v>
      </c>
      <c r="W48" s="16" t="s">
        <v>15</v>
      </c>
      <c r="X48" s="16" t="s">
        <v>16</v>
      </c>
      <c r="Y48" s="16" t="s">
        <v>17</v>
      </c>
      <c r="Z48" s="16" t="s">
        <v>18</v>
      </c>
    </row>
    <row r="49" spans="1:26" s="2" customFormat="1" ht="12.4" customHeight="1" x14ac:dyDescent="0.2">
      <c r="A49" s="9"/>
      <c r="B49" s="626"/>
      <c r="C49" s="631"/>
      <c r="D49" s="627"/>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6" s="2" customFormat="1" ht="30.6" customHeight="1" x14ac:dyDescent="0.2">
      <c r="A50" s="9"/>
      <c r="B50" s="626"/>
      <c r="C50" s="632"/>
      <c r="D50" s="627"/>
      <c r="E50" s="235" t="s">
        <v>438</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6" ht="12.6" customHeight="1" x14ac:dyDescent="0.2">
      <c r="A51" s="7"/>
      <c r="B51" s="618" t="s">
        <v>482</v>
      </c>
      <c r="C51" s="273" t="s">
        <v>354</v>
      </c>
      <c r="D51" s="109" t="s">
        <v>332</v>
      </c>
      <c r="E51" s="619"/>
      <c r="F51" s="23"/>
      <c r="G51" s="324">
        <v>12.858367999999999</v>
      </c>
      <c r="H51" s="324">
        <v>12.855699999999999</v>
      </c>
      <c r="I51" s="324">
        <v>15.581108399999998</v>
      </c>
      <c r="J51" s="324">
        <v>15.57996</v>
      </c>
      <c r="K51" s="324">
        <v>18.640526740000002</v>
      </c>
      <c r="L51" s="324">
        <v>18.642219999999998</v>
      </c>
      <c r="M51" s="324">
        <v>22.102678517046183</v>
      </c>
      <c r="N51" s="324">
        <v>22.098960000000002</v>
      </c>
      <c r="O51" s="23"/>
      <c r="P51" s="324">
        <v>22.098960000000002</v>
      </c>
      <c r="Q51" s="324">
        <v>23.644631305063015</v>
      </c>
      <c r="R51" s="324">
        <v>23.60952</v>
      </c>
      <c r="S51" s="324">
        <v>23.652418974429146</v>
      </c>
      <c r="T51" s="324">
        <v>23.573549999999997</v>
      </c>
      <c r="U51" s="324" t="s">
        <v>333</v>
      </c>
      <c r="V51" s="324" t="s">
        <v>333</v>
      </c>
      <c r="W51" s="324" t="s">
        <v>333</v>
      </c>
      <c r="X51" s="324" t="s">
        <v>333</v>
      </c>
      <c r="Y51" s="324" t="s">
        <v>333</v>
      </c>
      <c r="Z51" s="324" t="s">
        <v>333</v>
      </c>
    </row>
    <row r="52" spans="1:26" ht="12.75" x14ac:dyDescent="0.2">
      <c r="A52" s="7"/>
      <c r="B52" s="618"/>
      <c r="C52" s="273" t="s">
        <v>366</v>
      </c>
      <c r="D52" s="109" t="s">
        <v>332</v>
      </c>
      <c r="E52" s="620"/>
      <c r="F52" s="23"/>
      <c r="G52" s="324">
        <v>4.3442548025679609E-2</v>
      </c>
      <c r="H52" s="324">
        <v>4.3442548025679609E-2</v>
      </c>
      <c r="I52" s="324">
        <v>0.96978867277261516</v>
      </c>
      <c r="J52" s="324">
        <v>0.67245495462808413</v>
      </c>
      <c r="K52" s="324">
        <v>2.8916855216471267</v>
      </c>
      <c r="L52" s="324">
        <v>2.5284028849665261</v>
      </c>
      <c r="M52" s="324">
        <v>4.8834791525485119</v>
      </c>
      <c r="N52" s="324">
        <v>4.1848322466051471</v>
      </c>
      <c r="O52" s="23"/>
      <c r="P52" s="324">
        <v>4.1848322466051471</v>
      </c>
      <c r="Q52" s="324">
        <v>6.3120862770898354</v>
      </c>
      <c r="R52" s="324">
        <v>6.5175107295886958</v>
      </c>
      <c r="S52" s="324">
        <v>9.3464644717565779</v>
      </c>
      <c r="T52" s="324">
        <v>10.310111962041219</v>
      </c>
      <c r="U52" s="324" t="s">
        <v>333</v>
      </c>
      <c r="V52" s="324" t="s">
        <v>333</v>
      </c>
      <c r="W52" s="324" t="s">
        <v>333</v>
      </c>
      <c r="X52" s="324" t="s">
        <v>333</v>
      </c>
      <c r="Y52" s="324" t="s">
        <v>333</v>
      </c>
      <c r="Z52" s="324" t="s">
        <v>333</v>
      </c>
    </row>
    <row r="53" spans="1:26" ht="12.75" x14ac:dyDescent="0.2">
      <c r="A53" s="7"/>
      <c r="B53" s="618"/>
      <c r="C53" s="273" t="s">
        <v>367</v>
      </c>
      <c r="D53" s="109" t="s">
        <v>332</v>
      </c>
      <c r="E53" s="620"/>
      <c r="F53" s="23"/>
      <c r="G53" s="324">
        <v>3.1029774792790059</v>
      </c>
      <c r="H53" s="324">
        <v>3.1029774792790059</v>
      </c>
      <c r="I53" s="324">
        <v>5.1727215521988335</v>
      </c>
      <c r="J53" s="324">
        <v>5.1727215521988335</v>
      </c>
      <c r="K53" s="324">
        <v>4.5823442285238185</v>
      </c>
      <c r="L53" s="324">
        <v>4.6868844010376698</v>
      </c>
      <c r="M53" s="324">
        <v>5.3125820560931691</v>
      </c>
      <c r="N53" s="324">
        <v>5.3125820560931691</v>
      </c>
      <c r="O53" s="23"/>
      <c r="P53" s="324">
        <v>5.3125820560931691</v>
      </c>
      <c r="Q53" s="324">
        <v>5.8835962363334122</v>
      </c>
      <c r="R53" s="324">
        <v>6.1125706929592383</v>
      </c>
      <c r="S53" s="324">
        <v>6.209419523851972</v>
      </c>
      <c r="T53" s="324">
        <v>6.209419523851972</v>
      </c>
      <c r="U53" s="324" t="s">
        <v>333</v>
      </c>
      <c r="V53" s="324" t="s">
        <v>333</v>
      </c>
      <c r="W53" s="324" t="s">
        <v>333</v>
      </c>
      <c r="X53" s="324" t="s">
        <v>333</v>
      </c>
      <c r="Y53" s="324" t="s">
        <v>333</v>
      </c>
      <c r="Z53" s="324" t="s">
        <v>333</v>
      </c>
    </row>
    <row r="54" spans="1:26" ht="15" customHeight="1" x14ac:dyDescent="0.2">
      <c r="A54" s="7"/>
      <c r="B54" s="618"/>
      <c r="C54" s="273" t="s">
        <v>356</v>
      </c>
      <c r="D54" s="109" t="s">
        <v>332</v>
      </c>
      <c r="E54" s="620"/>
      <c r="F54" s="23"/>
      <c r="G54" s="324">
        <v>3.800644849537282</v>
      </c>
      <c r="H54" s="324">
        <v>3.800644849537282</v>
      </c>
      <c r="I54" s="324">
        <v>3.840542773328024</v>
      </c>
      <c r="J54" s="324">
        <v>3.8063877486640387</v>
      </c>
      <c r="K54" s="324">
        <v>3.0414069526975425</v>
      </c>
      <c r="L54" s="324">
        <v>3.0414069526975425</v>
      </c>
      <c r="M54" s="324">
        <v>3.3175524355353234</v>
      </c>
      <c r="N54" s="324">
        <v>3.3378759371842848</v>
      </c>
      <c r="O54" s="23"/>
      <c r="P54" s="324">
        <v>3.3378759371842848</v>
      </c>
      <c r="Q54" s="324">
        <v>3.458686192546887</v>
      </c>
      <c r="R54" s="324">
        <v>3.7058915530784011</v>
      </c>
      <c r="S54" s="324">
        <v>4.5347994584924356</v>
      </c>
      <c r="T54" s="324">
        <v>4.5210234547962456</v>
      </c>
      <c r="U54" s="324" t="s">
        <v>333</v>
      </c>
      <c r="V54" s="324" t="s">
        <v>333</v>
      </c>
      <c r="W54" s="324" t="s">
        <v>333</v>
      </c>
      <c r="X54" s="324" t="s">
        <v>333</v>
      </c>
      <c r="Y54" s="324" t="s">
        <v>333</v>
      </c>
      <c r="Z54" s="324" t="s">
        <v>333</v>
      </c>
    </row>
    <row r="55" spans="1:26" ht="12.75" x14ac:dyDescent="0.2">
      <c r="A55" s="7"/>
      <c r="B55" s="618"/>
      <c r="C55" s="273" t="s">
        <v>357</v>
      </c>
      <c r="D55" s="109" t="s">
        <v>368</v>
      </c>
      <c r="E55" s="620"/>
      <c r="F55" s="23"/>
      <c r="G55" s="324">
        <v>6.5567588596821027</v>
      </c>
      <c r="H55" s="324">
        <v>6.5567588596821027</v>
      </c>
      <c r="I55" s="324">
        <v>6.6197359495950758</v>
      </c>
      <c r="J55" s="324">
        <v>6.6197359495950758</v>
      </c>
      <c r="K55" s="324">
        <v>6.6995028867368616</v>
      </c>
      <c r="L55" s="324">
        <v>6.6995028867368616</v>
      </c>
      <c r="M55" s="324">
        <v>7.1131218301273513</v>
      </c>
      <c r="N55" s="324">
        <v>7.1131218301273513</v>
      </c>
      <c r="O55" s="23"/>
      <c r="P55" s="324">
        <v>7.1131218301273513</v>
      </c>
      <c r="Q55" s="324">
        <v>7.2804579515147188</v>
      </c>
      <c r="R55" s="324">
        <v>7.1935840895118579</v>
      </c>
      <c r="S55" s="324">
        <v>7.3593999937099728</v>
      </c>
      <c r="T55" s="324">
        <v>7.0492243060839304</v>
      </c>
      <c r="U55" s="324" t="s">
        <v>333</v>
      </c>
      <c r="V55" s="324" t="s">
        <v>333</v>
      </c>
      <c r="W55" s="324" t="s">
        <v>333</v>
      </c>
      <c r="X55" s="324" t="s">
        <v>333</v>
      </c>
      <c r="Y55" s="324" t="s">
        <v>333</v>
      </c>
      <c r="Z55" s="324" t="s">
        <v>333</v>
      </c>
    </row>
    <row r="56" spans="1:26" ht="12.75" x14ac:dyDescent="0.2">
      <c r="A56" s="7"/>
      <c r="B56" s="618"/>
      <c r="C56" s="273" t="s">
        <v>369</v>
      </c>
      <c r="D56" s="109" t="s">
        <v>332</v>
      </c>
      <c r="E56" s="620"/>
      <c r="F56" s="23"/>
      <c r="G56" s="324">
        <v>0.23787266062646714</v>
      </c>
      <c r="H56" s="324">
        <v>0.23405804107669168</v>
      </c>
      <c r="I56" s="324">
        <v>0.23967543406253228</v>
      </c>
      <c r="J56" s="324">
        <v>0.25005905270741374</v>
      </c>
      <c r="K56" s="324">
        <v>0.25456011565614728</v>
      </c>
      <c r="L56" s="324">
        <v>0.24991850328092774</v>
      </c>
      <c r="M56" s="324">
        <v>0.25930699580357647</v>
      </c>
      <c r="N56" s="324">
        <v>0.26500879895363916</v>
      </c>
      <c r="O56" s="23"/>
      <c r="P56" s="324">
        <v>0.26500879895363916</v>
      </c>
      <c r="Q56" s="324">
        <v>0.27408717862375309</v>
      </c>
      <c r="R56" s="324">
        <v>0.2839334741516375</v>
      </c>
      <c r="S56" s="324">
        <v>0.29248246799623245</v>
      </c>
      <c r="T56" s="324">
        <v>0.3295656989188761</v>
      </c>
      <c r="U56" s="324" t="s">
        <v>333</v>
      </c>
      <c r="V56" s="324" t="s">
        <v>333</v>
      </c>
      <c r="W56" s="324" t="s">
        <v>333</v>
      </c>
      <c r="X56" s="324" t="s">
        <v>333</v>
      </c>
      <c r="Y56" s="324" t="s">
        <v>333</v>
      </c>
      <c r="Z56" s="324" t="s">
        <v>333</v>
      </c>
    </row>
    <row r="57" spans="1:26" ht="12.75" x14ac:dyDescent="0.2">
      <c r="A57" s="7"/>
      <c r="B57" s="624" t="s">
        <v>483</v>
      </c>
      <c r="C57" s="273" t="s">
        <v>354</v>
      </c>
      <c r="D57" s="109" t="s">
        <v>332</v>
      </c>
      <c r="E57" s="620"/>
      <c r="F57" s="23"/>
      <c r="G57" s="324">
        <v>12.858367999999999</v>
      </c>
      <c r="H57" s="324">
        <v>12.855699999999999</v>
      </c>
      <c r="I57" s="324">
        <v>15.581108399999998</v>
      </c>
      <c r="J57" s="324">
        <v>15.57996</v>
      </c>
      <c r="K57" s="324">
        <v>18.640526740000002</v>
      </c>
      <c r="L57" s="324">
        <v>18.642219999999998</v>
      </c>
      <c r="M57" s="324">
        <v>22.102678517046183</v>
      </c>
      <c r="N57" s="324">
        <v>22.098960000000002</v>
      </c>
      <c r="O57" s="23"/>
      <c r="P57" s="324">
        <v>22.098960000000002</v>
      </c>
      <c r="Q57" s="324">
        <v>23.644631305063015</v>
      </c>
      <c r="R57" s="324">
        <v>23.60952</v>
      </c>
      <c r="S57" s="324">
        <v>23.652418974429146</v>
      </c>
      <c r="T57" s="324">
        <v>23.573549999999997</v>
      </c>
      <c r="U57" s="324" t="s">
        <v>333</v>
      </c>
      <c r="V57" s="324" t="s">
        <v>333</v>
      </c>
      <c r="W57" s="324" t="s">
        <v>333</v>
      </c>
      <c r="X57" s="324" t="s">
        <v>333</v>
      </c>
      <c r="Y57" s="324" t="s">
        <v>333</v>
      </c>
      <c r="Z57" s="324" t="s">
        <v>333</v>
      </c>
    </row>
    <row r="58" spans="1:26" ht="12.75" x14ac:dyDescent="0.2">
      <c r="A58" s="7"/>
      <c r="B58" s="625"/>
      <c r="C58" s="273" t="s">
        <v>366</v>
      </c>
      <c r="D58" s="109" t="s">
        <v>332</v>
      </c>
      <c r="E58" s="620"/>
      <c r="F58" s="23"/>
      <c r="G58" s="324">
        <v>4.3381002958907781E-2</v>
      </c>
      <c r="H58" s="324">
        <v>4.3381002958907781E-2</v>
      </c>
      <c r="I58" s="324">
        <v>0.98157948905592829</v>
      </c>
      <c r="J58" s="324">
        <v>0.71114201233814356</v>
      </c>
      <c r="K58" s="324">
        <v>2.9703641107299714</v>
      </c>
      <c r="L58" s="324">
        <v>2.5830032945293757</v>
      </c>
      <c r="M58" s="324">
        <v>4.8936529865816238</v>
      </c>
      <c r="N58" s="324">
        <v>4.1936845267324578</v>
      </c>
      <c r="O58" s="23"/>
      <c r="P58" s="324">
        <v>4.1936845267324578</v>
      </c>
      <c r="Q58" s="324">
        <v>6.3305249020099268</v>
      </c>
      <c r="R58" s="324">
        <v>6.5452149329570641</v>
      </c>
      <c r="S58" s="324">
        <v>9.363356434397236</v>
      </c>
      <c r="T58" s="324">
        <v>10.350111968425043</v>
      </c>
      <c r="U58" s="324" t="s">
        <v>333</v>
      </c>
      <c r="V58" s="324" t="s">
        <v>333</v>
      </c>
      <c r="W58" s="324" t="s">
        <v>333</v>
      </c>
      <c r="X58" s="324" t="s">
        <v>333</v>
      </c>
      <c r="Y58" s="324" t="s">
        <v>333</v>
      </c>
      <c r="Z58" s="324" t="s">
        <v>333</v>
      </c>
    </row>
    <row r="59" spans="1:26" ht="12.75" x14ac:dyDescent="0.2">
      <c r="A59" s="7"/>
      <c r="B59" s="625"/>
      <c r="C59" s="273" t="s">
        <v>367</v>
      </c>
      <c r="D59" s="109" t="s">
        <v>332</v>
      </c>
      <c r="E59" s="620"/>
      <c r="F59" s="23"/>
      <c r="G59" s="324">
        <v>3.1029774792790059</v>
      </c>
      <c r="H59" s="324">
        <v>3.1029774792790059</v>
      </c>
      <c r="I59" s="324">
        <v>5.1727215521988335</v>
      </c>
      <c r="J59" s="324">
        <v>5.1727215521988335</v>
      </c>
      <c r="K59" s="324">
        <v>4.5823442285238185</v>
      </c>
      <c r="L59" s="324">
        <v>4.6868844010376698</v>
      </c>
      <c r="M59" s="324">
        <v>5.3125820560931691</v>
      </c>
      <c r="N59" s="324">
        <v>5.3125820560931691</v>
      </c>
      <c r="O59" s="23"/>
      <c r="P59" s="324">
        <v>5.3125820560931691</v>
      </c>
      <c r="Q59" s="324">
        <v>5.8835962363334122</v>
      </c>
      <c r="R59" s="324">
        <v>6.1125706929592383</v>
      </c>
      <c r="S59" s="324">
        <v>6.209419523851972</v>
      </c>
      <c r="T59" s="324">
        <v>6.209419523851972</v>
      </c>
      <c r="U59" s="324" t="s">
        <v>333</v>
      </c>
      <c r="V59" s="324" t="s">
        <v>333</v>
      </c>
      <c r="W59" s="324" t="s">
        <v>333</v>
      </c>
      <c r="X59" s="324" t="s">
        <v>333</v>
      </c>
      <c r="Y59" s="324" t="s">
        <v>333</v>
      </c>
      <c r="Z59" s="324" t="s">
        <v>333</v>
      </c>
    </row>
    <row r="60" spans="1:26" ht="12.75" x14ac:dyDescent="0.2">
      <c r="A60" s="7"/>
      <c r="B60" s="625"/>
      <c r="C60" s="273" t="s">
        <v>356</v>
      </c>
      <c r="D60" s="109" t="s">
        <v>332</v>
      </c>
      <c r="E60" s="620"/>
      <c r="F60" s="23"/>
      <c r="G60" s="324">
        <v>3.800644849537282</v>
      </c>
      <c r="H60" s="324">
        <v>3.800644849537282</v>
      </c>
      <c r="I60" s="324">
        <v>3.840542773328024</v>
      </c>
      <c r="J60" s="324">
        <v>3.8063877486640387</v>
      </c>
      <c r="K60" s="324">
        <v>3.0414069526975425</v>
      </c>
      <c r="L60" s="324">
        <v>3.0414069526975425</v>
      </c>
      <c r="M60" s="324">
        <v>3.3175524355353234</v>
      </c>
      <c r="N60" s="324">
        <v>3.3378759371842848</v>
      </c>
      <c r="O60" s="23"/>
      <c r="P60" s="324">
        <v>3.3378759371842848</v>
      </c>
      <c r="Q60" s="324">
        <v>3.458686192546887</v>
      </c>
      <c r="R60" s="324">
        <v>3.7058915530784011</v>
      </c>
      <c r="S60" s="324">
        <v>4.5347994584924356</v>
      </c>
      <c r="T60" s="324">
        <v>4.5210234547962456</v>
      </c>
      <c r="U60" s="324" t="s">
        <v>333</v>
      </c>
      <c r="V60" s="324" t="s">
        <v>333</v>
      </c>
      <c r="W60" s="324" t="s">
        <v>333</v>
      </c>
      <c r="X60" s="324" t="s">
        <v>333</v>
      </c>
      <c r="Y60" s="324" t="s">
        <v>333</v>
      </c>
      <c r="Z60" s="324" t="s">
        <v>333</v>
      </c>
    </row>
    <row r="61" spans="1:26" ht="12.75" x14ac:dyDescent="0.2">
      <c r="A61" s="7"/>
      <c r="B61" s="625"/>
      <c r="C61" s="273" t="s">
        <v>357</v>
      </c>
      <c r="D61" s="109" t="s">
        <v>368</v>
      </c>
      <c r="E61" s="620"/>
      <c r="F61" s="23"/>
      <c r="G61" s="324">
        <v>6.5567588596821027</v>
      </c>
      <c r="H61" s="324">
        <v>6.5567588596821027</v>
      </c>
      <c r="I61" s="324">
        <v>6.6197359495950758</v>
      </c>
      <c r="J61" s="324">
        <v>6.6197359495950758</v>
      </c>
      <c r="K61" s="324">
        <v>6.6995028867368616</v>
      </c>
      <c r="L61" s="324">
        <v>6.6995028867368616</v>
      </c>
      <c r="M61" s="324">
        <v>7.1131218301273513</v>
      </c>
      <c r="N61" s="324">
        <v>7.1131218301273513</v>
      </c>
      <c r="O61" s="23"/>
      <c r="P61" s="324">
        <v>7.1131218301273513</v>
      </c>
      <c r="Q61" s="324">
        <v>7.2804579515147188</v>
      </c>
      <c r="R61" s="324">
        <v>7.1935840895118579</v>
      </c>
      <c r="S61" s="324">
        <v>7.3593999937099728</v>
      </c>
      <c r="T61" s="324">
        <v>7.0492243060839304</v>
      </c>
      <c r="U61" s="324" t="s">
        <v>333</v>
      </c>
      <c r="V61" s="324" t="s">
        <v>333</v>
      </c>
      <c r="W61" s="324" t="s">
        <v>333</v>
      </c>
      <c r="X61" s="324" t="s">
        <v>333</v>
      </c>
      <c r="Y61" s="324" t="s">
        <v>333</v>
      </c>
      <c r="Z61" s="324" t="s">
        <v>333</v>
      </c>
    </row>
    <row r="62" spans="1:26" ht="12.75" x14ac:dyDescent="0.2">
      <c r="A62" s="7"/>
      <c r="B62" s="625"/>
      <c r="C62" s="273" t="s">
        <v>369</v>
      </c>
      <c r="D62" s="109" t="s">
        <v>332</v>
      </c>
      <c r="E62" s="620"/>
      <c r="F62" s="23"/>
      <c r="G62" s="324">
        <v>0.23752471562779204</v>
      </c>
      <c r="H62" s="324">
        <v>0.23371567586087477</v>
      </c>
      <c r="I62" s="324">
        <v>0.23932485208153578</v>
      </c>
      <c r="J62" s="324">
        <v>0.24969328222948742</v>
      </c>
      <c r="K62" s="324">
        <v>0.25418776130961818</v>
      </c>
      <c r="L62" s="324">
        <v>0.24955293838976308</v>
      </c>
      <c r="M62" s="324">
        <v>0.25895352069674143</v>
      </c>
      <c r="N62" s="324">
        <v>0.26464755141678786</v>
      </c>
      <c r="O62" s="23"/>
      <c r="P62" s="324">
        <v>0.26464755141678786</v>
      </c>
      <c r="Q62" s="324">
        <v>0.27368706290633843</v>
      </c>
      <c r="R62" s="324">
        <v>0.2834963741046907</v>
      </c>
      <c r="S62" s="324">
        <v>0.29202353945261356</v>
      </c>
      <c r="T62" s="324">
        <v>0.32903062276522305</v>
      </c>
      <c r="U62" s="324" t="s">
        <v>333</v>
      </c>
      <c r="V62" s="324" t="s">
        <v>333</v>
      </c>
      <c r="W62" s="324" t="s">
        <v>333</v>
      </c>
      <c r="X62" s="324" t="s">
        <v>333</v>
      </c>
      <c r="Y62" s="324" t="s">
        <v>333</v>
      </c>
      <c r="Z62" s="324" t="s">
        <v>333</v>
      </c>
    </row>
    <row r="63" spans="1:26" ht="12.75" x14ac:dyDescent="0.2">
      <c r="A63" s="7"/>
      <c r="B63" s="623" t="s">
        <v>33</v>
      </c>
      <c r="C63" s="273" t="s">
        <v>356</v>
      </c>
      <c r="D63" s="109" t="s">
        <v>332</v>
      </c>
      <c r="E63" s="620"/>
      <c r="F63" s="23"/>
      <c r="G63" s="324">
        <v>1.2807925205600019</v>
      </c>
      <c r="H63" s="324">
        <v>1.2807925205600019</v>
      </c>
      <c r="I63" s="324">
        <v>1.335659353563418</v>
      </c>
      <c r="J63" s="324">
        <v>1.3237809601028736</v>
      </c>
      <c r="K63" s="324">
        <v>1.0338995283355803</v>
      </c>
      <c r="L63" s="324">
        <v>1.0338995283355803</v>
      </c>
      <c r="M63" s="324">
        <v>1.1449392746201887</v>
      </c>
      <c r="N63" s="324">
        <v>1.1446873714788544</v>
      </c>
      <c r="O63" s="23"/>
      <c r="P63" s="324">
        <v>1.1446873714788544</v>
      </c>
      <c r="Q63" s="324">
        <v>1.1852279541409441</v>
      </c>
      <c r="R63" s="324">
        <v>1.2188247882877752</v>
      </c>
      <c r="S63" s="324">
        <v>1.4914429930722879</v>
      </c>
      <c r="T63" s="324">
        <v>1.4265065757514408</v>
      </c>
      <c r="U63" s="324" t="s">
        <v>333</v>
      </c>
      <c r="V63" s="324" t="s">
        <v>333</v>
      </c>
      <c r="W63" s="324" t="s">
        <v>333</v>
      </c>
      <c r="X63" s="324" t="s">
        <v>333</v>
      </c>
      <c r="Y63" s="324" t="s">
        <v>333</v>
      </c>
      <c r="Z63" s="324" t="s">
        <v>333</v>
      </c>
    </row>
    <row r="64" spans="1:26" ht="12.75" x14ac:dyDescent="0.2">
      <c r="A64" s="7"/>
      <c r="B64" s="623"/>
      <c r="C64" s="273" t="s">
        <v>357</v>
      </c>
      <c r="D64" s="109" t="s">
        <v>368</v>
      </c>
      <c r="E64" s="621"/>
      <c r="F64" s="23"/>
      <c r="G64" s="324">
        <v>6.5567588596821027</v>
      </c>
      <c r="H64" s="324">
        <v>6.5567588596821027</v>
      </c>
      <c r="I64" s="324">
        <v>6.6197359495950758</v>
      </c>
      <c r="J64" s="324">
        <v>6.6197359495950758</v>
      </c>
      <c r="K64" s="324">
        <v>6.6995028867368616</v>
      </c>
      <c r="L64" s="324">
        <v>6.6995028867368616</v>
      </c>
      <c r="M64" s="324">
        <v>7.1131218301273513</v>
      </c>
      <c r="N64" s="324">
        <v>7.1131218301273513</v>
      </c>
      <c r="O64" s="23"/>
      <c r="P64" s="324">
        <v>7.1131218301273513</v>
      </c>
      <c r="Q64" s="324">
        <v>7.2804579515147188</v>
      </c>
      <c r="R64" s="324">
        <v>7.1935840895118579</v>
      </c>
      <c r="S64" s="324">
        <v>7.3593999937099728</v>
      </c>
      <c r="T64" s="324">
        <v>7.0492243060839304</v>
      </c>
      <c r="U64" s="324" t="s">
        <v>333</v>
      </c>
      <c r="V64" s="324" t="s">
        <v>333</v>
      </c>
      <c r="W64" s="324" t="s">
        <v>333</v>
      </c>
      <c r="X64" s="324" t="s">
        <v>333</v>
      </c>
      <c r="Y64" s="324" t="s">
        <v>333</v>
      </c>
      <c r="Z64" s="324" t="s">
        <v>333</v>
      </c>
    </row>
    <row r="65" spans="1:27" s="7" customFormat="1" ht="12.75" x14ac:dyDescent="0.2"/>
    <row r="66" spans="1:27"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s="10" customFormat="1" ht="12.75" x14ac:dyDescent="0.2">
      <c r="B67" s="11" t="s">
        <v>492</v>
      </c>
    </row>
    <row r="68" spans="1:27" s="7" customFormat="1" ht="12.75" x14ac:dyDescent="0.2">
      <c r="B68" s="8"/>
    </row>
    <row r="69" spans="1:27" s="7" customFormat="1" ht="12.75" x14ac:dyDescent="0.2"/>
    <row r="70" spans="1:27" s="7" customFormat="1" ht="25.5" x14ac:dyDescent="0.2">
      <c r="B70" s="88" t="s">
        <v>370</v>
      </c>
      <c r="C70" s="274" t="s">
        <v>365</v>
      </c>
      <c r="D70" s="110" t="s">
        <v>4</v>
      </c>
      <c r="E70" s="323" t="s">
        <v>311</v>
      </c>
      <c r="F70" s="23"/>
      <c r="G70" s="322" t="s">
        <v>312</v>
      </c>
      <c r="H70" s="322" t="s">
        <v>313</v>
      </c>
      <c r="I70" s="322" t="s">
        <v>34</v>
      </c>
    </row>
    <row r="71" spans="1:27" s="7" customFormat="1" ht="12.75" x14ac:dyDescent="0.2">
      <c r="B71" s="618" t="s">
        <v>482</v>
      </c>
      <c r="C71" s="273" t="s">
        <v>354</v>
      </c>
      <c r="D71" s="619" t="s">
        <v>316</v>
      </c>
      <c r="E71" s="622"/>
      <c r="F71" s="23"/>
      <c r="G71" s="211">
        <v>39.856246279654741</v>
      </c>
      <c r="H71" s="211">
        <v>48.299415355155737</v>
      </c>
      <c r="I71" s="211">
        <v>57.788612295619139</v>
      </c>
      <c r="L71" s="141"/>
    </row>
    <row r="72" spans="1:27" s="7" customFormat="1" ht="12.75" x14ac:dyDescent="0.2">
      <c r="B72" s="618"/>
      <c r="C72" s="273" t="s">
        <v>371</v>
      </c>
      <c r="D72" s="620"/>
      <c r="E72" s="622"/>
      <c r="F72" s="23"/>
      <c r="G72" s="211">
        <v>0.13467189887960679</v>
      </c>
      <c r="H72" s="211">
        <v>2.4831667787126381</v>
      </c>
      <c r="I72" s="211">
        <v>8.3250055785085859</v>
      </c>
      <c r="L72" s="141"/>
    </row>
    <row r="73" spans="1:27" s="7" customFormat="1" ht="12.75" x14ac:dyDescent="0.2">
      <c r="B73" s="618"/>
      <c r="C73" s="273" t="s">
        <v>367</v>
      </c>
      <c r="D73" s="620"/>
      <c r="E73" s="622"/>
      <c r="F73" s="23"/>
      <c r="G73" s="211">
        <v>9.6192301857649181</v>
      </c>
      <c r="H73" s="211">
        <v>16.035436811816385</v>
      </c>
      <c r="I73" s="211">
        <v>14.38921237332776</v>
      </c>
      <c r="L73" s="141"/>
    </row>
    <row r="74" spans="1:27" s="7" customFormat="1" ht="12.75" x14ac:dyDescent="0.2">
      <c r="B74" s="618"/>
      <c r="C74" s="273" t="s">
        <v>356</v>
      </c>
      <c r="D74" s="620"/>
      <c r="E74" s="622"/>
      <c r="F74" s="23"/>
      <c r="G74" s="211">
        <v>11.781999033565574</v>
      </c>
      <c r="H74" s="211">
        <v>11.845584599499011</v>
      </c>
      <c r="I74" s="211">
        <v>9.4283615533623824</v>
      </c>
      <c r="L74" s="141"/>
    </row>
    <row r="75" spans="1:27" s="7" customFormat="1" ht="12.75" x14ac:dyDescent="0.2">
      <c r="B75" s="618"/>
      <c r="C75" s="273" t="s">
        <v>357</v>
      </c>
      <c r="D75" s="620"/>
      <c r="E75" s="622"/>
      <c r="F75" s="23"/>
      <c r="G75" s="211">
        <v>6.5567588596821036</v>
      </c>
      <c r="H75" s="211">
        <v>6.6197359495950767</v>
      </c>
      <c r="I75" s="211">
        <v>6.6995028867368625</v>
      </c>
      <c r="J75" s="141"/>
      <c r="L75" s="141"/>
    </row>
    <row r="76" spans="1:27" s="7" customFormat="1" ht="12.75" x14ac:dyDescent="0.2">
      <c r="B76" s="618"/>
      <c r="C76" s="273" t="s">
        <v>359</v>
      </c>
      <c r="D76" s="620"/>
      <c r="E76" s="622"/>
      <c r="F76" s="23"/>
      <c r="G76" s="211">
        <v>0.73069317557103552</v>
      </c>
      <c r="H76" s="211">
        <v>0.76126450113577537</v>
      </c>
      <c r="I76" s="211">
        <v>0.78096913824533987</v>
      </c>
      <c r="L76" s="141"/>
    </row>
    <row r="77" spans="1:27" s="7" customFormat="1" ht="12.75" x14ac:dyDescent="0.2">
      <c r="B77" s="618"/>
      <c r="C77" s="275" t="s">
        <v>44</v>
      </c>
      <c r="D77" s="620"/>
      <c r="E77" s="622"/>
      <c r="F77" s="23"/>
      <c r="G77" s="216">
        <v>68.679599433117971</v>
      </c>
      <c r="H77" s="216">
        <v>86.044603995914628</v>
      </c>
      <c r="I77" s="216">
        <v>97.411663825800048</v>
      </c>
      <c r="L77" s="141"/>
    </row>
    <row r="78" spans="1:27" s="7" customFormat="1" ht="12.75" x14ac:dyDescent="0.2">
      <c r="B78" s="624" t="s">
        <v>483</v>
      </c>
      <c r="C78" s="273" t="s">
        <v>354</v>
      </c>
      <c r="D78" s="620"/>
      <c r="E78" s="622"/>
      <c r="F78" s="23"/>
      <c r="G78" s="211">
        <v>53.998364769631209</v>
      </c>
      <c r="H78" s="211">
        <v>65.437736574754297</v>
      </c>
      <c r="I78" s="211">
        <v>78.294515797066808</v>
      </c>
      <c r="L78" s="141"/>
    </row>
    <row r="79" spans="1:27" s="7" customFormat="1" ht="12.75" x14ac:dyDescent="0.2">
      <c r="B79" s="625"/>
      <c r="C79" s="273" t="s">
        <v>371</v>
      </c>
      <c r="D79" s="620"/>
      <c r="E79" s="622"/>
      <c r="F79" s="23"/>
      <c r="G79" s="211">
        <v>0.18220021242741266</v>
      </c>
      <c r="H79" s="211">
        <v>3.4299892425711471</v>
      </c>
      <c r="I79" s="211">
        <v>11.483420533355106</v>
      </c>
      <c r="L79" s="141"/>
    </row>
    <row r="80" spans="1:27" s="7" customFormat="1" ht="12.75" x14ac:dyDescent="0.2">
      <c r="B80" s="625"/>
      <c r="C80" s="273" t="s">
        <v>367</v>
      </c>
      <c r="D80" s="620"/>
      <c r="E80" s="622"/>
      <c r="F80" s="23"/>
      <c r="G80" s="211">
        <v>13.032505412971826</v>
      </c>
      <c r="H80" s="211">
        <v>21.7254305192351</v>
      </c>
      <c r="I80" s="211">
        <v>19.511538854455289</v>
      </c>
      <c r="L80" s="141"/>
    </row>
    <row r="81" spans="2:12" s="7" customFormat="1" ht="12.75" x14ac:dyDescent="0.2">
      <c r="B81" s="625"/>
      <c r="C81" s="273" t="s">
        <v>356</v>
      </c>
      <c r="D81" s="620"/>
      <c r="E81" s="622"/>
      <c r="F81" s="23"/>
      <c r="G81" s="211">
        <v>15.962708368056587</v>
      </c>
      <c r="H81" s="211">
        <v>16.043473265485858</v>
      </c>
      <c r="I81" s="211">
        <v>12.77390920132968</v>
      </c>
      <c r="L81" s="141"/>
    </row>
    <row r="82" spans="2:12" s="7" customFormat="1" ht="12.75" x14ac:dyDescent="0.2">
      <c r="B82" s="625"/>
      <c r="C82" s="273" t="s">
        <v>357</v>
      </c>
      <c r="D82" s="620"/>
      <c r="E82" s="622"/>
      <c r="F82" s="23"/>
      <c r="G82" s="211">
        <v>6.5567588596821027</v>
      </c>
      <c r="H82" s="211">
        <v>6.6197359495950767</v>
      </c>
      <c r="I82" s="211">
        <v>6.6995028867368607</v>
      </c>
      <c r="L82" s="141"/>
    </row>
    <row r="83" spans="2:12" s="7" customFormat="1" ht="12.75" x14ac:dyDescent="0.2">
      <c r="B83" s="625"/>
      <c r="C83" s="273" t="s">
        <v>359</v>
      </c>
      <c r="D83" s="620"/>
      <c r="E83" s="622"/>
      <c r="F83" s="23"/>
      <c r="G83" s="211">
        <v>0.98792297635358117</v>
      </c>
      <c r="H83" s="211">
        <v>1.0315161651082234</v>
      </c>
      <c r="I83" s="211">
        <v>1.0558090067924109</v>
      </c>
      <c r="L83" s="141"/>
    </row>
    <row r="84" spans="2:12" s="7" customFormat="1" ht="12.75" x14ac:dyDescent="0.2">
      <c r="B84" s="625"/>
      <c r="C84" s="275" t="s">
        <v>44</v>
      </c>
      <c r="D84" s="620"/>
      <c r="E84" s="622"/>
      <c r="F84" s="23"/>
      <c r="G84" s="216">
        <v>90.720460599122703</v>
      </c>
      <c r="H84" s="216">
        <v>114.29319849650949</v>
      </c>
      <c r="I84" s="216">
        <v>129.8263117632568</v>
      </c>
      <c r="L84" s="141"/>
    </row>
    <row r="85" spans="2:12" s="7" customFormat="1" ht="12.75" x14ac:dyDescent="0.2">
      <c r="B85" s="623" t="s">
        <v>33</v>
      </c>
      <c r="C85" s="273" t="s">
        <v>356</v>
      </c>
      <c r="D85" s="620"/>
      <c r="E85" s="622"/>
      <c r="F85" s="23"/>
      <c r="G85" s="211">
        <v>15.369510236881789</v>
      </c>
      <c r="H85" s="211">
        <v>15.920595779679616</v>
      </c>
      <c r="I85" s="211">
        <v>12.406794332085205</v>
      </c>
      <c r="L85" s="141"/>
    </row>
    <row r="86" spans="2:12" s="7" customFormat="1" ht="12.75" x14ac:dyDescent="0.2">
      <c r="B86" s="623"/>
      <c r="C86" s="273" t="s">
        <v>357</v>
      </c>
      <c r="D86" s="620"/>
      <c r="E86" s="622"/>
      <c r="F86" s="23"/>
      <c r="G86" s="211">
        <v>6.5567588554850307</v>
      </c>
      <c r="H86" s="211">
        <v>6.6197359453576921</v>
      </c>
      <c r="I86" s="211">
        <v>6.6995028824484173</v>
      </c>
      <c r="J86" s="141"/>
      <c r="L86" s="141"/>
    </row>
    <row r="87" spans="2:12" s="7" customFormat="1" ht="12.75" x14ac:dyDescent="0.2">
      <c r="B87" s="623"/>
      <c r="C87" s="275" t="s">
        <v>44</v>
      </c>
      <c r="D87" s="621"/>
      <c r="E87" s="622"/>
      <c r="F87" s="23"/>
      <c r="G87" s="216">
        <v>21.926269092366816</v>
      </c>
      <c r="H87" s="216">
        <v>22.540331725037305</v>
      </c>
      <c r="I87" s="216">
        <v>19.106297214533623</v>
      </c>
    </row>
    <row r="88" spans="2:12" s="7" customFormat="1" ht="12.75" x14ac:dyDescent="0.2"/>
    <row r="89" spans="2:12" s="7" customFormat="1" ht="12.75" x14ac:dyDescent="0.2"/>
    <row r="90" spans="2:12" s="7" customFormat="1" ht="12.75" hidden="1" x14ac:dyDescent="0.2"/>
    <row r="91" spans="2:12" s="7" customFormat="1" ht="12.75" hidden="1" x14ac:dyDescent="0.2"/>
    <row r="92" spans="2:12" ht="12.75" hidden="1" x14ac:dyDescent="0.2"/>
    <row r="93" spans="2:12" ht="12.75" hidden="1" x14ac:dyDescent="0.2"/>
    <row r="94" spans="2:12" ht="12.75" hidden="1" x14ac:dyDescent="0.2"/>
    <row r="95" spans="2:12" ht="12.75" hidden="1" x14ac:dyDescent="0.2"/>
    <row r="96" spans="2:12"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sheetData>
  <mergeCells count="30">
    <mergeCell ref="G46:N46"/>
    <mergeCell ref="B3:I3"/>
    <mergeCell ref="B9:B13"/>
    <mergeCell ref="C9:C13"/>
    <mergeCell ref="D9:D13"/>
    <mergeCell ref="E9:E10"/>
    <mergeCell ref="G9:N9"/>
    <mergeCell ref="P9:Z9"/>
    <mergeCell ref="G10:N10"/>
    <mergeCell ref="P10:Z10"/>
    <mergeCell ref="B14:B27"/>
    <mergeCell ref="D14:D42"/>
    <mergeCell ref="E14:E42"/>
    <mergeCell ref="B28:B41"/>
    <mergeCell ref="P46:Z46"/>
    <mergeCell ref="B71:B77"/>
    <mergeCell ref="D71:D87"/>
    <mergeCell ref="E71:E87"/>
    <mergeCell ref="B63:B64"/>
    <mergeCell ref="B78:B84"/>
    <mergeCell ref="B85:B87"/>
    <mergeCell ref="P47:Z47"/>
    <mergeCell ref="B51:B56"/>
    <mergeCell ref="E51:E64"/>
    <mergeCell ref="B57:B62"/>
    <mergeCell ref="B46:B50"/>
    <mergeCell ref="D46:D50"/>
    <mergeCell ref="E46:E47"/>
    <mergeCell ref="G47:N47"/>
    <mergeCell ref="C46:C5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
  <sheetViews>
    <sheetView workbookViewId="0"/>
  </sheetViews>
  <sheetFormatPr defaultRowHeight="12.75"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79998168889431442"/>
  </sheetPr>
  <dimension ref="A1:AB284"/>
  <sheetViews>
    <sheetView zoomScaleNormal="100" workbookViewId="0"/>
  </sheetViews>
  <sheetFormatPr defaultColWidth="0" defaultRowHeight="14.25" zeroHeight="1" x14ac:dyDescent="0.2"/>
  <cols>
    <col min="1" max="1" width="9" style="97" customWidth="1"/>
    <col min="2" max="2" width="21.375" style="97" customWidth="1"/>
    <col min="3" max="3" width="13.25" style="97" customWidth="1"/>
    <col min="4" max="4" width="11.5" style="97" customWidth="1"/>
    <col min="5" max="5" width="19.75" style="97" customWidth="1"/>
    <col min="6" max="6" width="25.125" style="97" customWidth="1"/>
    <col min="7" max="7" width="2.5" style="97" customWidth="1"/>
    <col min="8" max="15" width="15.625" style="97" customWidth="1"/>
    <col min="16" max="16" width="2.5" style="97" customWidth="1"/>
    <col min="17" max="27" width="15.625" style="97" customWidth="1"/>
    <col min="28" max="28" width="9" style="97" customWidth="1"/>
    <col min="29" max="16384" width="0" style="97" hidden="1"/>
  </cols>
  <sheetData>
    <row r="1" spans="1:28" s="91" customFormat="1" ht="12.4" customHeight="1" x14ac:dyDescent="0.2"/>
    <row r="2" spans="1:28" s="91" customFormat="1" ht="18.399999999999999" customHeight="1" x14ac:dyDescent="0.25">
      <c r="B2" s="5" t="s">
        <v>500</v>
      </c>
      <c r="C2" s="5"/>
      <c r="D2" s="5"/>
      <c r="E2" s="5"/>
    </row>
    <row r="3" spans="1:28" s="91" customFormat="1" ht="25.35" customHeight="1" x14ac:dyDescent="0.2">
      <c r="B3" s="653" t="s">
        <v>501</v>
      </c>
      <c r="C3" s="653"/>
      <c r="D3" s="653"/>
      <c r="E3" s="653"/>
      <c r="F3" s="653"/>
      <c r="G3" s="653"/>
      <c r="H3" s="653"/>
      <c r="I3" s="653"/>
      <c r="J3" s="653"/>
      <c r="K3" s="653"/>
      <c r="L3" s="93"/>
      <c r="M3" s="93"/>
      <c r="N3" s="93"/>
      <c r="O3" s="93"/>
      <c r="P3" s="93"/>
      <c r="Q3" s="93"/>
      <c r="R3" s="93"/>
    </row>
    <row r="4" spans="1:28" s="91" customFormat="1" ht="16.149999999999999" customHeight="1" x14ac:dyDescent="0.2">
      <c r="B4" s="94"/>
      <c r="C4" s="94"/>
      <c r="D4" s="94"/>
      <c r="E4" s="94"/>
      <c r="F4" s="94"/>
      <c r="G4" s="92"/>
      <c r="H4" s="92"/>
      <c r="J4" s="93"/>
      <c r="K4" s="93"/>
      <c r="L4" s="93"/>
      <c r="M4" s="93"/>
      <c r="N4" s="93"/>
      <c r="O4" s="93"/>
      <c r="P4" s="93"/>
      <c r="Q4" s="93"/>
      <c r="R4" s="93"/>
    </row>
    <row r="5" spans="1:28" s="85" customFormat="1" ht="11.25" x14ac:dyDescent="0.15"/>
    <row r="6" spans="1:28" s="10" customFormat="1" ht="12.75" x14ac:dyDescent="0.2">
      <c r="B6" s="11" t="s">
        <v>502</v>
      </c>
    </row>
    <row r="7" spans="1:28" s="85" customFormat="1" ht="11.25" x14ac:dyDescent="0.15">
      <c r="B7" s="89"/>
    </row>
    <row r="8" spans="1:28" s="85" customFormat="1" ht="11.25" x14ac:dyDescent="0.15"/>
    <row r="9" spans="1:28" s="83" customFormat="1" ht="11.25" x14ac:dyDescent="0.15">
      <c r="A9" s="85"/>
      <c r="B9" s="654" t="s">
        <v>334</v>
      </c>
      <c r="C9" s="655" t="s">
        <v>470</v>
      </c>
      <c r="D9" s="658" t="s">
        <v>4</v>
      </c>
      <c r="E9" s="530" t="s">
        <v>302</v>
      </c>
      <c r="F9" s="659"/>
      <c r="G9" s="23"/>
      <c r="H9" s="533" t="s">
        <v>485</v>
      </c>
      <c r="I9" s="563"/>
      <c r="J9" s="563"/>
      <c r="K9" s="563"/>
      <c r="L9" s="563"/>
      <c r="M9" s="563"/>
      <c r="N9" s="563"/>
      <c r="O9" s="564"/>
      <c r="P9" s="23"/>
      <c r="Q9" s="533" t="s">
        <v>477</v>
      </c>
      <c r="R9" s="534"/>
      <c r="S9" s="534"/>
      <c r="T9" s="534"/>
      <c r="U9" s="534"/>
      <c r="V9" s="534"/>
      <c r="W9" s="534"/>
      <c r="X9" s="534"/>
      <c r="Y9" s="534"/>
      <c r="Z9" s="534"/>
      <c r="AA9" s="535"/>
      <c r="AB9" s="85"/>
    </row>
    <row r="10" spans="1:28" s="83" customFormat="1" ht="11.25" customHeight="1" x14ac:dyDescent="0.15">
      <c r="A10" s="85"/>
      <c r="B10" s="654"/>
      <c r="C10" s="656"/>
      <c r="D10" s="658"/>
      <c r="E10" s="530"/>
      <c r="F10" s="660"/>
      <c r="G10" s="23"/>
      <c r="H10" s="527" t="s">
        <v>464</v>
      </c>
      <c r="I10" s="528"/>
      <c r="J10" s="528"/>
      <c r="K10" s="528"/>
      <c r="L10" s="528"/>
      <c r="M10" s="528"/>
      <c r="N10" s="528"/>
      <c r="O10" s="529"/>
      <c r="P10" s="23"/>
      <c r="Q10" s="536" t="s">
        <v>478</v>
      </c>
      <c r="R10" s="537"/>
      <c r="S10" s="537"/>
      <c r="T10" s="537"/>
      <c r="U10" s="537"/>
      <c r="V10" s="537"/>
      <c r="W10" s="537"/>
      <c r="X10" s="537"/>
      <c r="Y10" s="537"/>
      <c r="Z10" s="537"/>
      <c r="AA10" s="538"/>
      <c r="AB10" s="85"/>
    </row>
    <row r="11" spans="1:28" s="83" customFormat="1" ht="25.5" customHeight="1" x14ac:dyDescent="0.15">
      <c r="A11" s="85"/>
      <c r="B11" s="654"/>
      <c r="C11" s="656"/>
      <c r="D11" s="658"/>
      <c r="E11" s="530"/>
      <c r="F11" s="13" t="s">
        <v>5</v>
      </c>
      <c r="G11" s="23"/>
      <c r="H11" s="221" t="s">
        <v>303</v>
      </c>
      <c r="I11" s="221" t="s">
        <v>297</v>
      </c>
      <c r="J11" s="221" t="s">
        <v>298</v>
      </c>
      <c r="K11" s="221" t="s">
        <v>299</v>
      </c>
      <c r="L11" s="221" t="s">
        <v>6</v>
      </c>
      <c r="M11" s="15" t="s">
        <v>7</v>
      </c>
      <c r="N11" s="221" t="s">
        <v>8</v>
      </c>
      <c r="O11" s="221" t="s">
        <v>304</v>
      </c>
      <c r="P11" s="23"/>
      <c r="Q11" s="106" t="s">
        <v>452</v>
      </c>
      <c r="R11" s="327" t="s">
        <v>9</v>
      </c>
      <c r="S11" s="327" t="s">
        <v>10</v>
      </c>
      <c r="T11" s="17" t="s">
        <v>11</v>
      </c>
      <c r="U11" s="327" t="s">
        <v>12</v>
      </c>
      <c r="V11" s="327" t="s">
        <v>13</v>
      </c>
      <c r="W11" s="327" t="s">
        <v>14</v>
      </c>
      <c r="X11" s="327" t="s">
        <v>15</v>
      </c>
      <c r="Y11" s="327" t="s">
        <v>16</v>
      </c>
      <c r="Z11" s="327" t="s">
        <v>17</v>
      </c>
      <c r="AA11" s="327" t="s">
        <v>18</v>
      </c>
      <c r="AB11" s="85"/>
    </row>
    <row r="12" spans="1:28" s="83" customFormat="1" ht="15" customHeight="1" x14ac:dyDescent="0.15">
      <c r="A12" s="85"/>
      <c r="B12" s="654"/>
      <c r="C12" s="656"/>
      <c r="D12" s="658"/>
      <c r="E12" s="530"/>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5"/>
    </row>
    <row r="13" spans="1:28" s="83" customFormat="1" ht="15" customHeight="1" x14ac:dyDescent="0.15">
      <c r="A13" s="85"/>
      <c r="B13" s="654"/>
      <c r="C13" s="657"/>
      <c r="D13" s="658"/>
      <c r="E13" s="530"/>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5"/>
    </row>
    <row r="14" spans="1:28" s="83" customFormat="1" ht="12.4" customHeight="1" x14ac:dyDescent="0.15">
      <c r="A14" s="85"/>
      <c r="B14" s="647" t="s">
        <v>480</v>
      </c>
      <c r="C14" s="650" t="s">
        <v>290</v>
      </c>
      <c r="D14" s="556" t="s">
        <v>316</v>
      </c>
      <c r="E14" s="74" t="s">
        <v>315</v>
      </c>
      <c r="F14" s="560"/>
      <c r="G14" s="23"/>
      <c r="H14" s="84">
        <v>17.118500000000001</v>
      </c>
      <c r="I14" s="84">
        <v>17.118500000000001</v>
      </c>
      <c r="J14" s="84">
        <v>16.753500000000003</v>
      </c>
      <c r="K14" s="84">
        <v>16.753500000000003</v>
      </c>
      <c r="L14" s="84">
        <v>17.118499999999997</v>
      </c>
      <c r="M14" s="84">
        <v>17.118499999999997</v>
      </c>
      <c r="N14" s="84">
        <v>16.169499999999999</v>
      </c>
      <c r="O14" s="84">
        <v>16.169499999999999</v>
      </c>
      <c r="P14" s="23"/>
      <c r="Q14" s="84">
        <v>16.169499999999999</v>
      </c>
      <c r="R14" s="84">
        <v>17.775500000000001</v>
      </c>
      <c r="S14" s="84">
        <v>17.775500000000001</v>
      </c>
      <c r="T14" s="84">
        <v>17.666</v>
      </c>
      <c r="U14" s="84">
        <v>17.666</v>
      </c>
      <c r="V14" s="84" t="s">
        <v>333</v>
      </c>
      <c r="W14" s="84" t="s">
        <v>333</v>
      </c>
      <c r="X14" s="84" t="s">
        <v>333</v>
      </c>
      <c r="Y14" s="84" t="s">
        <v>333</v>
      </c>
      <c r="Z14" s="84" t="s">
        <v>333</v>
      </c>
      <c r="AA14" s="84" t="s">
        <v>333</v>
      </c>
      <c r="AB14" s="85"/>
    </row>
    <row r="15" spans="1:28" s="83" customFormat="1" ht="11.25" x14ac:dyDescent="0.15">
      <c r="A15" s="85"/>
      <c r="B15" s="648"/>
      <c r="C15" s="651"/>
      <c r="D15" s="556"/>
      <c r="E15" s="74" t="s">
        <v>317</v>
      </c>
      <c r="F15" s="560"/>
      <c r="G15" s="23"/>
      <c r="H15" s="84">
        <v>9.5265000000000004</v>
      </c>
      <c r="I15" s="84">
        <v>9.5265000000000004</v>
      </c>
      <c r="J15" s="84">
        <v>16.351999999999997</v>
      </c>
      <c r="K15" s="84">
        <v>16.351999999999997</v>
      </c>
      <c r="L15" s="84">
        <v>11.388</v>
      </c>
      <c r="M15" s="84">
        <v>11.388</v>
      </c>
      <c r="N15" s="84">
        <v>12.0815</v>
      </c>
      <c r="O15" s="84">
        <v>12.0815</v>
      </c>
      <c r="P15" s="23"/>
      <c r="Q15" s="84">
        <v>12.0815</v>
      </c>
      <c r="R15" s="84">
        <v>11.351499999999998</v>
      </c>
      <c r="S15" s="84">
        <v>11.351499999999998</v>
      </c>
      <c r="T15" s="84">
        <v>12.227499999999999</v>
      </c>
      <c r="U15" s="84">
        <v>12.227499999999999</v>
      </c>
      <c r="V15" s="84" t="s">
        <v>333</v>
      </c>
      <c r="W15" s="84" t="s">
        <v>333</v>
      </c>
      <c r="X15" s="84" t="s">
        <v>333</v>
      </c>
      <c r="Y15" s="84" t="s">
        <v>333</v>
      </c>
      <c r="Z15" s="84" t="s">
        <v>333</v>
      </c>
      <c r="AA15" s="84" t="s">
        <v>333</v>
      </c>
      <c r="AB15" s="85"/>
    </row>
    <row r="16" spans="1:28" s="83" customFormat="1" ht="11.25" x14ac:dyDescent="0.15">
      <c r="A16" s="85"/>
      <c r="B16" s="648"/>
      <c r="C16" s="651"/>
      <c r="D16" s="556"/>
      <c r="E16" s="74" t="s">
        <v>318</v>
      </c>
      <c r="F16" s="560"/>
      <c r="G16" s="23"/>
      <c r="H16" s="84">
        <v>16.096500000000002</v>
      </c>
      <c r="I16" s="84">
        <v>16.096500000000002</v>
      </c>
      <c r="J16" s="84">
        <v>23.7469</v>
      </c>
      <c r="K16" s="84">
        <v>23.7469</v>
      </c>
      <c r="L16" s="84">
        <v>14.855500000000001</v>
      </c>
      <c r="M16" s="84">
        <v>14.855500000000001</v>
      </c>
      <c r="N16" s="84">
        <v>15.439500000000001</v>
      </c>
      <c r="O16" s="84">
        <v>15.439500000000001</v>
      </c>
      <c r="P16" s="23"/>
      <c r="Q16" s="84">
        <v>15.439500000000001</v>
      </c>
      <c r="R16" s="84">
        <v>14.892000000000001</v>
      </c>
      <c r="S16" s="84">
        <v>14.892000000000001</v>
      </c>
      <c r="T16" s="84">
        <v>15.0015</v>
      </c>
      <c r="U16" s="84">
        <v>15.0015</v>
      </c>
      <c r="V16" s="84" t="s">
        <v>333</v>
      </c>
      <c r="W16" s="84" t="s">
        <v>333</v>
      </c>
      <c r="X16" s="84" t="s">
        <v>333</v>
      </c>
      <c r="Y16" s="84" t="s">
        <v>333</v>
      </c>
      <c r="Z16" s="84" t="s">
        <v>333</v>
      </c>
      <c r="AA16" s="84" t="s">
        <v>333</v>
      </c>
      <c r="AB16" s="85"/>
    </row>
    <row r="17" spans="1:28" s="83" customFormat="1" ht="11.25" x14ac:dyDescent="0.15">
      <c r="A17" s="85"/>
      <c r="B17" s="648"/>
      <c r="C17" s="651"/>
      <c r="D17" s="556"/>
      <c r="E17" s="74" t="s">
        <v>319</v>
      </c>
      <c r="F17" s="560"/>
      <c r="G17" s="23"/>
      <c r="H17" s="84">
        <v>19.293899999999997</v>
      </c>
      <c r="I17" s="84">
        <v>19.293899999999997</v>
      </c>
      <c r="J17" s="84">
        <v>14.818999999999999</v>
      </c>
      <c r="K17" s="84">
        <v>14.818999999999999</v>
      </c>
      <c r="L17" s="84">
        <v>15.184000000000001</v>
      </c>
      <c r="M17" s="84">
        <v>15.184000000000001</v>
      </c>
      <c r="N17" s="84">
        <v>13.468499999999999</v>
      </c>
      <c r="O17" s="84">
        <v>13.468499999999999</v>
      </c>
      <c r="P17" s="23"/>
      <c r="Q17" s="84">
        <v>13.468499999999999</v>
      </c>
      <c r="R17" s="84">
        <v>13.432</v>
      </c>
      <c r="S17" s="84">
        <v>13.432</v>
      </c>
      <c r="T17" s="84">
        <v>11.351499999999998</v>
      </c>
      <c r="U17" s="84">
        <v>11.351499999999998</v>
      </c>
      <c r="V17" s="84" t="s">
        <v>333</v>
      </c>
      <c r="W17" s="84" t="s">
        <v>333</v>
      </c>
      <c r="X17" s="84" t="s">
        <v>333</v>
      </c>
      <c r="Y17" s="84" t="s">
        <v>333</v>
      </c>
      <c r="Z17" s="84" t="s">
        <v>333</v>
      </c>
      <c r="AA17" s="84" t="s">
        <v>333</v>
      </c>
      <c r="AB17" s="85"/>
    </row>
    <row r="18" spans="1:28" s="83" customFormat="1" ht="11.25" x14ac:dyDescent="0.15">
      <c r="A18" s="85"/>
      <c r="B18" s="648"/>
      <c r="C18" s="651"/>
      <c r="D18" s="556"/>
      <c r="E18" s="74" t="s">
        <v>320</v>
      </c>
      <c r="F18" s="560"/>
      <c r="G18" s="23"/>
      <c r="H18" s="84">
        <v>12.555999999999999</v>
      </c>
      <c r="I18" s="84">
        <v>12.555999999999999</v>
      </c>
      <c r="J18" s="84">
        <v>19.491</v>
      </c>
      <c r="K18" s="84">
        <v>19.491</v>
      </c>
      <c r="L18" s="84">
        <v>14.234999999999999</v>
      </c>
      <c r="M18" s="84">
        <v>14.234999999999999</v>
      </c>
      <c r="N18" s="84">
        <v>15.658499999999998</v>
      </c>
      <c r="O18" s="84">
        <v>15.658499999999998</v>
      </c>
      <c r="P18" s="23"/>
      <c r="Q18" s="84">
        <v>15.658499999999998</v>
      </c>
      <c r="R18" s="84">
        <v>15.402999999999999</v>
      </c>
      <c r="S18" s="84">
        <v>15.402999999999999</v>
      </c>
      <c r="T18" s="84">
        <v>17.155000000000001</v>
      </c>
      <c r="U18" s="84">
        <v>17.155000000000001</v>
      </c>
      <c r="V18" s="84" t="s">
        <v>333</v>
      </c>
      <c r="W18" s="84" t="s">
        <v>333</v>
      </c>
      <c r="X18" s="84" t="s">
        <v>333</v>
      </c>
      <c r="Y18" s="84" t="s">
        <v>333</v>
      </c>
      <c r="Z18" s="84" t="s">
        <v>333</v>
      </c>
      <c r="AA18" s="84" t="s">
        <v>333</v>
      </c>
      <c r="AB18" s="85"/>
    </row>
    <row r="19" spans="1:28" s="83" customFormat="1" ht="11.25" x14ac:dyDescent="0.15">
      <c r="A19" s="85"/>
      <c r="B19" s="648"/>
      <c r="C19" s="651"/>
      <c r="D19" s="556"/>
      <c r="E19" s="74" t="s">
        <v>321</v>
      </c>
      <c r="F19" s="560"/>
      <c r="G19" s="23"/>
      <c r="H19" s="84">
        <v>29.9665</v>
      </c>
      <c r="I19" s="84">
        <v>29.9665</v>
      </c>
      <c r="J19" s="84">
        <v>19.564</v>
      </c>
      <c r="K19" s="84">
        <v>19.564</v>
      </c>
      <c r="L19" s="84">
        <v>17.848499999999998</v>
      </c>
      <c r="M19" s="84">
        <v>17.848499999999998</v>
      </c>
      <c r="N19" s="84">
        <v>19.637</v>
      </c>
      <c r="O19" s="84">
        <v>19.637</v>
      </c>
      <c r="P19" s="23"/>
      <c r="Q19" s="84">
        <v>19.637</v>
      </c>
      <c r="R19" s="84">
        <v>20.330500000000001</v>
      </c>
      <c r="S19" s="84">
        <v>20.330500000000001</v>
      </c>
      <c r="T19" s="84">
        <v>24.418500000000005</v>
      </c>
      <c r="U19" s="84">
        <v>24.418500000000005</v>
      </c>
      <c r="V19" s="84" t="s">
        <v>333</v>
      </c>
      <c r="W19" s="84" t="s">
        <v>333</v>
      </c>
      <c r="X19" s="84" t="s">
        <v>333</v>
      </c>
      <c r="Y19" s="84" t="s">
        <v>333</v>
      </c>
      <c r="Z19" s="84" t="s">
        <v>333</v>
      </c>
      <c r="AA19" s="84" t="s">
        <v>333</v>
      </c>
      <c r="AB19" s="85"/>
    </row>
    <row r="20" spans="1:28" s="83" customFormat="1" ht="11.25" x14ac:dyDescent="0.15">
      <c r="A20" s="85"/>
      <c r="B20" s="648"/>
      <c r="C20" s="651"/>
      <c r="D20" s="556"/>
      <c r="E20" s="74" t="s">
        <v>322</v>
      </c>
      <c r="F20" s="560"/>
      <c r="G20" s="23"/>
      <c r="H20" s="84">
        <v>17.227999999999998</v>
      </c>
      <c r="I20" s="84">
        <v>17.227999999999998</v>
      </c>
      <c r="J20" s="84">
        <v>11.753</v>
      </c>
      <c r="K20" s="84">
        <v>11.753</v>
      </c>
      <c r="L20" s="84">
        <v>11.4245</v>
      </c>
      <c r="M20" s="84">
        <v>11.4245</v>
      </c>
      <c r="N20" s="84">
        <v>12.0815</v>
      </c>
      <c r="O20" s="84">
        <v>12.0815</v>
      </c>
      <c r="P20" s="23"/>
      <c r="Q20" s="84">
        <v>12.0815</v>
      </c>
      <c r="R20" s="84">
        <v>13.176499999999999</v>
      </c>
      <c r="S20" s="84">
        <v>13.176499999999999</v>
      </c>
      <c r="T20" s="84">
        <v>14.308</v>
      </c>
      <c r="U20" s="84">
        <v>14.308</v>
      </c>
      <c r="V20" s="84" t="s">
        <v>333</v>
      </c>
      <c r="W20" s="84" t="s">
        <v>333</v>
      </c>
      <c r="X20" s="84" t="s">
        <v>333</v>
      </c>
      <c r="Y20" s="84" t="s">
        <v>333</v>
      </c>
      <c r="Z20" s="84" t="s">
        <v>333</v>
      </c>
      <c r="AA20" s="84" t="s">
        <v>333</v>
      </c>
      <c r="AB20" s="85"/>
    </row>
    <row r="21" spans="1:28" s="83" customFormat="1" ht="11.25" x14ac:dyDescent="0.15">
      <c r="A21" s="85"/>
      <c r="B21" s="648"/>
      <c r="C21" s="651"/>
      <c r="D21" s="556"/>
      <c r="E21" s="74" t="s">
        <v>323</v>
      </c>
      <c r="F21" s="560"/>
      <c r="G21" s="23"/>
      <c r="H21" s="84">
        <v>11.753000000000002</v>
      </c>
      <c r="I21" s="84">
        <v>11.753000000000002</v>
      </c>
      <c r="J21" s="84">
        <v>10.621500000000001</v>
      </c>
      <c r="K21" s="84">
        <v>10.621500000000001</v>
      </c>
      <c r="L21" s="84">
        <v>11.095999999999998</v>
      </c>
      <c r="M21" s="84">
        <v>11.095999999999998</v>
      </c>
      <c r="N21" s="84">
        <v>10.804</v>
      </c>
      <c r="O21" s="84">
        <v>10.804</v>
      </c>
      <c r="P21" s="23"/>
      <c r="Q21" s="84">
        <v>10.804</v>
      </c>
      <c r="R21" s="84">
        <v>11.315</v>
      </c>
      <c r="S21" s="84">
        <v>11.315</v>
      </c>
      <c r="T21" s="84">
        <v>12.811499999999999</v>
      </c>
      <c r="U21" s="84">
        <v>12.811499999999999</v>
      </c>
      <c r="V21" s="84" t="s">
        <v>333</v>
      </c>
      <c r="W21" s="84" t="s">
        <v>333</v>
      </c>
      <c r="X21" s="84" t="s">
        <v>333</v>
      </c>
      <c r="Y21" s="84" t="s">
        <v>333</v>
      </c>
      <c r="Z21" s="84" t="s">
        <v>333</v>
      </c>
      <c r="AA21" s="84" t="s">
        <v>333</v>
      </c>
      <c r="AB21" s="85"/>
    </row>
    <row r="22" spans="1:28" s="83" customFormat="1" ht="11.25" x14ac:dyDescent="0.15">
      <c r="A22" s="85"/>
      <c r="B22" s="648"/>
      <c r="C22" s="651"/>
      <c r="D22" s="556"/>
      <c r="E22" s="74" t="s">
        <v>324</v>
      </c>
      <c r="F22" s="560"/>
      <c r="G22" s="23"/>
      <c r="H22" s="84">
        <v>17.118500000000001</v>
      </c>
      <c r="I22" s="84">
        <v>17.118500000000001</v>
      </c>
      <c r="J22" s="84">
        <v>24.9879</v>
      </c>
      <c r="K22" s="84">
        <v>24.9879</v>
      </c>
      <c r="L22" s="84">
        <v>16.461499999999997</v>
      </c>
      <c r="M22" s="84">
        <v>16.461499999999997</v>
      </c>
      <c r="N22" s="84">
        <v>16.169499999999999</v>
      </c>
      <c r="O22" s="84">
        <v>16.169499999999999</v>
      </c>
      <c r="P22" s="23"/>
      <c r="Q22" s="84">
        <v>16.169499999999999</v>
      </c>
      <c r="R22" s="84">
        <v>16.972500000000004</v>
      </c>
      <c r="S22" s="84">
        <v>16.972500000000004</v>
      </c>
      <c r="T22" s="84">
        <v>17.666</v>
      </c>
      <c r="U22" s="84">
        <v>17.666</v>
      </c>
      <c r="V22" s="84" t="s">
        <v>333</v>
      </c>
      <c r="W22" s="84" t="s">
        <v>333</v>
      </c>
      <c r="X22" s="84" t="s">
        <v>333</v>
      </c>
      <c r="Y22" s="84" t="s">
        <v>333</v>
      </c>
      <c r="Z22" s="84" t="s">
        <v>333</v>
      </c>
      <c r="AA22" s="84" t="s">
        <v>333</v>
      </c>
      <c r="AB22" s="85"/>
    </row>
    <row r="23" spans="1:28" s="83" customFormat="1" ht="11.25" x14ac:dyDescent="0.15">
      <c r="A23" s="85"/>
      <c r="B23" s="648"/>
      <c r="C23" s="651"/>
      <c r="D23" s="556"/>
      <c r="E23" s="74" t="s">
        <v>325</v>
      </c>
      <c r="F23" s="560"/>
      <c r="G23" s="23"/>
      <c r="H23" s="84">
        <v>14.490500000000003</v>
      </c>
      <c r="I23" s="84">
        <v>14.490500000000003</v>
      </c>
      <c r="J23" s="84">
        <v>20.293999999999997</v>
      </c>
      <c r="K23" s="84">
        <v>20.293999999999997</v>
      </c>
      <c r="L23" s="84">
        <v>16.206000000000003</v>
      </c>
      <c r="M23" s="84">
        <v>16.206000000000003</v>
      </c>
      <c r="N23" s="84">
        <v>16.716999999999999</v>
      </c>
      <c r="O23" s="84">
        <v>16.716999999999999</v>
      </c>
      <c r="P23" s="23"/>
      <c r="Q23" s="84">
        <v>16.716999999999999</v>
      </c>
      <c r="R23" s="84">
        <v>15.9505</v>
      </c>
      <c r="S23" s="84">
        <v>15.9505</v>
      </c>
      <c r="T23" s="84">
        <v>16.023499999999999</v>
      </c>
      <c r="U23" s="84">
        <v>16.023499999999999</v>
      </c>
      <c r="V23" s="84" t="s">
        <v>333</v>
      </c>
      <c r="W23" s="84" t="s">
        <v>333</v>
      </c>
      <c r="X23" s="84" t="s">
        <v>333</v>
      </c>
      <c r="Y23" s="84" t="s">
        <v>333</v>
      </c>
      <c r="Z23" s="84" t="s">
        <v>333</v>
      </c>
      <c r="AA23" s="84" t="s">
        <v>333</v>
      </c>
      <c r="AB23" s="85"/>
    </row>
    <row r="24" spans="1:28" s="83" customFormat="1" ht="11.25" x14ac:dyDescent="0.15">
      <c r="A24" s="85"/>
      <c r="B24" s="648"/>
      <c r="C24" s="651"/>
      <c r="D24" s="556"/>
      <c r="E24" s="74" t="s">
        <v>326</v>
      </c>
      <c r="F24" s="560"/>
      <c r="G24" s="23"/>
      <c r="H24" s="84">
        <v>16.643999999999998</v>
      </c>
      <c r="I24" s="84">
        <v>16.643999999999998</v>
      </c>
      <c r="J24" s="84">
        <v>22.191999999999997</v>
      </c>
      <c r="K24" s="84">
        <v>22.191999999999997</v>
      </c>
      <c r="L24" s="84">
        <v>17.009</v>
      </c>
      <c r="M24" s="84">
        <v>17.009</v>
      </c>
      <c r="N24" s="84">
        <v>19.162500000000001</v>
      </c>
      <c r="O24" s="84">
        <v>19.162500000000001</v>
      </c>
      <c r="P24" s="23"/>
      <c r="Q24" s="84">
        <v>19.162500000000001</v>
      </c>
      <c r="R24" s="84">
        <v>18.614999999999998</v>
      </c>
      <c r="S24" s="84">
        <v>18.614999999999998</v>
      </c>
      <c r="T24" s="84">
        <v>17.957999999999998</v>
      </c>
      <c r="U24" s="84">
        <v>17.957999999999998</v>
      </c>
      <c r="V24" s="84" t="s">
        <v>333</v>
      </c>
      <c r="W24" s="84" t="s">
        <v>333</v>
      </c>
      <c r="X24" s="84" t="s">
        <v>333</v>
      </c>
      <c r="Y24" s="84" t="s">
        <v>333</v>
      </c>
      <c r="Z24" s="84" t="s">
        <v>333</v>
      </c>
      <c r="AA24" s="84" t="s">
        <v>333</v>
      </c>
      <c r="AB24" s="85"/>
    </row>
    <row r="25" spans="1:28" s="83" customFormat="1" ht="11.25" x14ac:dyDescent="0.15">
      <c r="A25" s="85"/>
      <c r="B25" s="648"/>
      <c r="C25" s="651"/>
      <c r="D25" s="556"/>
      <c r="E25" s="74" t="s">
        <v>327</v>
      </c>
      <c r="F25" s="560"/>
      <c r="G25" s="23"/>
      <c r="H25" s="84">
        <v>25.367499999999996</v>
      </c>
      <c r="I25" s="84">
        <v>25.367499999999996</v>
      </c>
      <c r="J25" s="84">
        <v>19.381500000000003</v>
      </c>
      <c r="K25" s="84">
        <v>19.381500000000003</v>
      </c>
      <c r="L25" s="84">
        <v>18.651500000000002</v>
      </c>
      <c r="M25" s="84">
        <v>18.651500000000002</v>
      </c>
      <c r="N25" s="84">
        <v>18.906999999999996</v>
      </c>
      <c r="O25" s="84">
        <v>18.906999999999996</v>
      </c>
      <c r="P25" s="23"/>
      <c r="Q25" s="84">
        <v>18.906999999999996</v>
      </c>
      <c r="R25" s="84">
        <v>21.097000000000001</v>
      </c>
      <c r="S25" s="84">
        <v>21.097000000000001</v>
      </c>
      <c r="T25" s="84">
        <v>24.856499999999997</v>
      </c>
      <c r="U25" s="84">
        <v>24.856499999999997</v>
      </c>
      <c r="V25" s="84" t="s">
        <v>333</v>
      </c>
      <c r="W25" s="84" t="s">
        <v>333</v>
      </c>
      <c r="X25" s="84" t="s">
        <v>333</v>
      </c>
      <c r="Y25" s="84" t="s">
        <v>333</v>
      </c>
      <c r="Z25" s="84" t="s">
        <v>333</v>
      </c>
      <c r="AA25" s="84" t="s">
        <v>333</v>
      </c>
      <c r="AB25" s="85"/>
    </row>
    <row r="26" spans="1:28" s="83" customFormat="1" ht="11.25" x14ac:dyDescent="0.15">
      <c r="A26" s="85"/>
      <c r="B26" s="648"/>
      <c r="C26" s="651"/>
      <c r="D26" s="556"/>
      <c r="E26" s="74" t="s">
        <v>328</v>
      </c>
      <c r="F26" s="560"/>
      <c r="G26" s="23"/>
      <c r="H26" s="84">
        <v>18.2135</v>
      </c>
      <c r="I26" s="84">
        <v>18.2135</v>
      </c>
      <c r="J26" s="84">
        <v>18.140499999999999</v>
      </c>
      <c r="K26" s="84">
        <v>18.140499999999999</v>
      </c>
      <c r="L26" s="84">
        <v>18.797499999999999</v>
      </c>
      <c r="M26" s="84">
        <v>18.797499999999999</v>
      </c>
      <c r="N26" s="84">
        <v>18.614999999999998</v>
      </c>
      <c r="O26" s="84">
        <v>18.614999999999998</v>
      </c>
      <c r="P26" s="23"/>
      <c r="Q26" s="84">
        <v>18.614999999999998</v>
      </c>
      <c r="R26" s="84">
        <v>16.8995</v>
      </c>
      <c r="S26" s="84">
        <v>16.8995</v>
      </c>
      <c r="T26" s="84">
        <v>15.768000000000002</v>
      </c>
      <c r="U26" s="84">
        <v>15.768000000000002</v>
      </c>
      <c r="V26" s="84" t="s">
        <v>333</v>
      </c>
      <c r="W26" s="84" t="s">
        <v>333</v>
      </c>
      <c r="X26" s="84" t="s">
        <v>333</v>
      </c>
      <c r="Y26" s="84" t="s">
        <v>333</v>
      </c>
      <c r="Z26" s="84" t="s">
        <v>333</v>
      </c>
      <c r="AA26" s="84" t="s">
        <v>333</v>
      </c>
      <c r="AB26" s="85"/>
    </row>
    <row r="27" spans="1:28" s="83" customFormat="1" ht="11.25" x14ac:dyDescent="0.15">
      <c r="A27" s="85"/>
      <c r="B27" s="648"/>
      <c r="C27" s="652"/>
      <c r="D27" s="556"/>
      <c r="E27" s="74" t="s">
        <v>329</v>
      </c>
      <c r="F27" s="560"/>
      <c r="G27" s="23"/>
      <c r="H27" s="84">
        <v>27.776500000000002</v>
      </c>
      <c r="I27" s="84">
        <v>27.776500000000002</v>
      </c>
      <c r="J27" s="84">
        <v>25.732499999999995</v>
      </c>
      <c r="K27" s="84">
        <v>25.732499999999995</v>
      </c>
      <c r="L27" s="84">
        <v>29.784000000000002</v>
      </c>
      <c r="M27" s="84">
        <v>29.784000000000002</v>
      </c>
      <c r="N27" s="84">
        <v>29.272999999999996</v>
      </c>
      <c r="O27" s="84">
        <v>29.272999999999996</v>
      </c>
      <c r="P27" s="23"/>
      <c r="Q27" s="84">
        <v>29.272999999999996</v>
      </c>
      <c r="R27" s="84">
        <v>24.381999999999998</v>
      </c>
      <c r="S27" s="84">
        <v>24.381999999999998</v>
      </c>
      <c r="T27" s="84">
        <v>24.527999999999999</v>
      </c>
      <c r="U27" s="84">
        <v>24.527999999999999</v>
      </c>
      <c r="V27" s="84" t="s">
        <v>333</v>
      </c>
      <c r="W27" s="84" t="s">
        <v>333</v>
      </c>
      <c r="X27" s="84" t="s">
        <v>333</v>
      </c>
      <c r="Y27" s="84" t="s">
        <v>333</v>
      </c>
      <c r="Z27" s="84" t="s">
        <v>333</v>
      </c>
      <c r="AA27" s="84" t="s">
        <v>333</v>
      </c>
      <c r="AB27" s="85"/>
    </row>
    <row r="28" spans="1:28" s="83" customFormat="1" ht="12.4" customHeight="1" x14ac:dyDescent="0.15">
      <c r="A28" s="85"/>
      <c r="B28" s="648"/>
      <c r="C28" s="650" t="s">
        <v>293</v>
      </c>
      <c r="D28" s="556" t="s">
        <v>316</v>
      </c>
      <c r="E28" s="74" t="s">
        <v>315</v>
      </c>
      <c r="F28" s="560"/>
      <c r="G28" s="23"/>
      <c r="H28" s="84">
        <v>115.97143199632869</v>
      </c>
      <c r="I28" s="84">
        <v>116.72411529476335</v>
      </c>
      <c r="J28" s="84">
        <v>124.54757237832575</v>
      </c>
      <c r="K28" s="84">
        <v>123.98145305026669</v>
      </c>
      <c r="L28" s="84">
        <v>129.7556311380325</v>
      </c>
      <c r="M28" s="84">
        <v>130.657958483985</v>
      </c>
      <c r="N28" s="84">
        <v>128.76541027017333</v>
      </c>
      <c r="O28" s="84">
        <v>128.36864476005991</v>
      </c>
      <c r="P28" s="23"/>
      <c r="Q28" s="84">
        <v>128.36864476005991</v>
      </c>
      <c r="R28" s="84">
        <v>137.40795696361235</v>
      </c>
      <c r="S28" s="84">
        <v>139.21047793705696</v>
      </c>
      <c r="T28" s="84">
        <v>138.56313107721894</v>
      </c>
      <c r="U28" s="84">
        <v>142.15743278235834</v>
      </c>
      <c r="V28" s="84" t="s">
        <v>333</v>
      </c>
      <c r="W28" s="84" t="s">
        <v>333</v>
      </c>
      <c r="X28" s="84" t="s">
        <v>333</v>
      </c>
      <c r="Y28" s="84" t="s">
        <v>333</v>
      </c>
      <c r="Z28" s="84" t="s">
        <v>333</v>
      </c>
      <c r="AA28" s="84" t="s">
        <v>333</v>
      </c>
      <c r="AB28" s="85"/>
    </row>
    <row r="29" spans="1:28" s="83" customFormat="1" ht="11.25" x14ac:dyDescent="0.15">
      <c r="A29" s="85"/>
      <c r="B29" s="648"/>
      <c r="C29" s="651"/>
      <c r="D29" s="556"/>
      <c r="E29" s="74" t="s">
        <v>317</v>
      </c>
      <c r="F29" s="560"/>
      <c r="G29" s="23"/>
      <c r="H29" s="84">
        <v>112.65171748942137</v>
      </c>
      <c r="I29" s="84">
        <v>113.38777772195164</v>
      </c>
      <c r="J29" s="84">
        <v>127.49543556558233</v>
      </c>
      <c r="K29" s="84">
        <v>126.94181902444527</v>
      </c>
      <c r="L29" s="84">
        <v>119.9753223983208</v>
      </c>
      <c r="M29" s="84">
        <v>120.85772177859329</v>
      </c>
      <c r="N29" s="84">
        <v>118.12031929224496</v>
      </c>
      <c r="O29" s="84">
        <v>117.72850527025595</v>
      </c>
      <c r="P29" s="23"/>
      <c r="Q29" s="84">
        <v>117.72850527025595</v>
      </c>
      <c r="R29" s="84">
        <v>123.41143106422412</v>
      </c>
      <c r="S29" s="84">
        <v>125.13398866587869</v>
      </c>
      <c r="T29" s="84">
        <v>124.45269245974913</v>
      </c>
      <c r="U29" s="84">
        <v>127.91473960342842</v>
      </c>
      <c r="V29" s="84" t="s">
        <v>333</v>
      </c>
      <c r="W29" s="84" t="s">
        <v>333</v>
      </c>
      <c r="X29" s="84" t="s">
        <v>333</v>
      </c>
      <c r="Y29" s="84" t="s">
        <v>333</v>
      </c>
      <c r="Z29" s="84" t="s">
        <v>333</v>
      </c>
      <c r="AA29" s="84" t="s">
        <v>333</v>
      </c>
      <c r="AB29" s="85"/>
    </row>
    <row r="30" spans="1:28" s="83" customFormat="1" ht="11.25" x14ac:dyDescent="0.15">
      <c r="A30" s="85"/>
      <c r="B30" s="648"/>
      <c r="C30" s="651"/>
      <c r="D30" s="556"/>
      <c r="E30" s="74" t="s">
        <v>318</v>
      </c>
      <c r="F30" s="560"/>
      <c r="G30" s="23"/>
      <c r="H30" s="84">
        <v>107.6690008178043</v>
      </c>
      <c r="I30" s="84">
        <v>108.41258580512795</v>
      </c>
      <c r="J30" s="84">
        <v>121.65288893089296</v>
      </c>
      <c r="K30" s="84">
        <v>121.09361275955513</v>
      </c>
      <c r="L30" s="84">
        <v>107.46045132117443</v>
      </c>
      <c r="M30" s="84">
        <v>108.35187148354184</v>
      </c>
      <c r="N30" s="84">
        <v>111.26268585112042</v>
      </c>
      <c r="O30" s="84">
        <v>110.86251431726572</v>
      </c>
      <c r="P30" s="23"/>
      <c r="Q30" s="84">
        <v>110.86251431726572</v>
      </c>
      <c r="R30" s="84">
        <v>121.7067934726884</v>
      </c>
      <c r="S30" s="84">
        <v>123.44226602651445</v>
      </c>
      <c r="T30" s="84">
        <v>128.32608261340272</v>
      </c>
      <c r="U30" s="84">
        <v>131.82639419492421</v>
      </c>
      <c r="V30" s="84" t="s">
        <v>333</v>
      </c>
      <c r="W30" s="84" t="s">
        <v>333</v>
      </c>
      <c r="X30" s="84" t="s">
        <v>333</v>
      </c>
      <c r="Y30" s="84" t="s">
        <v>333</v>
      </c>
      <c r="Z30" s="84" t="s">
        <v>333</v>
      </c>
      <c r="AA30" s="84" t="s">
        <v>333</v>
      </c>
      <c r="AB30" s="85"/>
    </row>
    <row r="31" spans="1:28" s="83" customFormat="1" ht="11.25" x14ac:dyDescent="0.15">
      <c r="A31" s="85"/>
      <c r="B31" s="648"/>
      <c r="C31" s="651"/>
      <c r="D31" s="556"/>
      <c r="E31" s="74" t="s">
        <v>319</v>
      </c>
      <c r="F31" s="560"/>
      <c r="G31" s="23"/>
      <c r="H31" s="84">
        <v>161.57721102085605</v>
      </c>
      <c r="I31" s="84">
        <v>162.32987044129305</v>
      </c>
      <c r="J31" s="84">
        <v>154.84449600166258</v>
      </c>
      <c r="K31" s="84">
        <v>154.27839463307734</v>
      </c>
      <c r="L31" s="84">
        <v>151.73200363701548</v>
      </c>
      <c r="M31" s="84">
        <v>152.63430235768783</v>
      </c>
      <c r="N31" s="84">
        <v>146.06936183262013</v>
      </c>
      <c r="O31" s="84">
        <v>145.6662859118874</v>
      </c>
      <c r="P31" s="23"/>
      <c r="Q31" s="84">
        <v>145.6662859118874</v>
      </c>
      <c r="R31" s="84">
        <v>164.45778617802256</v>
      </c>
      <c r="S31" s="84">
        <v>166.20889591530698</v>
      </c>
      <c r="T31" s="84">
        <v>167.84962473614425</v>
      </c>
      <c r="U31" s="84">
        <v>171.39474956613472</v>
      </c>
      <c r="V31" s="84" t="s">
        <v>333</v>
      </c>
      <c r="W31" s="84" t="s">
        <v>333</v>
      </c>
      <c r="X31" s="84" t="s">
        <v>333</v>
      </c>
      <c r="Y31" s="84" t="s">
        <v>333</v>
      </c>
      <c r="Z31" s="84" t="s">
        <v>333</v>
      </c>
      <c r="AA31" s="84" t="s">
        <v>333</v>
      </c>
      <c r="AB31" s="85"/>
    </row>
    <row r="32" spans="1:28" s="83" customFormat="1" ht="11.25" x14ac:dyDescent="0.15">
      <c r="A32" s="85"/>
      <c r="B32" s="648"/>
      <c r="C32" s="651"/>
      <c r="D32" s="556"/>
      <c r="E32" s="74" t="s">
        <v>320</v>
      </c>
      <c r="F32" s="560"/>
      <c r="G32" s="23"/>
      <c r="H32" s="84">
        <v>118.14897952531841</v>
      </c>
      <c r="I32" s="84">
        <v>118.88658758066497</v>
      </c>
      <c r="J32" s="84">
        <v>137.4367438636757</v>
      </c>
      <c r="K32" s="84">
        <v>136.88196315108098</v>
      </c>
      <c r="L32" s="84">
        <v>128.90158599060413</v>
      </c>
      <c r="M32" s="84">
        <v>129.78584092268272</v>
      </c>
      <c r="N32" s="84">
        <v>129.922768407202</v>
      </c>
      <c r="O32" s="84">
        <v>129.52809587222305</v>
      </c>
      <c r="P32" s="23"/>
      <c r="Q32" s="84">
        <v>129.52809587222305</v>
      </c>
      <c r="R32" s="84">
        <v>133.31285824859731</v>
      </c>
      <c r="S32" s="84">
        <v>135.06553441241385</v>
      </c>
      <c r="T32" s="84">
        <v>129.52711479681824</v>
      </c>
      <c r="U32" s="84">
        <v>133.0641900856418</v>
      </c>
      <c r="V32" s="84" t="s">
        <v>333</v>
      </c>
      <c r="W32" s="84" t="s">
        <v>333</v>
      </c>
      <c r="X32" s="84" t="s">
        <v>333</v>
      </c>
      <c r="Y32" s="84" t="s">
        <v>333</v>
      </c>
      <c r="Z32" s="84" t="s">
        <v>333</v>
      </c>
      <c r="AA32" s="84" t="s">
        <v>333</v>
      </c>
      <c r="AB32" s="85"/>
    </row>
    <row r="33" spans="1:28" s="83" customFormat="1" ht="11.25" x14ac:dyDescent="0.15">
      <c r="A33" s="85"/>
      <c r="B33" s="648"/>
      <c r="C33" s="651"/>
      <c r="D33" s="556"/>
      <c r="E33" s="74" t="s">
        <v>321</v>
      </c>
      <c r="F33" s="560"/>
      <c r="G33" s="23"/>
      <c r="H33" s="84">
        <v>129.24659664648567</v>
      </c>
      <c r="I33" s="84">
        <v>129.99016388228577</v>
      </c>
      <c r="J33" s="84">
        <v>144.63173392265401</v>
      </c>
      <c r="K33" s="84">
        <v>144.07247110285542</v>
      </c>
      <c r="L33" s="84">
        <v>133.80344450903061</v>
      </c>
      <c r="M33" s="84">
        <v>134.6948433906214</v>
      </c>
      <c r="N33" s="84">
        <v>125.52748304179777</v>
      </c>
      <c r="O33" s="84">
        <v>125.13757098098418</v>
      </c>
      <c r="P33" s="23"/>
      <c r="Q33" s="84">
        <v>125.13757098098418</v>
      </c>
      <c r="R33" s="84">
        <v>132.64000379353573</v>
      </c>
      <c r="S33" s="84">
        <v>134.26488530239789</v>
      </c>
      <c r="T33" s="84">
        <v>138.11137129961392</v>
      </c>
      <c r="U33" s="84">
        <v>141.39593788625712</v>
      </c>
      <c r="V33" s="84" t="s">
        <v>333</v>
      </c>
      <c r="W33" s="84" t="s">
        <v>333</v>
      </c>
      <c r="X33" s="84" t="s">
        <v>333</v>
      </c>
      <c r="Y33" s="84" t="s">
        <v>333</v>
      </c>
      <c r="Z33" s="84" t="s">
        <v>333</v>
      </c>
      <c r="AA33" s="84" t="s">
        <v>333</v>
      </c>
      <c r="AB33" s="85"/>
    </row>
    <row r="34" spans="1:28" s="83" customFormat="1" ht="11.25" x14ac:dyDescent="0.15">
      <c r="A34" s="85"/>
      <c r="B34" s="648"/>
      <c r="C34" s="651"/>
      <c r="D34" s="556"/>
      <c r="E34" s="74" t="s">
        <v>322</v>
      </c>
      <c r="F34" s="560"/>
      <c r="G34" s="23"/>
      <c r="H34" s="84">
        <v>124.32510980430499</v>
      </c>
      <c r="I34" s="84">
        <v>125.0721377222405</v>
      </c>
      <c r="J34" s="84">
        <v>133.59697691662672</v>
      </c>
      <c r="K34" s="84">
        <v>133.03511119724311</v>
      </c>
      <c r="L34" s="84">
        <v>121.99631967072624</v>
      </c>
      <c r="M34" s="84">
        <v>122.89186726683339</v>
      </c>
      <c r="N34" s="84">
        <v>123.93080072985816</v>
      </c>
      <c r="O34" s="84">
        <v>123.53427285580439</v>
      </c>
      <c r="P34" s="23"/>
      <c r="Q34" s="84">
        <v>123.53427285580439</v>
      </c>
      <c r="R34" s="84">
        <v>133.33143061945938</v>
      </c>
      <c r="S34" s="84">
        <v>135.05132602163874</v>
      </c>
      <c r="T34" s="84">
        <v>127.4839788274648</v>
      </c>
      <c r="U34" s="84">
        <v>130.93145688650176</v>
      </c>
      <c r="V34" s="84" t="s">
        <v>333</v>
      </c>
      <c r="W34" s="84" t="s">
        <v>333</v>
      </c>
      <c r="X34" s="84" t="s">
        <v>333</v>
      </c>
      <c r="Y34" s="84" t="s">
        <v>333</v>
      </c>
      <c r="Z34" s="84" t="s">
        <v>333</v>
      </c>
      <c r="AA34" s="84" t="s">
        <v>333</v>
      </c>
      <c r="AB34" s="85"/>
    </row>
    <row r="35" spans="1:28" s="83" customFormat="1" ht="11.25" x14ac:dyDescent="0.15">
      <c r="A35" s="85"/>
      <c r="B35" s="648"/>
      <c r="C35" s="651"/>
      <c r="D35" s="556"/>
      <c r="E35" s="74" t="s">
        <v>323</v>
      </c>
      <c r="F35" s="560"/>
      <c r="G35" s="23"/>
      <c r="H35" s="84">
        <v>122.08500414815211</v>
      </c>
      <c r="I35" s="84">
        <v>122.81915865478281</v>
      </c>
      <c r="J35" s="84">
        <v>131.63855203118507</v>
      </c>
      <c r="K35" s="84">
        <v>131.08636885288198</v>
      </c>
      <c r="L35" s="84">
        <v>129.90344141849408</v>
      </c>
      <c r="M35" s="84">
        <v>130.78355618770024</v>
      </c>
      <c r="N35" s="84">
        <v>127.01235937375483</v>
      </c>
      <c r="O35" s="84">
        <v>126.61887448222694</v>
      </c>
      <c r="P35" s="23"/>
      <c r="Q35" s="84">
        <v>126.61887448222694</v>
      </c>
      <c r="R35" s="84">
        <v>129.45364098727072</v>
      </c>
      <c r="S35" s="84">
        <v>131.52644467740498</v>
      </c>
      <c r="T35" s="84">
        <v>125.83975465699035</v>
      </c>
      <c r="U35" s="84">
        <v>129.65130343621664</v>
      </c>
      <c r="V35" s="84" t="s">
        <v>333</v>
      </c>
      <c r="W35" s="84" t="s">
        <v>333</v>
      </c>
      <c r="X35" s="84" t="s">
        <v>333</v>
      </c>
      <c r="Y35" s="84" t="s">
        <v>333</v>
      </c>
      <c r="Z35" s="84" t="s">
        <v>333</v>
      </c>
      <c r="AA35" s="84" t="s">
        <v>333</v>
      </c>
      <c r="AB35" s="85"/>
    </row>
    <row r="36" spans="1:28" s="83" customFormat="1" ht="11.25" x14ac:dyDescent="0.15">
      <c r="A36" s="85"/>
      <c r="B36" s="648"/>
      <c r="C36" s="651"/>
      <c r="D36" s="556"/>
      <c r="E36" s="74" t="s">
        <v>324</v>
      </c>
      <c r="F36" s="560"/>
      <c r="G36" s="23"/>
      <c r="H36" s="84">
        <v>126.64580966174836</v>
      </c>
      <c r="I36" s="84">
        <v>127.38843352176289</v>
      </c>
      <c r="J36" s="84">
        <v>149.60666824538114</v>
      </c>
      <c r="K36" s="84">
        <v>149.04811497137283</v>
      </c>
      <c r="L36" s="84">
        <v>143.38312656502399</v>
      </c>
      <c r="M36" s="84">
        <v>144.27339451442779</v>
      </c>
      <c r="N36" s="84">
        <v>137.73524696211223</v>
      </c>
      <c r="O36" s="84">
        <v>137.34087243160866</v>
      </c>
      <c r="P36" s="23"/>
      <c r="Q36" s="84">
        <v>137.34087243160866</v>
      </c>
      <c r="R36" s="84">
        <v>148.52565262962443</v>
      </c>
      <c r="S36" s="84">
        <v>150.33871528754304</v>
      </c>
      <c r="T36" s="84">
        <v>153.12925724504447</v>
      </c>
      <c r="U36" s="84">
        <v>156.7653905842445</v>
      </c>
      <c r="V36" s="84" t="s">
        <v>333</v>
      </c>
      <c r="W36" s="84" t="s">
        <v>333</v>
      </c>
      <c r="X36" s="84" t="s">
        <v>333</v>
      </c>
      <c r="Y36" s="84" t="s">
        <v>333</v>
      </c>
      <c r="Z36" s="84" t="s">
        <v>333</v>
      </c>
      <c r="AA36" s="84" t="s">
        <v>333</v>
      </c>
      <c r="AB36" s="85"/>
    </row>
    <row r="37" spans="1:28" s="83" customFormat="1" ht="11.25" x14ac:dyDescent="0.15">
      <c r="A37" s="85"/>
      <c r="B37" s="648"/>
      <c r="C37" s="651"/>
      <c r="D37" s="556"/>
      <c r="E37" s="74" t="s">
        <v>325</v>
      </c>
      <c r="F37" s="560"/>
      <c r="G37" s="23"/>
      <c r="H37" s="84">
        <v>133.00294880673735</v>
      </c>
      <c r="I37" s="84">
        <v>133.74139570596756</v>
      </c>
      <c r="J37" s="84">
        <v>156.96665379217561</v>
      </c>
      <c r="K37" s="84">
        <v>156.4112421558753</v>
      </c>
      <c r="L37" s="84">
        <v>144.20689140703877</v>
      </c>
      <c r="M37" s="84">
        <v>145.09215195698718</v>
      </c>
      <c r="N37" s="84">
        <v>142.17653819584098</v>
      </c>
      <c r="O37" s="84">
        <v>141.78758931715748</v>
      </c>
      <c r="P37" s="23"/>
      <c r="Q37" s="84">
        <v>141.78758931715748</v>
      </c>
      <c r="R37" s="84">
        <v>148.3579160263908</v>
      </c>
      <c r="S37" s="84">
        <v>150.03354492109565</v>
      </c>
      <c r="T37" s="84">
        <v>148.74758381711479</v>
      </c>
      <c r="U37" s="84">
        <v>152.14622597535489</v>
      </c>
      <c r="V37" s="84" t="s">
        <v>333</v>
      </c>
      <c r="W37" s="84" t="s">
        <v>333</v>
      </c>
      <c r="X37" s="84" t="s">
        <v>333</v>
      </c>
      <c r="Y37" s="84" t="s">
        <v>333</v>
      </c>
      <c r="Z37" s="84" t="s">
        <v>333</v>
      </c>
      <c r="AA37" s="84" t="s">
        <v>333</v>
      </c>
      <c r="AB37" s="85"/>
    </row>
    <row r="38" spans="1:28" s="83" customFormat="1" ht="11.25" x14ac:dyDescent="0.15">
      <c r="A38" s="85"/>
      <c r="B38" s="648"/>
      <c r="C38" s="651"/>
      <c r="D38" s="556"/>
      <c r="E38" s="74" t="s">
        <v>326</v>
      </c>
      <c r="F38" s="560"/>
      <c r="G38" s="23"/>
      <c r="H38" s="84">
        <v>146.64933375988156</v>
      </c>
      <c r="I38" s="84">
        <v>147.37559079661511</v>
      </c>
      <c r="J38" s="84">
        <v>168.50890410403383</v>
      </c>
      <c r="K38" s="84">
        <v>167.96266088794439</v>
      </c>
      <c r="L38" s="84">
        <v>163.90927532597712</v>
      </c>
      <c r="M38" s="84">
        <v>164.77992249696916</v>
      </c>
      <c r="N38" s="84">
        <v>154.51850663243908</v>
      </c>
      <c r="O38" s="84">
        <v>154.13129084609272</v>
      </c>
      <c r="P38" s="23"/>
      <c r="Q38" s="84">
        <v>154.13129084609272</v>
      </c>
      <c r="R38" s="84">
        <v>157.80897045798051</v>
      </c>
      <c r="S38" s="84">
        <v>159.5898556194345</v>
      </c>
      <c r="T38" s="84">
        <v>159.35873765525906</v>
      </c>
      <c r="U38" s="84">
        <v>162.95162465860261</v>
      </c>
      <c r="V38" s="84" t="s">
        <v>333</v>
      </c>
      <c r="W38" s="84" t="s">
        <v>333</v>
      </c>
      <c r="X38" s="84" t="s">
        <v>333</v>
      </c>
      <c r="Y38" s="84" t="s">
        <v>333</v>
      </c>
      <c r="Z38" s="84" t="s">
        <v>333</v>
      </c>
      <c r="AA38" s="84" t="s">
        <v>333</v>
      </c>
      <c r="AB38" s="85"/>
    </row>
    <row r="39" spans="1:28" s="83" customFormat="1" ht="11.25" x14ac:dyDescent="0.15">
      <c r="A39" s="85"/>
      <c r="B39" s="648"/>
      <c r="C39" s="651"/>
      <c r="D39" s="556"/>
      <c r="E39" s="74" t="s">
        <v>327</v>
      </c>
      <c r="F39" s="560"/>
      <c r="G39" s="23"/>
      <c r="H39" s="84">
        <v>121.21758563954305</v>
      </c>
      <c r="I39" s="84">
        <v>121.97075928282472</v>
      </c>
      <c r="J39" s="84">
        <v>126.71847162785441</v>
      </c>
      <c r="K39" s="84">
        <v>126.15198349435502</v>
      </c>
      <c r="L39" s="84">
        <v>119.60689069991193</v>
      </c>
      <c r="M39" s="84">
        <v>120.50980587817759</v>
      </c>
      <c r="N39" s="84">
        <v>117.59310327280225</v>
      </c>
      <c r="O39" s="84">
        <v>117.19821729339398</v>
      </c>
      <c r="P39" s="23"/>
      <c r="Q39" s="84">
        <v>117.19821729339398</v>
      </c>
      <c r="R39" s="84">
        <v>123.23637403721483</v>
      </c>
      <c r="S39" s="84">
        <v>124.94307359762612</v>
      </c>
      <c r="T39" s="84">
        <v>128.14007136188857</v>
      </c>
      <c r="U39" s="84">
        <v>131.59930251104529</v>
      </c>
      <c r="V39" s="84" t="s">
        <v>333</v>
      </c>
      <c r="W39" s="84" t="s">
        <v>333</v>
      </c>
      <c r="X39" s="84" t="s">
        <v>333</v>
      </c>
      <c r="Y39" s="84" t="s">
        <v>333</v>
      </c>
      <c r="Z39" s="84" t="s">
        <v>333</v>
      </c>
      <c r="AA39" s="84" t="s">
        <v>333</v>
      </c>
      <c r="AB39" s="85"/>
    </row>
    <row r="40" spans="1:28" s="83" customFormat="1" ht="11.25" x14ac:dyDescent="0.15">
      <c r="A40" s="85"/>
      <c r="B40" s="648"/>
      <c r="C40" s="651"/>
      <c r="D40" s="556"/>
      <c r="E40" s="74" t="s">
        <v>328</v>
      </c>
      <c r="F40" s="560"/>
      <c r="G40" s="23"/>
      <c r="H40" s="84">
        <v>123.95014913709178</v>
      </c>
      <c r="I40" s="84">
        <v>124.69829893079482</v>
      </c>
      <c r="J40" s="84">
        <v>139.99637776476746</v>
      </c>
      <c r="K40" s="84">
        <v>139.43366824353919</v>
      </c>
      <c r="L40" s="84">
        <v>124.74872860420707</v>
      </c>
      <c r="M40" s="84">
        <v>125.64562112079527</v>
      </c>
      <c r="N40" s="84">
        <v>125.42362347896896</v>
      </c>
      <c r="O40" s="84">
        <v>125.02842728643076</v>
      </c>
      <c r="P40" s="23"/>
      <c r="Q40" s="84">
        <v>125.02842728643076</v>
      </c>
      <c r="R40" s="84">
        <v>131.25157687445429</v>
      </c>
      <c r="S40" s="84">
        <v>132.83894954125657</v>
      </c>
      <c r="T40" s="84">
        <v>133.01102223905909</v>
      </c>
      <c r="U40" s="84">
        <v>136.241410413018</v>
      </c>
      <c r="V40" s="84" t="s">
        <v>333</v>
      </c>
      <c r="W40" s="84" t="s">
        <v>333</v>
      </c>
      <c r="X40" s="84" t="s">
        <v>333</v>
      </c>
      <c r="Y40" s="84" t="s">
        <v>333</v>
      </c>
      <c r="Z40" s="84" t="s">
        <v>333</v>
      </c>
      <c r="AA40" s="84" t="s">
        <v>333</v>
      </c>
      <c r="AB40" s="85"/>
    </row>
    <row r="41" spans="1:28" s="83" customFormat="1" ht="11.25" x14ac:dyDescent="0.15">
      <c r="A41" s="85"/>
      <c r="B41" s="649"/>
      <c r="C41" s="652"/>
      <c r="D41" s="556"/>
      <c r="E41" s="74" t="s">
        <v>329</v>
      </c>
      <c r="F41" s="560"/>
      <c r="G41" s="23"/>
      <c r="H41" s="84">
        <v>148.83755254249516</v>
      </c>
      <c r="I41" s="84">
        <v>149.58596648207978</v>
      </c>
      <c r="J41" s="84">
        <v>178.77397635531861</v>
      </c>
      <c r="K41" s="84">
        <v>178.21106816077142</v>
      </c>
      <c r="L41" s="84">
        <v>169.86460557365865</v>
      </c>
      <c r="M41" s="84">
        <v>170.76181475205237</v>
      </c>
      <c r="N41" s="84">
        <v>155.43898208447044</v>
      </c>
      <c r="O41" s="84">
        <v>155.04840246901301</v>
      </c>
      <c r="P41" s="23"/>
      <c r="Q41" s="84">
        <v>155.04840246901301</v>
      </c>
      <c r="R41" s="84">
        <v>154.32708952990532</v>
      </c>
      <c r="S41" s="84">
        <v>155.68171664214671</v>
      </c>
      <c r="T41" s="84">
        <v>164.73860302391074</v>
      </c>
      <c r="U41" s="84">
        <v>168.02581593101917</v>
      </c>
      <c r="V41" s="84" t="s">
        <v>333</v>
      </c>
      <c r="W41" s="84" t="s">
        <v>333</v>
      </c>
      <c r="X41" s="84" t="s">
        <v>333</v>
      </c>
      <c r="Y41" s="84" t="s">
        <v>333</v>
      </c>
      <c r="Z41" s="84" t="s">
        <v>333</v>
      </c>
      <c r="AA41" s="84" t="s">
        <v>333</v>
      </c>
      <c r="AB41" s="85"/>
    </row>
    <row r="42" spans="1:28" s="83" customFormat="1" ht="12.4" customHeight="1" x14ac:dyDescent="0.15">
      <c r="A42" s="85"/>
      <c r="B42" s="647" t="s">
        <v>481</v>
      </c>
      <c r="C42" s="650" t="s">
        <v>290</v>
      </c>
      <c r="D42" s="556" t="s">
        <v>316</v>
      </c>
      <c r="E42" s="74" t="s">
        <v>315</v>
      </c>
      <c r="F42" s="560"/>
      <c r="G42" s="23"/>
      <c r="H42" s="84">
        <v>17.118500000000001</v>
      </c>
      <c r="I42" s="84">
        <v>17.118500000000001</v>
      </c>
      <c r="J42" s="84">
        <v>16.753499999999999</v>
      </c>
      <c r="K42" s="84">
        <v>16.753499999999999</v>
      </c>
      <c r="L42" s="84">
        <v>17.118500000000001</v>
      </c>
      <c r="M42" s="84">
        <v>17.118500000000001</v>
      </c>
      <c r="N42" s="84">
        <v>16.169499999999999</v>
      </c>
      <c r="O42" s="84">
        <v>16.169499999999999</v>
      </c>
      <c r="P42" s="23"/>
      <c r="Q42" s="84">
        <v>16.169499999999999</v>
      </c>
      <c r="R42" s="84">
        <v>17.775500000000001</v>
      </c>
      <c r="S42" s="84">
        <v>17.775500000000001</v>
      </c>
      <c r="T42" s="84">
        <v>17.666</v>
      </c>
      <c r="U42" s="84">
        <v>17.666</v>
      </c>
      <c r="V42" s="84" t="s">
        <v>333</v>
      </c>
      <c r="W42" s="84" t="s">
        <v>333</v>
      </c>
      <c r="X42" s="84" t="s">
        <v>333</v>
      </c>
      <c r="Y42" s="84" t="s">
        <v>333</v>
      </c>
      <c r="Z42" s="84" t="s">
        <v>333</v>
      </c>
      <c r="AA42" s="84" t="s">
        <v>333</v>
      </c>
      <c r="AB42" s="85"/>
    </row>
    <row r="43" spans="1:28" s="83" customFormat="1" ht="11.25" x14ac:dyDescent="0.15">
      <c r="A43" s="85"/>
      <c r="B43" s="648"/>
      <c r="C43" s="651"/>
      <c r="D43" s="556"/>
      <c r="E43" s="74" t="s">
        <v>317</v>
      </c>
      <c r="F43" s="560"/>
      <c r="G43" s="23"/>
      <c r="H43" s="84">
        <v>9.5265000000000004</v>
      </c>
      <c r="I43" s="84">
        <v>9.5265000000000004</v>
      </c>
      <c r="J43" s="84">
        <v>16.352</v>
      </c>
      <c r="K43" s="84">
        <v>16.352</v>
      </c>
      <c r="L43" s="84">
        <v>11.388</v>
      </c>
      <c r="M43" s="84">
        <v>11.388</v>
      </c>
      <c r="N43" s="84">
        <v>12.0815</v>
      </c>
      <c r="O43" s="84">
        <v>12.0815</v>
      </c>
      <c r="P43" s="23"/>
      <c r="Q43" s="84">
        <v>12.0815</v>
      </c>
      <c r="R43" s="84">
        <v>11.351499999999998</v>
      </c>
      <c r="S43" s="84">
        <v>11.351499999999998</v>
      </c>
      <c r="T43" s="84">
        <v>12.227499999999999</v>
      </c>
      <c r="U43" s="84">
        <v>12.227499999999999</v>
      </c>
      <c r="V43" s="84" t="s">
        <v>333</v>
      </c>
      <c r="W43" s="84" t="s">
        <v>333</v>
      </c>
      <c r="X43" s="84" t="s">
        <v>333</v>
      </c>
      <c r="Y43" s="84" t="s">
        <v>333</v>
      </c>
      <c r="Z43" s="84" t="s">
        <v>333</v>
      </c>
      <c r="AA43" s="84" t="s">
        <v>333</v>
      </c>
      <c r="AB43" s="85"/>
    </row>
    <row r="44" spans="1:28" s="83" customFormat="1" ht="11.25" x14ac:dyDescent="0.15">
      <c r="A44" s="85"/>
      <c r="B44" s="648"/>
      <c r="C44" s="651"/>
      <c r="D44" s="556"/>
      <c r="E44" s="74" t="s">
        <v>318</v>
      </c>
      <c r="F44" s="560"/>
      <c r="G44" s="23"/>
      <c r="H44" s="84">
        <v>16.096500000000002</v>
      </c>
      <c r="I44" s="84">
        <v>16.096500000000002</v>
      </c>
      <c r="J44" s="84">
        <v>23.7469</v>
      </c>
      <c r="K44" s="84">
        <v>23.7469</v>
      </c>
      <c r="L44" s="84">
        <v>14.855500000000001</v>
      </c>
      <c r="M44" s="84">
        <v>14.855500000000001</v>
      </c>
      <c r="N44" s="84">
        <v>15.439500000000001</v>
      </c>
      <c r="O44" s="84">
        <v>15.439500000000001</v>
      </c>
      <c r="P44" s="23"/>
      <c r="Q44" s="84">
        <v>15.439500000000001</v>
      </c>
      <c r="R44" s="84">
        <v>14.892000000000001</v>
      </c>
      <c r="S44" s="84">
        <v>14.892000000000001</v>
      </c>
      <c r="T44" s="84">
        <v>15.0015</v>
      </c>
      <c r="U44" s="84">
        <v>15.0015</v>
      </c>
      <c r="V44" s="84" t="s">
        <v>333</v>
      </c>
      <c r="W44" s="84" t="s">
        <v>333</v>
      </c>
      <c r="X44" s="84" t="s">
        <v>333</v>
      </c>
      <c r="Y44" s="84" t="s">
        <v>333</v>
      </c>
      <c r="Z44" s="84" t="s">
        <v>333</v>
      </c>
      <c r="AA44" s="84" t="s">
        <v>333</v>
      </c>
      <c r="AB44" s="85"/>
    </row>
    <row r="45" spans="1:28" s="83" customFormat="1" ht="11.25" x14ac:dyDescent="0.15">
      <c r="A45" s="85"/>
      <c r="B45" s="648"/>
      <c r="C45" s="651"/>
      <c r="D45" s="556"/>
      <c r="E45" s="74" t="s">
        <v>319</v>
      </c>
      <c r="F45" s="560"/>
      <c r="G45" s="23"/>
      <c r="H45" s="84">
        <v>19.308499999999999</v>
      </c>
      <c r="I45" s="84">
        <v>19.308499999999999</v>
      </c>
      <c r="J45" s="84">
        <v>14.818999999999999</v>
      </c>
      <c r="K45" s="84">
        <v>14.818999999999999</v>
      </c>
      <c r="L45" s="84">
        <v>15.184000000000001</v>
      </c>
      <c r="M45" s="84">
        <v>15.184000000000001</v>
      </c>
      <c r="N45" s="84">
        <v>13.468499999999999</v>
      </c>
      <c r="O45" s="84">
        <v>13.468499999999999</v>
      </c>
      <c r="P45" s="23"/>
      <c r="Q45" s="84">
        <v>13.468499999999999</v>
      </c>
      <c r="R45" s="84">
        <v>13.432</v>
      </c>
      <c r="S45" s="84">
        <v>13.432</v>
      </c>
      <c r="T45" s="84">
        <v>11.351499999999998</v>
      </c>
      <c r="U45" s="84">
        <v>11.351499999999998</v>
      </c>
      <c r="V45" s="84" t="s">
        <v>333</v>
      </c>
      <c r="W45" s="84" t="s">
        <v>333</v>
      </c>
      <c r="X45" s="84" t="s">
        <v>333</v>
      </c>
      <c r="Y45" s="84" t="s">
        <v>333</v>
      </c>
      <c r="Z45" s="84" t="s">
        <v>333</v>
      </c>
      <c r="AA45" s="84" t="s">
        <v>333</v>
      </c>
      <c r="AB45" s="85"/>
    </row>
    <row r="46" spans="1:28" s="83" customFormat="1" ht="11.25" x14ac:dyDescent="0.15">
      <c r="A46" s="85"/>
      <c r="B46" s="648"/>
      <c r="C46" s="651"/>
      <c r="D46" s="556"/>
      <c r="E46" s="74" t="s">
        <v>320</v>
      </c>
      <c r="F46" s="560"/>
      <c r="G46" s="23"/>
      <c r="H46" s="84">
        <v>12.555999999999999</v>
      </c>
      <c r="I46" s="84">
        <v>12.555999999999999</v>
      </c>
      <c r="J46" s="84">
        <v>19.491</v>
      </c>
      <c r="K46" s="84">
        <v>19.491</v>
      </c>
      <c r="L46" s="84">
        <v>14.234999999999999</v>
      </c>
      <c r="M46" s="84">
        <v>14.234999999999999</v>
      </c>
      <c r="N46" s="84">
        <v>15.658499999999998</v>
      </c>
      <c r="O46" s="84">
        <v>15.658499999999998</v>
      </c>
      <c r="P46" s="23"/>
      <c r="Q46" s="84">
        <v>15.658499999999998</v>
      </c>
      <c r="R46" s="84">
        <v>15.402999999999999</v>
      </c>
      <c r="S46" s="84">
        <v>15.402999999999999</v>
      </c>
      <c r="T46" s="84">
        <v>17.155000000000001</v>
      </c>
      <c r="U46" s="84">
        <v>17.155000000000001</v>
      </c>
      <c r="V46" s="84" t="s">
        <v>333</v>
      </c>
      <c r="W46" s="84" t="s">
        <v>333</v>
      </c>
      <c r="X46" s="84" t="s">
        <v>333</v>
      </c>
      <c r="Y46" s="84" t="s">
        <v>333</v>
      </c>
      <c r="Z46" s="84" t="s">
        <v>333</v>
      </c>
      <c r="AA46" s="84" t="s">
        <v>333</v>
      </c>
      <c r="AB46" s="85"/>
    </row>
    <row r="47" spans="1:28" s="83" customFormat="1" ht="11.25" x14ac:dyDescent="0.15">
      <c r="A47" s="85"/>
      <c r="B47" s="648"/>
      <c r="C47" s="651"/>
      <c r="D47" s="556"/>
      <c r="E47" s="74" t="s">
        <v>321</v>
      </c>
      <c r="F47" s="560"/>
      <c r="G47" s="23"/>
      <c r="H47" s="84">
        <v>34.5655</v>
      </c>
      <c r="I47" s="84">
        <v>34.5655</v>
      </c>
      <c r="J47" s="84">
        <v>19.564</v>
      </c>
      <c r="K47" s="84">
        <v>19.564</v>
      </c>
      <c r="L47" s="84">
        <v>17.848499999999998</v>
      </c>
      <c r="M47" s="84">
        <v>17.848499999999998</v>
      </c>
      <c r="N47" s="84">
        <v>19.637</v>
      </c>
      <c r="O47" s="84">
        <v>19.637</v>
      </c>
      <c r="P47" s="23"/>
      <c r="Q47" s="84">
        <v>19.637</v>
      </c>
      <c r="R47" s="84">
        <v>20.330500000000001</v>
      </c>
      <c r="S47" s="84">
        <v>20.330500000000001</v>
      </c>
      <c r="T47" s="84">
        <v>24.418500000000005</v>
      </c>
      <c r="U47" s="84">
        <v>24.418500000000005</v>
      </c>
      <c r="V47" s="84" t="s">
        <v>333</v>
      </c>
      <c r="W47" s="84" t="s">
        <v>333</v>
      </c>
      <c r="X47" s="84" t="s">
        <v>333</v>
      </c>
      <c r="Y47" s="84" t="s">
        <v>333</v>
      </c>
      <c r="Z47" s="84" t="s">
        <v>333</v>
      </c>
      <c r="AA47" s="84" t="s">
        <v>333</v>
      </c>
      <c r="AB47" s="85"/>
    </row>
    <row r="48" spans="1:28" s="83" customFormat="1" ht="11.25" x14ac:dyDescent="0.15">
      <c r="A48" s="85"/>
      <c r="B48" s="648"/>
      <c r="C48" s="651"/>
      <c r="D48" s="556"/>
      <c r="E48" s="74" t="s">
        <v>322</v>
      </c>
      <c r="F48" s="560"/>
      <c r="G48" s="23"/>
      <c r="H48" s="84">
        <v>17.227999999999998</v>
      </c>
      <c r="I48" s="84">
        <v>17.227999999999998</v>
      </c>
      <c r="J48" s="84">
        <v>11.753000000000002</v>
      </c>
      <c r="K48" s="84">
        <v>11.753000000000002</v>
      </c>
      <c r="L48" s="84">
        <v>11.4245</v>
      </c>
      <c r="M48" s="84">
        <v>11.4245</v>
      </c>
      <c r="N48" s="84">
        <v>12.0815</v>
      </c>
      <c r="O48" s="84">
        <v>12.0815</v>
      </c>
      <c r="P48" s="23"/>
      <c r="Q48" s="84">
        <v>12.0815</v>
      </c>
      <c r="R48" s="84">
        <v>13.176499999999999</v>
      </c>
      <c r="S48" s="84">
        <v>13.176499999999999</v>
      </c>
      <c r="T48" s="84">
        <v>14.308</v>
      </c>
      <c r="U48" s="84">
        <v>14.308</v>
      </c>
      <c r="V48" s="84" t="s">
        <v>333</v>
      </c>
      <c r="W48" s="84" t="s">
        <v>333</v>
      </c>
      <c r="X48" s="84" t="s">
        <v>333</v>
      </c>
      <c r="Y48" s="84" t="s">
        <v>333</v>
      </c>
      <c r="Z48" s="84" t="s">
        <v>333</v>
      </c>
      <c r="AA48" s="84" t="s">
        <v>333</v>
      </c>
      <c r="AB48" s="85"/>
    </row>
    <row r="49" spans="1:28" s="83" customFormat="1" ht="11.25" x14ac:dyDescent="0.15">
      <c r="A49" s="85"/>
      <c r="B49" s="648"/>
      <c r="C49" s="651"/>
      <c r="D49" s="556"/>
      <c r="E49" s="74" t="s">
        <v>323</v>
      </c>
      <c r="F49" s="560"/>
      <c r="G49" s="23"/>
      <c r="H49" s="84">
        <v>11.753000000000002</v>
      </c>
      <c r="I49" s="84">
        <v>11.753000000000002</v>
      </c>
      <c r="J49" s="84">
        <v>10.621500000000001</v>
      </c>
      <c r="K49" s="84">
        <v>10.621500000000001</v>
      </c>
      <c r="L49" s="84">
        <v>11.095999999999998</v>
      </c>
      <c r="M49" s="84">
        <v>11.095999999999998</v>
      </c>
      <c r="N49" s="84">
        <v>10.804</v>
      </c>
      <c r="O49" s="84">
        <v>10.804</v>
      </c>
      <c r="P49" s="23"/>
      <c r="Q49" s="84">
        <v>10.804</v>
      </c>
      <c r="R49" s="84">
        <v>11.315</v>
      </c>
      <c r="S49" s="84">
        <v>11.315</v>
      </c>
      <c r="T49" s="84">
        <v>12.811499999999999</v>
      </c>
      <c r="U49" s="84">
        <v>12.811499999999999</v>
      </c>
      <c r="V49" s="84" t="s">
        <v>333</v>
      </c>
      <c r="W49" s="84" t="s">
        <v>333</v>
      </c>
      <c r="X49" s="84" t="s">
        <v>333</v>
      </c>
      <c r="Y49" s="84" t="s">
        <v>333</v>
      </c>
      <c r="Z49" s="84" t="s">
        <v>333</v>
      </c>
      <c r="AA49" s="84" t="s">
        <v>333</v>
      </c>
      <c r="AB49" s="85"/>
    </row>
    <row r="50" spans="1:28" s="83" customFormat="1" ht="11.25" x14ac:dyDescent="0.15">
      <c r="A50" s="85"/>
      <c r="B50" s="648"/>
      <c r="C50" s="651"/>
      <c r="D50" s="556"/>
      <c r="E50" s="74" t="s">
        <v>324</v>
      </c>
      <c r="F50" s="560"/>
      <c r="G50" s="23"/>
      <c r="H50" s="84">
        <v>17.118500000000001</v>
      </c>
      <c r="I50" s="84">
        <v>17.118500000000001</v>
      </c>
      <c r="J50" s="84">
        <v>24.9879</v>
      </c>
      <c r="K50" s="84">
        <v>24.9879</v>
      </c>
      <c r="L50" s="84">
        <v>16.461499999999997</v>
      </c>
      <c r="M50" s="84">
        <v>16.461499999999997</v>
      </c>
      <c r="N50" s="84">
        <v>16.169499999999999</v>
      </c>
      <c r="O50" s="84">
        <v>16.169499999999999</v>
      </c>
      <c r="P50" s="23"/>
      <c r="Q50" s="84">
        <v>16.169499999999999</v>
      </c>
      <c r="R50" s="84">
        <v>16.972500000000004</v>
      </c>
      <c r="S50" s="84">
        <v>16.972500000000004</v>
      </c>
      <c r="T50" s="84">
        <v>17.666</v>
      </c>
      <c r="U50" s="84">
        <v>17.666</v>
      </c>
      <c r="V50" s="84" t="s">
        <v>333</v>
      </c>
      <c r="W50" s="84" t="s">
        <v>333</v>
      </c>
      <c r="X50" s="84" t="s">
        <v>333</v>
      </c>
      <c r="Y50" s="84" t="s">
        <v>333</v>
      </c>
      <c r="Z50" s="84" t="s">
        <v>333</v>
      </c>
      <c r="AA50" s="84" t="s">
        <v>333</v>
      </c>
      <c r="AB50" s="85"/>
    </row>
    <row r="51" spans="1:28" s="83" customFormat="1" ht="11.25" x14ac:dyDescent="0.15">
      <c r="A51" s="85"/>
      <c r="B51" s="648"/>
      <c r="C51" s="651"/>
      <c r="D51" s="556"/>
      <c r="E51" s="74" t="s">
        <v>325</v>
      </c>
      <c r="F51" s="560"/>
      <c r="G51" s="23"/>
      <c r="H51" s="84">
        <v>14.490500000000003</v>
      </c>
      <c r="I51" s="84">
        <v>14.490500000000003</v>
      </c>
      <c r="J51" s="84">
        <v>20.293999999999997</v>
      </c>
      <c r="K51" s="84">
        <v>20.293999999999997</v>
      </c>
      <c r="L51" s="84">
        <v>16.206000000000003</v>
      </c>
      <c r="M51" s="84">
        <v>16.206000000000003</v>
      </c>
      <c r="N51" s="84">
        <v>16.716999999999999</v>
      </c>
      <c r="O51" s="84">
        <v>16.716999999999999</v>
      </c>
      <c r="P51" s="23"/>
      <c r="Q51" s="84">
        <v>16.716999999999999</v>
      </c>
      <c r="R51" s="84">
        <v>15.9505</v>
      </c>
      <c r="S51" s="84">
        <v>15.9505</v>
      </c>
      <c r="T51" s="84">
        <v>16.023499999999999</v>
      </c>
      <c r="U51" s="84">
        <v>16.023499999999999</v>
      </c>
      <c r="V51" s="84" t="s">
        <v>333</v>
      </c>
      <c r="W51" s="84" t="s">
        <v>333</v>
      </c>
      <c r="X51" s="84" t="s">
        <v>333</v>
      </c>
      <c r="Y51" s="84" t="s">
        <v>333</v>
      </c>
      <c r="Z51" s="84" t="s">
        <v>333</v>
      </c>
      <c r="AA51" s="84" t="s">
        <v>333</v>
      </c>
      <c r="AB51" s="85"/>
    </row>
    <row r="52" spans="1:28" s="83" customFormat="1" ht="11.25" x14ac:dyDescent="0.15">
      <c r="A52" s="85"/>
      <c r="B52" s="648"/>
      <c r="C52" s="651"/>
      <c r="D52" s="556"/>
      <c r="E52" s="74" t="s">
        <v>326</v>
      </c>
      <c r="F52" s="560"/>
      <c r="G52" s="23"/>
      <c r="H52" s="84">
        <v>16.643999999999998</v>
      </c>
      <c r="I52" s="84">
        <v>16.643999999999998</v>
      </c>
      <c r="J52" s="84">
        <v>22.191999999999997</v>
      </c>
      <c r="K52" s="84">
        <v>22.191999999999997</v>
      </c>
      <c r="L52" s="84">
        <v>17.009</v>
      </c>
      <c r="M52" s="84">
        <v>17.009</v>
      </c>
      <c r="N52" s="84">
        <v>19.162500000000001</v>
      </c>
      <c r="O52" s="84">
        <v>19.162500000000001</v>
      </c>
      <c r="P52" s="23"/>
      <c r="Q52" s="84">
        <v>19.162500000000001</v>
      </c>
      <c r="R52" s="84">
        <v>18.614999999999998</v>
      </c>
      <c r="S52" s="84">
        <v>18.614999999999998</v>
      </c>
      <c r="T52" s="84">
        <v>17.957999999999998</v>
      </c>
      <c r="U52" s="84">
        <v>17.957999999999998</v>
      </c>
      <c r="V52" s="84" t="s">
        <v>333</v>
      </c>
      <c r="W52" s="84" t="s">
        <v>333</v>
      </c>
      <c r="X52" s="84" t="s">
        <v>333</v>
      </c>
      <c r="Y52" s="84" t="s">
        <v>333</v>
      </c>
      <c r="Z52" s="84" t="s">
        <v>333</v>
      </c>
      <c r="AA52" s="84" t="s">
        <v>333</v>
      </c>
      <c r="AB52" s="85"/>
    </row>
    <row r="53" spans="1:28" s="83" customFormat="1" ht="11.25" x14ac:dyDescent="0.15">
      <c r="A53" s="85"/>
      <c r="B53" s="648"/>
      <c r="C53" s="651"/>
      <c r="D53" s="556"/>
      <c r="E53" s="74" t="s">
        <v>327</v>
      </c>
      <c r="F53" s="560"/>
      <c r="G53" s="23"/>
      <c r="H53" s="84">
        <v>28.031999999999996</v>
      </c>
      <c r="I53" s="84">
        <v>28.031999999999996</v>
      </c>
      <c r="J53" s="84">
        <v>19.381499999999999</v>
      </c>
      <c r="K53" s="84">
        <v>19.381499999999999</v>
      </c>
      <c r="L53" s="84">
        <v>18.651500000000002</v>
      </c>
      <c r="M53" s="84">
        <v>18.651500000000002</v>
      </c>
      <c r="N53" s="84">
        <v>18.906999999999996</v>
      </c>
      <c r="O53" s="84">
        <v>18.906999999999996</v>
      </c>
      <c r="P53" s="23"/>
      <c r="Q53" s="84">
        <v>18.906999999999996</v>
      </c>
      <c r="R53" s="84">
        <v>21.097000000000001</v>
      </c>
      <c r="S53" s="84">
        <v>21.097000000000001</v>
      </c>
      <c r="T53" s="84">
        <v>24.856499999999997</v>
      </c>
      <c r="U53" s="84">
        <v>24.856499999999997</v>
      </c>
      <c r="V53" s="84" t="s">
        <v>333</v>
      </c>
      <c r="W53" s="84" t="s">
        <v>333</v>
      </c>
      <c r="X53" s="84" t="s">
        <v>333</v>
      </c>
      <c r="Y53" s="84" t="s">
        <v>333</v>
      </c>
      <c r="Z53" s="84" t="s">
        <v>333</v>
      </c>
      <c r="AA53" s="84" t="s">
        <v>333</v>
      </c>
      <c r="AB53" s="85"/>
    </row>
    <row r="54" spans="1:28" s="83" customFormat="1" ht="11.25" x14ac:dyDescent="0.15">
      <c r="A54" s="85"/>
      <c r="B54" s="648"/>
      <c r="C54" s="651"/>
      <c r="D54" s="556"/>
      <c r="E54" s="74" t="s">
        <v>328</v>
      </c>
      <c r="F54" s="560"/>
      <c r="G54" s="23"/>
      <c r="H54" s="84">
        <v>18.2135</v>
      </c>
      <c r="I54" s="84">
        <v>18.2135</v>
      </c>
      <c r="J54" s="84">
        <v>18.140499999999999</v>
      </c>
      <c r="K54" s="84">
        <v>18.140499999999999</v>
      </c>
      <c r="L54" s="84">
        <v>18.797500000000003</v>
      </c>
      <c r="M54" s="84">
        <v>18.797500000000003</v>
      </c>
      <c r="N54" s="84">
        <v>18.614999999999998</v>
      </c>
      <c r="O54" s="84">
        <v>18.614999999999998</v>
      </c>
      <c r="P54" s="23"/>
      <c r="Q54" s="84">
        <v>18.614999999999998</v>
      </c>
      <c r="R54" s="84">
        <v>16.8995</v>
      </c>
      <c r="S54" s="84">
        <v>16.8995</v>
      </c>
      <c r="T54" s="84">
        <v>15.768000000000002</v>
      </c>
      <c r="U54" s="84">
        <v>15.768000000000002</v>
      </c>
      <c r="V54" s="84" t="s">
        <v>333</v>
      </c>
      <c r="W54" s="84" t="s">
        <v>333</v>
      </c>
      <c r="X54" s="84" t="s">
        <v>333</v>
      </c>
      <c r="Y54" s="84" t="s">
        <v>333</v>
      </c>
      <c r="Z54" s="84" t="s">
        <v>333</v>
      </c>
      <c r="AA54" s="84" t="s">
        <v>333</v>
      </c>
      <c r="AB54" s="85"/>
    </row>
    <row r="55" spans="1:28" s="83" customFormat="1" ht="11.25" x14ac:dyDescent="0.15">
      <c r="A55" s="85"/>
      <c r="B55" s="648"/>
      <c r="C55" s="652"/>
      <c r="D55" s="556"/>
      <c r="E55" s="74" t="s">
        <v>329</v>
      </c>
      <c r="F55" s="560"/>
      <c r="G55" s="23"/>
      <c r="H55" s="84">
        <v>27.776500000000002</v>
      </c>
      <c r="I55" s="84">
        <v>27.776500000000002</v>
      </c>
      <c r="J55" s="84">
        <v>25.732500000000002</v>
      </c>
      <c r="K55" s="84">
        <v>25.732500000000002</v>
      </c>
      <c r="L55" s="84">
        <v>29.784000000000002</v>
      </c>
      <c r="M55" s="84">
        <v>29.784000000000002</v>
      </c>
      <c r="N55" s="84">
        <v>29.272999999999996</v>
      </c>
      <c r="O55" s="84">
        <v>29.272999999999996</v>
      </c>
      <c r="P55" s="23"/>
      <c r="Q55" s="84">
        <v>29.272999999999996</v>
      </c>
      <c r="R55" s="84">
        <v>24.381999999999998</v>
      </c>
      <c r="S55" s="84">
        <v>24.381999999999998</v>
      </c>
      <c r="T55" s="84">
        <v>24.527999999999999</v>
      </c>
      <c r="U55" s="84">
        <v>24.527999999999999</v>
      </c>
      <c r="V55" s="84" t="s">
        <v>333</v>
      </c>
      <c r="W55" s="84" t="s">
        <v>333</v>
      </c>
      <c r="X55" s="84" t="s">
        <v>333</v>
      </c>
      <c r="Y55" s="84" t="s">
        <v>333</v>
      </c>
      <c r="Z55" s="84" t="s">
        <v>333</v>
      </c>
      <c r="AA55" s="84" t="s">
        <v>333</v>
      </c>
      <c r="AB55" s="85"/>
    </row>
    <row r="56" spans="1:28" s="83" customFormat="1" ht="12.4" customHeight="1" x14ac:dyDescent="0.15">
      <c r="A56" s="85"/>
      <c r="B56" s="648"/>
      <c r="C56" s="650" t="s">
        <v>294</v>
      </c>
      <c r="D56" s="556" t="s">
        <v>316</v>
      </c>
      <c r="E56" s="74" t="s">
        <v>315</v>
      </c>
      <c r="F56" s="560"/>
      <c r="G56" s="23"/>
      <c r="H56" s="84">
        <v>117.76146035839815</v>
      </c>
      <c r="I56" s="84">
        <v>118.77940541119861</v>
      </c>
      <c r="J56" s="84">
        <v>126.3326086625446</v>
      </c>
      <c r="K56" s="84">
        <v>125.56697672878055</v>
      </c>
      <c r="L56" s="84">
        <v>132.73306661449806</v>
      </c>
      <c r="M56" s="84">
        <v>133.95339348999687</v>
      </c>
      <c r="N56" s="84">
        <v>134.90410404654338</v>
      </c>
      <c r="O56" s="84">
        <v>134.36748921946702</v>
      </c>
      <c r="P56" s="23"/>
      <c r="Q56" s="84">
        <v>134.36748921946702</v>
      </c>
      <c r="R56" s="84">
        <v>145.23677929145097</v>
      </c>
      <c r="S56" s="84">
        <v>145.97886195046786</v>
      </c>
      <c r="T56" s="84">
        <v>148.09669915607566</v>
      </c>
      <c r="U56" s="84">
        <v>151.17345700232457</v>
      </c>
      <c r="V56" s="84" t="s">
        <v>333</v>
      </c>
      <c r="W56" s="84" t="s">
        <v>333</v>
      </c>
      <c r="X56" s="84" t="s">
        <v>333</v>
      </c>
      <c r="Y56" s="84" t="s">
        <v>333</v>
      </c>
      <c r="Z56" s="84" t="s">
        <v>333</v>
      </c>
      <c r="AA56" s="84" t="s">
        <v>333</v>
      </c>
      <c r="AB56" s="85"/>
    </row>
    <row r="57" spans="1:28" s="83" customFormat="1" ht="11.25" x14ac:dyDescent="0.15">
      <c r="A57" s="85"/>
      <c r="B57" s="648"/>
      <c r="C57" s="651"/>
      <c r="D57" s="556"/>
      <c r="E57" s="74" t="s">
        <v>317</v>
      </c>
      <c r="F57" s="560"/>
      <c r="G57" s="23"/>
      <c r="H57" s="84">
        <v>111.29688620225096</v>
      </c>
      <c r="I57" s="84">
        <v>112.2936382273312</v>
      </c>
      <c r="J57" s="84">
        <v>128.15384175965798</v>
      </c>
      <c r="K57" s="84">
        <v>127.40414984028969</v>
      </c>
      <c r="L57" s="84">
        <v>123.62398104502108</v>
      </c>
      <c r="M57" s="84">
        <v>124.81890142020927</v>
      </c>
      <c r="N57" s="84">
        <v>130.60103161021058</v>
      </c>
      <c r="O57" s="84">
        <v>130.07052065354765</v>
      </c>
      <c r="P57" s="23"/>
      <c r="Q57" s="84">
        <v>130.07052065354765</v>
      </c>
      <c r="R57" s="84">
        <v>137.27191781173417</v>
      </c>
      <c r="S57" s="84">
        <v>138.11848951088291</v>
      </c>
      <c r="T57" s="84">
        <v>136.72315021651806</v>
      </c>
      <c r="U57" s="84">
        <v>139.84546997964978</v>
      </c>
      <c r="V57" s="84" t="s">
        <v>333</v>
      </c>
      <c r="W57" s="84" t="s">
        <v>333</v>
      </c>
      <c r="X57" s="84" t="s">
        <v>333</v>
      </c>
      <c r="Y57" s="84" t="s">
        <v>333</v>
      </c>
      <c r="Z57" s="84" t="s">
        <v>333</v>
      </c>
      <c r="AA57" s="84" t="s">
        <v>333</v>
      </c>
      <c r="AB57" s="85"/>
    </row>
    <row r="58" spans="1:28" s="83" customFormat="1" ht="11.25" x14ac:dyDescent="0.15">
      <c r="A58" s="85"/>
      <c r="B58" s="648"/>
      <c r="C58" s="651"/>
      <c r="D58" s="556"/>
      <c r="E58" s="74" t="s">
        <v>318</v>
      </c>
      <c r="F58" s="560"/>
      <c r="G58" s="23"/>
      <c r="H58" s="84">
        <v>110.54531622717285</v>
      </c>
      <c r="I58" s="84">
        <v>111.55067759199838</v>
      </c>
      <c r="J58" s="84">
        <v>124.119909995697</v>
      </c>
      <c r="K58" s="84">
        <v>123.36374269200469</v>
      </c>
      <c r="L58" s="84">
        <v>109.90215750230416</v>
      </c>
      <c r="M58" s="84">
        <v>111.10739887531298</v>
      </c>
      <c r="N58" s="84">
        <v>116.3946621602914</v>
      </c>
      <c r="O58" s="84">
        <v>115.85372183452623</v>
      </c>
      <c r="P58" s="23"/>
      <c r="Q58" s="84">
        <v>115.85372183452623</v>
      </c>
      <c r="R58" s="84">
        <v>128.51239077263389</v>
      </c>
      <c r="S58" s="84">
        <v>129.44389241576127</v>
      </c>
      <c r="T58" s="84">
        <v>135.52001714237909</v>
      </c>
      <c r="U58" s="84">
        <v>138.77207037844124</v>
      </c>
      <c r="V58" s="84" t="s">
        <v>333</v>
      </c>
      <c r="W58" s="84" t="s">
        <v>333</v>
      </c>
      <c r="X58" s="84" t="s">
        <v>333</v>
      </c>
      <c r="Y58" s="84" t="s">
        <v>333</v>
      </c>
      <c r="Z58" s="84" t="s">
        <v>333</v>
      </c>
      <c r="AA58" s="84" t="s">
        <v>333</v>
      </c>
      <c r="AB58" s="85"/>
    </row>
    <row r="59" spans="1:28" s="83" customFormat="1" ht="11.25" x14ac:dyDescent="0.15">
      <c r="A59" s="85"/>
      <c r="B59" s="648"/>
      <c r="C59" s="651"/>
      <c r="D59" s="556"/>
      <c r="E59" s="74" t="s">
        <v>319</v>
      </c>
      <c r="F59" s="560"/>
      <c r="G59" s="23"/>
      <c r="H59" s="84">
        <v>163.52075774204974</v>
      </c>
      <c r="I59" s="84">
        <v>164.53766288800597</v>
      </c>
      <c r="J59" s="84">
        <v>158.04556234532978</v>
      </c>
      <c r="K59" s="84">
        <v>157.28071256172785</v>
      </c>
      <c r="L59" s="84">
        <v>161.97693568197934</v>
      </c>
      <c r="M59" s="84">
        <v>163.19601590249755</v>
      </c>
      <c r="N59" s="84">
        <v>164.49100843123352</v>
      </c>
      <c r="O59" s="84">
        <v>163.94668096560429</v>
      </c>
      <c r="P59" s="23"/>
      <c r="Q59" s="84">
        <v>163.94668096560429</v>
      </c>
      <c r="R59" s="84">
        <v>183.48741088286067</v>
      </c>
      <c r="S59" s="84">
        <v>184.42059252657737</v>
      </c>
      <c r="T59" s="84">
        <v>191.19060048783135</v>
      </c>
      <c r="U59" s="84">
        <v>194.45463072198299</v>
      </c>
      <c r="V59" s="84" t="s">
        <v>333</v>
      </c>
      <c r="W59" s="84" t="s">
        <v>333</v>
      </c>
      <c r="X59" s="84" t="s">
        <v>333</v>
      </c>
      <c r="Y59" s="84" t="s">
        <v>333</v>
      </c>
      <c r="Z59" s="84" t="s">
        <v>333</v>
      </c>
      <c r="AA59" s="84" t="s">
        <v>333</v>
      </c>
      <c r="AB59" s="85"/>
    </row>
    <row r="60" spans="1:28" s="83" customFormat="1" ht="11.25" x14ac:dyDescent="0.15">
      <c r="A60" s="85"/>
      <c r="B60" s="648"/>
      <c r="C60" s="651"/>
      <c r="D60" s="556"/>
      <c r="E60" s="74" t="s">
        <v>320</v>
      </c>
      <c r="F60" s="560"/>
      <c r="G60" s="23"/>
      <c r="H60" s="84">
        <v>116.19937976530447</v>
      </c>
      <c r="I60" s="84">
        <v>117.19760986714678</v>
      </c>
      <c r="J60" s="84">
        <v>135.76275715081815</v>
      </c>
      <c r="K60" s="84">
        <v>135.01195351842912</v>
      </c>
      <c r="L60" s="84">
        <v>131.14258753630904</v>
      </c>
      <c r="M60" s="84">
        <v>132.33927985075059</v>
      </c>
      <c r="N60" s="84">
        <v>145.47848001922205</v>
      </c>
      <c r="O60" s="84">
        <v>144.94434467017982</v>
      </c>
      <c r="P60" s="23"/>
      <c r="Q60" s="84">
        <v>144.94434467017982</v>
      </c>
      <c r="R60" s="84">
        <v>149.30129697869432</v>
      </c>
      <c r="S60" s="84">
        <v>150.12972439965961</v>
      </c>
      <c r="T60" s="84">
        <v>143.56920344878219</v>
      </c>
      <c r="U60" s="84">
        <v>146.7155753822239</v>
      </c>
      <c r="V60" s="84" t="s">
        <v>333</v>
      </c>
      <c r="W60" s="84" t="s">
        <v>333</v>
      </c>
      <c r="X60" s="84" t="s">
        <v>333</v>
      </c>
      <c r="Y60" s="84" t="s">
        <v>333</v>
      </c>
      <c r="Z60" s="84" t="s">
        <v>333</v>
      </c>
      <c r="AA60" s="84" t="s">
        <v>333</v>
      </c>
      <c r="AB60" s="85"/>
    </row>
    <row r="61" spans="1:28" s="83" customFormat="1" ht="11.25" x14ac:dyDescent="0.15">
      <c r="A61" s="85"/>
      <c r="B61" s="648"/>
      <c r="C61" s="651"/>
      <c r="D61" s="556"/>
      <c r="E61" s="74" t="s">
        <v>321</v>
      </c>
      <c r="F61" s="560"/>
      <c r="G61" s="23"/>
      <c r="H61" s="84">
        <v>135.96504333073955</v>
      </c>
      <c r="I61" s="84">
        <v>136.97046244320143</v>
      </c>
      <c r="J61" s="84">
        <v>146.15425504768555</v>
      </c>
      <c r="K61" s="84">
        <v>145.39804430998433</v>
      </c>
      <c r="L61" s="84">
        <v>138.925741209081</v>
      </c>
      <c r="M61" s="84">
        <v>140.13105181077015</v>
      </c>
      <c r="N61" s="84">
        <v>140.95393927962769</v>
      </c>
      <c r="O61" s="84">
        <v>140.42652611279036</v>
      </c>
      <c r="P61" s="23"/>
      <c r="Q61" s="84">
        <v>140.42652611279036</v>
      </c>
      <c r="R61" s="84">
        <v>150.10160358414907</v>
      </c>
      <c r="S61" s="84">
        <v>151.14729777672287</v>
      </c>
      <c r="T61" s="84">
        <v>154.86891587817166</v>
      </c>
      <c r="U61" s="84">
        <v>158.12649489535286</v>
      </c>
      <c r="V61" s="84" t="s">
        <v>333</v>
      </c>
      <c r="W61" s="84" t="s">
        <v>333</v>
      </c>
      <c r="X61" s="84" t="s">
        <v>333</v>
      </c>
      <c r="Y61" s="84" t="s">
        <v>333</v>
      </c>
      <c r="Z61" s="84" t="s">
        <v>333</v>
      </c>
      <c r="AA61" s="84" t="s">
        <v>333</v>
      </c>
      <c r="AB61" s="85"/>
    </row>
    <row r="62" spans="1:28" s="83" customFormat="1" ht="11.25" x14ac:dyDescent="0.15">
      <c r="A62" s="85"/>
      <c r="B62" s="648"/>
      <c r="C62" s="651"/>
      <c r="D62" s="556"/>
      <c r="E62" s="74" t="s">
        <v>322</v>
      </c>
      <c r="F62" s="560"/>
      <c r="G62" s="23"/>
      <c r="H62" s="84">
        <v>116.33835677623409</v>
      </c>
      <c r="I62" s="84">
        <v>117.34928949421698</v>
      </c>
      <c r="J62" s="84">
        <v>132.25076214411874</v>
      </c>
      <c r="K62" s="84">
        <v>131.49040443164176</v>
      </c>
      <c r="L62" s="84">
        <v>126.45179788115809</v>
      </c>
      <c r="M62" s="84">
        <v>127.66371827085068</v>
      </c>
      <c r="N62" s="84">
        <v>135.01519162585544</v>
      </c>
      <c r="O62" s="84">
        <v>134.47874663427234</v>
      </c>
      <c r="P62" s="23"/>
      <c r="Q62" s="84">
        <v>134.47874663427234</v>
      </c>
      <c r="R62" s="84">
        <v>146.90804361450665</v>
      </c>
      <c r="S62" s="84">
        <v>147.83346798871341</v>
      </c>
      <c r="T62" s="84">
        <v>140.44251795711267</v>
      </c>
      <c r="U62" s="84">
        <v>143.64113908177919</v>
      </c>
      <c r="V62" s="84" t="s">
        <v>333</v>
      </c>
      <c r="W62" s="84" t="s">
        <v>333</v>
      </c>
      <c r="X62" s="84" t="s">
        <v>333</v>
      </c>
      <c r="Y62" s="84" t="s">
        <v>333</v>
      </c>
      <c r="Z62" s="84" t="s">
        <v>333</v>
      </c>
      <c r="AA62" s="84" t="s">
        <v>333</v>
      </c>
      <c r="AB62" s="85"/>
    </row>
    <row r="63" spans="1:28" s="83" customFormat="1" ht="11.25" x14ac:dyDescent="0.15">
      <c r="A63" s="85"/>
      <c r="B63" s="648"/>
      <c r="C63" s="651"/>
      <c r="D63" s="556"/>
      <c r="E63" s="74" t="s">
        <v>323</v>
      </c>
      <c r="F63" s="560"/>
      <c r="G63" s="23"/>
      <c r="H63" s="84">
        <v>117.45591605427997</v>
      </c>
      <c r="I63" s="84">
        <v>118.45004154063247</v>
      </c>
      <c r="J63" s="84">
        <v>125.00781274134755</v>
      </c>
      <c r="K63" s="84">
        <v>124.26009633325042</v>
      </c>
      <c r="L63" s="84">
        <v>130.71196294453443</v>
      </c>
      <c r="M63" s="84">
        <v>131.9037345880792</v>
      </c>
      <c r="N63" s="84">
        <v>138.90464542347891</v>
      </c>
      <c r="O63" s="84">
        <v>138.37175748718158</v>
      </c>
      <c r="P63" s="23"/>
      <c r="Q63" s="84">
        <v>138.37175748718158</v>
      </c>
      <c r="R63" s="84">
        <v>144.97310513314227</v>
      </c>
      <c r="S63" s="84">
        <v>146.02465570540605</v>
      </c>
      <c r="T63" s="84">
        <v>137.29797381557304</v>
      </c>
      <c r="U63" s="84">
        <v>140.6043643621513</v>
      </c>
      <c r="V63" s="84" t="s">
        <v>333</v>
      </c>
      <c r="W63" s="84" t="s">
        <v>333</v>
      </c>
      <c r="X63" s="84" t="s">
        <v>333</v>
      </c>
      <c r="Y63" s="84" t="s">
        <v>333</v>
      </c>
      <c r="Z63" s="84" t="s">
        <v>333</v>
      </c>
      <c r="AA63" s="84" t="s">
        <v>333</v>
      </c>
      <c r="AB63" s="85"/>
    </row>
    <row r="64" spans="1:28" s="83" customFormat="1" ht="11.25" x14ac:dyDescent="0.15">
      <c r="A64" s="85"/>
      <c r="B64" s="648"/>
      <c r="C64" s="651"/>
      <c r="D64" s="556"/>
      <c r="E64" s="74" t="s">
        <v>324</v>
      </c>
      <c r="F64" s="560"/>
      <c r="G64" s="23"/>
      <c r="H64" s="84">
        <v>129.7770927384465</v>
      </c>
      <c r="I64" s="84">
        <v>130.78058637259986</v>
      </c>
      <c r="J64" s="84">
        <v>152.59502489552034</v>
      </c>
      <c r="K64" s="84">
        <v>151.84026237712794</v>
      </c>
      <c r="L64" s="84">
        <v>147.9679768884188</v>
      </c>
      <c r="M64" s="84">
        <v>149.17097919957533</v>
      </c>
      <c r="N64" s="84">
        <v>148.72923117146826</v>
      </c>
      <c r="O64" s="84">
        <v>148.19571110309766</v>
      </c>
      <c r="P64" s="23"/>
      <c r="Q64" s="84">
        <v>148.19571110309766</v>
      </c>
      <c r="R64" s="84">
        <v>161.80877839866383</v>
      </c>
      <c r="S64" s="84">
        <v>162.48593575882313</v>
      </c>
      <c r="T64" s="84">
        <v>168.63937336676335</v>
      </c>
      <c r="U64" s="84">
        <v>171.654876905815</v>
      </c>
      <c r="V64" s="84" t="s">
        <v>333</v>
      </c>
      <c r="W64" s="84" t="s">
        <v>333</v>
      </c>
      <c r="X64" s="84" t="s">
        <v>333</v>
      </c>
      <c r="Y64" s="84" t="s">
        <v>333</v>
      </c>
      <c r="Z64" s="84" t="s">
        <v>333</v>
      </c>
      <c r="AA64" s="84" t="s">
        <v>333</v>
      </c>
      <c r="AB64" s="85"/>
    </row>
    <row r="65" spans="1:28" s="83" customFormat="1" ht="11.25" x14ac:dyDescent="0.15">
      <c r="A65" s="85"/>
      <c r="B65" s="648"/>
      <c r="C65" s="651"/>
      <c r="D65" s="556"/>
      <c r="E65" s="74" t="s">
        <v>325</v>
      </c>
      <c r="F65" s="560"/>
      <c r="G65" s="23"/>
      <c r="H65" s="84">
        <v>128.64454239671682</v>
      </c>
      <c r="I65" s="84">
        <v>129.64424912144716</v>
      </c>
      <c r="J65" s="84">
        <v>152.14173927790375</v>
      </c>
      <c r="K65" s="84">
        <v>151.38982502600331</v>
      </c>
      <c r="L65" s="84">
        <v>148.81876949313911</v>
      </c>
      <c r="M65" s="84">
        <v>150.0172320039093</v>
      </c>
      <c r="N65" s="84">
        <v>162.51189322189194</v>
      </c>
      <c r="O65" s="84">
        <v>161.98524914601313</v>
      </c>
      <c r="P65" s="23"/>
      <c r="Q65" s="84">
        <v>161.98524914601313</v>
      </c>
      <c r="R65" s="84">
        <v>167.11306235868443</v>
      </c>
      <c r="S65" s="84">
        <v>168.08637972153971</v>
      </c>
      <c r="T65" s="84">
        <v>165.18906610971607</v>
      </c>
      <c r="U65" s="84">
        <v>168.40575176911798</v>
      </c>
      <c r="V65" s="84" t="s">
        <v>333</v>
      </c>
      <c r="W65" s="84" t="s">
        <v>333</v>
      </c>
      <c r="X65" s="84" t="s">
        <v>333</v>
      </c>
      <c r="Y65" s="84" t="s">
        <v>333</v>
      </c>
      <c r="Z65" s="84" t="s">
        <v>333</v>
      </c>
      <c r="AA65" s="84" t="s">
        <v>333</v>
      </c>
      <c r="AB65" s="85"/>
    </row>
    <row r="66" spans="1:28" s="83" customFormat="1" ht="11.25" x14ac:dyDescent="0.15">
      <c r="A66" s="85"/>
      <c r="B66" s="648"/>
      <c r="C66" s="651"/>
      <c r="D66" s="556"/>
      <c r="E66" s="74" t="s">
        <v>326</v>
      </c>
      <c r="F66" s="560"/>
      <c r="G66" s="23"/>
      <c r="H66" s="84">
        <v>146.49643023505655</v>
      </c>
      <c r="I66" s="84">
        <v>147.48034357069696</v>
      </c>
      <c r="J66" s="84">
        <v>167.73151071016801</v>
      </c>
      <c r="K66" s="84">
        <v>166.99147521635606</v>
      </c>
      <c r="L66" s="84">
        <v>167.20221095439283</v>
      </c>
      <c r="M66" s="84">
        <v>168.38174012774107</v>
      </c>
      <c r="N66" s="84">
        <v>176.32088226936952</v>
      </c>
      <c r="O66" s="84">
        <v>175.7962486652761</v>
      </c>
      <c r="P66" s="23"/>
      <c r="Q66" s="84">
        <v>175.7962486652761</v>
      </c>
      <c r="R66" s="84">
        <v>177.60924256909038</v>
      </c>
      <c r="S66" s="84">
        <v>178.32111671522819</v>
      </c>
      <c r="T66" s="84">
        <v>178.02767819442772</v>
      </c>
      <c r="U66" s="84">
        <v>181.01179160549916</v>
      </c>
      <c r="V66" s="84" t="s">
        <v>333</v>
      </c>
      <c r="W66" s="84" t="s">
        <v>333</v>
      </c>
      <c r="X66" s="84" t="s">
        <v>333</v>
      </c>
      <c r="Y66" s="84" t="s">
        <v>333</v>
      </c>
      <c r="Z66" s="84" t="s">
        <v>333</v>
      </c>
      <c r="AA66" s="84" t="s">
        <v>333</v>
      </c>
      <c r="AB66" s="85"/>
    </row>
    <row r="67" spans="1:28" s="83" customFormat="1" ht="11.25" x14ac:dyDescent="0.15">
      <c r="A67" s="85"/>
      <c r="B67" s="648"/>
      <c r="C67" s="651"/>
      <c r="D67" s="556"/>
      <c r="E67" s="74" t="s">
        <v>327</v>
      </c>
      <c r="F67" s="560"/>
      <c r="G67" s="23"/>
      <c r="H67" s="84">
        <v>124.64006270184616</v>
      </c>
      <c r="I67" s="84">
        <v>125.65806844775963</v>
      </c>
      <c r="J67" s="84">
        <v>128.47579608971128</v>
      </c>
      <c r="K67" s="84">
        <v>127.7101185065427</v>
      </c>
      <c r="L67" s="84">
        <v>125.1738577657479</v>
      </c>
      <c r="M67" s="84">
        <v>126.39425740100596</v>
      </c>
      <c r="N67" s="84">
        <v>134.90139034816798</v>
      </c>
      <c r="O67" s="84">
        <v>134.36747610136368</v>
      </c>
      <c r="P67" s="23"/>
      <c r="Q67" s="84">
        <v>134.36747610136368</v>
      </c>
      <c r="R67" s="84">
        <v>141.83702090841294</v>
      </c>
      <c r="S67" s="84">
        <v>142.76928394509827</v>
      </c>
      <c r="T67" s="84">
        <v>145.6907410951643</v>
      </c>
      <c r="U67" s="84">
        <v>148.92271701829597</v>
      </c>
      <c r="V67" s="84" t="s">
        <v>333</v>
      </c>
      <c r="W67" s="84" t="s">
        <v>333</v>
      </c>
      <c r="X67" s="84" t="s">
        <v>333</v>
      </c>
      <c r="Y67" s="84" t="s">
        <v>333</v>
      </c>
      <c r="Z67" s="84" t="s">
        <v>333</v>
      </c>
      <c r="AA67" s="84" t="s">
        <v>333</v>
      </c>
      <c r="AB67" s="85"/>
    </row>
    <row r="68" spans="1:28" s="83" customFormat="1" ht="11.25" x14ac:dyDescent="0.15">
      <c r="A68" s="85"/>
      <c r="B68" s="648"/>
      <c r="C68" s="651"/>
      <c r="D68" s="556"/>
      <c r="E68" s="74" t="s">
        <v>328</v>
      </c>
      <c r="F68" s="560"/>
      <c r="G68" s="23"/>
      <c r="H68" s="84">
        <v>130.80118672052615</v>
      </c>
      <c r="I68" s="84">
        <v>131.81247297701998</v>
      </c>
      <c r="J68" s="84">
        <v>146.59689020751665</v>
      </c>
      <c r="K68" s="84">
        <v>145.83626658641029</v>
      </c>
      <c r="L68" s="84">
        <v>135.5690671042062</v>
      </c>
      <c r="M68" s="84">
        <v>136.78141132084824</v>
      </c>
      <c r="N68" s="84">
        <v>144.4161608750878</v>
      </c>
      <c r="O68" s="84">
        <v>143.88241460772377</v>
      </c>
      <c r="P68" s="23"/>
      <c r="Q68" s="84">
        <v>143.88241460772377</v>
      </c>
      <c r="R68" s="84">
        <v>152.16245918144179</v>
      </c>
      <c r="S68" s="84">
        <v>153.38865863850151</v>
      </c>
      <c r="T68" s="84">
        <v>155.56970406222356</v>
      </c>
      <c r="U68" s="84">
        <v>159.0216443385811</v>
      </c>
      <c r="V68" s="84" t="s">
        <v>333</v>
      </c>
      <c r="W68" s="84" t="s">
        <v>333</v>
      </c>
      <c r="X68" s="84" t="s">
        <v>333</v>
      </c>
      <c r="Y68" s="84" t="s">
        <v>333</v>
      </c>
      <c r="Z68" s="84" t="s">
        <v>333</v>
      </c>
      <c r="AA68" s="84" t="s">
        <v>333</v>
      </c>
      <c r="AB68" s="85"/>
    </row>
    <row r="69" spans="1:28" s="83" customFormat="1" ht="11.25" x14ac:dyDescent="0.15">
      <c r="A69" s="85"/>
      <c r="B69" s="649"/>
      <c r="C69" s="652"/>
      <c r="D69" s="556"/>
      <c r="E69" s="74" t="s">
        <v>329</v>
      </c>
      <c r="F69" s="560"/>
      <c r="G69" s="23"/>
      <c r="H69" s="84">
        <v>160.96862231984301</v>
      </c>
      <c r="I69" s="84">
        <v>161.98287392634072</v>
      </c>
      <c r="J69" s="84">
        <v>189.20752718980827</v>
      </c>
      <c r="K69" s="84">
        <v>188.44467322566766</v>
      </c>
      <c r="L69" s="84">
        <v>189.29577404168177</v>
      </c>
      <c r="M69" s="84">
        <v>190.51167316169997</v>
      </c>
      <c r="N69" s="84">
        <v>180.82740656863106</v>
      </c>
      <c r="O69" s="84">
        <v>180.29816618803244</v>
      </c>
      <c r="P69" s="23"/>
      <c r="Q69" s="84">
        <v>180.29816618803244</v>
      </c>
      <c r="R69" s="84">
        <v>183.4942549061106</v>
      </c>
      <c r="S69" s="84">
        <v>184.72349054843647</v>
      </c>
      <c r="T69" s="84">
        <v>194.67233622711166</v>
      </c>
      <c r="U69" s="84">
        <v>198.39681797898018</v>
      </c>
      <c r="V69" s="84" t="s">
        <v>333</v>
      </c>
      <c r="W69" s="84" t="s">
        <v>333</v>
      </c>
      <c r="X69" s="84" t="s">
        <v>333</v>
      </c>
      <c r="Y69" s="84" t="s">
        <v>333</v>
      </c>
      <c r="Z69" s="84" t="s">
        <v>333</v>
      </c>
      <c r="AA69" s="84" t="s">
        <v>333</v>
      </c>
      <c r="AB69" s="85"/>
    </row>
    <row r="70" spans="1:28" s="85" customFormat="1" ht="11.25" x14ac:dyDescent="0.15"/>
    <row r="71" spans="1:28" s="85" customFormat="1" ht="11.25" x14ac:dyDescent="0.15"/>
    <row r="72" spans="1:28" s="85" customFormat="1" ht="11.25" x14ac:dyDescent="0.15"/>
    <row r="73" spans="1:28" s="10" customFormat="1" ht="12.75" x14ac:dyDescent="0.2">
      <c r="B73" s="11" t="s">
        <v>503</v>
      </c>
    </row>
    <row r="74" spans="1:28" s="85" customFormat="1" ht="11.25" x14ac:dyDescent="0.15">
      <c r="B74" s="89"/>
    </row>
    <row r="75" spans="1:28" s="85" customFormat="1" ht="22.5" x14ac:dyDescent="0.15">
      <c r="B75" s="95" t="s">
        <v>370</v>
      </c>
      <c r="C75" s="545" t="s">
        <v>346</v>
      </c>
      <c r="D75" s="547"/>
      <c r="E75" s="276" t="s">
        <v>4</v>
      </c>
      <c r="F75" s="21" t="s">
        <v>311</v>
      </c>
      <c r="G75" s="23"/>
      <c r="H75" s="86" t="s">
        <v>312</v>
      </c>
      <c r="I75" s="86" t="s">
        <v>313</v>
      </c>
      <c r="J75" s="86" t="s">
        <v>34</v>
      </c>
    </row>
    <row r="76" spans="1:28" s="85" customFormat="1" ht="13.5" customHeight="1" x14ac:dyDescent="0.15">
      <c r="B76" s="539" t="s">
        <v>482</v>
      </c>
      <c r="C76" s="641" t="s">
        <v>360</v>
      </c>
      <c r="D76" s="641"/>
      <c r="E76" s="644" t="s">
        <v>316</v>
      </c>
      <c r="F76" s="638"/>
      <c r="G76" s="23"/>
      <c r="H76" s="211">
        <v>30.783784914716001</v>
      </c>
      <c r="I76" s="211">
        <v>38.144129094344962</v>
      </c>
      <c r="J76" s="211">
        <v>37.266776894086618</v>
      </c>
    </row>
    <row r="77" spans="1:28" s="85" customFormat="1" ht="13.5" customHeight="1" x14ac:dyDescent="0.15">
      <c r="B77" s="539"/>
      <c r="C77" s="641" t="s">
        <v>361</v>
      </c>
      <c r="D77" s="641"/>
      <c r="E77" s="645"/>
      <c r="F77" s="639"/>
      <c r="G77" s="23"/>
      <c r="H77" s="211">
        <v>91.060528571428563</v>
      </c>
      <c r="I77" s="211">
        <v>97.398949999999999</v>
      </c>
      <c r="J77" s="211">
        <v>89.836392857142869</v>
      </c>
    </row>
    <row r="78" spans="1:28" s="85" customFormat="1" ht="13.5" customHeight="1" x14ac:dyDescent="0.15">
      <c r="B78" s="539"/>
      <c r="C78" s="642" t="s">
        <v>362</v>
      </c>
      <c r="D78" s="643"/>
      <c r="E78" s="645"/>
      <c r="F78" s="639"/>
      <c r="G78" s="23"/>
      <c r="H78" s="211">
        <v>6.7555656600626541</v>
      </c>
      <c r="I78" s="211">
        <v>6.9467042094344604</v>
      </c>
      <c r="J78" s="211">
        <v>8.3487865809847772</v>
      </c>
    </row>
    <row r="79" spans="1:28" s="85" customFormat="1" ht="13.5" customHeight="1" x14ac:dyDescent="0.15">
      <c r="B79" s="539"/>
      <c r="C79" s="641" t="s">
        <v>44</v>
      </c>
      <c r="D79" s="641"/>
      <c r="E79" s="645"/>
      <c r="F79" s="639"/>
      <c r="G79" s="23"/>
      <c r="H79" s="216">
        <v>128.5998791462072</v>
      </c>
      <c r="I79" s="216">
        <v>142.48978330377943</v>
      </c>
      <c r="J79" s="216">
        <v>135.45195633221425</v>
      </c>
    </row>
    <row r="80" spans="1:28" s="85" customFormat="1" ht="13.5" customHeight="1" x14ac:dyDescent="0.15">
      <c r="B80" s="539" t="s">
        <v>483</v>
      </c>
      <c r="C80" s="641" t="s">
        <v>360</v>
      </c>
      <c r="D80" s="641"/>
      <c r="E80" s="645"/>
      <c r="F80" s="639"/>
      <c r="G80" s="23"/>
      <c r="H80" s="211">
        <v>32.911572043780758</v>
      </c>
      <c r="I80" s="211">
        <v>40.79852761390957</v>
      </c>
      <c r="J80" s="211">
        <v>40.076480384526562</v>
      </c>
    </row>
    <row r="81" spans="2:10" s="85" customFormat="1" ht="13.5" customHeight="1" x14ac:dyDescent="0.15">
      <c r="B81" s="539"/>
      <c r="C81" s="641" t="s">
        <v>361</v>
      </c>
      <c r="D81" s="641"/>
      <c r="E81" s="645"/>
      <c r="F81" s="639"/>
      <c r="G81" s="23"/>
      <c r="H81" s="211">
        <v>87.83446428571429</v>
      </c>
      <c r="I81" s="211">
        <v>93.12933000000001</v>
      </c>
      <c r="J81" s="211">
        <v>89.990721428571433</v>
      </c>
    </row>
    <row r="82" spans="2:10" s="85" customFormat="1" ht="13.5" customHeight="1" x14ac:dyDescent="0.15">
      <c r="B82" s="539"/>
      <c r="C82" s="642" t="s">
        <v>362</v>
      </c>
      <c r="D82" s="643"/>
      <c r="E82" s="645"/>
      <c r="F82" s="639"/>
      <c r="G82" s="23"/>
      <c r="H82" s="211">
        <v>9.1774668191965745</v>
      </c>
      <c r="I82" s="211">
        <v>9.3699510170654037</v>
      </c>
      <c r="J82" s="211">
        <v>11.340467739459509</v>
      </c>
    </row>
    <row r="83" spans="2:10" s="85" customFormat="1" ht="13.5" customHeight="1" x14ac:dyDescent="0.15">
      <c r="B83" s="539"/>
      <c r="C83" s="641" t="s">
        <v>44</v>
      </c>
      <c r="D83" s="641"/>
      <c r="E83" s="646"/>
      <c r="F83" s="640"/>
      <c r="G83" s="23"/>
      <c r="H83" s="216">
        <v>129.92350314869162</v>
      </c>
      <c r="I83" s="216">
        <v>143.29780863097497</v>
      </c>
      <c r="J83" s="216">
        <v>141.40766955255751</v>
      </c>
    </row>
    <row r="84" spans="2:10" s="96" customFormat="1" ht="11.25" x14ac:dyDescent="0.15"/>
    <row r="85" spans="2:10" s="96" customFormat="1" ht="11.25" x14ac:dyDescent="0.15"/>
    <row r="86" spans="2:10" s="85" customFormat="1" ht="11.25" x14ac:dyDescent="0.15"/>
    <row r="87" spans="2:10" s="85" customFormat="1" ht="11.25" hidden="1" x14ac:dyDescent="0.15"/>
    <row r="88" spans="2:10" s="85" customFormat="1" ht="11.25" hidden="1" x14ac:dyDescent="0.15"/>
    <row r="89" spans="2:10" s="85" customFormat="1" ht="11.25" hidden="1" x14ac:dyDescent="0.15"/>
    <row r="90" spans="2:10" s="85" customFormat="1" ht="11.25" hidden="1" x14ac:dyDescent="0.15"/>
    <row r="91" spans="2:10" s="85" customFormat="1" ht="11.25" hidden="1" x14ac:dyDescent="0.15"/>
    <row r="92" spans="2:10" s="85" customFormat="1" ht="11.25" hidden="1" x14ac:dyDescent="0.15"/>
    <row r="93" spans="2:10" s="85" customFormat="1" ht="11.25" hidden="1" x14ac:dyDescent="0.15"/>
    <row r="94" spans="2:10" s="85" customFormat="1" ht="11.25" hidden="1" x14ac:dyDescent="0.15"/>
    <row r="95" spans="2:10" s="85" customFormat="1" ht="11.25" hidden="1" x14ac:dyDescent="0.15"/>
    <row r="96" spans="2:10" s="85" customFormat="1" ht="11.25" hidden="1" x14ac:dyDescent="0.15"/>
    <row r="97" s="85" customFormat="1" ht="11.25" hidden="1" x14ac:dyDescent="0.15"/>
    <row r="98" s="85" customFormat="1" ht="11.25" hidden="1" x14ac:dyDescent="0.15"/>
    <row r="99" s="85" customFormat="1" ht="11.25" hidden="1" x14ac:dyDescent="0.15"/>
    <row r="100" s="85" customFormat="1" ht="11.25" hidden="1" x14ac:dyDescent="0.15"/>
    <row r="101" s="85" customFormat="1" ht="11.25" hidden="1" x14ac:dyDescent="0.15"/>
    <row r="102" s="85" customFormat="1" ht="11.25" hidden="1" x14ac:dyDescent="0.15"/>
    <row r="103" s="85" customFormat="1" ht="11.25" hidden="1" x14ac:dyDescent="0.15"/>
    <row r="104" s="85" customFormat="1" ht="11.25" hidden="1" x14ac:dyDescent="0.15"/>
    <row r="105" s="85" customFormat="1" ht="11.25" hidden="1" x14ac:dyDescent="0.15"/>
    <row r="106" s="85" customFormat="1" ht="11.25" hidden="1" x14ac:dyDescent="0.15"/>
    <row r="107" s="85" customFormat="1" ht="11.25" hidden="1" x14ac:dyDescent="0.15"/>
    <row r="108" s="85" customFormat="1" ht="11.25" hidden="1" x14ac:dyDescent="0.15"/>
    <row r="109" s="85" customFormat="1" ht="11.25" hidden="1" x14ac:dyDescent="0.15"/>
    <row r="110" s="85" customFormat="1" ht="11.25" hidden="1" x14ac:dyDescent="0.15"/>
    <row r="111" s="85" customFormat="1" ht="11.25" hidden="1" x14ac:dyDescent="0.15"/>
    <row r="112" s="85" customFormat="1" ht="11.25" hidden="1" x14ac:dyDescent="0.15"/>
    <row r="113" s="85" customFormat="1" ht="11.25" hidden="1" x14ac:dyDescent="0.15"/>
    <row r="114" s="85" customFormat="1" ht="11.25" hidden="1" x14ac:dyDescent="0.15"/>
    <row r="115" s="85" customFormat="1" ht="11.25" hidden="1" x14ac:dyDescent="0.15"/>
    <row r="116" s="85" customFormat="1" ht="11.25" hidden="1" x14ac:dyDescent="0.15"/>
    <row r="117" s="85" customFormat="1" ht="11.25" hidden="1" x14ac:dyDescent="0.15"/>
    <row r="118" s="85" customFormat="1" ht="11.25" hidden="1" x14ac:dyDescent="0.15"/>
    <row r="119" s="85" customFormat="1" ht="11.25" hidden="1" x14ac:dyDescent="0.15"/>
    <row r="120" s="85" customFormat="1" ht="11.25" hidden="1" x14ac:dyDescent="0.15"/>
    <row r="121" s="85" customFormat="1" ht="11.25" hidden="1" x14ac:dyDescent="0.15"/>
    <row r="122" s="85" customFormat="1" ht="11.25" hidden="1" x14ac:dyDescent="0.15"/>
    <row r="123" s="85" customFormat="1" ht="11.25" hidden="1" x14ac:dyDescent="0.15"/>
    <row r="124" s="85" customFormat="1" ht="11.25" hidden="1" x14ac:dyDescent="0.15"/>
    <row r="125" s="85" customFormat="1" ht="11.25" hidden="1" x14ac:dyDescent="0.15"/>
    <row r="126" s="85" customFormat="1" ht="11.25" hidden="1" x14ac:dyDescent="0.15"/>
    <row r="127" s="85" customFormat="1" ht="11.25" hidden="1" x14ac:dyDescent="0.15"/>
    <row r="128" s="85" customFormat="1" ht="11.25" hidden="1" x14ac:dyDescent="0.15"/>
    <row r="129" s="85" customFormat="1" ht="11.25" hidden="1" x14ac:dyDescent="0.15"/>
    <row r="130" s="85" customFormat="1" ht="11.25" hidden="1" x14ac:dyDescent="0.15"/>
    <row r="131" s="85" customFormat="1" ht="11.25" hidden="1" x14ac:dyDescent="0.15"/>
    <row r="132" s="85" customFormat="1" ht="11.25" hidden="1" x14ac:dyDescent="0.15"/>
    <row r="133" s="85" customFormat="1" ht="11.25" hidden="1" x14ac:dyDescent="0.15"/>
    <row r="134" s="85" customFormat="1" ht="11.25" hidden="1" x14ac:dyDescent="0.15"/>
    <row r="135" s="85" customFormat="1" ht="11.25" hidden="1" x14ac:dyDescent="0.15"/>
    <row r="136" s="85" customFormat="1" ht="11.25" hidden="1" x14ac:dyDescent="0.15"/>
    <row r="137" s="85" customFormat="1" ht="11.25" hidden="1" x14ac:dyDescent="0.15"/>
    <row r="138" s="85" customFormat="1" ht="11.25" hidden="1" x14ac:dyDescent="0.15"/>
    <row r="139" s="85" customFormat="1" ht="11.25" hidden="1" x14ac:dyDescent="0.15"/>
    <row r="140" s="85" customFormat="1" ht="11.25" hidden="1" x14ac:dyDescent="0.15"/>
    <row r="141" s="85" customFormat="1" ht="11.25" hidden="1" x14ac:dyDescent="0.15"/>
    <row r="142" s="85" customFormat="1" ht="11.25" hidden="1" x14ac:dyDescent="0.15"/>
    <row r="143" s="85" customFormat="1" ht="11.25" hidden="1" x14ac:dyDescent="0.15"/>
    <row r="144" s="85" customFormat="1" ht="11.25" hidden="1" x14ac:dyDescent="0.15"/>
    <row r="145" s="85" customFormat="1" ht="11.25" hidden="1" x14ac:dyDescent="0.15"/>
    <row r="146" s="85" customFormat="1" ht="11.25" hidden="1" x14ac:dyDescent="0.15"/>
    <row r="147" s="85" customFormat="1" ht="11.25" hidden="1" x14ac:dyDescent="0.15"/>
    <row r="148" s="85" customFormat="1" ht="11.25" hidden="1" x14ac:dyDescent="0.15"/>
    <row r="149" s="85" customFormat="1" ht="11.25" hidden="1" x14ac:dyDescent="0.15"/>
    <row r="150" s="85" customFormat="1" ht="11.25" hidden="1" x14ac:dyDescent="0.15"/>
    <row r="151" s="85" customFormat="1" ht="11.25" hidden="1" x14ac:dyDescent="0.15"/>
    <row r="152" s="85" customFormat="1" ht="11.25" hidden="1" x14ac:dyDescent="0.15"/>
    <row r="153" s="85" customFormat="1" ht="11.25" hidden="1" x14ac:dyDescent="0.15"/>
    <row r="154" s="85" customFormat="1" ht="11.25" hidden="1" x14ac:dyDescent="0.15"/>
    <row r="155" s="85" customFormat="1" ht="11.25" hidden="1" x14ac:dyDescent="0.15"/>
    <row r="156" s="85" customFormat="1" ht="11.25" hidden="1" x14ac:dyDescent="0.15"/>
    <row r="157" s="85" customFormat="1" ht="11.25" hidden="1" x14ac:dyDescent="0.15"/>
    <row r="158" s="85" customFormat="1" ht="11.25" hidden="1" x14ac:dyDescent="0.15"/>
    <row r="159" s="85" customFormat="1" ht="11.25" hidden="1" x14ac:dyDescent="0.15"/>
    <row r="160" s="85" customFormat="1" ht="11.25" hidden="1" x14ac:dyDescent="0.15"/>
    <row r="161" s="85" customFormat="1" ht="11.25" hidden="1" x14ac:dyDescent="0.15"/>
    <row r="162" s="85" customFormat="1" ht="11.25" hidden="1" x14ac:dyDescent="0.15"/>
    <row r="163" s="85" customFormat="1" ht="11.25" hidden="1" x14ac:dyDescent="0.15"/>
    <row r="164" s="85" customFormat="1" ht="11.25" hidden="1" x14ac:dyDescent="0.15"/>
    <row r="165" s="85" customFormat="1" ht="11.25" hidden="1" x14ac:dyDescent="0.15"/>
    <row r="166" s="85" customFormat="1" ht="11.25" hidden="1" x14ac:dyDescent="0.15"/>
    <row r="167" s="85" customFormat="1" ht="11.25" hidden="1" x14ac:dyDescent="0.15"/>
    <row r="168" s="85" customFormat="1" ht="11.25" hidden="1" x14ac:dyDescent="0.15"/>
    <row r="169" s="85" customFormat="1" ht="11.25" hidden="1" x14ac:dyDescent="0.15"/>
    <row r="170" s="85" customFormat="1" ht="11.25" hidden="1" x14ac:dyDescent="0.15"/>
    <row r="171" s="85" customFormat="1" ht="11.25" hidden="1" x14ac:dyDescent="0.15"/>
    <row r="172" s="85" customFormat="1" ht="11.25" hidden="1" x14ac:dyDescent="0.15"/>
    <row r="173" s="85" customFormat="1" ht="11.25" hidden="1" x14ac:dyDescent="0.15"/>
    <row r="174" s="85" customFormat="1" ht="11.25" hidden="1" x14ac:dyDescent="0.15"/>
    <row r="175" s="85" customFormat="1" ht="11.25" hidden="1" x14ac:dyDescent="0.15"/>
    <row r="176" s="85" customFormat="1" ht="11.25" hidden="1" x14ac:dyDescent="0.15"/>
    <row r="177" s="85" customFormat="1" ht="11.25" hidden="1" x14ac:dyDescent="0.15"/>
    <row r="178" s="85" customFormat="1" ht="11.25" hidden="1" x14ac:dyDescent="0.15"/>
    <row r="179" s="85" customFormat="1" ht="11.25" hidden="1" x14ac:dyDescent="0.15"/>
    <row r="180" s="85" customFormat="1" ht="11.25" hidden="1" x14ac:dyDescent="0.15"/>
    <row r="181" s="85" customFormat="1" ht="11.25" hidden="1" x14ac:dyDescent="0.15"/>
    <row r="182" s="85" customFormat="1" ht="11.25" hidden="1" x14ac:dyDescent="0.15"/>
    <row r="183" s="85" customFormat="1" ht="11.25" hidden="1" x14ac:dyDescent="0.15"/>
    <row r="184" s="85" customFormat="1" ht="11.25" hidden="1" x14ac:dyDescent="0.15"/>
    <row r="185" s="85" customFormat="1" ht="11.25" hidden="1" x14ac:dyDescent="0.15"/>
    <row r="186" s="85" customFormat="1" ht="11.25" hidden="1" x14ac:dyDescent="0.15"/>
    <row r="187" s="85" customFormat="1" ht="11.25" hidden="1" x14ac:dyDescent="0.15"/>
    <row r="188" s="85" customFormat="1" ht="11.25" hidden="1" x14ac:dyDescent="0.15"/>
    <row r="189" s="85" customFormat="1" ht="11.25" hidden="1" x14ac:dyDescent="0.15"/>
    <row r="190" s="85" customFormat="1" ht="11.25" hidden="1" x14ac:dyDescent="0.15"/>
    <row r="191" s="85" customFormat="1" ht="11.25" hidden="1" x14ac:dyDescent="0.15"/>
    <row r="192" s="85" customFormat="1" ht="11.25" hidden="1" x14ac:dyDescent="0.15"/>
    <row r="193" s="85" customFormat="1" ht="11.25" hidden="1" x14ac:dyDescent="0.15"/>
    <row r="194" s="85" customFormat="1" ht="11.25" hidden="1" x14ac:dyDescent="0.15"/>
    <row r="195" s="85" customFormat="1" ht="11.25" hidden="1" x14ac:dyDescent="0.15"/>
    <row r="196" s="85" customFormat="1" ht="11.25" hidden="1" x14ac:dyDescent="0.15"/>
    <row r="197" s="85" customFormat="1" ht="11.25" hidden="1" x14ac:dyDescent="0.15"/>
    <row r="198" s="85" customFormat="1" ht="11.25" hidden="1" x14ac:dyDescent="0.15"/>
    <row r="199" s="85" customFormat="1" ht="11.25" hidden="1" x14ac:dyDescent="0.15"/>
    <row r="200" s="85" customFormat="1" ht="11.25" hidden="1" x14ac:dyDescent="0.15"/>
    <row r="201" s="85" customFormat="1" ht="11.25" hidden="1" x14ac:dyDescent="0.15"/>
    <row r="202" s="85" customFormat="1" ht="11.25" hidden="1" x14ac:dyDescent="0.15"/>
    <row r="203" s="85" customFormat="1" ht="11.25" hidden="1" x14ac:dyDescent="0.15"/>
    <row r="204" s="85" customFormat="1" ht="11.25" hidden="1" x14ac:dyDescent="0.15"/>
    <row r="205" s="85" customFormat="1" ht="11.25" hidden="1" x14ac:dyDescent="0.15"/>
    <row r="206" s="85" customFormat="1" ht="11.25" hidden="1" x14ac:dyDescent="0.15"/>
    <row r="207" s="85" customFormat="1" ht="11.25" hidden="1" x14ac:dyDescent="0.15"/>
    <row r="208" s="85" customFormat="1" ht="11.25" hidden="1" x14ac:dyDescent="0.15"/>
    <row r="209" s="85" customFormat="1" ht="11.25" hidden="1" x14ac:dyDescent="0.15"/>
    <row r="210" s="85" customFormat="1" ht="11.25" hidden="1" x14ac:dyDescent="0.15"/>
    <row r="211" s="85" customFormat="1" ht="11.25" hidden="1" x14ac:dyDescent="0.15"/>
    <row r="212" s="85" customFormat="1" ht="11.25" hidden="1" x14ac:dyDescent="0.15"/>
    <row r="213" s="85" customFormat="1" ht="11.25" hidden="1" x14ac:dyDescent="0.15"/>
    <row r="214" s="85" customFormat="1" ht="11.25" hidden="1" x14ac:dyDescent="0.15"/>
    <row r="215" s="85" customFormat="1" ht="11.25" hidden="1" x14ac:dyDescent="0.15"/>
    <row r="216" s="85" customFormat="1" ht="11.25" hidden="1" x14ac:dyDescent="0.15"/>
    <row r="217" s="85" customFormat="1" ht="11.25" hidden="1" x14ac:dyDescent="0.15"/>
    <row r="218" s="85" customFormat="1" ht="11.25" hidden="1" x14ac:dyDescent="0.15"/>
    <row r="219" s="85" customFormat="1" ht="11.25" hidden="1" x14ac:dyDescent="0.15"/>
    <row r="220" s="85" customFormat="1" ht="11.25" hidden="1" x14ac:dyDescent="0.15"/>
    <row r="221" s="85" customFormat="1" ht="11.25" hidden="1" x14ac:dyDescent="0.15"/>
    <row r="222" s="85" customFormat="1" ht="11.25" hidden="1" x14ac:dyDescent="0.15"/>
    <row r="223" s="85" customFormat="1" ht="11.25" hidden="1" x14ac:dyDescent="0.15"/>
    <row r="224" s="85" customFormat="1" ht="11.25" hidden="1" x14ac:dyDescent="0.15"/>
    <row r="225" s="85" customFormat="1" ht="11.25" hidden="1" x14ac:dyDescent="0.15"/>
    <row r="226" s="85" customFormat="1" ht="11.25" hidden="1" x14ac:dyDescent="0.15"/>
    <row r="227" s="85" customFormat="1" ht="11.25" hidden="1" x14ac:dyDescent="0.15"/>
    <row r="228" s="85" customFormat="1" ht="11.25" hidden="1" x14ac:dyDescent="0.15"/>
    <row r="229" s="85" customFormat="1" ht="11.25" hidden="1" x14ac:dyDescent="0.15"/>
    <row r="230" s="85" customFormat="1" ht="11.25" hidden="1" x14ac:dyDescent="0.15"/>
    <row r="231" s="85" customFormat="1" ht="11.25" hidden="1" x14ac:dyDescent="0.15"/>
    <row r="232" s="85" customFormat="1" ht="11.25" hidden="1" x14ac:dyDescent="0.15"/>
    <row r="233" s="85" customFormat="1" ht="11.25" hidden="1" x14ac:dyDescent="0.15"/>
    <row r="234" s="85" customFormat="1" ht="11.25" hidden="1" x14ac:dyDescent="0.15"/>
    <row r="235" s="85" customFormat="1" ht="11.25" hidden="1" x14ac:dyDescent="0.15"/>
    <row r="236" s="85" customFormat="1" ht="11.25" hidden="1" x14ac:dyDescent="0.15"/>
    <row r="237" s="85" customFormat="1" ht="11.25" hidden="1" x14ac:dyDescent="0.15"/>
    <row r="238" s="85" customFormat="1" ht="11.25" hidden="1" x14ac:dyDescent="0.15"/>
    <row r="239" s="85" customFormat="1" ht="11.25" hidden="1" x14ac:dyDescent="0.15"/>
    <row r="240" s="85" customFormat="1" ht="11.25" hidden="1" x14ac:dyDescent="0.15"/>
    <row r="241" s="85" customFormat="1" ht="11.25" hidden="1" x14ac:dyDescent="0.15"/>
    <row r="242" s="85" customFormat="1" ht="11.25" hidden="1" x14ac:dyDescent="0.15"/>
    <row r="243" s="85" customFormat="1" ht="11.25" hidden="1" x14ac:dyDescent="0.15"/>
    <row r="244" s="85" customFormat="1" ht="11.25" hidden="1" x14ac:dyDescent="0.15"/>
    <row r="245" s="85" customFormat="1" ht="11.25" hidden="1" x14ac:dyDescent="0.15"/>
    <row r="246" s="85" customFormat="1" ht="11.25" hidden="1" x14ac:dyDescent="0.15"/>
    <row r="247" s="85" customFormat="1" ht="11.25" hidden="1" x14ac:dyDescent="0.15"/>
    <row r="248" s="85" customFormat="1" ht="11.25" hidden="1" x14ac:dyDescent="0.15"/>
    <row r="249" s="85" customFormat="1" ht="11.25" hidden="1" x14ac:dyDescent="0.15"/>
    <row r="250" s="85" customFormat="1" ht="11.25" hidden="1" x14ac:dyDescent="0.15"/>
    <row r="251" s="85" customFormat="1" ht="11.25" hidden="1" x14ac:dyDescent="0.15"/>
    <row r="252" s="85" customFormat="1" ht="11.25" hidden="1" x14ac:dyDescent="0.15"/>
    <row r="253" s="85" customFormat="1" ht="11.25" hidden="1" x14ac:dyDescent="0.15"/>
    <row r="254" s="85" customFormat="1" ht="11.25" hidden="1" x14ac:dyDescent="0.15"/>
    <row r="255" s="85" customFormat="1" ht="11.25" hidden="1" x14ac:dyDescent="0.15"/>
    <row r="256" s="85" customFormat="1" ht="11.25" hidden="1" x14ac:dyDescent="0.15"/>
    <row r="257" s="85" customFormat="1" ht="11.25" hidden="1" x14ac:dyDescent="0.15"/>
    <row r="258" s="85" customFormat="1" ht="11.25" hidden="1" x14ac:dyDescent="0.15"/>
    <row r="259" s="85" customFormat="1" ht="11.25" hidden="1" x14ac:dyDescent="0.15"/>
    <row r="260" s="85" customFormat="1" ht="11.25" hidden="1" x14ac:dyDescent="0.15"/>
    <row r="261" s="85" customFormat="1" ht="11.25" hidden="1" x14ac:dyDescent="0.15"/>
    <row r="262" s="85" customFormat="1" ht="11.25" hidden="1" x14ac:dyDescent="0.15"/>
    <row r="263" s="85" customFormat="1" ht="11.25" hidden="1" x14ac:dyDescent="0.15"/>
    <row r="264" s="85" customFormat="1" ht="11.25" hidden="1" x14ac:dyDescent="0.15"/>
    <row r="265" s="85" customFormat="1" ht="11.25" hidden="1" x14ac:dyDescent="0.15"/>
    <row r="266" s="85" customFormat="1" ht="11.25" hidden="1" x14ac:dyDescent="0.15"/>
    <row r="267" s="85" customFormat="1" ht="11.25" hidden="1" x14ac:dyDescent="0.15"/>
    <row r="268" s="85" customFormat="1" ht="11.25" hidden="1" x14ac:dyDescent="0.15"/>
    <row r="269" s="85" customFormat="1" ht="11.25" hidden="1" x14ac:dyDescent="0.15"/>
    <row r="270" s="85" customFormat="1" ht="11.25" hidden="1" x14ac:dyDescent="0.15"/>
    <row r="271" s="85" customFormat="1" ht="11.25" hidden="1" x14ac:dyDescent="0.15"/>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x14ac:dyDescent="0.2"/>
    <row r="281" x14ac:dyDescent="0.2"/>
    <row r="282" x14ac:dyDescent="0.2"/>
    <row r="283" x14ac:dyDescent="0.2"/>
    <row r="284" x14ac:dyDescent="0.2"/>
  </sheetData>
  <mergeCells count="37">
    <mergeCell ref="B3:K3"/>
    <mergeCell ref="B14:B41"/>
    <mergeCell ref="C14:C27"/>
    <mergeCell ref="B9:B13"/>
    <mergeCell ref="C9:C13"/>
    <mergeCell ref="D9:D13"/>
    <mergeCell ref="E9:E13"/>
    <mergeCell ref="F9:F10"/>
    <mergeCell ref="H9:O9"/>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F76:F83"/>
    <mergeCell ref="C75:D75"/>
    <mergeCell ref="B80:B83"/>
    <mergeCell ref="C80:D80"/>
    <mergeCell ref="C81:D81"/>
    <mergeCell ref="C82:D82"/>
    <mergeCell ref="C83:D83"/>
    <mergeCell ref="B76:B79"/>
    <mergeCell ref="C76:D76"/>
    <mergeCell ref="C77:D77"/>
    <mergeCell ref="C79:D79"/>
    <mergeCell ref="C78:D78"/>
    <mergeCell ref="E76:E8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79998168889431442"/>
  </sheetPr>
  <dimension ref="A1:AF140"/>
  <sheetViews>
    <sheetView zoomScaleNormal="100" workbookViewId="0"/>
  </sheetViews>
  <sheetFormatPr defaultColWidth="0" defaultRowHeight="12.75" zeroHeight="1" x14ac:dyDescent="0.2"/>
  <cols>
    <col min="1" max="1" width="8" style="98" customWidth="1"/>
    <col min="2" max="2" width="14.5" style="98" bestFit="1" customWidth="1"/>
    <col min="3" max="3" width="14.5" style="98" customWidth="1"/>
    <col min="4" max="4" width="31.375" style="98" customWidth="1"/>
    <col min="5" max="5" width="1.75" style="98" customWidth="1"/>
    <col min="6" max="8" width="15.625" style="98" customWidth="1"/>
    <col min="9" max="13" width="15.625" style="99" customWidth="1"/>
    <col min="14" max="14" width="1.875" style="99" customWidth="1"/>
    <col min="15" max="16" width="15.625" style="100" customWidth="1"/>
    <col min="17" max="17" width="15.625" style="101" customWidth="1"/>
    <col min="18" max="18" width="15.625" style="103" customWidth="1"/>
    <col min="19" max="19" width="15.625" style="104" customWidth="1"/>
    <col min="20" max="25" width="15.625" style="99" customWidth="1"/>
    <col min="26" max="26" width="11" style="99" customWidth="1"/>
    <col min="27" max="28" width="15.625" style="99" hidden="1" customWidth="1"/>
    <col min="29" max="29" width="8" style="98" hidden="1" customWidth="1"/>
    <col min="30" max="32" width="0" style="102" hidden="1" customWidth="1"/>
    <col min="33" max="16384" width="8" style="102" hidden="1"/>
  </cols>
  <sheetData>
    <row r="1" spans="1:26" s="91" customFormat="1" ht="12.4" customHeight="1" x14ac:dyDescent="0.2"/>
    <row r="2" spans="1:26" s="91" customFormat="1" ht="18.399999999999999" customHeight="1" x14ac:dyDescent="0.25">
      <c r="B2" s="5" t="s">
        <v>504</v>
      </c>
      <c r="C2" s="5"/>
      <c r="D2" s="5"/>
      <c r="E2" s="5"/>
      <c r="N2" s="5"/>
    </row>
    <row r="3" spans="1:26" s="113" customFormat="1" ht="23.85" customHeight="1" x14ac:dyDescent="0.15">
      <c r="B3" s="653" t="s">
        <v>507</v>
      </c>
      <c r="C3" s="653"/>
      <c r="D3" s="653"/>
      <c r="E3" s="653"/>
      <c r="F3" s="653"/>
      <c r="G3" s="653"/>
      <c r="H3" s="653"/>
      <c r="I3" s="653"/>
      <c r="J3" s="653"/>
      <c r="K3" s="653"/>
      <c r="L3" s="653"/>
      <c r="M3" s="653"/>
      <c r="N3" s="115"/>
      <c r="O3" s="115"/>
      <c r="P3" s="115"/>
      <c r="Q3" s="115"/>
      <c r="R3" s="115"/>
      <c r="S3" s="115"/>
      <c r="T3" s="115"/>
      <c r="U3" s="115"/>
      <c r="V3" s="115"/>
      <c r="W3" s="115"/>
      <c r="X3" s="115"/>
      <c r="Y3" s="115"/>
    </row>
    <row r="4" spans="1:26" s="113" customFormat="1" ht="12.4" customHeight="1" x14ac:dyDescent="0.15"/>
    <row r="5" spans="1:26" s="83" customFormat="1" ht="11.25" x14ac:dyDescent="0.15">
      <c r="B5" s="85"/>
      <c r="C5" s="85"/>
      <c r="D5" s="85"/>
      <c r="E5" s="85"/>
      <c r="F5" s="227"/>
      <c r="G5" s="227"/>
      <c r="H5" s="227"/>
      <c r="I5" s="227"/>
      <c r="J5" s="227"/>
      <c r="K5" s="227"/>
      <c r="L5" s="228"/>
      <c r="M5" s="228"/>
      <c r="N5" s="85"/>
      <c r="O5" s="228"/>
      <c r="P5" s="229"/>
      <c r="Q5" s="227"/>
      <c r="R5" s="227"/>
      <c r="S5" s="227"/>
      <c r="T5" s="227"/>
      <c r="U5" s="227"/>
      <c r="V5" s="227"/>
      <c r="W5" s="227"/>
      <c r="X5" s="227"/>
      <c r="Y5" s="227"/>
      <c r="Z5" s="85"/>
    </row>
    <row r="6" spans="1:26" s="122" customFormat="1" ht="11.25" x14ac:dyDescent="0.15">
      <c r="B6" s="123" t="s">
        <v>505</v>
      </c>
    </row>
    <row r="7" spans="1:26" s="83" customFormat="1" ht="11.25" x14ac:dyDescent="0.15">
      <c r="A7" s="85"/>
      <c r="B7" s="85"/>
      <c r="C7" s="85"/>
      <c r="D7" s="85"/>
      <c r="E7" s="85"/>
      <c r="F7" s="230"/>
      <c r="G7" s="230"/>
      <c r="H7" s="215"/>
      <c r="I7" s="215"/>
      <c r="J7" s="227"/>
      <c r="K7" s="227"/>
      <c r="L7" s="228"/>
      <c r="M7" s="228"/>
      <c r="N7" s="85"/>
      <c r="O7" s="230"/>
      <c r="P7" s="215"/>
      <c r="Q7" s="215"/>
      <c r="R7" s="215"/>
      <c r="S7" s="215"/>
      <c r="T7" s="215"/>
      <c r="U7" s="215"/>
      <c r="V7" s="215"/>
      <c r="W7" s="215"/>
      <c r="X7" s="215"/>
      <c r="Y7" s="215"/>
      <c r="Z7" s="85"/>
    </row>
    <row r="8" spans="1:26" s="83" customFormat="1" ht="14.25" customHeight="1" x14ac:dyDescent="0.15">
      <c r="A8" s="85"/>
      <c r="B8" s="548" t="s">
        <v>45</v>
      </c>
      <c r="C8" s="548" t="s">
        <v>4</v>
      </c>
      <c r="D8" s="549"/>
      <c r="E8" s="12"/>
      <c r="F8" s="533" t="s">
        <v>485</v>
      </c>
      <c r="G8" s="563"/>
      <c r="H8" s="563"/>
      <c r="I8" s="563"/>
      <c r="J8" s="563"/>
      <c r="K8" s="563"/>
      <c r="L8" s="563"/>
      <c r="M8" s="564"/>
      <c r="N8" s="23"/>
      <c r="O8" s="533" t="s">
        <v>477</v>
      </c>
      <c r="P8" s="534"/>
      <c r="Q8" s="534"/>
      <c r="R8" s="534"/>
      <c r="S8" s="534"/>
      <c r="T8" s="534"/>
      <c r="U8" s="534"/>
      <c r="V8" s="534"/>
      <c r="W8" s="534"/>
      <c r="X8" s="534"/>
      <c r="Y8" s="535"/>
      <c r="Z8" s="85"/>
    </row>
    <row r="9" spans="1:26" s="83" customFormat="1" ht="12.4" customHeight="1" x14ac:dyDescent="0.15">
      <c r="A9" s="85"/>
      <c r="B9" s="548"/>
      <c r="C9" s="548"/>
      <c r="D9" s="549"/>
      <c r="E9" s="12"/>
      <c r="F9" s="527" t="s">
        <v>464</v>
      </c>
      <c r="G9" s="528"/>
      <c r="H9" s="528"/>
      <c r="I9" s="528"/>
      <c r="J9" s="528"/>
      <c r="K9" s="528"/>
      <c r="L9" s="528"/>
      <c r="M9" s="529"/>
      <c r="N9" s="23"/>
      <c r="O9" s="536" t="s">
        <v>478</v>
      </c>
      <c r="P9" s="537"/>
      <c r="Q9" s="537"/>
      <c r="R9" s="537"/>
      <c r="S9" s="537"/>
      <c r="T9" s="537"/>
      <c r="U9" s="537"/>
      <c r="V9" s="537"/>
      <c r="W9" s="537"/>
      <c r="X9" s="537"/>
      <c r="Y9" s="538"/>
      <c r="Z9" s="85"/>
    </row>
    <row r="10" spans="1:26" s="83" customFormat="1" ht="26.25" customHeight="1" x14ac:dyDescent="0.15">
      <c r="A10" s="85"/>
      <c r="B10" s="548"/>
      <c r="C10" s="548"/>
      <c r="D10" s="231" t="s">
        <v>5</v>
      </c>
      <c r="E10" s="12"/>
      <c r="F10" s="221" t="s">
        <v>303</v>
      </c>
      <c r="G10" s="221" t="s">
        <v>297</v>
      </c>
      <c r="H10" s="221" t="s">
        <v>298</v>
      </c>
      <c r="I10" s="221" t="s">
        <v>299</v>
      </c>
      <c r="J10" s="221" t="s">
        <v>6</v>
      </c>
      <c r="K10" s="15" t="s">
        <v>7</v>
      </c>
      <c r="L10" s="221" t="s">
        <v>8</v>
      </c>
      <c r="M10" s="221" t="s">
        <v>304</v>
      </c>
      <c r="N10" s="23"/>
      <c r="O10" s="106" t="s">
        <v>452</v>
      </c>
      <c r="P10" s="327" t="s">
        <v>9</v>
      </c>
      <c r="Q10" s="327" t="s">
        <v>10</v>
      </c>
      <c r="R10" s="17" t="s">
        <v>11</v>
      </c>
      <c r="S10" s="327" t="s">
        <v>12</v>
      </c>
      <c r="T10" s="327" t="s">
        <v>13</v>
      </c>
      <c r="U10" s="327" t="s">
        <v>14</v>
      </c>
      <c r="V10" s="327" t="s">
        <v>15</v>
      </c>
      <c r="W10" s="327" t="s">
        <v>16</v>
      </c>
      <c r="X10" s="327" t="s">
        <v>17</v>
      </c>
      <c r="Y10" s="327" t="s">
        <v>18</v>
      </c>
      <c r="Z10" s="85"/>
    </row>
    <row r="11" spans="1:26" s="83" customFormat="1" ht="12.6" customHeight="1" x14ac:dyDescent="0.15">
      <c r="A11" s="85"/>
      <c r="B11" s="548"/>
      <c r="C11" s="548"/>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5"/>
    </row>
    <row r="12" spans="1:26" s="83" customFormat="1" ht="12.6" customHeight="1" x14ac:dyDescent="0.15">
      <c r="A12" s="85"/>
      <c r="B12" s="548"/>
      <c r="C12" s="548"/>
      <c r="D12" s="21" t="s">
        <v>335</v>
      </c>
      <c r="E12" s="12"/>
      <c r="F12" s="220" t="s">
        <v>312</v>
      </c>
      <c r="G12" s="220" t="s">
        <v>312</v>
      </c>
      <c r="H12" s="220" t="s">
        <v>313</v>
      </c>
      <c r="I12" s="220" t="s">
        <v>313</v>
      </c>
      <c r="J12" s="220" t="s">
        <v>34</v>
      </c>
      <c r="K12" s="22" t="s">
        <v>34</v>
      </c>
      <c r="L12" s="220" t="s">
        <v>35</v>
      </c>
      <c r="M12" s="220" t="s">
        <v>35</v>
      </c>
      <c r="N12" s="23"/>
      <c r="O12" s="220" t="s">
        <v>314</v>
      </c>
      <c r="P12" s="220" t="s">
        <v>36</v>
      </c>
      <c r="Q12" s="220" t="s">
        <v>36</v>
      </c>
      <c r="R12" s="17" t="s">
        <v>37</v>
      </c>
      <c r="S12" s="220" t="s">
        <v>37</v>
      </c>
      <c r="T12" s="220" t="s">
        <v>38</v>
      </c>
      <c r="U12" s="220" t="s">
        <v>38</v>
      </c>
      <c r="V12" s="220" t="s">
        <v>39</v>
      </c>
      <c r="W12" s="220" t="s">
        <v>39</v>
      </c>
      <c r="X12" s="220" t="s">
        <v>40</v>
      </c>
      <c r="Y12" s="220" t="s">
        <v>40</v>
      </c>
      <c r="Z12" s="85"/>
    </row>
    <row r="13" spans="1:26" s="83" customFormat="1" ht="11.25" x14ac:dyDescent="0.15">
      <c r="A13" s="85"/>
      <c r="B13" s="661" t="s">
        <v>436</v>
      </c>
      <c r="C13" s="662"/>
      <c r="D13" s="662"/>
      <c r="E13" s="662"/>
      <c r="F13" s="662"/>
      <c r="G13" s="662"/>
      <c r="H13" s="662"/>
      <c r="I13" s="662"/>
      <c r="J13" s="662"/>
      <c r="K13" s="662"/>
      <c r="L13" s="662"/>
      <c r="M13" s="662"/>
      <c r="N13" s="662"/>
      <c r="O13" s="662"/>
      <c r="P13" s="662"/>
      <c r="Q13" s="662"/>
      <c r="R13" s="662"/>
      <c r="S13" s="662"/>
      <c r="T13" s="662"/>
      <c r="U13" s="662"/>
      <c r="V13" s="662"/>
      <c r="W13" s="662"/>
      <c r="X13" s="662"/>
      <c r="Y13" s="663"/>
      <c r="Z13" s="85"/>
    </row>
    <row r="14" spans="1:26" s="83" customFormat="1" ht="13.5" customHeight="1" x14ac:dyDescent="0.15">
      <c r="A14" s="85"/>
      <c r="B14" s="74" t="s">
        <v>315</v>
      </c>
      <c r="C14" s="664" t="s">
        <v>316</v>
      </c>
      <c r="D14" s="667"/>
      <c r="E14" s="12"/>
      <c r="F14" s="234">
        <v>8.3062005602797129</v>
      </c>
      <c r="G14" s="234">
        <v>8.1862005579908939</v>
      </c>
      <c r="H14" s="234">
        <v>8.3099173447960215</v>
      </c>
      <c r="I14" s="234">
        <v>7.9619173381584512</v>
      </c>
      <c r="J14" s="234">
        <v>7.6825051986854911</v>
      </c>
      <c r="K14" s="234">
        <v>7.7065051991432556</v>
      </c>
      <c r="L14" s="234">
        <v>7.4028577521238592</v>
      </c>
      <c r="M14" s="234">
        <v>7.4748577534971492</v>
      </c>
      <c r="N14" s="12"/>
      <c r="O14" s="234">
        <v>7.4748577534971492</v>
      </c>
      <c r="P14" s="234">
        <v>8.6827848188034391</v>
      </c>
      <c r="Q14" s="234">
        <v>8.2387848103348116</v>
      </c>
      <c r="R14" s="234">
        <v>7.2622740078190251</v>
      </c>
      <c r="S14" s="234">
        <v>4.5982739570072573</v>
      </c>
      <c r="T14" s="234" t="s">
        <v>333</v>
      </c>
      <c r="U14" s="234" t="s">
        <v>333</v>
      </c>
      <c r="V14" s="234" t="s">
        <v>333</v>
      </c>
      <c r="W14" s="234" t="s">
        <v>333</v>
      </c>
      <c r="X14" s="234" t="s">
        <v>333</v>
      </c>
      <c r="Y14" s="234" t="s">
        <v>333</v>
      </c>
      <c r="Z14" s="85"/>
    </row>
    <row r="15" spans="1:26" s="83" customFormat="1" ht="11.25" x14ac:dyDescent="0.15">
      <c r="A15" s="85"/>
      <c r="B15" s="74" t="s">
        <v>317</v>
      </c>
      <c r="C15" s="665"/>
      <c r="D15" s="668"/>
      <c r="E15" s="12"/>
      <c r="F15" s="234">
        <v>9.108632136109609</v>
      </c>
      <c r="G15" s="234">
        <v>8.9886321359665562</v>
      </c>
      <c r="H15" s="234">
        <v>8.9722518631019472</v>
      </c>
      <c r="I15" s="234">
        <v>8.6242518626871014</v>
      </c>
      <c r="J15" s="234">
        <v>8.1520096588645981</v>
      </c>
      <c r="K15" s="234">
        <v>8.176009658893209</v>
      </c>
      <c r="L15" s="234">
        <v>8.2101830811035743</v>
      </c>
      <c r="M15" s="234">
        <v>8.2821830811894053</v>
      </c>
      <c r="N15" s="12"/>
      <c r="O15" s="234">
        <v>8.2821830811894053</v>
      </c>
      <c r="P15" s="234">
        <v>9.3095752460210655</v>
      </c>
      <c r="Q15" s="234">
        <v>8.865575245491776</v>
      </c>
      <c r="R15" s="234">
        <v>7.7465606628321897</v>
      </c>
      <c r="S15" s="234">
        <v>5.0825606596564539</v>
      </c>
      <c r="T15" s="234" t="s">
        <v>333</v>
      </c>
      <c r="U15" s="234" t="s">
        <v>333</v>
      </c>
      <c r="V15" s="234" t="s">
        <v>333</v>
      </c>
      <c r="W15" s="234" t="s">
        <v>333</v>
      </c>
      <c r="X15" s="234" t="s">
        <v>333</v>
      </c>
      <c r="Y15" s="234" t="s">
        <v>333</v>
      </c>
      <c r="Z15" s="85"/>
    </row>
    <row r="16" spans="1:26" s="83" customFormat="1" ht="11.25" x14ac:dyDescent="0.15">
      <c r="A16" s="85"/>
      <c r="B16" s="74" t="s">
        <v>318</v>
      </c>
      <c r="C16" s="665"/>
      <c r="D16" s="668"/>
      <c r="E16" s="12"/>
      <c r="F16" s="234">
        <v>9.6511012844086821</v>
      </c>
      <c r="G16" s="234">
        <v>9.5311012909622121</v>
      </c>
      <c r="H16" s="234">
        <v>10.030055312960634</v>
      </c>
      <c r="I16" s="234">
        <v>9.6820553319658735</v>
      </c>
      <c r="J16" s="234">
        <v>9.683661914121986</v>
      </c>
      <c r="K16" s="234">
        <v>9.7076619128112807</v>
      </c>
      <c r="L16" s="234">
        <v>9.2246494966870216</v>
      </c>
      <c r="M16" s="234">
        <v>9.2966494927549022</v>
      </c>
      <c r="N16" s="12"/>
      <c r="O16" s="234">
        <v>9.2966494927549022</v>
      </c>
      <c r="P16" s="234">
        <v>10.333764661913648</v>
      </c>
      <c r="Q16" s="234">
        <v>9.8897646861617137</v>
      </c>
      <c r="R16" s="234">
        <v>8.5246487489468485</v>
      </c>
      <c r="S16" s="234">
        <v>5.8606488944352311</v>
      </c>
      <c r="T16" s="234" t="s">
        <v>333</v>
      </c>
      <c r="U16" s="234" t="s">
        <v>333</v>
      </c>
      <c r="V16" s="234" t="s">
        <v>333</v>
      </c>
      <c r="W16" s="234" t="s">
        <v>333</v>
      </c>
      <c r="X16" s="234" t="s">
        <v>333</v>
      </c>
      <c r="Y16" s="234" t="s">
        <v>333</v>
      </c>
      <c r="Z16" s="85"/>
    </row>
    <row r="17" spans="1:26" s="83" customFormat="1" ht="11.25" x14ac:dyDescent="0.15">
      <c r="A17" s="85"/>
      <c r="B17" s="74" t="s">
        <v>319</v>
      </c>
      <c r="C17" s="665"/>
      <c r="D17" s="668"/>
      <c r="E17" s="12"/>
      <c r="F17" s="234">
        <v>12.291775785794677</v>
      </c>
      <c r="G17" s="234">
        <v>12.171775784006536</v>
      </c>
      <c r="H17" s="234">
        <v>13.267914189605126</v>
      </c>
      <c r="I17" s="234">
        <v>12.919914184419524</v>
      </c>
      <c r="J17" s="234">
        <v>12.170135356676003</v>
      </c>
      <c r="K17" s="234">
        <v>12.194135357033632</v>
      </c>
      <c r="L17" s="234">
        <v>13.079832335810233</v>
      </c>
      <c r="M17" s="234">
        <v>13.151832336883118</v>
      </c>
      <c r="N17" s="12"/>
      <c r="O17" s="234">
        <v>13.151832336883118</v>
      </c>
      <c r="P17" s="234">
        <v>15.764150735590805</v>
      </c>
      <c r="Q17" s="234">
        <v>15.320150728974689</v>
      </c>
      <c r="R17" s="234">
        <v>12.679541114122861</v>
      </c>
      <c r="S17" s="234">
        <v>10.015541074426167</v>
      </c>
      <c r="T17" s="234" t="s">
        <v>333</v>
      </c>
      <c r="U17" s="234" t="s">
        <v>333</v>
      </c>
      <c r="V17" s="234" t="s">
        <v>333</v>
      </c>
      <c r="W17" s="234" t="s">
        <v>333</v>
      </c>
      <c r="X17" s="234" t="s">
        <v>333</v>
      </c>
      <c r="Y17" s="234" t="s">
        <v>333</v>
      </c>
      <c r="Z17" s="85"/>
    </row>
    <row r="18" spans="1:26" s="83" customFormat="1" ht="11.25" x14ac:dyDescent="0.15">
      <c r="A18" s="85"/>
      <c r="B18" s="74" t="s">
        <v>320</v>
      </c>
      <c r="C18" s="665"/>
      <c r="D18" s="668"/>
      <c r="E18" s="12"/>
      <c r="F18" s="234">
        <v>10.61674329832344</v>
      </c>
      <c r="G18" s="234">
        <v>10.49674329812898</v>
      </c>
      <c r="H18" s="234">
        <v>10.561511334469479</v>
      </c>
      <c r="I18" s="234">
        <v>10.213511333905545</v>
      </c>
      <c r="J18" s="234">
        <v>10.230181735458874</v>
      </c>
      <c r="K18" s="234">
        <v>10.254181735497767</v>
      </c>
      <c r="L18" s="234">
        <v>10.969630697543185</v>
      </c>
      <c r="M18" s="234">
        <v>11.041630697659862</v>
      </c>
      <c r="N18" s="12"/>
      <c r="O18" s="234">
        <v>11.041630697659862</v>
      </c>
      <c r="P18" s="234">
        <v>12.356176016682671</v>
      </c>
      <c r="Q18" s="234">
        <v>11.912176015963171</v>
      </c>
      <c r="R18" s="234">
        <v>10.099900752900753</v>
      </c>
      <c r="S18" s="234">
        <v>7.4359007485837392</v>
      </c>
      <c r="T18" s="234" t="s">
        <v>333</v>
      </c>
      <c r="U18" s="234" t="s">
        <v>333</v>
      </c>
      <c r="V18" s="234" t="s">
        <v>333</v>
      </c>
      <c r="W18" s="234" t="s">
        <v>333</v>
      </c>
      <c r="X18" s="234" t="s">
        <v>333</v>
      </c>
      <c r="Y18" s="234" t="s">
        <v>333</v>
      </c>
      <c r="Z18" s="85"/>
    </row>
    <row r="19" spans="1:26" s="83" customFormat="1" ht="11.25" x14ac:dyDescent="0.15">
      <c r="A19" s="85"/>
      <c r="B19" s="74" t="s">
        <v>321</v>
      </c>
      <c r="C19" s="665"/>
      <c r="D19" s="668"/>
      <c r="E19" s="12"/>
      <c r="F19" s="234">
        <v>5.3605439051639587</v>
      </c>
      <c r="G19" s="234">
        <v>5.2405439051639586</v>
      </c>
      <c r="H19" s="234">
        <v>5.5223706050532559</v>
      </c>
      <c r="I19" s="234">
        <v>5.1743706050532579</v>
      </c>
      <c r="J19" s="234">
        <v>5.0446409721061407</v>
      </c>
      <c r="K19" s="234">
        <v>5.0686409721061416</v>
      </c>
      <c r="L19" s="234">
        <v>4.8022321337915317</v>
      </c>
      <c r="M19" s="234">
        <v>4.8742321337915318</v>
      </c>
      <c r="N19" s="12"/>
      <c r="O19" s="234">
        <v>4.8742321337915318</v>
      </c>
      <c r="P19" s="234">
        <v>5.6417888380487309</v>
      </c>
      <c r="Q19" s="234">
        <v>5.1977888380487318</v>
      </c>
      <c r="R19" s="234">
        <v>4.6396683092083171</v>
      </c>
      <c r="S19" s="234">
        <v>1.9756683092083172</v>
      </c>
      <c r="T19" s="234" t="s">
        <v>333</v>
      </c>
      <c r="U19" s="234" t="s">
        <v>333</v>
      </c>
      <c r="V19" s="234" t="s">
        <v>333</v>
      </c>
      <c r="W19" s="234" t="s">
        <v>333</v>
      </c>
      <c r="X19" s="234" t="s">
        <v>333</v>
      </c>
      <c r="Y19" s="234" t="s">
        <v>333</v>
      </c>
      <c r="Z19" s="85"/>
    </row>
    <row r="20" spans="1:26" s="83" customFormat="1" ht="11.25" x14ac:dyDescent="0.15">
      <c r="A20" s="85"/>
      <c r="B20" s="74" t="s">
        <v>322</v>
      </c>
      <c r="C20" s="665"/>
      <c r="D20" s="668"/>
      <c r="E20" s="12"/>
      <c r="F20" s="234">
        <v>11.806720481099353</v>
      </c>
      <c r="G20" s="234">
        <v>11.686720486398951</v>
      </c>
      <c r="H20" s="234">
        <v>12.667061211652102</v>
      </c>
      <c r="I20" s="234">
        <v>12.319061227020937</v>
      </c>
      <c r="J20" s="234">
        <v>12.130384724268263</v>
      </c>
      <c r="K20" s="234">
        <v>12.154384723208345</v>
      </c>
      <c r="L20" s="234">
        <v>11.713490621243809</v>
      </c>
      <c r="M20" s="234">
        <v>11.785490618064047</v>
      </c>
      <c r="N20" s="12"/>
      <c r="O20" s="234">
        <v>11.785490618064047</v>
      </c>
      <c r="P20" s="234">
        <v>12.683251400404551</v>
      </c>
      <c r="Q20" s="234">
        <v>12.239251420013066</v>
      </c>
      <c r="R20" s="234">
        <v>11.223842438017313</v>
      </c>
      <c r="S20" s="234">
        <v>8.5598425556683857</v>
      </c>
      <c r="T20" s="234" t="s">
        <v>333</v>
      </c>
      <c r="U20" s="234" t="s">
        <v>333</v>
      </c>
      <c r="V20" s="234" t="s">
        <v>333</v>
      </c>
      <c r="W20" s="234" t="s">
        <v>333</v>
      </c>
      <c r="X20" s="234" t="s">
        <v>333</v>
      </c>
      <c r="Y20" s="234" t="s">
        <v>333</v>
      </c>
      <c r="Z20" s="85"/>
    </row>
    <row r="21" spans="1:26" s="83" customFormat="1" ht="11.25" x14ac:dyDescent="0.15">
      <c r="A21" s="85"/>
      <c r="B21" s="74" t="s">
        <v>323</v>
      </c>
      <c r="C21" s="665"/>
      <c r="D21" s="668"/>
      <c r="E21" s="12"/>
      <c r="F21" s="234">
        <v>12.694878745421068</v>
      </c>
      <c r="G21" s="234">
        <v>12.574878745134965</v>
      </c>
      <c r="H21" s="234">
        <v>13.023126578872223</v>
      </c>
      <c r="I21" s="234">
        <v>12.675126578042526</v>
      </c>
      <c r="J21" s="234">
        <v>12.720557066571235</v>
      </c>
      <c r="K21" s="234">
        <v>12.744557066628456</v>
      </c>
      <c r="L21" s="234">
        <v>13.675696270204774</v>
      </c>
      <c r="M21" s="234">
        <v>13.747696270376437</v>
      </c>
      <c r="N21" s="12"/>
      <c r="O21" s="234">
        <v>13.747696270376437</v>
      </c>
      <c r="P21" s="234">
        <v>15.794161000299567</v>
      </c>
      <c r="Q21" s="234">
        <v>15.350160999240993</v>
      </c>
      <c r="R21" s="234">
        <v>12.423849709595085</v>
      </c>
      <c r="S21" s="234">
        <v>9.7598497032436153</v>
      </c>
      <c r="T21" s="234" t="s">
        <v>333</v>
      </c>
      <c r="U21" s="234" t="s">
        <v>333</v>
      </c>
      <c r="V21" s="234" t="s">
        <v>333</v>
      </c>
      <c r="W21" s="234" t="s">
        <v>333</v>
      </c>
      <c r="X21" s="234" t="s">
        <v>333</v>
      </c>
      <c r="Y21" s="234" t="s">
        <v>333</v>
      </c>
      <c r="Z21" s="85"/>
    </row>
    <row r="22" spans="1:26" s="83" customFormat="1" ht="11.25" x14ac:dyDescent="0.15">
      <c r="A22" s="85"/>
      <c r="B22" s="74" t="s">
        <v>324</v>
      </c>
      <c r="C22" s="665"/>
      <c r="D22" s="668"/>
      <c r="E22" s="23"/>
      <c r="F22" s="234">
        <v>10.777828302587301</v>
      </c>
      <c r="G22" s="234">
        <v>10.657828301666408</v>
      </c>
      <c r="H22" s="234">
        <v>11.228144804499042</v>
      </c>
      <c r="I22" s="234">
        <v>10.880144801828457</v>
      </c>
      <c r="J22" s="234">
        <v>11.315485181207798</v>
      </c>
      <c r="K22" s="234">
        <v>11.339485181391979</v>
      </c>
      <c r="L22" s="234">
        <v>10.75465760494855</v>
      </c>
      <c r="M22" s="234">
        <v>10.826657605501085</v>
      </c>
      <c r="N22" s="23"/>
      <c r="O22" s="234">
        <v>10.826657605501085</v>
      </c>
      <c r="P22" s="234">
        <v>11.290726985421221</v>
      </c>
      <c r="Q22" s="234">
        <v>10.846726982013921</v>
      </c>
      <c r="R22" s="234">
        <v>9.0615254934155587</v>
      </c>
      <c r="S22" s="234">
        <v>6.3975254729717621</v>
      </c>
      <c r="T22" s="234" t="s">
        <v>333</v>
      </c>
      <c r="U22" s="234" t="s">
        <v>333</v>
      </c>
      <c r="V22" s="234" t="s">
        <v>333</v>
      </c>
      <c r="W22" s="234" t="s">
        <v>333</v>
      </c>
      <c r="X22" s="234" t="s">
        <v>333</v>
      </c>
      <c r="Y22" s="234" t="s">
        <v>333</v>
      </c>
      <c r="Z22" s="85"/>
    </row>
    <row r="23" spans="1:26" s="83" customFormat="1" ht="11.25" x14ac:dyDescent="0.15">
      <c r="A23" s="85"/>
      <c r="B23" s="74" t="s">
        <v>325</v>
      </c>
      <c r="C23" s="665"/>
      <c r="D23" s="668"/>
      <c r="E23" s="23"/>
      <c r="F23" s="234">
        <v>4.9703814993293447</v>
      </c>
      <c r="G23" s="234">
        <v>4.8503815033347761</v>
      </c>
      <c r="H23" s="234">
        <v>5.5286589047991832</v>
      </c>
      <c r="I23" s="234">
        <v>5.180658916414937</v>
      </c>
      <c r="J23" s="234">
        <v>6.7565055304295605</v>
      </c>
      <c r="K23" s="234">
        <v>6.7805055296284742</v>
      </c>
      <c r="L23" s="234">
        <v>7.6201495055952408</v>
      </c>
      <c r="M23" s="234">
        <v>7.6921495031919811</v>
      </c>
      <c r="N23" s="23"/>
      <c r="O23" s="234">
        <v>7.6921495031919811</v>
      </c>
      <c r="P23" s="234">
        <v>6.0929614223134489</v>
      </c>
      <c r="Q23" s="234">
        <v>5.6489614371335488</v>
      </c>
      <c r="R23" s="234">
        <v>4.5919206457972104</v>
      </c>
      <c r="S23" s="234">
        <v>1.9279207347178038</v>
      </c>
      <c r="T23" s="234" t="s">
        <v>333</v>
      </c>
      <c r="U23" s="234" t="s">
        <v>333</v>
      </c>
      <c r="V23" s="234" t="s">
        <v>333</v>
      </c>
      <c r="W23" s="234" t="s">
        <v>333</v>
      </c>
      <c r="X23" s="234" t="s">
        <v>333</v>
      </c>
      <c r="Y23" s="234" t="s">
        <v>333</v>
      </c>
      <c r="Z23" s="85"/>
    </row>
    <row r="24" spans="1:26" s="83" customFormat="1" ht="11.25" x14ac:dyDescent="0.15">
      <c r="A24" s="85"/>
      <c r="B24" s="74" t="s">
        <v>326</v>
      </c>
      <c r="C24" s="665"/>
      <c r="D24" s="668"/>
      <c r="E24" s="23"/>
      <c r="F24" s="234">
        <v>11.861588946559966</v>
      </c>
      <c r="G24" s="234">
        <v>11.741588952711165</v>
      </c>
      <c r="H24" s="234">
        <v>12.338148917636135</v>
      </c>
      <c r="I24" s="234">
        <v>11.990148935474615</v>
      </c>
      <c r="J24" s="234">
        <v>12.11909293300889</v>
      </c>
      <c r="K24" s="234">
        <v>12.143092931778652</v>
      </c>
      <c r="L24" s="234">
        <v>19.171440065937226</v>
      </c>
      <c r="M24" s="234">
        <v>19.243440062246506</v>
      </c>
      <c r="N24" s="23"/>
      <c r="O24" s="234">
        <v>19.243440062246506</v>
      </c>
      <c r="P24" s="234">
        <v>20.835210253000326</v>
      </c>
      <c r="Q24" s="234">
        <v>20.391210275759768</v>
      </c>
      <c r="R24" s="234">
        <v>13.844206450672583</v>
      </c>
      <c r="S24" s="234">
        <v>11.180206587229209</v>
      </c>
      <c r="T24" s="234" t="s">
        <v>333</v>
      </c>
      <c r="U24" s="234" t="s">
        <v>333</v>
      </c>
      <c r="V24" s="234" t="s">
        <v>333</v>
      </c>
      <c r="W24" s="234" t="s">
        <v>333</v>
      </c>
      <c r="X24" s="234" t="s">
        <v>333</v>
      </c>
      <c r="Y24" s="234" t="s">
        <v>333</v>
      </c>
      <c r="Z24" s="85"/>
    </row>
    <row r="25" spans="1:26" s="83" customFormat="1" ht="11.25" x14ac:dyDescent="0.15">
      <c r="A25" s="85"/>
      <c r="B25" s="74" t="s">
        <v>327</v>
      </c>
      <c r="C25" s="665"/>
      <c r="D25" s="668"/>
      <c r="E25" s="23"/>
      <c r="F25" s="234">
        <v>7.0056548505682654</v>
      </c>
      <c r="G25" s="234">
        <v>6.8856548552889523</v>
      </c>
      <c r="H25" s="234">
        <v>7.5243618790445623</v>
      </c>
      <c r="I25" s="234">
        <v>7.1763618927345592</v>
      </c>
      <c r="J25" s="234">
        <v>6.6259154873918575</v>
      </c>
      <c r="K25" s="234">
        <v>6.6499154864477212</v>
      </c>
      <c r="L25" s="234">
        <v>6.1137311242610357</v>
      </c>
      <c r="M25" s="234">
        <v>6.1857311214286232</v>
      </c>
      <c r="N25" s="23"/>
      <c r="O25" s="234">
        <v>6.1857311214286232</v>
      </c>
      <c r="P25" s="234">
        <v>7.3603540209083409</v>
      </c>
      <c r="Q25" s="234">
        <v>6.9163540383748874</v>
      </c>
      <c r="R25" s="234">
        <v>5.8416045577105447</v>
      </c>
      <c r="S25" s="234">
        <v>3.1776046625098147</v>
      </c>
      <c r="T25" s="234" t="s">
        <v>333</v>
      </c>
      <c r="U25" s="234" t="s">
        <v>333</v>
      </c>
      <c r="V25" s="234" t="s">
        <v>333</v>
      </c>
      <c r="W25" s="234" t="s">
        <v>333</v>
      </c>
      <c r="X25" s="234" t="s">
        <v>333</v>
      </c>
      <c r="Y25" s="234" t="s">
        <v>333</v>
      </c>
      <c r="Z25" s="85"/>
    </row>
    <row r="26" spans="1:26" s="83" customFormat="1" ht="11.25" x14ac:dyDescent="0.15">
      <c r="A26" s="85"/>
      <c r="B26" s="74" t="s">
        <v>328</v>
      </c>
      <c r="C26" s="665"/>
      <c r="D26" s="668"/>
      <c r="E26" s="23"/>
      <c r="F26" s="234">
        <v>4.4771233684650085</v>
      </c>
      <c r="G26" s="234">
        <v>4.3571233646383893</v>
      </c>
      <c r="H26" s="234">
        <v>4.5734388745167749</v>
      </c>
      <c r="I26" s="234">
        <v>4.2254388634195834</v>
      </c>
      <c r="J26" s="234">
        <v>4.2135466984249748</v>
      </c>
      <c r="K26" s="234">
        <v>4.2375466991902995</v>
      </c>
      <c r="L26" s="234">
        <v>3.7089317342440711</v>
      </c>
      <c r="M26" s="234">
        <v>3.7809317365400417</v>
      </c>
      <c r="N26" s="23"/>
      <c r="O26" s="234">
        <v>3.7809317365400417</v>
      </c>
      <c r="P26" s="234">
        <v>4.6707290619958917</v>
      </c>
      <c r="Q26" s="234">
        <v>4.2267290478374049</v>
      </c>
      <c r="R26" s="234">
        <v>4.2711660561128175</v>
      </c>
      <c r="S26" s="234">
        <v>1.6071659711618929</v>
      </c>
      <c r="T26" s="234" t="s">
        <v>333</v>
      </c>
      <c r="U26" s="234" t="s">
        <v>333</v>
      </c>
      <c r="V26" s="234" t="s">
        <v>333</v>
      </c>
      <c r="W26" s="234" t="s">
        <v>333</v>
      </c>
      <c r="X26" s="234" t="s">
        <v>333</v>
      </c>
      <c r="Y26" s="234" t="s">
        <v>333</v>
      </c>
      <c r="Z26" s="85"/>
    </row>
    <row r="27" spans="1:26" s="83" customFormat="1" ht="11.25" x14ac:dyDescent="0.15">
      <c r="A27" s="85"/>
      <c r="B27" s="74" t="s">
        <v>329</v>
      </c>
      <c r="C27" s="666"/>
      <c r="D27" s="669"/>
      <c r="E27" s="23"/>
      <c r="F27" s="234">
        <v>4.4755429702239704</v>
      </c>
      <c r="G27" s="234">
        <v>4.3555429702239703</v>
      </c>
      <c r="H27" s="234">
        <v>4.5720837209510181</v>
      </c>
      <c r="I27" s="234">
        <v>4.2240837209510191</v>
      </c>
      <c r="J27" s="234">
        <v>4.212268260982583</v>
      </c>
      <c r="K27" s="234">
        <v>4.2362682609825839</v>
      </c>
      <c r="L27" s="234">
        <v>3.7067964601769914</v>
      </c>
      <c r="M27" s="234">
        <v>3.7787964601769914</v>
      </c>
      <c r="N27" s="23"/>
      <c r="O27" s="234">
        <v>3.7787964601769914</v>
      </c>
      <c r="P27" s="234">
        <v>4.6691314784647666</v>
      </c>
      <c r="Q27" s="234">
        <v>4.2251314784647676</v>
      </c>
      <c r="R27" s="234">
        <v>4.2705882352941176</v>
      </c>
      <c r="S27" s="234">
        <v>1.6065882352941177</v>
      </c>
      <c r="T27" s="234" t="s">
        <v>333</v>
      </c>
      <c r="U27" s="234" t="s">
        <v>333</v>
      </c>
      <c r="V27" s="234" t="s">
        <v>333</v>
      </c>
      <c r="W27" s="234" t="s">
        <v>333</v>
      </c>
      <c r="X27" s="234" t="s">
        <v>333</v>
      </c>
      <c r="Y27" s="234" t="s">
        <v>333</v>
      </c>
      <c r="Z27" s="85"/>
    </row>
    <row r="28" spans="1:26" s="83" customFormat="1" ht="11.25" x14ac:dyDescent="0.15">
      <c r="A28" s="85"/>
      <c r="B28" s="661" t="s">
        <v>437</v>
      </c>
      <c r="C28" s="662"/>
      <c r="D28" s="662"/>
      <c r="E28" s="662"/>
      <c r="F28" s="662"/>
      <c r="G28" s="662"/>
      <c r="H28" s="662"/>
      <c r="I28" s="662"/>
      <c r="J28" s="662"/>
      <c r="K28" s="662"/>
      <c r="L28" s="662"/>
      <c r="M28" s="662"/>
      <c r="N28" s="662"/>
      <c r="O28" s="662"/>
      <c r="P28" s="662"/>
      <c r="Q28" s="662"/>
      <c r="R28" s="662"/>
      <c r="S28" s="662"/>
      <c r="T28" s="662"/>
      <c r="U28" s="662"/>
      <c r="V28" s="662"/>
      <c r="W28" s="662"/>
      <c r="X28" s="662"/>
      <c r="Y28" s="663"/>
      <c r="Z28" s="85"/>
    </row>
    <row r="29" spans="1:26" s="83" customFormat="1" ht="11.25" x14ac:dyDescent="0.15">
      <c r="A29" s="85"/>
      <c r="B29" s="74" t="s">
        <v>315</v>
      </c>
      <c r="C29" s="664" t="s">
        <v>316</v>
      </c>
      <c r="D29" s="667"/>
      <c r="E29" s="23"/>
      <c r="F29" s="234">
        <v>114.61986238259509</v>
      </c>
      <c r="G29" s="234">
        <v>114.61986238259509</v>
      </c>
      <c r="H29" s="234">
        <v>110.8031877936627</v>
      </c>
      <c r="I29" s="234">
        <v>110.8031877936627</v>
      </c>
      <c r="J29" s="234">
        <v>111.16653824235999</v>
      </c>
      <c r="K29" s="234">
        <v>111.16653824235999</v>
      </c>
      <c r="L29" s="234">
        <v>114.82373707891277</v>
      </c>
      <c r="M29" s="234">
        <v>114.82373707891277</v>
      </c>
      <c r="N29" s="12"/>
      <c r="O29" s="234">
        <v>114.82373707891277</v>
      </c>
      <c r="P29" s="234">
        <v>116.30005913527054</v>
      </c>
      <c r="Q29" s="234">
        <v>116.30005913527054</v>
      </c>
      <c r="R29" s="234">
        <v>117.12108278953731</v>
      </c>
      <c r="S29" s="234">
        <v>117.12108278953731</v>
      </c>
      <c r="T29" s="234" t="s">
        <v>333</v>
      </c>
      <c r="U29" s="234" t="s">
        <v>333</v>
      </c>
      <c r="V29" s="234" t="s">
        <v>333</v>
      </c>
      <c r="W29" s="234" t="s">
        <v>333</v>
      </c>
      <c r="X29" s="234" t="s">
        <v>333</v>
      </c>
      <c r="Y29" s="234" t="s">
        <v>333</v>
      </c>
      <c r="Z29" s="85"/>
    </row>
    <row r="30" spans="1:26" s="83" customFormat="1" ht="11.25" x14ac:dyDescent="0.15">
      <c r="A30" s="85"/>
      <c r="B30" s="74" t="s">
        <v>317</v>
      </c>
      <c r="C30" s="665"/>
      <c r="D30" s="668"/>
      <c r="E30" s="23"/>
      <c r="F30" s="234">
        <v>105.11353760292965</v>
      </c>
      <c r="G30" s="234">
        <v>105.11353760292965</v>
      </c>
      <c r="H30" s="234">
        <v>102.60642922714088</v>
      </c>
      <c r="I30" s="234">
        <v>102.60642922714088</v>
      </c>
      <c r="J30" s="234">
        <v>106.00470568216224</v>
      </c>
      <c r="K30" s="234">
        <v>106.00470568216224</v>
      </c>
      <c r="L30" s="234">
        <v>109.66049437468391</v>
      </c>
      <c r="M30" s="234">
        <v>109.66049437468391</v>
      </c>
      <c r="N30" s="12"/>
      <c r="O30" s="234">
        <v>109.66049437468391</v>
      </c>
      <c r="P30" s="234">
        <v>109.68629909407498</v>
      </c>
      <c r="Q30" s="234">
        <v>109.68629909407498</v>
      </c>
      <c r="R30" s="234">
        <v>110.31961464843309</v>
      </c>
      <c r="S30" s="234">
        <v>110.31961464843309</v>
      </c>
      <c r="T30" s="234" t="s">
        <v>333</v>
      </c>
      <c r="U30" s="234" t="s">
        <v>333</v>
      </c>
      <c r="V30" s="234" t="s">
        <v>333</v>
      </c>
      <c r="W30" s="234" t="s">
        <v>333</v>
      </c>
      <c r="X30" s="234" t="s">
        <v>333</v>
      </c>
      <c r="Y30" s="234" t="s">
        <v>333</v>
      </c>
      <c r="Z30" s="85"/>
    </row>
    <row r="31" spans="1:26" s="83" customFormat="1" ht="11.25" x14ac:dyDescent="0.15">
      <c r="A31" s="85"/>
      <c r="B31" s="74" t="s">
        <v>318</v>
      </c>
      <c r="C31" s="665"/>
      <c r="D31" s="668"/>
      <c r="E31" s="23"/>
      <c r="F31" s="234">
        <v>124.77686041196887</v>
      </c>
      <c r="G31" s="234">
        <v>124.77686041196887</v>
      </c>
      <c r="H31" s="234">
        <v>125.98407624708454</v>
      </c>
      <c r="I31" s="234">
        <v>125.98407624708454</v>
      </c>
      <c r="J31" s="234">
        <v>121.65531185242097</v>
      </c>
      <c r="K31" s="234">
        <v>121.65531185242097</v>
      </c>
      <c r="L31" s="234">
        <v>127.20175065079158</v>
      </c>
      <c r="M31" s="234">
        <v>127.20175065079158</v>
      </c>
      <c r="N31" s="12"/>
      <c r="O31" s="234">
        <v>127.20175065079158</v>
      </c>
      <c r="P31" s="234">
        <v>133.49302678147404</v>
      </c>
      <c r="Q31" s="234">
        <v>133.49302678147404</v>
      </c>
      <c r="R31" s="234">
        <v>135.44727388830819</v>
      </c>
      <c r="S31" s="234">
        <v>135.44727388830819</v>
      </c>
      <c r="T31" s="234" t="s">
        <v>333</v>
      </c>
      <c r="U31" s="234" t="s">
        <v>333</v>
      </c>
      <c r="V31" s="234" t="s">
        <v>333</v>
      </c>
      <c r="W31" s="234" t="s">
        <v>333</v>
      </c>
      <c r="X31" s="234" t="s">
        <v>333</v>
      </c>
      <c r="Y31" s="234" t="s">
        <v>333</v>
      </c>
      <c r="Z31" s="85"/>
    </row>
    <row r="32" spans="1:26" s="83" customFormat="1" ht="11.25" x14ac:dyDescent="0.15">
      <c r="A32" s="85"/>
      <c r="B32" s="74" t="s">
        <v>319</v>
      </c>
      <c r="C32" s="665"/>
      <c r="D32" s="668"/>
      <c r="E32" s="23"/>
      <c r="F32" s="234">
        <v>110.70034864843322</v>
      </c>
      <c r="G32" s="234">
        <v>110.70034864843322</v>
      </c>
      <c r="H32" s="234">
        <v>113.7472092064594</v>
      </c>
      <c r="I32" s="234">
        <v>113.7472092064594</v>
      </c>
      <c r="J32" s="234">
        <v>110.50129420364595</v>
      </c>
      <c r="K32" s="234">
        <v>110.50129420364595</v>
      </c>
      <c r="L32" s="234">
        <v>113.39687238564497</v>
      </c>
      <c r="M32" s="234">
        <v>113.39687238564497</v>
      </c>
      <c r="N32" s="12"/>
      <c r="O32" s="234">
        <v>113.39687238564497</v>
      </c>
      <c r="P32" s="234">
        <v>118.16095408725586</v>
      </c>
      <c r="Q32" s="234">
        <v>118.16095408725586</v>
      </c>
      <c r="R32" s="234">
        <v>120.78306380289416</v>
      </c>
      <c r="S32" s="234">
        <v>120.78306380289416</v>
      </c>
      <c r="T32" s="234" t="s">
        <v>333</v>
      </c>
      <c r="U32" s="234" t="s">
        <v>333</v>
      </c>
      <c r="V32" s="234" t="s">
        <v>333</v>
      </c>
      <c r="W32" s="234" t="s">
        <v>333</v>
      </c>
      <c r="X32" s="234" t="s">
        <v>333</v>
      </c>
      <c r="Y32" s="234" t="s">
        <v>333</v>
      </c>
      <c r="Z32" s="85"/>
    </row>
    <row r="33" spans="1:26" s="83" customFormat="1" ht="11.25" x14ac:dyDescent="0.15">
      <c r="A33" s="85"/>
      <c r="B33" s="74" t="s">
        <v>320</v>
      </c>
      <c r="C33" s="665"/>
      <c r="D33" s="668"/>
      <c r="E33" s="23"/>
      <c r="F33" s="234">
        <v>111.03423347531303</v>
      </c>
      <c r="G33" s="234">
        <v>111.03423347531303</v>
      </c>
      <c r="H33" s="234">
        <v>110.85247946922698</v>
      </c>
      <c r="I33" s="234">
        <v>110.85247946922698</v>
      </c>
      <c r="J33" s="234">
        <v>111.70358570578189</v>
      </c>
      <c r="K33" s="234">
        <v>111.70358570578189</v>
      </c>
      <c r="L33" s="234">
        <v>114.71782598457597</v>
      </c>
      <c r="M33" s="234">
        <v>114.71782598457597</v>
      </c>
      <c r="N33" s="12"/>
      <c r="O33" s="234">
        <v>114.71782598457597</v>
      </c>
      <c r="P33" s="234">
        <v>117.89989465223306</v>
      </c>
      <c r="Q33" s="234">
        <v>117.89989465223306</v>
      </c>
      <c r="R33" s="234">
        <v>118.62732183903742</v>
      </c>
      <c r="S33" s="234">
        <v>118.62732183903742</v>
      </c>
      <c r="T33" s="234" t="s">
        <v>333</v>
      </c>
      <c r="U33" s="234" t="s">
        <v>333</v>
      </c>
      <c r="V33" s="234" t="s">
        <v>333</v>
      </c>
      <c r="W33" s="234" t="s">
        <v>333</v>
      </c>
      <c r="X33" s="234" t="s">
        <v>333</v>
      </c>
      <c r="Y33" s="234" t="s">
        <v>333</v>
      </c>
      <c r="Z33" s="85"/>
    </row>
    <row r="34" spans="1:26" s="83" customFormat="1" ht="11.25" x14ac:dyDescent="0.15">
      <c r="A34" s="85"/>
      <c r="B34" s="74" t="s">
        <v>321</v>
      </c>
      <c r="C34" s="665"/>
      <c r="D34" s="668"/>
      <c r="E34" s="23"/>
      <c r="F34" s="234">
        <v>117.85475751123175</v>
      </c>
      <c r="G34" s="234">
        <v>117.85475751123175</v>
      </c>
      <c r="H34" s="234">
        <v>112.80397081080866</v>
      </c>
      <c r="I34" s="234">
        <v>112.80397081080866</v>
      </c>
      <c r="J34" s="234">
        <v>110.48327473849395</v>
      </c>
      <c r="K34" s="234">
        <v>110.48327473849395</v>
      </c>
      <c r="L34" s="234">
        <v>109.20025456349401</v>
      </c>
      <c r="M34" s="234">
        <v>109.20025456349401</v>
      </c>
      <c r="N34" s="12"/>
      <c r="O34" s="234">
        <v>109.20025456349401</v>
      </c>
      <c r="P34" s="234">
        <v>117.02154609067482</v>
      </c>
      <c r="Q34" s="234">
        <v>117.02154609067482</v>
      </c>
      <c r="R34" s="234">
        <v>117.97888057626059</v>
      </c>
      <c r="S34" s="234">
        <v>117.97888057626059</v>
      </c>
      <c r="T34" s="234" t="s">
        <v>333</v>
      </c>
      <c r="U34" s="234" t="s">
        <v>333</v>
      </c>
      <c r="V34" s="234" t="s">
        <v>333</v>
      </c>
      <c r="W34" s="234" t="s">
        <v>333</v>
      </c>
      <c r="X34" s="234" t="s">
        <v>333</v>
      </c>
      <c r="Y34" s="234" t="s">
        <v>333</v>
      </c>
      <c r="Z34" s="85"/>
    </row>
    <row r="35" spans="1:26" s="83" customFormat="1" ht="11.25" x14ac:dyDescent="0.15">
      <c r="A35" s="85"/>
      <c r="B35" s="74" t="s">
        <v>322</v>
      </c>
      <c r="C35" s="665"/>
      <c r="D35" s="668"/>
      <c r="E35" s="23"/>
      <c r="F35" s="234">
        <v>112.74778151735754</v>
      </c>
      <c r="G35" s="234">
        <v>112.74778151735754</v>
      </c>
      <c r="H35" s="234">
        <v>114.03282931237258</v>
      </c>
      <c r="I35" s="234">
        <v>114.03282931237258</v>
      </c>
      <c r="J35" s="234">
        <v>109.87915079781209</v>
      </c>
      <c r="K35" s="234">
        <v>109.87915079781209</v>
      </c>
      <c r="L35" s="234">
        <v>113.14267424545554</v>
      </c>
      <c r="M35" s="234">
        <v>113.14267424545554</v>
      </c>
      <c r="N35" s="12"/>
      <c r="O35" s="234">
        <v>113.14267424545554</v>
      </c>
      <c r="P35" s="234">
        <v>117.69106569902075</v>
      </c>
      <c r="Q35" s="234">
        <v>117.69106569902075</v>
      </c>
      <c r="R35" s="234">
        <v>120.44168448069117</v>
      </c>
      <c r="S35" s="234">
        <v>120.44168448069117</v>
      </c>
      <c r="T35" s="234" t="s">
        <v>333</v>
      </c>
      <c r="U35" s="234" t="s">
        <v>333</v>
      </c>
      <c r="V35" s="234" t="s">
        <v>333</v>
      </c>
      <c r="W35" s="234" t="s">
        <v>333</v>
      </c>
      <c r="X35" s="234" t="s">
        <v>333</v>
      </c>
      <c r="Y35" s="234" t="s">
        <v>333</v>
      </c>
      <c r="Z35" s="85"/>
    </row>
    <row r="36" spans="1:26" s="83" customFormat="1" ht="11.25" x14ac:dyDescent="0.15">
      <c r="A36" s="85"/>
      <c r="B36" s="74" t="s">
        <v>323</v>
      </c>
      <c r="C36" s="665"/>
      <c r="D36" s="668"/>
      <c r="E36" s="23"/>
      <c r="F36" s="234">
        <v>124.770344943243</v>
      </c>
      <c r="G36" s="234">
        <v>124.770344943243</v>
      </c>
      <c r="H36" s="234">
        <v>124.14894979542298</v>
      </c>
      <c r="I36" s="234">
        <v>124.14894979542298</v>
      </c>
      <c r="J36" s="234">
        <v>120.9123281946909</v>
      </c>
      <c r="K36" s="234">
        <v>120.9123281946909</v>
      </c>
      <c r="L36" s="234">
        <v>126.18250404111261</v>
      </c>
      <c r="M36" s="234">
        <v>126.18250404111261</v>
      </c>
      <c r="N36" s="12"/>
      <c r="O36" s="234">
        <v>126.18250404111261</v>
      </c>
      <c r="P36" s="234">
        <v>131.76362096798997</v>
      </c>
      <c r="Q36" s="234">
        <v>131.76362096798997</v>
      </c>
      <c r="R36" s="234">
        <v>133.96285087839883</v>
      </c>
      <c r="S36" s="234">
        <v>133.96285087839883</v>
      </c>
      <c r="T36" s="234" t="s">
        <v>333</v>
      </c>
      <c r="U36" s="234" t="s">
        <v>333</v>
      </c>
      <c r="V36" s="234" t="s">
        <v>333</v>
      </c>
      <c r="W36" s="234" t="s">
        <v>333</v>
      </c>
      <c r="X36" s="234" t="s">
        <v>333</v>
      </c>
      <c r="Y36" s="234" t="s">
        <v>333</v>
      </c>
      <c r="Z36" s="85"/>
    </row>
    <row r="37" spans="1:26" s="83" customFormat="1" ht="11.25" x14ac:dyDescent="0.15">
      <c r="A37" s="85"/>
      <c r="B37" s="74" t="s">
        <v>324</v>
      </c>
      <c r="C37" s="665"/>
      <c r="D37" s="668"/>
      <c r="E37" s="23"/>
      <c r="F37" s="234">
        <v>117.48673085657748</v>
      </c>
      <c r="G37" s="234">
        <v>117.48673085657748</v>
      </c>
      <c r="H37" s="234">
        <v>124.37999709544358</v>
      </c>
      <c r="I37" s="234">
        <v>124.37999709544358</v>
      </c>
      <c r="J37" s="234">
        <v>121.20517525565081</v>
      </c>
      <c r="K37" s="234">
        <v>121.20517525565081</v>
      </c>
      <c r="L37" s="234">
        <v>129.34474996677085</v>
      </c>
      <c r="M37" s="234">
        <v>129.34474996677085</v>
      </c>
      <c r="N37" s="23"/>
      <c r="O37" s="234">
        <v>129.34474996677085</v>
      </c>
      <c r="P37" s="234">
        <v>130.6745921485786</v>
      </c>
      <c r="Q37" s="234">
        <v>130.6745921485786</v>
      </c>
      <c r="R37" s="234">
        <v>133.21186327254819</v>
      </c>
      <c r="S37" s="234">
        <v>133.21186327254819</v>
      </c>
      <c r="T37" s="234" t="s">
        <v>333</v>
      </c>
      <c r="U37" s="234" t="s">
        <v>333</v>
      </c>
      <c r="V37" s="234" t="s">
        <v>333</v>
      </c>
      <c r="W37" s="234" t="s">
        <v>333</v>
      </c>
      <c r="X37" s="234" t="s">
        <v>333</v>
      </c>
      <c r="Y37" s="234" t="s">
        <v>333</v>
      </c>
      <c r="Z37" s="85"/>
    </row>
    <row r="38" spans="1:26" s="83" customFormat="1" ht="11.25" x14ac:dyDescent="0.15">
      <c r="A38" s="85"/>
      <c r="B38" s="74" t="s">
        <v>325</v>
      </c>
      <c r="C38" s="665"/>
      <c r="D38" s="668"/>
      <c r="E38" s="23"/>
      <c r="F38" s="234">
        <v>112.28874841168492</v>
      </c>
      <c r="G38" s="234">
        <v>112.28874841168492</v>
      </c>
      <c r="H38" s="234">
        <v>113.9981711623782</v>
      </c>
      <c r="I38" s="234">
        <v>113.9981711623782</v>
      </c>
      <c r="J38" s="234">
        <v>114.66862928236631</v>
      </c>
      <c r="K38" s="234">
        <v>114.66862928236631</v>
      </c>
      <c r="L38" s="234">
        <v>115.0860355147742</v>
      </c>
      <c r="M38" s="234">
        <v>115.0860355147742</v>
      </c>
      <c r="N38" s="23"/>
      <c r="O38" s="234">
        <v>115.0860355147742</v>
      </c>
      <c r="P38" s="234">
        <v>122.99238940858888</v>
      </c>
      <c r="Q38" s="234">
        <v>122.99238940858888</v>
      </c>
      <c r="R38" s="234">
        <v>122.89835396939037</v>
      </c>
      <c r="S38" s="234">
        <v>122.89835396939037</v>
      </c>
      <c r="T38" s="234" t="s">
        <v>333</v>
      </c>
      <c r="U38" s="234" t="s">
        <v>333</v>
      </c>
      <c r="V38" s="234" t="s">
        <v>333</v>
      </c>
      <c r="W38" s="234" t="s">
        <v>333</v>
      </c>
      <c r="X38" s="234" t="s">
        <v>333</v>
      </c>
      <c r="Y38" s="234" t="s">
        <v>333</v>
      </c>
      <c r="Z38" s="85"/>
    </row>
    <row r="39" spans="1:26" s="83" customFormat="1" ht="11.25" x14ac:dyDescent="0.15">
      <c r="A39" s="85"/>
      <c r="B39" s="74" t="s">
        <v>326</v>
      </c>
      <c r="C39" s="665"/>
      <c r="D39" s="668"/>
      <c r="E39" s="23"/>
      <c r="F39" s="234">
        <v>119.35267646776568</v>
      </c>
      <c r="G39" s="234">
        <v>119.35267646776568</v>
      </c>
      <c r="H39" s="234">
        <v>122.90967133397015</v>
      </c>
      <c r="I39" s="234">
        <v>122.90967133397015</v>
      </c>
      <c r="J39" s="234">
        <v>121.19700240542188</v>
      </c>
      <c r="K39" s="234">
        <v>121.19700240542188</v>
      </c>
      <c r="L39" s="234">
        <v>121.68422205829017</v>
      </c>
      <c r="M39" s="234">
        <v>121.68422205829017</v>
      </c>
      <c r="N39" s="23"/>
      <c r="O39" s="234">
        <v>121.68422205829017</v>
      </c>
      <c r="P39" s="234">
        <v>129.95517973211523</v>
      </c>
      <c r="Q39" s="234">
        <v>129.95517973211523</v>
      </c>
      <c r="R39" s="234">
        <v>128.66861663341669</v>
      </c>
      <c r="S39" s="234">
        <v>128.66861663341669</v>
      </c>
      <c r="T39" s="234" t="s">
        <v>333</v>
      </c>
      <c r="U39" s="234" t="s">
        <v>333</v>
      </c>
      <c r="V39" s="234" t="s">
        <v>333</v>
      </c>
      <c r="W39" s="234" t="s">
        <v>333</v>
      </c>
      <c r="X39" s="234" t="s">
        <v>333</v>
      </c>
      <c r="Y39" s="234" t="s">
        <v>333</v>
      </c>
      <c r="Z39" s="85"/>
    </row>
    <row r="40" spans="1:26" s="83" customFormat="1" ht="11.25" x14ac:dyDescent="0.15">
      <c r="A40" s="85"/>
      <c r="B40" s="74" t="s">
        <v>327</v>
      </c>
      <c r="C40" s="665"/>
      <c r="D40" s="668"/>
      <c r="E40" s="23"/>
      <c r="F40" s="234">
        <v>105.87076615915402</v>
      </c>
      <c r="G40" s="234">
        <v>105.87076615915402</v>
      </c>
      <c r="H40" s="234">
        <v>106.07801354288101</v>
      </c>
      <c r="I40" s="234">
        <v>106.07801354288101</v>
      </c>
      <c r="J40" s="234">
        <v>107.38228780598855</v>
      </c>
      <c r="K40" s="234">
        <v>107.38228780598855</v>
      </c>
      <c r="L40" s="234">
        <v>109.23821776682256</v>
      </c>
      <c r="M40" s="234">
        <v>109.23821776682256</v>
      </c>
      <c r="N40" s="23"/>
      <c r="O40" s="234">
        <v>109.23821776682256</v>
      </c>
      <c r="P40" s="234">
        <v>113.91808307253153</v>
      </c>
      <c r="Q40" s="234">
        <v>113.91808307253153</v>
      </c>
      <c r="R40" s="234">
        <v>115.53038128849931</v>
      </c>
      <c r="S40" s="234">
        <v>115.53038128849931</v>
      </c>
      <c r="T40" s="234" t="s">
        <v>333</v>
      </c>
      <c r="U40" s="234" t="s">
        <v>333</v>
      </c>
      <c r="V40" s="234" t="s">
        <v>333</v>
      </c>
      <c r="W40" s="234" t="s">
        <v>333</v>
      </c>
      <c r="X40" s="234" t="s">
        <v>333</v>
      </c>
      <c r="Y40" s="234" t="s">
        <v>333</v>
      </c>
      <c r="Z40" s="85"/>
    </row>
    <row r="41" spans="1:26" s="83" customFormat="1" ht="11.25" x14ac:dyDescent="0.15">
      <c r="A41" s="85"/>
      <c r="B41" s="74" t="s">
        <v>328</v>
      </c>
      <c r="C41" s="665"/>
      <c r="D41" s="668"/>
      <c r="E41" s="23"/>
      <c r="F41" s="234">
        <v>103.97644082176389</v>
      </c>
      <c r="G41" s="234">
        <v>103.97644082176389</v>
      </c>
      <c r="H41" s="234">
        <v>116.40090836859321</v>
      </c>
      <c r="I41" s="234">
        <v>116.40090836859321</v>
      </c>
      <c r="J41" s="234">
        <v>112.16716821764206</v>
      </c>
      <c r="K41" s="234">
        <v>112.16716821764206</v>
      </c>
      <c r="L41" s="234">
        <v>116.96411109841274</v>
      </c>
      <c r="M41" s="234">
        <v>116.96411109841274</v>
      </c>
      <c r="N41" s="23"/>
      <c r="O41" s="234">
        <v>116.96411109841274</v>
      </c>
      <c r="P41" s="234">
        <v>119.68914720638814</v>
      </c>
      <c r="Q41" s="234">
        <v>119.68914720638814</v>
      </c>
      <c r="R41" s="234">
        <v>129.96915442424446</v>
      </c>
      <c r="S41" s="234">
        <v>129.96915442424446</v>
      </c>
      <c r="T41" s="234" t="s">
        <v>333</v>
      </c>
      <c r="U41" s="234" t="s">
        <v>333</v>
      </c>
      <c r="V41" s="234" t="s">
        <v>333</v>
      </c>
      <c r="W41" s="234" t="s">
        <v>333</v>
      </c>
      <c r="X41" s="234" t="s">
        <v>333</v>
      </c>
      <c r="Y41" s="234" t="s">
        <v>333</v>
      </c>
      <c r="Z41" s="85"/>
    </row>
    <row r="42" spans="1:26" s="83" customFormat="1" ht="11.25" x14ac:dyDescent="0.15">
      <c r="A42" s="85"/>
      <c r="B42" s="74" t="s">
        <v>329</v>
      </c>
      <c r="C42" s="666"/>
      <c r="D42" s="669"/>
      <c r="E42" s="23"/>
      <c r="F42" s="234">
        <v>103.94219354838711</v>
      </c>
      <c r="G42" s="234">
        <v>103.94219354838711</v>
      </c>
      <c r="H42" s="234">
        <v>116.40728939828081</v>
      </c>
      <c r="I42" s="234">
        <v>116.40728939828081</v>
      </c>
      <c r="J42" s="234">
        <v>112.17028571428571</v>
      </c>
      <c r="K42" s="234">
        <v>112.17028571428571</v>
      </c>
      <c r="L42" s="234">
        <v>116.98113274336282</v>
      </c>
      <c r="M42" s="234">
        <v>116.98113274336282</v>
      </c>
      <c r="N42" s="23"/>
      <c r="O42" s="234">
        <v>116.98113274336282</v>
      </c>
      <c r="P42" s="234">
        <v>119.69546041055719</v>
      </c>
      <c r="Q42" s="234">
        <v>119.69546041055719</v>
      </c>
      <c r="R42" s="234">
        <v>129.99599999999998</v>
      </c>
      <c r="S42" s="234">
        <v>129.99599999999998</v>
      </c>
      <c r="T42" s="234" t="s">
        <v>333</v>
      </c>
      <c r="U42" s="234" t="s">
        <v>333</v>
      </c>
      <c r="V42" s="234" t="s">
        <v>333</v>
      </c>
      <c r="W42" s="234" t="s">
        <v>333</v>
      </c>
      <c r="X42" s="234" t="s">
        <v>333</v>
      </c>
      <c r="Y42" s="234" t="s">
        <v>333</v>
      </c>
      <c r="Z42" s="85"/>
    </row>
    <row r="43" spans="1:26" s="83" customFormat="1" ht="11.25" x14ac:dyDescent="0.15">
      <c r="A43" s="85"/>
      <c r="B43" s="661" t="s">
        <v>506</v>
      </c>
      <c r="C43" s="662"/>
      <c r="D43" s="662"/>
      <c r="E43" s="662"/>
      <c r="F43" s="662"/>
      <c r="G43" s="662"/>
      <c r="H43" s="662"/>
      <c r="I43" s="662"/>
      <c r="J43" s="662"/>
      <c r="K43" s="662"/>
      <c r="L43" s="662"/>
      <c r="M43" s="662"/>
      <c r="N43" s="662"/>
      <c r="O43" s="662"/>
      <c r="P43" s="662"/>
      <c r="Q43" s="662"/>
      <c r="R43" s="662"/>
      <c r="S43" s="662"/>
      <c r="T43" s="662"/>
      <c r="U43" s="662"/>
      <c r="V43" s="662"/>
      <c r="W43" s="662"/>
      <c r="X43" s="662"/>
      <c r="Y43" s="663"/>
      <c r="Z43" s="85"/>
    </row>
    <row r="44" spans="1:26" s="83" customFormat="1" ht="11.25" x14ac:dyDescent="0.15">
      <c r="A44" s="85"/>
      <c r="B44" s="74" t="s">
        <v>315</v>
      </c>
      <c r="C44" s="664" t="s">
        <v>316</v>
      </c>
      <c r="D44" s="667"/>
      <c r="E44" s="23"/>
      <c r="F44" s="234">
        <v>122.92606294287481</v>
      </c>
      <c r="G44" s="234">
        <v>122.80606294058597</v>
      </c>
      <c r="H44" s="234">
        <v>119.11310513845872</v>
      </c>
      <c r="I44" s="234">
        <v>118.76510513182116</v>
      </c>
      <c r="J44" s="234">
        <v>118.84904344104548</v>
      </c>
      <c r="K44" s="234">
        <v>118.87304344150324</v>
      </c>
      <c r="L44" s="234">
        <v>122.22659483103664</v>
      </c>
      <c r="M44" s="234">
        <v>122.29859483240992</v>
      </c>
      <c r="N44" s="23"/>
      <c r="O44" s="234">
        <v>122.29859483240992</v>
      </c>
      <c r="P44" s="234">
        <v>124.98284395407399</v>
      </c>
      <c r="Q44" s="234">
        <v>124.53884394560535</v>
      </c>
      <c r="R44" s="234">
        <v>124.38335679735634</v>
      </c>
      <c r="S44" s="234">
        <v>121.71935674654456</v>
      </c>
      <c r="T44" s="234" t="s">
        <v>333</v>
      </c>
      <c r="U44" s="234" t="s">
        <v>333</v>
      </c>
      <c r="V44" s="234" t="s">
        <v>333</v>
      </c>
      <c r="W44" s="234" t="s">
        <v>333</v>
      </c>
      <c r="X44" s="234" t="s">
        <v>333</v>
      </c>
      <c r="Y44" s="234" t="s">
        <v>333</v>
      </c>
      <c r="Z44" s="85"/>
    </row>
    <row r="45" spans="1:26" s="83" customFormat="1" ht="11.25" x14ac:dyDescent="0.15">
      <c r="A45" s="85"/>
      <c r="B45" s="74" t="s">
        <v>317</v>
      </c>
      <c r="C45" s="665"/>
      <c r="D45" s="668"/>
      <c r="E45" s="23"/>
      <c r="F45" s="234">
        <v>114.22216973903926</v>
      </c>
      <c r="G45" s="234">
        <v>114.10216973889621</v>
      </c>
      <c r="H45" s="234">
        <v>111.57868109024282</v>
      </c>
      <c r="I45" s="234">
        <v>111.23068108982798</v>
      </c>
      <c r="J45" s="234">
        <v>114.15671534102684</v>
      </c>
      <c r="K45" s="234">
        <v>114.18071534105545</v>
      </c>
      <c r="L45" s="234">
        <v>117.87067745578749</v>
      </c>
      <c r="M45" s="234">
        <v>117.94267745587331</v>
      </c>
      <c r="N45" s="23"/>
      <c r="O45" s="234">
        <v>117.94267745587331</v>
      </c>
      <c r="P45" s="234">
        <v>118.99587434009605</v>
      </c>
      <c r="Q45" s="234">
        <v>118.55187433956675</v>
      </c>
      <c r="R45" s="234">
        <v>118.06617531126528</v>
      </c>
      <c r="S45" s="234">
        <v>115.40217530808954</v>
      </c>
      <c r="T45" s="234" t="s">
        <v>333</v>
      </c>
      <c r="U45" s="234" t="s">
        <v>333</v>
      </c>
      <c r="V45" s="234" t="s">
        <v>333</v>
      </c>
      <c r="W45" s="234" t="s">
        <v>333</v>
      </c>
      <c r="X45" s="234" t="s">
        <v>333</v>
      </c>
      <c r="Y45" s="234" t="s">
        <v>333</v>
      </c>
      <c r="Z45" s="85"/>
    </row>
    <row r="46" spans="1:26" s="83" customFormat="1" ht="11.25" x14ac:dyDescent="0.15">
      <c r="A46" s="85"/>
      <c r="B46" s="74" t="s">
        <v>318</v>
      </c>
      <c r="C46" s="665"/>
      <c r="D46" s="668"/>
      <c r="E46" s="23"/>
      <c r="F46" s="234">
        <v>134.42796169637757</v>
      </c>
      <c r="G46" s="234">
        <v>134.3079617029311</v>
      </c>
      <c r="H46" s="234">
        <v>136.01413156004517</v>
      </c>
      <c r="I46" s="234">
        <v>135.66613157905041</v>
      </c>
      <c r="J46" s="234">
        <v>131.33897376654295</v>
      </c>
      <c r="K46" s="234">
        <v>131.36297376523225</v>
      </c>
      <c r="L46" s="234">
        <v>136.4264001474786</v>
      </c>
      <c r="M46" s="234">
        <v>136.49840014354649</v>
      </c>
      <c r="N46" s="23"/>
      <c r="O46" s="234">
        <v>136.49840014354649</v>
      </c>
      <c r="P46" s="234">
        <v>143.82679144338769</v>
      </c>
      <c r="Q46" s="234">
        <v>143.38279146763577</v>
      </c>
      <c r="R46" s="234">
        <v>143.97192263725503</v>
      </c>
      <c r="S46" s="234">
        <v>141.30792278274342</v>
      </c>
      <c r="T46" s="234" t="s">
        <v>333</v>
      </c>
      <c r="U46" s="234" t="s">
        <v>333</v>
      </c>
      <c r="V46" s="234" t="s">
        <v>333</v>
      </c>
      <c r="W46" s="234" t="s">
        <v>333</v>
      </c>
      <c r="X46" s="234" t="s">
        <v>333</v>
      </c>
      <c r="Y46" s="234" t="s">
        <v>333</v>
      </c>
      <c r="Z46" s="85"/>
    </row>
    <row r="47" spans="1:26" s="83" customFormat="1" ht="11.25" x14ac:dyDescent="0.15">
      <c r="A47" s="85"/>
      <c r="B47" s="74" t="s">
        <v>319</v>
      </c>
      <c r="C47" s="665"/>
      <c r="D47" s="668"/>
      <c r="E47" s="23"/>
      <c r="F47" s="234">
        <v>122.99212443422789</v>
      </c>
      <c r="G47" s="234">
        <v>122.87212443243976</v>
      </c>
      <c r="H47" s="234">
        <v>127.01512339606452</v>
      </c>
      <c r="I47" s="234">
        <v>126.66712339087893</v>
      </c>
      <c r="J47" s="234">
        <v>122.67142956032195</v>
      </c>
      <c r="K47" s="234">
        <v>122.69542956067959</v>
      </c>
      <c r="L47" s="234">
        <v>126.47670472145521</v>
      </c>
      <c r="M47" s="234">
        <v>126.54870472252809</v>
      </c>
      <c r="N47" s="23"/>
      <c r="O47" s="234">
        <v>126.54870472252809</v>
      </c>
      <c r="P47" s="234">
        <v>133.92510482284666</v>
      </c>
      <c r="Q47" s="234">
        <v>133.48110481623056</v>
      </c>
      <c r="R47" s="234">
        <v>133.46260491701702</v>
      </c>
      <c r="S47" s="234">
        <v>130.79860487732032</v>
      </c>
      <c r="T47" s="234" t="s">
        <v>333</v>
      </c>
      <c r="U47" s="234" t="s">
        <v>333</v>
      </c>
      <c r="V47" s="234" t="s">
        <v>333</v>
      </c>
      <c r="W47" s="234" t="s">
        <v>333</v>
      </c>
      <c r="X47" s="234" t="s">
        <v>333</v>
      </c>
      <c r="Y47" s="234" t="s">
        <v>333</v>
      </c>
      <c r="Z47" s="85"/>
    </row>
    <row r="48" spans="1:26" s="83" customFormat="1" ht="11.25" x14ac:dyDescent="0.15">
      <c r="A48" s="85"/>
      <c r="B48" s="74" t="s">
        <v>320</v>
      </c>
      <c r="C48" s="665"/>
      <c r="D48" s="668"/>
      <c r="E48" s="23"/>
      <c r="F48" s="234">
        <v>121.65097677363647</v>
      </c>
      <c r="G48" s="234">
        <v>121.53097677344201</v>
      </c>
      <c r="H48" s="234">
        <v>121.41399080369646</v>
      </c>
      <c r="I48" s="234">
        <v>121.06599080313252</v>
      </c>
      <c r="J48" s="234">
        <v>121.93376744124076</v>
      </c>
      <c r="K48" s="234">
        <v>121.95776744127966</v>
      </c>
      <c r="L48" s="234">
        <v>125.68745668211915</v>
      </c>
      <c r="M48" s="234">
        <v>125.75945668223582</v>
      </c>
      <c r="N48" s="23"/>
      <c r="O48" s="234">
        <v>125.75945668223582</v>
      </c>
      <c r="P48" s="234">
        <v>130.25607066891573</v>
      </c>
      <c r="Q48" s="234">
        <v>129.81207066819624</v>
      </c>
      <c r="R48" s="234">
        <v>128.72722259193819</v>
      </c>
      <c r="S48" s="234">
        <v>126.06322258762115</v>
      </c>
      <c r="T48" s="234" t="s">
        <v>333</v>
      </c>
      <c r="U48" s="234" t="s">
        <v>333</v>
      </c>
      <c r="V48" s="234" t="s">
        <v>333</v>
      </c>
      <c r="W48" s="234" t="s">
        <v>333</v>
      </c>
      <c r="X48" s="234" t="s">
        <v>333</v>
      </c>
      <c r="Y48" s="234" t="s">
        <v>333</v>
      </c>
      <c r="Z48" s="85"/>
    </row>
    <row r="49" spans="1:26" s="83" customFormat="1" ht="11.25" x14ac:dyDescent="0.15">
      <c r="A49" s="85"/>
      <c r="B49" s="74" t="s">
        <v>321</v>
      </c>
      <c r="C49" s="665"/>
      <c r="D49" s="668"/>
      <c r="E49" s="12"/>
      <c r="F49" s="234">
        <v>123.21530141639572</v>
      </c>
      <c r="G49" s="234">
        <v>123.09530141639571</v>
      </c>
      <c r="H49" s="234">
        <v>118.32634141586192</v>
      </c>
      <c r="I49" s="234">
        <v>117.97834141586192</v>
      </c>
      <c r="J49" s="234">
        <v>115.52791571060008</v>
      </c>
      <c r="K49" s="234">
        <v>115.55191571060008</v>
      </c>
      <c r="L49" s="234">
        <v>114.00248669728555</v>
      </c>
      <c r="M49" s="234">
        <v>114.07448669728555</v>
      </c>
      <c r="N49" s="12"/>
      <c r="O49" s="234">
        <v>114.07448669728555</v>
      </c>
      <c r="P49" s="234">
        <v>122.66333492872354</v>
      </c>
      <c r="Q49" s="234">
        <v>122.21933492872355</v>
      </c>
      <c r="R49" s="234">
        <v>122.61854888546891</v>
      </c>
      <c r="S49" s="234">
        <v>119.95454888546891</v>
      </c>
      <c r="T49" s="234" t="s">
        <v>333</v>
      </c>
      <c r="U49" s="234" t="s">
        <v>333</v>
      </c>
      <c r="V49" s="234" t="s">
        <v>333</v>
      </c>
      <c r="W49" s="234" t="s">
        <v>333</v>
      </c>
      <c r="X49" s="234" t="s">
        <v>333</v>
      </c>
      <c r="Y49" s="234" t="s">
        <v>333</v>
      </c>
      <c r="Z49" s="85"/>
    </row>
    <row r="50" spans="1:26" s="83" customFormat="1" ht="11.25" x14ac:dyDescent="0.15">
      <c r="A50" s="85"/>
      <c r="B50" s="74" t="s">
        <v>322</v>
      </c>
      <c r="C50" s="665"/>
      <c r="D50" s="668"/>
      <c r="E50" s="12"/>
      <c r="F50" s="234">
        <v>124.55450199845689</v>
      </c>
      <c r="G50" s="234">
        <v>124.43450200375649</v>
      </c>
      <c r="H50" s="234">
        <v>126.69989052402468</v>
      </c>
      <c r="I50" s="234">
        <v>126.35189053939352</v>
      </c>
      <c r="J50" s="234">
        <v>122.00953552208036</v>
      </c>
      <c r="K50" s="234">
        <v>122.03353552102044</v>
      </c>
      <c r="L50" s="234">
        <v>124.85616486669934</v>
      </c>
      <c r="M50" s="234">
        <v>124.92816486351958</v>
      </c>
      <c r="N50" s="12"/>
      <c r="O50" s="234">
        <v>124.92816486351958</v>
      </c>
      <c r="P50" s="234">
        <v>130.3743170994253</v>
      </c>
      <c r="Q50" s="234">
        <v>129.93031711903382</v>
      </c>
      <c r="R50" s="234">
        <v>131.66552691870848</v>
      </c>
      <c r="S50" s="234">
        <v>129.00152703635956</v>
      </c>
      <c r="T50" s="234" t="s">
        <v>333</v>
      </c>
      <c r="U50" s="234" t="s">
        <v>333</v>
      </c>
      <c r="V50" s="234" t="s">
        <v>333</v>
      </c>
      <c r="W50" s="234" t="s">
        <v>333</v>
      </c>
      <c r="X50" s="234" t="s">
        <v>333</v>
      </c>
      <c r="Y50" s="234" t="s">
        <v>333</v>
      </c>
      <c r="Z50" s="85"/>
    </row>
    <row r="51" spans="1:26" s="83" customFormat="1" ht="11.25" x14ac:dyDescent="0.15">
      <c r="A51" s="85"/>
      <c r="B51" s="74" t="s">
        <v>323</v>
      </c>
      <c r="C51" s="665"/>
      <c r="D51" s="668"/>
      <c r="E51" s="12"/>
      <c r="F51" s="234">
        <v>137.46522368866408</v>
      </c>
      <c r="G51" s="234">
        <v>137.34522368837796</v>
      </c>
      <c r="H51" s="234">
        <v>137.17207637429522</v>
      </c>
      <c r="I51" s="234">
        <v>136.82407637346552</v>
      </c>
      <c r="J51" s="234">
        <v>133.63288526126215</v>
      </c>
      <c r="K51" s="234">
        <v>133.65688526131936</v>
      </c>
      <c r="L51" s="234">
        <v>139.85820031131738</v>
      </c>
      <c r="M51" s="234">
        <v>139.93020031148905</v>
      </c>
      <c r="N51" s="12"/>
      <c r="O51" s="234">
        <v>139.93020031148905</v>
      </c>
      <c r="P51" s="234">
        <v>147.55778196828953</v>
      </c>
      <c r="Q51" s="234">
        <v>147.11378196723095</v>
      </c>
      <c r="R51" s="234">
        <v>146.38670058799391</v>
      </c>
      <c r="S51" s="234">
        <v>143.72270058164244</v>
      </c>
      <c r="T51" s="234" t="s">
        <v>333</v>
      </c>
      <c r="U51" s="234" t="s">
        <v>333</v>
      </c>
      <c r="V51" s="234" t="s">
        <v>333</v>
      </c>
      <c r="W51" s="234" t="s">
        <v>333</v>
      </c>
      <c r="X51" s="234" t="s">
        <v>333</v>
      </c>
      <c r="Y51" s="234" t="s">
        <v>333</v>
      </c>
      <c r="Z51" s="85"/>
    </row>
    <row r="52" spans="1:26" s="83" customFormat="1" ht="11.25" x14ac:dyDescent="0.15">
      <c r="A52" s="85"/>
      <c r="B52" s="74" t="s">
        <v>324</v>
      </c>
      <c r="C52" s="665"/>
      <c r="D52" s="668"/>
      <c r="E52" s="12"/>
      <c r="F52" s="234">
        <v>128.26455915916478</v>
      </c>
      <c r="G52" s="234">
        <v>128.14455915824388</v>
      </c>
      <c r="H52" s="234">
        <v>135.60814189994264</v>
      </c>
      <c r="I52" s="234">
        <v>135.26014189727204</v>
      </c>
      <c r="J52" s="234">
        <v>132.52066043685861</v>
      </c>
      <c r="K52" s="234">
        <v>132.54466043704281</v>
      </c>
      <c r="L52" s="234">
        <v>140.09940757171941</v>
      </c>
      <c r="M52" s="234">
        <v>140.17140757227193</v>
      </c>
      <c r="N52" s="12"/>
      <c r="O52" s="234">
        <v>140.17140757227193</v>
      </c>
      <c r="P52" s="234">
        <v>141.96531913399983</v>
      </c>
      <c r="Q52" s="234">
        <v>141.52131913059253</v>
      </c>
      <c r="R52" s="234">
        <v>142.27338876596374</v>
      </c>
      <c r="S52" s="234">
        <v>139.60938874551994</v>
      </c>
      <c r="T52" s="234" t="s">
        <v>333</v>
      </c>
      <c r="U52" s="234" t="s">
        <v>333</v>
      </c>
      <c r="V52" s="234" t="s">
        <v>333</v>
      </c>
      <c r="W52" s="234" t="s">
        <v>333</v>
      </c>
      <c r="X52" s="234" t="s">
        <v>333</v>
      </c>
      <c r="Y52" s="234" t="s">
        <v>333</v>
      </c>
      <c r="Z52" s="85"/>
    </row>
    <row r="53" spans="1:26" s="83" customFormat="1" ht="11.25" x14ac:dyDescent="0.15">
      <c r="A53" s="85"/>
      <c r="B53" s="74" t="s">
        <v>325</v>
      </c>
      <c r="C53" s="665"/>
      <c r="D53" s="668"/>
      <c r="E53" s="12"/>
      <c r="F53" s="234">
        <v>117.25912991101427</v>
      </c>
      <c r="G53" s="234">
        <v>117.13912991501969</v>
      </c>
      <c r="H53" s="234">
        <v>119.52683006717739</v>
      </c>
      <c r="I53" s="234">
        <v>119.17883007879314</v>
      </c>
      <c r="J53" s="234">
        <v>121.42513481279587</v>
      </c>
      <c r="K53" s="234">
        <v>121.44913481199478</v>
      </c>
      <c r="L53" s="234">
        <v>122.70618502036943</v>
      </c>
      <c r="M53" s="234">
        <v>122.77818501796618</v>
      </c>
      <c r="N53" s="12"/>
      <c r="O53" s="234">
        <v>122.77818501796618</v>
      </c>
      <c r="P53" s="234">
        <v>129.08535083090231</v>
      </c>
      <c r="Q53" s="234">
        <v>128.64135084572243</v>
      </c>
      <c r="R53" s="234">
        <v>127.49027461518759</v>
      </c>
      <c r="S53" s="234">
        <v>124.82627470410817</v>
      </c>
      <c r="T53" s="234" t="s">
        <v>333</v>
      </c>
      <c r="U53" s="234" t="s">
        <v>333</v>
      </c>
      <c r="V53" s="234" t="s">
        <v>333</v>
      </c>
      <c r="W53" s="234" t="s">
        <v>333</v>
      </c>
      <c r="X53" s="234" t="s">
        <v>333</v>
      </c>
      <c r="Y53" s="234" t="s">
        <v>333</v>
      </c>
      <c r="Z53" s="85"/>
    </row>
    <row r="54" spans="1:26" s="83" customFormat="1" ht="11.25" x14ac:dyDescent="0.15">
      <c r="A54" s="85"/>
      <c r="B54" s="74" t="s">
        <v>326</v>
      </c>
      <c r="C54" s="665"/>
      <c r="D54" s="668"/>
      <c r="E54" s="23"/>
      <c r="F54" s="234">
        <v>131.21426541432564</v>
      </c>
      <c r="G54" s="234">
        <v>131.09426542047683</v>
      </c>
      <c r="H54" s="234">
        <v>135.2478202516063</v>
      </c>
      <c r="I54" s="234">
        <v>134.89982026944477</v>
      </c>
      <c r="J54" s="234">
        <v>133.31609533843078</v>
      </c>
      <c r="K54" s="234">
        <v>133.34009533720052</v>
      </c>
      <c r="L54" s="234">
        <v>140.85566212422739</v>
      </c>
      <c r="M54" s="234">
        <v>140.9276621205367</v>
      </c>
      <c r="N54" s="23"/>
      <c r="O54" s="234">
        <v>140.9276621205367</v>
      </c>
      <c r="P54" s="234">
        <v>150.79038998511555</v>
      </c>
      <c r="Q54" s="234">
        <v>150.34639000787499</v>
      </c>
      <c r="R54" s="234">
        <v>142.51282308408926</v>
      </c>
      <c r="S54" s="234">
        <v>139.8488232206459</v>
      </c>
      <c r="T54" s="234" t="s">
        <v>333</v>
      </c>
      <c r="U54" s="234" t="s">
        <v>333</v>
      </c>
      <c r="V54" s="234" t="s">
        <v>333</v>
      </c>
      <c r="W54" s="234" t="s">
        <v>333</v>
      </c>
      <c r="X54" s="234" t="s">
        <v>333</v>
      </c>
      <c r="Y54" s="234" t="s">
        <v>333</v>
      </c>
      <c r="Z54" s="85"/>
    </row>
    <row r="55" spans="1:26" s="83" customFormat="1" ht="11.25" x14ac:dyDescent="0.15">
      <c r="A55" s="85"/>
      <c r="B55" s="74" t="s">
        <v>327</v>
      </c>
      <c r="C55" s="665"/>
      <c r="D55" s="668"/>
      <c r="E55" s="23"/>
      <c r="F55" s="234">
        <v>112.87642100972228</v>
      </c>
      <c r="G55" s="234">
        <v>112.75642101444296</v>
      </c>
      <c r="H55" s="234">
        <v>113.60237542192557</v>
      </c>
      <c r="I55" s="234">
        <v>113.25437543561557</v>
      </c>
      <c r="J55" s="234">
        <v>114.0082032933804</v>
      </c>
      <c r="K55" s="234">
        <v>114.03220329243628</v>
      </c>
      <c r="L55" s="234">
        <v>115.35194889108359</v>
      </c>
      <c r="M55" s="234">
        <v>115.42394888825118</v>
      </c>
      <c r="N55" s="23"/>
      <c r="O55" s="234">
        <v>115.42394888825118</v>
      </c>
      <c r="P55" s="234">
        <v>121.27843709343988</v>
      </c>
      <c r="Q55" s="234">
        <v>120.83443711090642</v>
      </c>
      <c r="R55" s="234">
        <v>121.37198584620985</v>
      </c>
      <c r="S55" s="234">
        <v>118.70798595100914</v>
      </c>
      <c r="T55" s="234" t="s">
        <v>333</v>
      </c>
      <c r="U55" s="234" t="s">
        <v>333</v>
      </c>
      <c r="V55" s="234" t="s">
        <v>333</v>
      </c>
      <c r="W55" s="234" t="s">
        <v>333</v>
      </c>
      <c r="X55" s="234" t="s">
        <v>333</v>
      </c>
      <c r="Y55" s="234" t="s">
        <v>333</v>
      </c>
      <c r="Z55" s="85"/>
    </row>
    <row r="56" spans="1:26" s="83" customFormat="1" ht="11.25" x14ac:dyDescent="0.15">
      <c r="A56" s="85"/>
      <c r="B56" s="74" t="s">
        <v>328</v>
      </c>
      <c r="C56" s="665"/>
      <c r="D56" s="668"/>
      <c r="E56" s="23"/>
      <c r="F56" s="234">
        <v>108.45356419022889</v>
      </c>
      <c r="G56" s="234">
        <v>108.33356418640227</v>
      </c>
      <c r="H56" s="234">
        <v>120.97434724310997</v>
      </c>
      <c r="I56" s="234">
        <v>120.62634723201279</v>
      </c>
      <c r="J56" s="234">
        <v>116.38071491606703</v>
      </c>
      <c r="K56" s="234">
        <v>116.40471491683236</v>
      </c>
      <c r="L56" s="234">
        <v>120.67304283265682</v>
      </c>
      <c r="M56" s="234">
        <v>120.74504283495278</v>
      </c>
      <c r="N56" s="23"/>
      <c r="O56" s="234">
        <v>120.74504283495278</v>
      </c>
      <c r="P56" s="234">
        <v>124.35987626838403</v>
      </c>
      <c r="Q56" s="234">
        <v>123.91587625422555</v>
      </c>
      <c r="R56" s="234">
        <v>134.24032048035727</v>
      </c>
      <c r="S56" s="234">
        <v>131.57632039540636</v>
      </c>
      <c r="T56" s="234" t="s">
        <v>333</v>
      </c>
      <c r="U56" s="234" t="s">
        <v>333</v>
      </c>
      <c r="V56" s="234" t="s">
        <v>333</v>
      </c>
      <c r="W56" s="234" t="s">
        <v>333</v>
      </c>
      <c r="X56" s="234" t="s">
        <v>333</v>
      </c>
      <c r="Y56" s="234" t="s">
        <v>333</v>
      </c>
      <c r="Z56" s="85"/>
    </row>
    <row r="57" spans="1:26" s="83" customFormat="1" ht="11.25" x14ac:dyDescent="0.15">
      <c r="A57" s="85"/>
      <c r="B57" s="74" t="s">
        <v>329</v>
      </c>
      <c r="C57" s="666"/>
      <c r="D57" s="669"/>
      <c r="E57" s="23"/>
      <c r="F57" s="234">
        <v>108.41773651861108</v>
      </c>
      <c r="G57" s="234">
        <v>108.29773651861107</v>
      </c>
      <c r="H57" s="234">
        <v>120.97937311923182</v>
      </c>
      <c r="I57" s="234">
        <v>120.63137311923182</v>
      </c>
      <c r="J57" s="234">
        <v>116.38255397526829</v>
      </c>
      <c r="K57" s="234">
        <v>116.4065539752683</v>
      </c>
      <c r="L57" s="234">
        <v>120.68792920353981</v>
      </c>
      <c r="M57" s="234">
        <v>120.75992920353981</v>
      </c>
      <c r="N57" s="23"/>
      <c r="O57" s="234">
        <v>120.75992920353981</v>
      </c>
      <c r="P57" s="234">
        <v>124.36459188902195</v>
      </c>
      <c r="Q57" s="234">
        <v>123.92059188902195</v>
      </c>
      <c r="R57" s="234">
        <v>134.26658823529411</v>
      </c>
      <c r="S57" s="234">
        <v>131.60258823529409</v>
      </c>
      <c r="T57" s="234" t="s">
        <v>333</v>
      </c>
      <c r="U57" s="234" t="s">
        <v>333</v>
      </c>
      <c r="V57" s="234" t="s">
        <v>333</v>
      </c>
      <c r="W57" s="234" t="s">
        <v>333</v>
      </c>
      <c r="X57" s="234" t="s">
        <v>333</v>
      </c>
      <c r="Y57" s="234" t="s">
        <v>333</v>
      </c>
      <c r="Z57" s="85"/>
    </row>
    <row r="58" spans="1:26" s="83" customFormat="1" ht="11.25" x14ac:dyDescent="0.15">
      <c r="A58" s="85"/>
      <c r="B58" s="85"/>
      <c r="C58" s="85"/>
      <c r="D58" s="85"/>
      <c r="E58" s="227"/>
      <c r="F58" s="227"/>
      <c r="G58" s="227"/>
      <c r="H58" s="227"/>
      <c r="I58" s="227"/>
      <c r="J58" s="227"/>
      <c r="K58" s="228"/>
      <c r="L58" s="228"/>
      <c r="M58" s="232"/>
      <c r="N58" s="227"/>
      <c r="O58" s="233"/>
      <c r="P58" s="227"/>
      <c r="Q58" s="227"/>
      <c r="R58" s="227"/>
      <c r="S58" s="227"/>
      <c r="T58" s="227"/>
      <c r="U58" s="227"/>
      <c r="V58" s="227"/>
      <c r="W58" s="227"/>
      <c r="X58" s="227"/>
      <c r="Y58" s="85"/>
    </row>
    <row r="59" spans="1:26" s="85" customFormat="1" ht="11.25" x14ac:dyDescent="0.15"/>
    <row r="60" spans="1:26" s="122" customFormat="1" ht="11.25" x14ac:dyDescent="0.15">
      <c r="B60" s="123" t="s">
        <v>503</v>
      </c>
    </row>
    <row r="61" spans="1:26" s="85" customFormat="1" ht="11.25" x14ac:dyDescent="0.15">
      <c r="B61" s="89"/>
    </row>
    <row r="62" spans="1:26" s="85" customFormat="1" ht="11.25" x14ac:dyDescent="0.15"/>
    <row r="63" spans="1:26" s="85" customFormat="1" ht="14.25" customHeight="1" x14ac:dyDescent="0.15">
      <c r="B63" s="219" t="s">
        <v>41</v>
      </c>
      <c r="C63" s="218" t="s">
        <v>346</v>
      </c>
      <c r="D63" s="217" t="s">
        <v>4</v>
      </c>
      <c r="E63" s="670" t="s">
        <v>311</v>
      </c>
      <c r="F63" s="670"/>
      <c r="G63" s="222" t="s">
        <v>312</v>
      </c>
      <c r="H63" s="222" t="s">
        <v>313</v>
      </c>
      <c r="I63" s="222" t="s">
        <v>34</v>
      </c>
    </row>
    <row r="64" spans="1:26" s="85" customFormat="1" ht="13.5" customHeight="1" x14ac:dyDescent="0.15">
      <c r="B64" s="671" t="s">
        <v>33</v>
      </c>
      <c r="C64" s="224" t="s">
        <v>360</v>
      </c>
      <c r="D64" s="644" t="s">
        <v>316</v>
      </c>
      <c r="E64" s="674"/>
      <c r="F64" s="674"/>
      <c r="G64" s="211">
        <v>8.7242766442804829</v>
      </c>
      <c r="H64" s="211">
        <v>8.8893571898031851</v>
      </c>
      <c r="I64" s="211">
        <v>8.8078470890364855</v>
      </c>
    </row>
    <row r="65" spans="2:9" s="85" customFormat="1" ht="13.5" customHeight="1" x14ac:dyDescent="0.15">
      <c r="B65" s="672"/>
      <c r="C65" s="224" t="s">
        <v>361</v>
      </c>
      <c r="D65" s="645"/>
      <c r="E65" s="674"/>
      <c r="F65" s="674"/>
      <c r="G65" s="211">
        <v>113.18109155315162</v>
      </c>
      <c r="H65" s="211">
        <v>115.36808440927459</v>
      </c>
      <c r="I65" s="211">
        <v>113.64976693430289</v>
      </c>
    </row>
    <row r="66" spans="2:9" s="85" customFormat="1" ht="13.5" customHeight="1" x14ac:dyDescent="0.15">
      <c r="B66" s="673"/>
      <c r="C66" s="224" t="s">
        <v>44</v>
      </c>
      <c r="D66" s="646"/>
      <c r="E66" s="674"/>
      <c r="F66" s="674"/>
      <c r="G66" s="216">
        <v>121.9053681974321</v>
      </c>
      <c r="H66" s="216">
        <v>124.25744159907777</v>
      </c>
      <c r="I66" s="216">
        <v>122.45761402333937</v>
      </c>
    </row>
    <row r="67" spans="2:9" s="96" customFormat="1" ht="11.25" x14ac:dyDescent="0.15"/>
    <row r="68" spans="2:9" x14ac:dyDescent="0.2"/>
    <row r="69" spans="2:9" hidden="1" x14ac:dyDescent="0.2"/>
    <row r="70" spans="2:9" hidden="1" x14ac:dyDescent="0.2"/>
    <row r="71" spans="2:9" hidden="1" x14ac:dyDescent="0.2"/>
    <row r="72" spans="2:9" hidden="1" x14ac:dyDescent="0.2"/>
    <row r="73" spans="2:9" hidden="1" x14ac:dyDescent="0.2"/>
    <row r="74" spans="2:9" hidden="1" x14ac:dyDescent="0.2"/>
    <row r="75" spans="2:9" hidden="1" x14ac:dyDescent="0.2"/>
    <row r="76" spans="2:9" hidden="1" x14ac:dyDescent="0.2"/>
    <row r="77" spans="2:9" hidden="1" x14ac:dyDescent="0.2"/>
    <row r="78" spans="2:9" hidden="1" x14ac:dyDescent="0.2"/>
    <row r="79" spans="2:9" hidden="1" x14ac:dyDescent="0.2"/>
    <row r="80" spans="2:9"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sheetData>
  <mergeCells count="21">
    <mergeCell ref="E63:F63"/>
    <mergeCell ref="B64:B66"/>
    <mergeCell ref="D64:D66"/>
    <mergeCell ref="E64:F66"/>
    <mergeCell ref="B28:Y28"/>
    <mergeCell ref="C29:C42"/>
    <mergeCell ref="D29:D42"/>
    <mergeCell ref="C44:C57"/>
    <mergeCell ref="D44:D57"/>
    <mergeCell ref="B43:Y43"/>
    <mergeCell ref="O8:Y8"/>
    <mergeCell ref="F9:M9"/>
    <mergeCell ref="O9:Y9"/>
    <mergeCell ref="B13:Y13"/>
    <mergeCell ref="C14:C27"/>
    <mergeCell ref="D14:D27"/>
    <mergeCell ref="B3:M3"/>
    <mergeCell ref="B8:B12"/>
    <mergeCell ref="C8:C12"/>
    <mergeCell ref="D8:D9"/>
    <mergeCell ref="F8:M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79998168889431442"/>
  </sheetPr>
  <dimension ref="A1:AB372"/>
  <sheetViews>
    <sheetView zoomScaleNormal="100" workbookViewId="0"/>
  </sheetViews>
  <sheetFormatPr defaultColWidth="0" defaultRowHeight="12.75" zeroHeight="1" x14ac:dyDescent="0.2"/>
  <cols>
    <col min="1" max="1" width="8.875" style="142" customWidth="1"/>
    <col min="2" max="2" width="41.5" style="4" customWidth="1"/>
    <col min="3" max="3" width="15.625" style="4" customWidth="1"/>
    <col min="4" max="10" width="15.625" style="142" customWidth="1"/>
    <col min="11" max="11" width="1.375" style="142" customWidth="1"/>
    <col min="12" max="22" width="15.625" style="142" customWidth="1"/>
    <col min="23" max="23" width="8.875" style="142" customWidth="1"/>
    <col min="24" max="28" width="0" style="4" hidden="1" customWidth="1"/>
    <col min="29" max="16384" width="8.875" style="4" hidden="1"/>
  </cols>
  <sheetData>
    <row r="1" spans="1:27" s="3" customFormat="1" x14ac:dyDescent="0.2"/>
    <row r="2" spans="1:27" s="3" customFormat="1" ht="18" x14ac:dyDescent="0.25">
      <c r="B2" s="5" t="s">
        <v>288</v>
      </c>
      <c r="C2" s="5"/>
      <c r="D2" s="5"/>
      <c r="E2" s="5"/>
      <c r="F2" s="5"/>
      <c r="G2" s="5"/>
      <c r="H2" s="5"/>
      <c r="I2" s="5"/>
      <c r="Q2" s="5"/>
    </row>
    <row r="3" spans="1:27" s="3" customFormat="1" ht="29.25" customHeight="1" x14ac:dyDescent="0.2">
      <c r="B3" s="675" t="s">
        <v>474</v>
      </c>
      <c r="C3" s="675"/>
      <c r="D3" s="675"/>
      <c r="E3" s="675"/>
      <c r="F3" s="675"/>
      <c r="G3" s="675"/>
      <c r="H3" s="675"/>
      <c r="I3" s="675"/>
      <c r="J3" s="675"/>
      <c r="K3" s="675"/>
      <c r="L3" s="675"/>
      <c r="M3" s="6"/>
      <c r="N3" s="6"/>
      <c r="O3" s="6"/>
      <c r="P3" s="6"/>
      <c r="Q3" s="6"/>
      <c r="R3" s="6"/>
      <c r="S3" s="6"/>
      <c r="T3" s="6"/>
      <c r="U3" s="6"/>
      <c r="V3" s="6"/>
      <c r="W3" s="6"/>
      <c r="X3" s="6"/>
      <c r="Y3" s="6"/>
      <c r="Z3" s="6"/>
      <c r="AA3" s="6"/>
    </row>
    <row r="4" spans="1:27" s="3" customFormat="1" x14ac:dyDescent="0.2"/>
    <row r="5" spans="1:27" s="7" customFormat="1" x14ac:dyDescent="0.2">
      <c r="B5" s="9"/>
    </row>
    <row r="6" spans="1:27" s="142" customFormat="1" x14ac:dyDescent="0.2"/>
    <row r="7" spans="1:27" s="143" customFormat="1" x14ac:dyDescent="0.2">
      <c r="B7" s="156" t="s">
        <v>295</v>
      </c>
    </row>
    <row r="8" spans="1:27" s="142" customFormat="1" x14ac:dyDescent="0.2"/>
    <row r="9" spans="1:27" x14ac:dyDescent="0.2">
      <c r="B9" s="144" t="s">
        <v>475</v>
      </c>
      <c r="C9" s="145">
        <f>G16</f>
        <v>102.2</v>
      </c>
    </row>
    <row r="10" spans="1:27" s="150" customFormat="1" x14ac:dyDescent="0.2"/>
    <row r="11" spans="1:27" s="146" customFormat="1" ht="11.25" x14ac:dyDescent="0.15">
      <c r="A11" s="151"/>
      <c r="B11" s="676"/>
      <c r="C11" s="533" t="s">
        <v>485</v>
      </c>
      <c r="D11" s="563"/>
      <c r="E11" s="563"/>
      <c r="F11" s="563"/>
      <c r="G11" s="563"/>
      <c r="H11" s="563"/>
      <c r="I11" s="563"/>
      <c r="J11" s="564"/>
      <c r="K11" s="23"/>
      <c r="L11" s="533" t="s">
        <v>477</v>
      </c>
      <c r="M11" s="534"/>
      <c r="N11" s="534"/>
      <c r="O11" s="534"/>
      <c r="P11" s="534"/>
      <c r="Q11" s="534"/>
      <c r="R11" s="534"/>
      <c r="S11" s="534"/>
      <c r="T11" s="534"/>
      <c r="U11" s="534"/>
      <c r="V11" s="535"/>
      <c r="W11" s="151"/>
    </row>
    <row r="12" spans="1:27" s="146" customFormat="1" ht="11.25" customHeight="1" x14ac:dyDescent="0.15">
      <c r="A12" s="151"/>
      <c r="B12" s="676"/>
      <c r="C12" s="527" t="s">
        <v>464</v>
      </c>
      <c r="D12" s="528"/>
      <c r="E12" s="528"/>
      <c r="F12" s="528"/>
      <c r="G12" s="528"/>
      <c r="H12" s="528"/>
      <c r="I12" s="528"/>
      <c r="J12" s="529"/>
      <c r="K12" s="23"/>
      <c r="L12" s="536" t="s">
        <v>478</v>
      </c>
      <c r="M12" s="537"/>
      <c r="N12" s="537"/>
      <c r="O12" s="537"/>
      <c r="P12" s="537"/>
      <c r="Q12" s="537"/>
      <c r="R12" s="537"/>
      <c r="S12" s="537"/>
      <c r="T12" s="537"/>
      <c r="U12" s="537"/>
      <c r="V12" s="538"/>
      <c r="W12" s="151"/>
    </row>
    <row r="13" spans="1:27" s="146" customFormat="1" ht="11.25" x14ac:dyDescent="0.15">
      <c r="A13" s="151"/>
      <c r="B13" s="147" t="s">
        <v>476</v>
      </c>
      <c r="C13" s="148" t="s">
        <v>246</v>
      </c>
      <c r="D13" s="148" t="s">
        <v>252</v>
      </c>
      <c r="E13" s="148" t="s">
        <v>258</v>
      </c>
      <c r="F13" s="148" t="s">
        <v>264</v>
      </c>
      <c r="G13" s="148" t="s">
        <v>270</v>
      </c>
      <c r="H13" s="148" t="s">
        <v>276</v>
      </c>
      <c r="I13" s="148" t="s">
        <v>282</v>
      </c>
      <c r="J13" s="148" t="s">
        <v>339</v>
      </c>
      <c r="K13" s="23"/>
      <c r="L13" s="148" t="s">
        <v>339</v>
      </c>
      <c r="M13" s="148" t="s">
        <v>375</v>
      </c>
      <c r="N13" s="148" t="s">
        <v>376</v>
      </c>
      <c r="O13" s="148" t="s">
        <v>377</v>
      </c>
      <c r="P13" s="148" t="s">
        <v>378</v>
      </c>
      <c r="Q13" s="148" t="s">
        <v>379</v>
      </c>
      <c r="R13" s="148" t="s">
        <v>380</v>
      </c>
      <c r="S13" s="148" t="s">
        <v>381</v>
      </c>
      <c r="T13" s="148" t="s">
        <v>382</v>
      </c>
      <c r="U13" s="148" t="s">
        <v>383</v>
      </c>
      <c r="V13" s="148" t="s">
        <v>384</v>
      </c>
      <c r="W13" s="151"/>
    </row>
    <row r="14" spans="1:27" s="146" customFormat="1" ht="27" customHeight="1" x14ac:dyDescent="0.15">
      <c r="A14" s="151"/>
      <c r="B14" s="13" t="s">
        <v>5</v>
      </c>
      <c r="C14" s="140" t="s">
        <v>46</v>
      </c>
      <c r="D14" s="140" t="s">
        <v>479</v>
      </c>
      <c r="E14" s="140" t="s">
        <v>47</v>
      </c>
      <c r="F14" s="140" t="s">
        <v>48</v>
      </c>
      <c r="G14" s="140" t="s">
        <v>6</v>
      </c>
      <c r="H14" s="15" t="s">
        <v>7</v>
      </c>
      <c r="I14" s="140" t="s">
        <v>8</v>
      </c>
      <c r="J14" s="140" t="s">
        <v>304</v>
      </c>
      <c r="K14" s="23"/>
      <c r="L14" s="139" t="s">
        <v>452</v>
      </c>
      <c r="M14" s="139" t="s">
        <v>9</v>
      </c>
      <c r="N14" s="139" t="s">
        <v>10</v>
      </c>
      <c r="O14" s="17" t="s">
        <v>11</v>
      </c>
      <c r="P14" s="139" t="s">
        <v>12</v>
      </c>
      <c r="Q14" s="139" t="s">
        <v>13</v>
      </c>
      <c r="R14" s="139" t="s">
        <v>14</v>
      </c>
      <c r="S14" s="139" t="s">
        <v>15</v>
      </c>
      <c r="T14" s="139" t="s">
        <v>16</v>
      </c>
      <c r="U14" s="139" t="s">
        <v>17</v>
      </c>
      <c r="V14" s="139" t="s">
        <v>18</v>
      </c>
      <c r="W14" s="151"/>
    </row>
    <row r="15" spans="1:27" s="146" customFormat="1" ht="11.25" x14ac:dyDescent="0.15">
      <c r="A15" s="151"/>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51"/>
    </row>
    <row r="16" spans="1:27" s="146" customFormat="1" ht="11.25" x14ac:dyDescent="0.15">
      <c r="A16" s="151"/>
      <c r="B16" s="149" t="s">
        <v>288</v>
      </c>
      <c r="C16" s="302">
        <f>_xlfn.IFNA(VLOOKUP(C13,$B$33:$C$1499,2, FALSE),"-")</f>
        <v>99.9</v>
      </c>
      <c r="D16" s="302">
        <f t="shared" ref="D16:V16" si="0">_xlfn.IFNA(VLOOKUP(D13,$B$33:$C$1499,2, FALSE),"-")</f>
        <v>100.1</v>
      </c>
      <c r="E16" s="302">
        <f t="shared" si="0"/>
        <v>100.4</v>
      </c>
      <c r="F16" s="302">
        <f t="shared" si="0"/>
        <v>101</v>
      </c>
      <c r="G16" s="302">
        <f t="shared" si="0"/>
        <v>102.2</v>
      </c>
      <c r="H16" s="302">
        <f t="shared" si="0"/>
        <v>103.5</v>
      </c>
      <c r="I16" s="302">
        <f t="shared" si="0"/>
        <v>105</v>
      </c>
      <c r="J16" s="302">
        <f t="shared" si="0"/>
        <v>105.9</v>
      </c>
      <c r="K16" s="23"/>
      <c r="L16" s="302">
        <f>_xlfn.IFNA(VLOOKUP(L13,$B$33:$C$1499,2, FALSE),"-")</f>
        <v>105.9</v>
      </c>
      <c r="M16" s="302">
        <f t="shared" si="0"/>
        <v>107.1</v>
      </c>
      <c r="N16" s="302">
        <f t="shared" si="0"/>
        <v>107.9</v>
      </c>
      <c r="O16" s="302">
        <f>_xlfn.IFNA(VLOOKUP(O13,$B$33:$C$1499,2, FALSE),"-")</f>
        <v>108.5</v>
      </c>
      <c r="P16" s="302">
        <f t="shared" si="0"/>
        <v>108.8</v>
      </c>
      <c r="Q16" s="302" t="str">
        <f t="shared" si="0"/>
        <v>-</v>
      </c>
      <c r="R16" s="302" t="str">
        <f t="shared" si="0"/>
        <v>-</v>
      </c>
      <c r="S16" s="302" t="str">
        <f t="shared" si="0"/>
        <v>-</v>
      </c>
      <c r="T16" s="302" t="str">
        <f t="shared" si="0"/>
        <v>-</v>
      </c>
      <c r="U16" s="302" t="str">
        <f t="shared" si="0"/>
        <v>-</v>
      </c>
      <c r="V16" s="302" t="str">
        <f t="shared" si="0"/>
        <v>-</v>
      </c>
      <c r="W16" s="151"/>
    </row>
    <row r="17" spans="2:22" s="151" customFormat="1" ht="11.25" x14ac:dyDescent="0.15">
      <c r="B17" s="152"/>
      <c r="C17" s="153"/>
      <c r="D17" s="153"/>
      <c r="E17" s="153"/>
      <c r="F17" s="153"/>
      <c r="G17" s="153"/>
      <c r="H17" s="153"/>
      <c r="I17" s="153"/>
      <c r="J17" s="153"/>
      <c r="K17" s="153"/>
      <c r="L17" s="153"/>
      <c r="M17" s="153"/>
      <c r="N17" s="153"/>
      <c r="O17" s="153"/>
      <c r="P17" s="153"/>
      <c r="Q17" s="153"/>
      <c r="R17" s="153"/>
      <c r="S17" s="153"/>
      <c r="T17" s="153"/>
      <c r="U17" s="153"/>
      <c r="V17" s="153"/>
    </row>
    <row r="18" spans="2:22" s="150" customFormat="1" x14ac:dyDescent="0.2">
      <c r="B18" s="154"/>
      <c r="C18" s="155"/>
      <c r="D18" s="155"/>
      <c r="E18" s="155"/>
      <c r="F18" s="155"/>
      <c r="G18" s="155"/>
      <c r="H18" s="155"/>
      <c r="I18" s="155"/>
      <c r="J18" s="155"/>
      <c r="K18" s="155"/>
      <c r="L18" s="155"/>
      <c r="M18" s="155"/>
      <c r="N18" s="155"/>
      <c r="O18" s="155"/>
      <c r="P18" s="155"/>
      <c r="Q18" s="155"/>
      <c r="R18" s="155"/>
      <c r="S18" s="155"/>
      <c r="T18" s="155"/>
      <c r="U18" s="155"/>
      <c r="V18" s="155"/>
    </row>
    <row r="19" spans="2:22" s="143" customFormat="1" x14ac:dyDescent="0.2">
      <c r="B19" s="156" t="s">
        <v>296</v>
      </c>
    </row>
    <row r="20" spans="2:22" s="142" customFormat="1" x14ac:dyDescent="0.2"/>
    <row r="21" spans="2:22" s="142" customFormat="1" ht="42.75" customHeight="1" x14ac:dyDescent="0.2">
      <c r="B21" s="157" t="s">
        <v>386</v>
      </c>
      <c r="C21" s="679" t="s">
        <v>387</v>
      </c>
      <c r="D21" s="679"/>
      <c r="E21" s="679"/>
      <c r="F21" s="679"/>
    </row>
    <row r="22" spans="2:22" s="142" customFormat="1" ht="27.75" customHeight="1" x14ac:dyDescent="0.2">
      <c r="B22" s="157" t="s">
        <v>385</v>
      </c>
      <c r="C22" s="677" t="s">
        <v>340</v>
      </c>
      <c r="D22" s="678"/>
      <c r="E22" s="678"/>
      <c r="F22" s="678"/>
    </row>
    <row r="23" spans="2:22" s="142" customFormat="1" x14ac:dyDescent="0.2"/>
    <row r="24" spans="2:22" s="142" customFormat="1" x14ac:dyDescent="0.2"/>
    <row r="25" spans="2:22" ht="38.25" x14ac:dyDescent="0.2">
      <c r="B25" s="365" t="s">
        <v>49</v>
      </c>
      <c r="C25" s="366" t="s">
        <v>50</v>
      </c>
    </row>
    <row r="26" spans="2:22" x14ac:dyDescent="0.2">
      <c r="B26" s="367" t="s">
        <v>51</v>
      </c>
      <c r="C26" s="368" t="s">
        <v>52</v>
      </c>
    </row>
    <row r="27" spans="2:22" x14ac:dyDescent="0.2">
      <c r="B27" s="367" t="s">
        <v>53</v>
      </c>
      <c r="C27" s="368" t="s">
        <v>54</v>
      </c>
    </row>
    <row r="28" spans="2:22" x14ac:dyDescent="0.2">
      <c r="B28" s="367" t="s">
        <v>55</v>
      </c>
      <c r="C28" s="368" t="s">
        <v>56</v>
      </c>
    </row>
    <row r="29" spans="2:22" ht="25.5" x14ac:dyDescent="0.2">
      <c r="B29" s="367" t="s">
        <v>4</v>
      </c>
      <c r="C29" s="368" t="s">
        <v>57</v>
      </c>
    </row>
    <row r="30" spans="2:22" x14ac:dyDescent="0.2">
      <c r="B30" s="367" t="s">
        <v>58</v>
      </c>
      <c r="C30" s="368" t="s">
        <v>336</v>
      </c>
    </row>
    <row r="31" spans="2:22" x14ac:dyDescent="0.2">
      <c r="B31" s="367" t="s">
        <v>59</v>
      </c>
      <c r="C31" s="368" t="s">
        <v>337</v>
      </c>
    </row>
    <row r="32" spans="2:22" x14ac:dyDescent="0.2">
      <c r="B32" s="367" t="s">
        <v>60</v>
      </c>
      <c r="C32" s="368"/>
    </row>
    <row r="33" spans="2:3" x14ac:dyDescent="0.2">
      <c r="B33" s="367" t="s">
        <v>61</v>
      </c>
      <c r="C33" s="369">
        <v>79.400000000000006</v>
      </c>
    </row>
    <row r="34" spans="2:3" x14ac:dyDescent="0.2">
      <c r="B34" s="367" t="s">
        <v>62</v>
      </c>
      <c r="C34" s="369">
        <v>81.400000000000006</v>
      </c>
    </row>
    <row r="35" spans="2:3" x14ac:dyDescent="0.2">
      <c r="B35" s="367" t="s">
        <v>63</v>
      </c>
      <c r="C35" s="369">
        <v>83.3</v>
      </c>
    </row>
    <row r="36" spans="2:3" x14ac:dyDescent="0.2">
      <c r="B36" s="367" t="s">
        <v>64</v>
      </c>
      <c r="C36" s="369">
        <v>86.2</v>
      </c>
    </row>
    <row r="37" spans="2:3" x14ac:dyDescent="0.2">
      <c r="B37" s="367" t="s">
        <v>65</v>
      </c>
      <c r="C37" s="369">
        <v>87.9</v>
      </c>
    </row>
    <row r="38" spans="2:3" x14ac:dyDescent="0.2">
      <c r="B38" s="367" t="s">
        <v>66</v>
      </c>
      <c r="C38" s="369">
        <v>90.1</v>
      </c>
    </row>
    <row r="39" spans="2:3" x14ac:dyDescent="0.2">
      <c r="B39" s="367" t="s">
        <v>67</v>
      </c>
      <c r="C39" s="369">
        <v>93.6</v>
      </c>
    </row>
    <row r="40" spans="2:3" x14ac:dyDescent="0.2">
      <c r="B40" s="367" t="s">
        <v>68</v>
      </c>
      <c r="C40" s="369">
        <v>96</v>
      </c>
    </row>
    <row r="41" spans="2:3" x14ac:dyDescent="0.2">
      <c r="B41" s="367" t="s">
        <v>69</v>
      </c>
      <c r="C41" s="369">
        <v>98.2</v>
      </c>
    </row>
    <row r="42" spans="2:3" x14ac:dyDescent="0.2">
      <c r="B42" s="367" t="s">
        <v>70</v>
      </c>
      <c r="C42" s="369">
        <v>99.6</v>
      </c>
    </row>
    <row r="43" spans="2:3" x14ac:dyDescent="0.2">
      <c r="B43" s="367" t="s">
        <v>71</v>
      </c>
      <c r="C43" s="369">
        <v>100</v>
      </c>
    </row>
    <row r="44" spans="2:3" x14ac:dyDescent="0.2">
      <c r="B44" s="367" t="s">
        <v>72</v>
      </c>
      <c r="C44" s="369">
        <v>101</v>
      </c>
    </row>
    <row r="45" spans="2:3" x14ac:dyDescent="0.2">
      <c r="B45" s="367" t="s">
        <v>73</v>
      </c>
      <c r="C45" s="369">
        <v>103.6</v>
      </c>
    </row>
    <row r="46" spans="2:3" x14ac:dyDescent="0.2">
      <c r="B46" s="367" t="s">
        <v>74</v>
      </c>
      <c r="C46" s="369">
        <v>78.5</v>
      </c>
    </row>
    <row r="47" spans="2:3" x14ac:dyDescent="0.2">
      <c r="B47" s="367" t="s">
        <v>75</v>
      </c>
      <c r="C47" s="369">
        <v>79.3</v>
      </c>
    </row>
    <row r="48" spans="2:3" x14ac:dyDescent="0.2">
      <c r="B48" s="367" t="s">
        <v>76</v>
      </c>
      <c r="C48" s="369">
        <v>79.7</v>
      </c>
    </row>
    <row r="49" spans="2:3" x14ac:dyDescent="0.2">
      <c r="B49" s="367" t="s">
        <v>77</v>
      </c>
      <c r="C49" s="369">
        <v>80.099999999999994</v>
      </c>
    </row>
    <row r="50" spans="2:3" x14ac:dyDescent="0.2">
      <c r="B50" s="367" t="s">
        <v>78</v>
      </c>
      <c r="C50" s="369">
        <v>80.2</v>
      </c>
    </row>
    <row r="51" spans="2:3" x14ac:dyDescent="0.2">
      <c r="B51" s="367" t="s">
        <v>79</v>
      </c>
      <c r="C51" s="369">
        <v>81.2</v>
      </c>
    </row>
    <row r="52" spans="2:3" x14ac:dyDescent="0.2">
      <c r="B52" s="367" t="s">
        <v>80</v>
      </c>
      <c r="C52" s="369">
        <v>81.7</v>
      </c>
    </row>
    <row r="53" spans="2:3" x14ac:dyDescent="0.2">
      <c r="B53" s="367" t="s">
        <v>81</v>
      </c>
      <c r="C53" s="369">
        <v>82.3</v>
      </c>
    </row>
    <row r="54" spans="2:3" x14ac:dyDescent="0.2">
      <c r="B54" s="367" t="s">
        <v>82</v>
      </c>
      <c r="C54" s="369">
        <v>82.4</v>
      </c>
    </row>
    <row r="55" spans="2:3" x14ac:dyDescent="0.2">
      <c r="B55" s="367" t="s">
        <v>83</v>
      </c>
      <c r="C55" s="369">
        <v>83.3</v>
      </c>
    </row>
    <row r="56" spans="2:3" x14ac:dyDescent="0.2">
      <c r="B56" s="367" t="s">
        <v>84</v>
      </c>
      <c r="C56" s="369">
        <v>83.3</v>
      </c>
    </row>
    <row r="57" spans="2:3" x14ac:dyDescent="0.2">
      <c r="B57" s="367" t="s">
        <v>85</v>
      </c>
      <c r="C57" s="369">
        <v>84.1</v>
      </c>
    </row>
    <row r="58" spans="2:3" x14ac:dyDescent="0.2">
      <c r="B58" s="367" t="s">
        <v>86</v>
      </c>
      <c r="C58" s="369">
        <v>84.5</v>
      </c>
    </row>
    <row r="59" spans="2:3" x14ac:dyDescent="0.2">
      <c r="B59" s="367" t="s">
        <v>87</v>
      </c>
      <c r="C59" s="369">
        <v>86.1</v>
      </c>
    </row>
    <row r="60" spans="2:3" x14ac:dyDescent="0.2">
      <c r="B60" s="367" t="s">
        <v>88</v>
      </c>
      <c r="C60" s="369">
        <v>87.1</v>
      </c>
    </row>
    <row r="61" spans="2:3" x14ac:dyDescent="0.2">
      <c r="B61" s="367" t="s">
        <v>89</v>
      </c>
      <c r="C61" s="369">
        <v>87.2</v>
      </c>
    </row>
    <row r="62" spans="2:3" x14ac:dyDescent="0.2">
      <c r="B62" s="367" t="s">
        <v>90</v>
      </c>
      <c r="C62" s="369">
        <v>87</v>
      </c>
    </row>
    <row r="63" spans="2:3" x14ac:dyDescent="0.2">
      <c r="B63" s="367" t="s">
        <v>91</v>
      </c>
      <c r="C63" s="369">
        <v>87.8</v>
      </c>
    </row>
    <row r="64" spans="2:3" x14ac:dyDescent="0.2">
      <c r="B64" s="367" t="s">
        <v>92</v>
      </c>
      <c r="C64" s="369">
        <v>88.2</v>
      </c>
    </row>
    <row r="65" spans="2:3" x14ac:dyDescent="0.2">
      <c r="B65" s="367" t="s">
        <v>93</v>
      </c>
      <c r="C65" s="369">
        <v>88.6</v>
      </c>
    </row>
    <row r="66" spans="2:3" x14ac:dyDescent="0.2">
      <c r="B66" s="367" t="s">
        <v>94</v>
      </c>
      <c r="C66" s="369">
        <v>89.1</v>
      </c>
    </row>
    <row r="67" spans="2:3" x14ac:dyDescent="0.2">
      <c r="B67" s="367" t="s">
        <v>95</v>
      </c>
      <c r="C67" s="369">
        <v>90</v>
      </c>
    </row>
    <row r="68" spans="2:3" x14ac:dyDescent="0.2">
      <c r="B68" s="367" t="s">
        <v>96</v>
      </c>
      <c r="C68" s="369">
        <v>90.3</v>
      </c>
    </row>
    <row r="69" spans="2:3" x14ac:dyDescent="0.2">
      <c r="B69" s="367" t="s">
        <v>97</v>
      </c>
      <c r="C69" s="369">
        <v>91.1</v>
      </c>
    </row>
    <row r="70" spans="2:3" x14ac:dyDescent="0.2">
      <c r="B70" s="367" t="s">
        <v>98</v>
      </c>
      <c r="C70" s="369">
        <v>92.2</v>
      </c>
    </row>
    <row r="71" spans="2:3" x14ac:dyDescent="0.2">
      <c r="B71" s="367" t="s">
        <v>99</v>
      </c>
      <c r="C71" s="369">
        <v>93.4</v>
      </c>
    </row>
    <row r="72" spans="2:3" x14ac:dyDescent="0.2">
      <c r="B72" s="367" t="s">
        <v>100</v>
      </c>
      <c r="C72" s="369">
        <v>93.9</v>
      </c>
    </row>
    <row r="73" spans="2:3" x14ac:dyDescent="0.2">
      <c r="B73" s="367" t="s">
        <v>101</v>
      </c>
      <c r="C73" s="369">
        <v>94.7</v>
      </c>
    </row>
    <row r="74" spans="2:3" x14ac:dyDescent="0.2">
      <c r="B74" s="367" t="s">
        <v>102</v>
      </c>
      <c r="C74" s="369">
        <v>95.1</v>
      </c>
    </row>
    <row r="75" spans="2:3" x14ac:dyDescent="0.2">
      <c r="B75" s="367" t="s">
        <v>103</v>
      </c>
      <c r="C75" s="369">
        <v>95.8</v>
      </c>
    </row>
    <row r="76" spans="2:3" x14ac:dyDescent="0.2">
      <c r="B76" s="367" t="s">
        <v>104</v>
      </c>
      <c r="C76" s="368">
        <v>96.1</v>
      </c>
    </row>
    <row r="77" spans="2:3" x14ac:dyDescent="0.2">
      <c r="B77" s="367" t="s">
        <v>105</v>
      </c>
      <c r="C77" s="368">
        <v>97</v>
      </c>
    </row>
    <row r="78" spans="2:3" x14ac:dyDescent="0.2">
      <c r="B78" s="367" t="s">
        <v>106</v>
      </c>
      <c r="C78" s="368">
        <v>97.4</v>
      </c>
    </row>
    <row r="79" spans="2:3" x14ac:dyDescent="0.2">
      <c r="B79" s="367" t="s">
        <v>107</v>
      </c>
      <c r="C79" s="368">
        <v>98.1</v>
      </c>
    </row>
    <row r="80" spans="2:3" x14ac:dyDescent="0.2">
      <c r="B80" s="367" t="s">
        <v>108</v>
      </c>
      <c r="C80" s="368">
        <v>98.4</v>
      </c>
    </row>
    <row r="81" spans="2:3" x14ac:dyDescent="0.2">
      <c r="B81" s="367" t="s">
        <v>109</v>
      </c>
      <c r="C81" s="368">
        <v>98.9</v>
      </c>
    </row>
    <row r="82" spans="2:3" x14ac:dyDescent="0.2">
      <c r="B82" s="367" t="s">
        <v>110</v>
      </c>
      <c r="C82" s="368">
        <v>99</v>
      </c>
    </row>
    <row r="83" spans="2:3" x14ac:dyDescent="0.2">
      <c r="B83" s="367" t="s">
        <v>111</v>
      </c>
      <c r="C83" s="368">
        <v>99.7</v>
      </c>
    </row>
    <row r="84" spans="2:3" x14ac:dyDescent="0.2">
      <c r="B84" s="367" t="s">
        <v>112</v>
      </c>
      <c r="C84" s="368">
        <v>99.8</v>
      </c>
    </row>
    <row r="85" spans="2:3" x14ac:dyDescent="0.2">
      <c r="B85" s="367" t="s">
        <v>113</v>
      </c>
      <c r="C85" s="368">
        <v>100</v>
      </c>
    </row>
    <row r="86" spans="2:3" x14ac:dyDescent="0.2">
      <c r="B86" s="367" t="s">
        <v>114</v>
      </c>
      <c r="C86" s="368">
        <v>99.4</v>
      </c>
    </row>
    <row r="87" spans="2:3" x14ac:dyDescent="0.2">
      <c r="B87" s="367" t="s">
        <v>115</v>
      </c>
      <c r="C87" s="368">
        <v>100</v>
      </c>
    </row>
    <row r="88" spans="2:3" x14ac:dyDescent="0.2">
      <c r="B88" s="367" t="s">
        <v>116</v>
      </c>
      <c r="C88" s="368">
        <v>100.2</v>
      </c>
    </row>
    <row r="89" spans="2:3" x14ac:dyDescent="0.2">
      <c r="B89" s="367" t="s">
        <v>117</v>
      </c>
      <c r="C89" s="368">
        <v>100.4</v>
      </c>
    </row>
    <row r="90" spans="2:3" x14ac:dyDescent="0.2">
      <c r="B90" s="367" t="s">
        <v>118</v>
      </c>
      <c r="C90" s="368">
        <v>100.1</v>
      </c>
    </row>
    <row r="91" spans="2:3" x14ac:dyDescent="0.2">
      <c r="B91" s="367" t="s">
        <v>119</v>
      </c>
      <c r="C91" s="368">
        <v>100.8</v>
      </c>
    </row>
    <row r="92" spans="2:3" x14ac:dyDescent="0.2">
      <c r="B92" s="367" t="s">
        <v>120</v>
      </c>
      <c r="C92" s="368">
        <v>101.2</v>
      </c>
    </row>
    <row r="93" spans="2:3" x14ac:dyDescent="0.2">
      <c r="B93" s="367" t="s">
        <v>121</v>
      </c>
      <c r="C93" s="368">
        <v>101.9</v>
      </c>
    </row>
    <row r="94" spans="2:3" x14ac:dyDescent="0.2">
      <c r="B94" s="367" t="s">
        <v>122</v>
      </c>
      <c r="C94" s="368">
        <v>102.3</v>
      </c>
    </row>
    <row r="95" spans="2:3" x14ac:dyDescent="0.2">
      <c r="B95" s="367" t="s">
        <v>123</v>
      </c>
      <c r="C95" s="368">
        <v>103.4</v>
      </c>
    </row>
    <row r="96" spans="2:3" x14ac:dyDescent="0.2">
      <c r="B96" s="367" t="s">
        <v>124</v>
      </c>
      <c r="C96" s="368">
        <v>103.9</v>
      </c>
    </row>
    <row r="97" spans="2:3" x14ac:dyDescent="0.2">
      <c r="B97" s="367" t="s">
        <v>125</v>
      </c>
      <c r="C97" s="368">
        <v>104.7</v>
      </c>
    </row>
    <row r="98" spans="2:3" x14ac:dyDescent="0.2">
      <c r="B98" s="367" t="s">
        <v>126</v>
      </c>
      <c r="C98" s="368">
        <v>104.8</v>
      </c>
    </row>
    <row r="99" spans="2:3" x14ac:dyDescent="0.2">
      <c r="B99" s="367" t="s">
        <v>338</v>
      </c>
      <c r="C99" s="368">
        <v>105.8</v>
      </c>
    </row>
    <row r="100" spans="2:3" x14ac:dyDescent="0.2">
      <c r="B100" s="367" t="s">
        <v>127</v>
      </c>
      <c r="C100" s="368">
        <v>78.3</v>
      </c>
    </row>
    <row r="101" spans="2:3" x14ac:dyDescent="0.2">
      <c r="B101" s="367" t="s">
        <v>128</v>
      </c>
      <c r="C101" s="368">
        <v>78.5</v>
      </c>
    </row>
    <row r="102" spans="2:3" x14ac:dyDescent="0.2">
      <c r="B102" s="367" t="s">
        <v>129</v>
      </c>
      <c r="C102" s="368">
        <v>78.8</v>
      </c>
    </row>
    <row r="103" spans="2:3" x14ac:dyDescent="0.2">
      <c r="B103" s="367" t="s">
        <v>130</v>
      </c>
      <c r="C103" s="368">
        <v>79.099999999999994</v>
      </c>
    </row>
    <row r="104" spans="2:3" x14ac:dyDescent="0.2">
      <c r="B104" s="367" t="s">
        <v>131</v>
      </c>
      <c r="C104" s="368">
        <v>79.400000000000006</v>
      </c>
    </row>
    <row r="105" spans="2:3" x14ac:dyDescent="0.2">
      <c r="B105" s="367" t="s">
        <v>132</v>
      </c>
      <c r="C105" s="368">
        <v>79.400000000000006</v>
      </c>
    </row>
    <row r="106" spans="2:3" x14ac:dyDescent="0.2">
      <c r="B106" s="367" t="s">
        <v>133</v>
      </c>
      <c r="C106" s="368">
        <v>79.5</v>
      </c>
    </row>
    <row r="107" spans="2:3" x14ac:dyDescent="0.2">
      <c r="B107" s="367" t="s">
        <v>134</v>
      </c>
      <c r="C107" s="368">
        <v>79.7</v>
      </c>
    </row>
    <row r="108" spans="2:3" x14ac:dyDescent="0.2">
      <c r="B108" s="367" t="s">
        <v>135</v>
      </c>
      <c r="C108" s="368">
        <v>79.900000000000006</v>
      </c>
    </row>
    <row r="109" spans="2:3" x14ac:dyDescent="0.2">
      <c r="B109" s="367" t="s">
        <v>136</v>
      </c>
      <c r="C109" s="368">
        <v>80</v>
      </c>
    </row>
    <row r="110" spans="2:3" x14ac:dyDescent="0.2">
      <c r="B110" s="367" t="s">
        <v>137</v>
      </c>
      <c r="C110" s="368">
        <v>80</v>
      </c>
    </row>
    <row r="111" spans="2:3" x14ac:dyDescent="0.2">
      <c r="B111" s="367" t="s">
        <v>138</v>
      </c>
      <c r="C111" s="368">
        <v>80.3</v>
      </c>
    </row>
    <row r="112" spans="2:3" x14ac:dyDescent="0.2">
      <c r="B112" s="367" t="s">
        <v>139</v>
      </c>
      <c r="C112" s="368">
        <v>80</v>
      </c>
    </row>
    <row r="113" spans="2:3" x14ac:dyDescent="0.2">
      <c r="B113" s="367" t="s">
        <v>140</v>
      </c>
      <c r="C113" s="368">
        <v>80.2</v>
      </c>
    </row>
    <row r="114" spans="2:3" x14ac:dyDescent="0.2">
      <c r="B114" s="367" t="s">
        <v>141</v>
      </c>
      <c r="C114" s="368">
        <v>80.400000000000006</v>
      </c>
    </row>
    <row r="115" spans="2:3" x14ac:dyDescent="0.2">
      <c r="B115" s="367" t="s">
        <v>142</v>
      </c>
      <c r="C115" s="368">
        <v>80.900000000000006</v>
      </c>
    </row>
    <row r="116" spans="2:3" x14ac:dyDescent="0.2">
      <c r="B116" s="367" t="s">
        <v>143</v>
      </c>
      <c r="C116" s="368">
        <v>81.3</v>
      </c>
    </row>
    <row r="117" spans="2:3" x14ac:dyDescent="0.2">
      <c r="B117" s="367" t="s">
        <v>144</v>
      </c>
      <c r="C117" s="368">
        <v>81.5</v>
      </c>
    </row>
    <row r="118" spans="2:3" x14ac:dyDescent="0.2">
      <c r="B118" s="367" t="s">
        <v>145</v>
      </c>
      <c r="C118" s="368">
        <v>81.5</v>
      </c>
    </row>
    <row r="119" spans="2:3" x14ac:dyDescent="0.2">
      <c r="B119" s="367" t="s">
        <v>146</v>
      </c>
      <c r="C119" s="368">
        <v>81.8</v>
      </c>
    </row>
    <row r="120" spans="2:3" x14ac:dyDescent="0.2">
      <c r="B120" s="367" t="s">
        <v>147</v>
      </c>
      <c r="C120" s="368">
        <v>81.900000000000006</v>
      </c>
    </row>
    <row r="121" spans="2:3" x14ac:dyDescent="0.2">
      <c r="B121" s="367" t="s">
        <v>148</v>
      </c>
      <c r="C121" s="368">
        <v>82</v>
      </c>
    </row>
    <row r="122" spans="2:3" x14ac:dyDescent="0.2">
      <c r="B122" s="367" t="s">
        <v>149</v>
      </c>
      <c r="C122" s="368">
        <v>82.2</v>
      </c>
    </row>
    <row r="123" spans="2:3" x14ac:dyDescent="0.2">
      <c r="B123" s="367" t="s">
        <v>150</v>
      </c>
      <c r="C123" s="368">
        <v>82.6</v>
      </c>
    </row>
    <row r="124" spans="2:3" x14ac:dyDescent="0.2">
      <c r="B124" s="367" t="s">
        <v>151</v>
      </c>
      <c r="C124" s="368">
        <v>82.1</v>
      </c>
    </row>
    <row r="125" spans="2:3" x14ac:dyDescent="0.2">
      <c r="B125" s="367" t="s">
        <v>152</v>
      </c>
      <c r="C125" s="368">
        <v>82.4</v>
      </c>
    </row>
    <row r="126" spans="2:3" x14ac:dyDescent="0.2">
      <c r="B126" s="367" t="s">
        <v>153</v>
      </c>
      <c r="C126" s="368">
        <v>82.8</v>
      </c>
    </row>
    <row r="127" spans="2:3" x14ac:dyDescent="0.2">
      <c r="B127" s="367" t="s">
        <v>154</v>
      </c>
      <c r="C127" s="368">
        <v>83.1</v>
      </c>
    </row>
    <row r="128" spans="2:3" x14ac:dyDescent="0.2">
      <c r="B128" s="367" t="s">
        <v>155</v>
      </c>
      <c r="C128" s="368">
        <v>83.3</v>
      </c>
    </row>
    <row r="129" spans="2:3" x14ac:dyDescent="0.2">
      <c r="B129" s="367" t="s">
        <v>156</v>
      </c>
      <c r="C129" s="368">
        <v>83.5</v>
      </c>
    </row>
    <row r="130" spans="2:3" x14ac:dyDescent="0.2">
      <c r="B130" s="367" t="s">
        <v>157</v>
      </c>
      <c r="C130" s="368">
        <v>83.1</v>
      </c>
    </row>
    <row r="131" spans="2:3" x14ac:dyDescent="0.2">
      <c r="B131" s="367" t="s">
        <v>158</v>
      </c>
      <c r="C131" s="368">
        <v>83.4</v>
      </c>
    </row>
    <row r="132" spans="2:3" x14ac:dyDescent="0.2">
      <c r="B132" s="367" t="s">
        <v>159</v>
      </c>
      <c r="C132" s="368">
        <v>83.5</v>
      </c>
    </row>
    <row r="133" spans="2:3" x14ac:dyDescent="0.2">
      <c r="B133" s="367" t="s">
        <v>160</v>
      </c>
      <c r="C133" s="368">
        <v>83.8</v>
      </c>
    </row>
    <row r="134" spans="2:3" x14ac:dyDescent="0.2">
      <c r="B134" s="367" t="s">
        <v>161</v>
      </c>
      <c r="C134" s="368">
        <v>84.1</v>
      </c>
    </row>
    <row r="135" spans="2:3" x14ac:dyDescent="0.2">
      <c r="B135" s="367" t="s">
        <v>162</v>
      </c>
      <c r="C135" s="368">
        <v>84.5</v>
      </c>
    </row>
    <row r="136" spans="2:3" x14ac:dyDescent="0.2">
      <c r="B136" s="367" t="s">
        <v>163</v>
      </c>
      <c r="C136" s="368">
        <v>84.1</v>
      </c>
    </row>
    <row r="137" spans="2:3" x14ac:dyDescent="0.2">
      <c r="B137" s="367" t="s">
        <v>164</v>
      </c>
      <c r="C137" s="368">
        <v>84.6</v>
      </c>
    </row>
    <row r="138" spans="2:3" x14ac:dyDescent="0.2">
      <c r="B138" s="367" t="s">
        <v>165</v>
      </c>
      <c r="C138" s="368">
        <v>84.9</v>
      </c>
    </row>
    <row r="139" spans="2:3" x14ac:dyDescent="0.2">
      <c r="B139" s="367" t="s">
        <v>166</v>
      </c>
      <c r="C139" s="368">
        <v>85.6</v>
      </c>
    </row>
    <row r="140" spans="2:3" x14ac:dyDescent="0.2">
      <c r="B140" s="367" t="s">
        <v>167</v>
      </c>
      <c r="C140" s="368">
        <v>86.1</v>
      </c>
    </row>
    <row r="141" spans="2:3" x14ac:dyDescent="0.2">
      <c r="B141" s="367" t="s">
        <v>168</v>
      </c>
      <c r="C141" s="368">
        <v>86.6</v>
      </c>
    </row>
    <row r="142" spans="2:3" x14ac:dyDescent="0.2">
      <c r="B142" s="367" t="s">
        <v>169</v>
      </c>
      <c r="C142" s="368">
        <v>86.6</v>
      </c>
    </row>
    <row r="143" spans="2:3" x14ac:dyDescent="0.2">
      <c r="B143" s="367" t="s">
        <v>170</v>
      </c>
      <c r="C143" s="368">
        <v>87.1</v>
      </c>
    </row>
    <row r="144" spans="2:3" x14ac:dyDescent="0.2">
      <c r="B144" s="367" t="s">
        <v>171</v>
      </c>
      <c r="C144" s="368">
        <v>87.5</v>
      </c>
    </row>
    <row r="145" spans="2:3" x14ac:dyDescent="0.2">
      <c r="B145" s="367" t="s">
        <v>172</v>
      </c>
      <c r="C145" s="368">
        <v>87.3</v>
      </c>
    </row>
    <row r="146" spans="2:3" x14ac:dyDescent="0.2">
      <c r="B146" s="367" t="s">
        <v>173</v>
      </c>
      <c r="C146" s="368">
        <v>87.3</v>
      </c>
    </row>
    <row r="147" spans="2:3" x14ac:dyDescent="0.2">
      <c r="B147" s="367" t="s">
        <v>174</v>
      </c>
      <c r="C147" s="368">
        <v>87.1</v>
      </c>
    </row>
    <row r="148" spans="2:3" x14ac:dyDescent="0.2">
      <c r="B148" s="367" t="s">
        <v>175</v>
      </c>
      <c r="C148" s="368">
        <v>86.6</v>
      </c>
    </row>
    <row r="149" spans="2:3" x14ac:dyDescent="0.2">
      <c r="B149" s="367" t="s">
        <v>176</v>
      </c>
      <c r="C149" s="368">
        <v>87.2</v>
      </c>
    </row>
    <row r="150" spans="2:3" x14ac:dyDescent="0.2">
      <c r="B150" s="367" t="s">
        <v>177</v>
      </c>
      <c r="C150" s="368">
        <v>87.3</v>
      </c>
    </row>
    <row r="151" spans="2:3" x14ac:dyDescent="0.2">
      <c r="B151" s="367" t="s">
        <v>178</v>
      </c>
      <c r="C151" s="368">
        <v>87.5</v>
      </c>
    </row>
    <row r="152" spans="2:3" x14ac:dyDescent="0.2">
      <c r="B152" s="367" t="s">
        <v>179</v>
      </c>
      <c r="C152" s="368">
        <v>87.9</v>
      </c>
    </row>
    <row r="153" spans="2:3" x14ac:dyDescent="0.2">
      <c r="B153" s="367" t="s">
        <v>180</v>
      </c>
      <c r="C153" s="368">
        <v>88.1</v>
      </c>
    </row>
    <row r="154" spans="2:3" x14ac:dyDescent="0.2">
      <c r="B154" s="367" t="s">
        <v>181</v>
      </c>
      <c r="C154" s="368">
        <v>88</v>
      </c>
    </row>
    <row r="155" spans="2:3" x14ac:dyDescent="0.2">
      <c r="B155" s="367" t="s">
        <v>182</v>
      </c>
      <c r="C155" s="368">
        <v>88.3</v>
      </c>
    </row>
    <row r="156" spans="2:3" x14ac:dyDescent="0.2">
      <c r="B156" s="367" t="s">
        <v>183</v>
      </c>
      <c r="C156" s="368">
        <v>88.3</v>
      </c>
    </row>
    <row r="157" spans="2:3" x14ac:dyDescent="0.2">
      <c r="B157" s="367" t="s">
        <v>184</v>
      </c>
      <c r="C157" s="368">
        <v>88.4</v>
      </c>
    </row>
    <row r="158" spans="2:3" x14ac:dyDescent="0.2">
      <c r="B158" s="367" t="s">
        <v>185</v>
      </c>
      <c r="C158" s="368">
        <v>88.6</v>
      </c>
    </row>
    <row r="159" spans="2:3" x14ac:dyDescent="0.2">
      <c r="B159" s="367" t="s">
        <v>186</v>
      </c>
      <c r="C159" s="368">
        <v>88.9</v>
      </c>
    </row>
    <row r="160" spans="2:3" x14ac:dyDescent="0.2">
      <c r="B160" s="367" t="s">
        <v>187</v>
      </c>
      <c r="C160" s="368">
        <v>88.8</v>
      </c>
    </row>
    <row r="161" spans="2:3" x14ac:dyDescent="0.2">
      <c r="B161" s="367" t="s">
        <v>188</v>
      </c>
      <c r="C161" s="368">
        <v>89</v>
      </c>
    </row>
    <row r="162" spans="2:3" x14ac:dyDescent="0.2">
      <c r="B162" s="367" t="s">
        <v>189</v>
      </c>
      <c r="C162" s="368">
        <v>89.4</v>
      </c>
    </row>
    <row r="163" spans="2:3" x14ac:dyDescent="0.2">
      <c r="B163" s="367" t="s">
        <v>190</v>
      </c>
      <c r="C163" s="368">
        <v>89.9</v>
      </c>
    </row>
    <row r="164" spans="2:3" x14ac:dyDescent="0.2">
      <c r="B164" s="367" t="s">
        <v>191</v>
      </c>
      <c r="C164" s="368">
        <v>90.1</v>
      </c>
    </row>
    <row r="165" spans="2:3" x14ac:dyDescent="0.2">
      <c r="B165" s="367" t="s">
        <v>192</v>
      </c>
      <c r="C165" s="368">
        <v>90.2</v>
      </c>
    </row>
    <row r="166" spans="2:3" x14ac:dyDescent="0.2">
      <c r="B166" s="367" t="s">
        <v>193</v>
      </c>
      <c r="C166" s="368">
        <v>90</v>
      </c>
    </row>
    <row r="167" spans="2:3" x14ac:dyDescent="0.2">
      <c r="B167" s="367" t="s">
        <v>194</v>
      </c>
      <c r="C167" s="368">
        <v>90.4</v>
      </c>
    </row>
    <row r="168" spans="2:3" x14ac:dyDescent="0.2">
      <c r="B168" s="367" t="s">
        <v>195</v>
      </c>
      <c r="C168" s="368">
        <v>90.4</v>
      </c>
    </row>
    <row r="169" spans="2:3" x14ac:dyDescent="0.2">
      <c r="B169" s="367" t="s">
        <v>196</v>
      </c>
      <c r="C169" s="368">
        <v>90.6</v>
      </c>
    </row>
    <row r="170" spans="2:3" x14ac:dyDescent="0.2">
      <c r="B170" s="367" t="s">
        <v>197</v>
      </c>
      <c r="C170" s="368">
        <v>90.9</v>
      </c>
    </row>
    <row r="171" spans="2:3" x14ac:dyDescent="0.2">
      <c r="B171" s="367" t="s">
        <v>198</v>
      </c>
      <c r="C171" s="368">
        <v>91.7</v>
      </c>
    </row>
    <row r="172" spans="2:3" x14ac:dyDescent="0.2">
      <c r="B172" s="367" t="s">
        <v>199</v>
      </c>
      <c r="C172" s="368">
        <v>91.8</v>
      </c>
    </row>
    <row r="173" spans="2:3" x14ac:dyDescent="0.2">
      <c r="B173" s="367" t="s">
        <v>200</v>
      </c>
      <c r="C173" s="368">
        <v>92.3</v>
      </c>
    </row>
    <row r="174" spans="2:3" x14ac:dyDescent="0.2">
      <c r="B174" s="367" t="s">
        <v>201</v>
      </c>
      <c r="C174" s="368">
        <v>92.6</v>
      </c>
    </row>
    <row r="175" spans="2:3" x14ac:dyDescent="0.2">
      <c r="B175" s="367" t="s">
        <v>202</v>
      </c>
      <c r="C175" s="368">
        <v>93.3</v>
      </c>
    </row>
    <row r="176" spans="2:3" x14ac:dyDescent="0.2">
      <c r="B176" s="367" t="s">
        <v>203</v>
      </c>
      <c r="C176" s="368">
        <v>93.5</v>
      </c>
    </row>
    <row r="177" spans="2:3" x14ac:dyDescent="0.2">
      <c r="B177" s="367" t="s">
        <v>204</v>
      </c>
      <c r="C177" s="368">
        <v>93.5</v>
      </c>
    </row>
    <row r="178" spans="2:3" x14ac:dyDescent="0.2">
      <c r="B178" s="367" t="s">
        <v>205</v>
      </c>
      <c r="C178" s="368">
        <v>93.5</v>
      </c>
    </row>
    <row r="179" spans="2:3" x14ac:dyDescent="0.2">
      <c r="B179" s="367" t="s">
        <v>206</v>
      </c>
      <c r="C179" s="368">
        <v>93.9</v>
      </c>
    </row>
    <row r="180" spans="2:3" x14ac:dyDescent="0.2">
      <c r="B180" s="367" t="s">
        <v>207</v>
      </c>
      <c r="C180" s="368">
        <v>94.5</v>
      </c>
    </row>
    <row r="181" spans="2:3" x14ac:dyDescent="0.2">
      <c r="B181" s="367" t="s">
        <v>208</v>
      </c>
      <c r="C181" s="368">
        <v>94.5</v>
      </c>
    </row>
    <row r="182" spans="2:3" x14ac:dyDescent="0.2">
      <c r="B182" s="367" t="s">
        <v>209</v>
      </c>
      <c r="C182" s="368">
        <v>94.7</v>
      </c>
    </row>
    <row r="183" spans="2:3" x14ac:dyDescent="0.2">
      <c r="B183" s="367" t="s">
        <v>210</v>
      </c>
      <c r="C183" s="368">
        <v>95</v>
      </c>
    </row>
    <row r="184" spans="2:3" x14ac:dyDescent="0.2">
      <c r="B184" s="367" t="s">
        <v>211</v>
      </c>
      <c r="C184" s="368">
        <v>94.7</v>
      </c>
    </row>
    <row r="185" spans="2:3" x14ac:dyDescent="0.2">
      <c r="B185" s="367" t="s">
        <v>212</v>
      </c>
      <c r="C185" s="368">
        <v>95.2</v>
      </c>
    </row>
    <row r="186" spans="2:3" x14ac:dyDescent="0.2">
      <c r="B186" s="367" t="s">
        <v>213</v>
      </c>
      <c r="C186" s="368">
        <v>95.4</v>
      </c>
    </row>
    <row r="187" spans="2:3" x14ac:dyDescent="0.2">
      <c r="B187" s="367" t="s">
        <v>214</v>
      </c>
      <c r="C187" s="368">
        <v>95.9</v>
      </c>
    </row>
    <row r="188" spans="2:3" x14ac:dyDescent="0.2">
      <c r="B188" s="367" t="s">
        <v>215</v>
      </c>
      <c r="C188" s="368">
        <v>95.9</v>
      </c>
    </row>
    <row r="189" spans="2:3" x14ac:dyDescent="0.2">
      <c r="B189" s="367" t="s">
        <v>216</v>
      </c>
      <c r="C189" s="368">
        <v>95.6</v>
      </c>
    </row>
    <row r="190" spans="2:3" x14ac:dyDescent="0.2">
      <c r="B190" s="367" t="s">
        <v>217</v>
      </c>
      <c r="C190" s="368">
        <v>95.7</v>
      </c>
    </row>
    <row r="191" spans="2:3" x14ac:dyDescent="0.2">
      <c r="B191" s="367" t="s">
        <v>218</v>
      </c>
      <c r="C191" s="368">
        <v>96.1</v>
      </c>
    </row>
    <row r="192" spans="2:3" x14ac:dyDescent="0.2">
      <c r="B192" s="367" t="s">
        <v>219</v>
      </c>
      <c r="C192" s="368">
        <v>96.4</v>
      </c>
    </row>
    <row r="193" spans="2:3" x14ac:dyDescent="0.2">
      <c r="B193" s="367" t="s">
        <v>220</v>
      </c>
      <c r="C193" s="368">
        <v>96.8</v>
      </c>
    </row>
    <row r="194" spans="2:3" x14ac:dyDescent="0.2">
      <c r="B194" s="367" t="s">
        <v>221</v>
      </c>
      <c r="C194" s="368">
        <v>97</v>
      </c>
    </row>
    <row r="195" spans="2:3" x14ac:dyDescent="0.2">
      <c r="B195" s="367" t="s">
        <v>222</v>
      </c>
      <c r="C195" s="368">
        <v>97.3</v>
      </c>
    </row>
    <row r="196" spans="2:3" x14ac:dyDescent="0.2">
      <c r="B196" s="367" t="s">
        <v>223</v>
      </c>
      <c r="C196" s="368">
        <v>97</v>
      </c>
    </row>
    <row r="197" spans="2:3" x14ac:dyDescent="0.2">
      <c r="B197" s="367" t="s">
        <v>224</v>
      </c>
      <c r="C197" s="368">
        <v>97.5</v>
      </c>
    </row>
    <row r="198" spans="2:3" x14ac:dyDescent="0.2">
      <c r="B198" s="367" t="s">
        <v>225</v>
      </c>
      <c r="C198" s="368">
        <v>97.8</v>
      </c>
    </row>
    <row r="199" spans="2:3" x14ac:dyDescent="0.2">
      <c r="B199" s="367" t="s">
        <v>226</v>
      </c>
      <c r="C199" s="368">
        <v>98</v>
      </c>
    </row>
    <row r="200" spans="2:3" x14ac:dyDescent="0.2">
      <c r="B200" s="367" t="s">
        <v>227</v>
      </c>
      <c r="C200" s="368">
        <v>98.2</v>
      </c>
    </row>
    <row r="201" spans="2:3" x14ac:dyDescent="0.2">
      <c r="B201" s="367" t="s">
        <v>228</v>
      </c>
      <c r="C201" s="368">
        <v>98</v>
      </c>
    </row>
    <row r="202" spans="2:3" x14ac:dyDescent="0.2">
      <c r="B202" s="367" t="s">
        <v>229</v>
      </c>
      <c r="C202" s="368">
        <v>98</v>
      </c>
    </row>
    <row r="203" spans="2:3" x14ac:dyDescent="0.2">
      <c r="B203" s="367" t="s">
        <v>230</v>
      </c>
      <c r="C203" s="368">
        <v>98.4</v>
      </c>
    </row>
    <row r="204" spans="2:3" x14ac:dyDescent="0.2">
      <c r="B204" s="367" t="s">
        <v>231</v>
      </c>
      <c r="C204" s="368">
        <v>98.7</v>
      </c>
    </row>
    <row r="205" spans="2:3" x14ac:dyDescent="0.2">
      <c r="B205" s="367" t="s">
        <v>232</v>
      </c>
      <c r="C205" s="368">
        <v>98.8</v>
      </c>
    </row>
    <row r="206" spans="2:3" x14ac:dyDescent="0.2">
      <c r="B206" s="367" t="s">
        <v>233</v>
      </c>
      <c r="C206" s="368">
        <v>98.8</v>
      </c>
    </row>
    <row r="207" spans="2:3" x14ac:dyDescent="0.2">
      <c r="B207" s="367" t="s">
        <v>234</v>
      </c>
      <c r="C207" s="368">
        <v>99.2</v>
      </c>
    </row>
    <row r="208" spans="2:3" x14ac:dyDescent="0.2">
      <c r="B208" s="367" t="s">
        <v>235</v>
      </c>
      <c r="C208" s="368">
        <v>98.7</v>
      </c>
    </row>
    <row r="209" spans="2:3" x14ac:dyDescent="0.2">
      <c r="B209" s="367" t="s">
        <v>236</v>
      </c>
      <c r="C209" s="368">
        <v>99.1</v>
      </c>
    </row>
    <row r="210" spans="2:3" x14ac:dyDescent="0.2">
      <c r="B210" s="367" t="s">
        <v>237</v>
      </c>
      <c r="C210" s="368">
        <v>99.3</v>
      </c>
    </row>
    <row r="211" spans="2:3" x14ac:dyDescent="0.2">
      <c r="B211" s="367" t="s">
        <v>238</v>
      </c>
      <c r="C211" s="368">
        <v>99.6</v>
      </c>
    </row>
    <row r="212" spans="2:3" x14ac:dyDescent="0.2">
      <c r="B212" s="367" t="s">
        <v>239</v>
      </c>
      <c r="C212" s="368">
        <v>99.6</v>
      </c>
    </row>
    <row r="213" spans="2:3" x14ac:dyDescent="0.2">
      <c r="B213" s="367" t="s">
        <v>240</v>
      </c>
      <c r="C213" s="368">
        <v>99.8</v>
      </c>
    </row>
    <row r="214" spans="2:3" x14ac:dyDescent="0.2">
      <c r="B214" s="367" t="s">
        <v>241</v>
      </c>
      <c r="C214" s="368">
        <v>99.6</v>
      </c>
    </row>
    <row r="215" spans="2:3" x14ac:dyDescent="0.2">
      <c r="B215" s="367" t="s">
        <v>242</v>
      </c>
      <c r="C215" s="368">
        <v>99.9</v>
      </c>
    </row>
    <row r="216" spans="2:3" x14ac:dyDescent="0.2">
      <c r="B216" s="367" t="s">
        <v>243</v>
      </c>
      <c r="C216" s="368">
        <v>100</v>
      </c>
    </row>
    <row r="217" spans="2:3" x14ac:dyDescent="0.2">
      <c r="B217" s="367" t="s">
        <v>244</v>
      </c>
      <c r="C217" s="368">
        <v>100.1</v>
      </c>
    </row>
    <row r="218" spans="2:3" x14ac:dyDescent="0.2">
      <c r="B218" s="367" t="s">
        <v>245</v>
      </c>
      <c r="C218" s="368">
        <v>99.9</v>
      </c>
    </row>
    <row r="219" spans="2:3" x14ac:dyDescent="0.2">
      <c r="B219" s="367" t="s">
        <v>246</v>
      </c>
      <c r="C219" s="368">
        <v>99.9</v>
      </c>
    </row>
    <row r="220" spans="2:3" x14ac:dyDescent="0.2">
      <c r="B220" s="367" t="s">
        <v>247</v>
      </c>
      <c r="C220" s="368">
        <v>99.2</v>
      </c>
    </row>
    <row r="221" spans="2:3" x14ac:dyDescent="0.2">
      <c r="B221" s="367" t="s">
        <v>248</v>
      </c>
      <c r="C221" s="368">
        <v>99.5</v>
      </c>
    </row>
    <row r="222" spans="2:3" x14ac:dyDescent="0.2">
      <c r="B222" s="367" t="s">
        <v>249</v>
      </c>
      <c r="C222" s="368">
        <v>99.6</v>
      </c>
    </row>
    <row r="223" spans="2:3" x14ac:dyDescent="0.2">
      <c r="B223" s="367" t="s">
        <v>250</v>
      </c>
      <c r="C223" s="368">
        <v>99.9</v>
      </c>
    </row>
    <row r="224" spans="2:3" x14ac:dyDescent="0.2">
      <c r="B224" s="367" t="s">
        <v>251</v>
      </c>
      <c r="C224" s="368">
        <v>100.1</v>
      </c>
    </row>
    <row r="225" spans="2:3" x14ac:dyDescent="0.2">
      <c r="B225" s="367" t="s">
        <v>252</v>
      </c>
      <c r="C225" s="368">
        <v>100.1</v>
      </c>
    </row>
    <row r="226" spans="2:3" x14ac:dyDescent="0.2">
      <c r="B226" s="367" t="s">
        <v>253</v>
      </c>
      <c r="C226" s="368">
        <v>100</v>
      </c>
    </row>
    <row r="227" spans="2:3" x14ac:dyDescent="0.2">
      <c r="B227" s="367" t="s">
        <v>254</v>
      </c>
      <c r="C227" s="368">
        <v>100.3</v>
      </c>
    </row>
    <row r="228" spans="2:3" x14ac:dyDescent="0.2">
      <c r="B228" s="367" t="s">
        <v>255</v>
      </c>
      <c r="C228" s="368">
        <v>100.2</v>
      </c>
    </row>
    <row r="229" spans="2:3" x14ac:dyDescent="0.2">
      <c r="B229" s="367" t="s">
        <v>256</v>
      </c>
      <c r="C229" s="368">
        <v>100.3</v>
      </c>
    </row>
    <row r="230" spans="2:3" x14ac:dyDescent="0.2">
      <c r="B230" s="367" t="s">
        <v>257</v>
      </c>
      <c r="C230" s="368">
        <v>100.3</v>
      </c>
    </row>
    <row r="231" spans="2:3" x14ac:dyDescent="0.2">
      <c r="B231" s="367" t="s">
        <v>258</v>
      </c>
      <c r="C231" s="368">
        <v>100.4</v>
      </c>
    </row>
    <row r="232" spans="2:3" x14ac:dyDescent="0.2">
      <c r="B232" s="367" t="s">
        <v>259</v>
      </c>
      <c r="C232" s="368">
        <v>99.9</v>
      </c>
    </row>
    <row r="233" spans="2:3" x14ac:dyDescent="0.2">
      <c r="B233" s="367" t="s">
        <v>260</v>
      </c>
      <c r="C233" s="368">
        <v>100.1</v>
      </c>
    </row>
    <row r="234" spans="2:3" x14ac:dyDescent="0.2">
      <c r="B234" s="367" t="s">
        <v>261</v>
      </c>
      <c r="C234" s="368">
        <v>100.4</v>
      </c>
    </row>
    <row r="235" spans="2:3" x14ac:dyDescent="0.2">
      <c r="B235" s="367" t="s">
        <v>262</v>
      </c>
      <c r="C235" s="368">
        <v>100.6</v>
      </c>
    </row>
    <row r="236" spans="2:3" x14ac:dyDescent="0.2">
      <c r="B236" s="367" t="s">
        <v>263</v>
      </c>
      <c r="C236" s="368">
        <v>100.8</v>
      </c>
    </row>
    <row r="237" spans="2:3" x14ac:dyDescent="0.2">
      <c r="B237" s="367" t="s">
        <v>264</v>
      </c>
      <c r="C237" s="368">
        <v>101</v>
      </c>
    </row>
    <row r="238" spans="2:3" x14ac:dyDescent="0.2">
      <c r="B238" s="367" t="s">
        <v>265</v>
      </c>
      <c r="C238" s="368">
        <v>100.9</v>
      </c>
    </row>
    <row r="239" spans="2:3" x14ac:dyDescent="0.2">
      <c r="B239" s="367" t="s">
        <v>266</v>
      </c>
      <c r="C239" s="368">
        <v>101.2</v>
      </c>
    </row>
    <row r="240" spans="2:3" x14ac:dyDescent="0.2">
      <c r="B240" s="367" t="s">
        <v>267</v>
      </c>
      <c r="C240" s="368">
        <v>101.5</v>
      </c>
    </row>
    <row r="241" spans="2:3" x14ac:dyDescent="0.2">
      <c r="B241" s="367" t="s">
        <v>268</v>
      </c>
      <c r="C241" s="368">
        <v>101.6</v>
      </c>
    </row>
    <row r="242" spans="2:3" x14ac:dyDescent="0.2">
      <c r="B242" s="367" t="s">
        <v>269</v>
      </c>
      <c r="C242" s="368">
        <v>101.8</v>
      </c>
    </row>
    <row r="243" spans="2:3" x14ac:dyDescent="0.2">
      <c r="B243" s="367" t="s">
        <v>270</v>
      </c>
      <c r="C243" s="368">
        <v>102.2</v>
      </c>
    </row>
    <row r="244" spans="2:3" x14ac:dyDescent="0.2">
      <c r="B244" s="367" t="s">
        <v>271</v>
      </c>
      <c r="C244" s="368">
        <v>101.8</v>
      </c>
    </row>
    <row r="245" spans="2:3" x14ac:dyDescent="0.2">
      <c r="B245" s="367" t="s">
        <v>272</v>
      </c>
      <c r="C245" s="368">
        <v>102.4</v>
      </c>
    </row>
    <row r="246" spans="2:3" x14ac:dyDescent="0.2">
      <c r="B246" s="367" t="s">
        <v>273</v>
      </c>
      <c r="C246" s="368">
        <v>102.7</v>
      </c>
    </row>
    <row r="247" spans="2:3" x14ac:dyDescent="0.2">
      <c r="B247" s="367" t="s">
        <v>274</v>
      </c>
      <c r="C247" s="368">
        <v>103.2</v>
      </c>
    </row>
    <row r="248" spans="2:3" x14ac:dyDescent="0.2">
      <c r="B248" s="367" t="s">
        <v>275</v>
      </c>
      <c r="C248" s="368">
        <v>103.5</v>
      </c>
    </row>
    <row r="249" spans="2:3" x14ac:dyDescent="0.2">
      <c r="B249" s="367" t="s">
        <v>276</v>
      </c>
      <c r="C249" s="368">
        <v>103.5</v>
      </c>
    </row>
    <row r="250" spans="2:3" x14ac:dyDescent="0.2">
      <c r="B250" s="367" t="s">
        <v>277</v>
      </c>
      <c r="C250" s="368">
        <v>103.5</v>
      </c>
    </row>
    <row r="251" spans="2:3" x14ac:dyDescent="0.2">
      <c r="B251" s="367" t="s">
        <v>278</v>
      </c>
      <c r="C251" s="368">
        <v>104</v>
      </c>
    </row>
    <row r="252" spans="2:3" x14ac:dyDescent="0.2">
      <c r="B252" s="367" t="s">
        <v>279</v>
      </c>
      <c r="C252" s="368">
        <v>104.3</v>
      </c>
    </row>
    <row r="253" spans="2:3" x14ac:dyDescent="0.2">
      <c r="B253" s="367" t="s">
        <v>280</v>
      </c>
      <c r="C253" s="368">
        <v>104.4</v>
      </c>
    </row>
    <row r="254" spans="2:3" x14ac:dyDescent="0.2">
      <c r="B254" s="367" t="s">
        <v>281</v>
      </c>
      <c r="C254" s="368">
        <v>104.7</v>
      </c>
    </row>
    <row r="255" spans="2:3" x14ac:dyDescent="0.2">
      <c r="B255" s="367" t="s">
        <v>282</v>
      </c>
      <c r="C255" s="368">
        <v>105</v>
      </c>
    </row>
    <row r="256" spans="2:3" x14ac:dyDescent="0.2">
      <c r="B256" s="367" t="s">
        <v>283</v>
      </c>
      <c r="C256" s="368">
        <v>104.5</v>
      </c>
    </row>
    <row r="257" spans="2:3" x14ac:dyDescent="0.2">
      <c r="B257" s="367" t="s">
        <v>284</v>
      </c>
      <c r="C257" s="368">
        <v>104.9</v>
      </c>
    </row>
    <row r="258" spans="2:3" x14ac:dyDescent="0.2">
      <c r="B258" s="367" t="s">
        <v>285</v>
      </c>
      <c r="C258" s="368">
        <v>105.1</v>
      </c>
    </row>
    <row r="259" spans="2:3" x14ac:dyDescent="0.2">
      <c r="B259" s="367" t="s">
        <v>286</v>
      </c>
      <c r="C259" s="368">
        <v>105.5</v>
      </c>
    </row>
    <row r="260" spans="2:3" x14ac:dyDescent="0.2">
      <c r="B260" s="367" t="s">
        <v>287</v>
      </c>
      <c r="C260" s="368">
        <v>105.9</v>
      </c>
    </row>
    <row r="261" spans="2:3" x14ac:dyDescent="0.2">
      <c r="B261" s="367" t="s">
        <v>339</v>
      </c>
      <c r="C261" s="368">
        <v>105.9</v>
      </c>
    </row>
    <row r="262" spans="2:3" x14ac:dyDescent="0.2">
      <c r="B262" s="370" t="s">
        <v>562</v>
      </c>
      <c r="C262" s="371">
        <v>105.8</v>
      </c>
    </row>
    <row r="263" spans="2:3" x14ac:dyDescent="0.2">
      <c r="B263" s="370" t="s">
        <v>563</v>
      </c>
      <c r="C263" s="371">
        <v>106.5</v>
      </c>
    </row>
    <row r="264" spans="2:3" x14ac:dyDescent="0.2">
      <c r="B264" s="370" t="s">
        <v>564</v>
      </c>
      <c r="C264" s="371">
        <v>106.6</v>
      </c>
    </row>
    <row r="265" spans="2:3" x14ac:dyDescent="0.2">
      <c r="B265" s="370" t="s">
        <v>565</v>
      </c>
      <c r="C265" s="371">
        <v>106.7</v>
      </c>
    </row>
    <row r="266" spans="2:3" x14ac:dyDescent="0.2">
      <c r="B266" s="370" t="s">
        <v>566</v>
      </c>
      <c r="C266" s="371">
        <v>107</v>
      </c>
    </row>
    <row r="267" spans="2:3" x14ac:dyDescent="0.2">
      <c r="B267" s="370" t="s">
        <v>375</v>
      </c>
      <c r="C267" s="371">
        <v>107.1</v>
      </c>
    </row>
    <row r="268" spans="2:3" x14ac:dyDescent="0.2">
      <c r="B268" s="370" t="s">
        <v>570</v>
      </c>
      <c r="C268" s="371">
        <v>106.4</v>
      </c>
    </row>
    <row r="269" spans="2:3" x14ac:dyDescent="0.2">
      <c r="B269" s="370" t="s">
        <v>571</v>
      </c>
      <c r="C269" s="371">
        <v>106.8</v>
      </c>
    </row>
    <row r="270" spans="2:3" x14ac:dyDescent="0.2">
      <c r="B270" s="370" t="s">
        <v>572</v>
      </c>
      <c r="C270" s="371">
        <v>107</v>
      </c>
    </row>
    <row r="271" spans="2:3" x14ac:dyDescent="0.2">
      <c r="B271" s="370" t="s">
        <v>573</v>
      </c>
      <c r="C271" s="371">
        <v>107.6</v>
      </c>
    </row>
    <row r="272" spans="2:3" x14ac:dyDescent="0.2">
      <c r="B272" s="370" t="s">
        <v>574</v>
      </c>
      <c r="C272" s="377">
        <v>107.9</v>
      </c>
    </row>
    <row r="273" spans="2:3" x14ac:dyDescent="0.2">
      <c r="B273" s="370" t="s">
        <v>376</v>
      </c>
      <c r="C273" s="377">
        <v>107.9</v>
      </c>
    </row>
    <row r="274" spans="2:3" x14ac:dyDescent="0.2">
      <c r="B274" s="370" t="s">
        <v>580</v>
      </c>
      <c r="C274" s="377">
        <v>108</v>
      </c>
    </row>
    <row r="275" spans="2:3" x14ac:dyDescent="0.2">
      <c r="B275" s="370" t="s">
        <v>581</v>
      </c>
      <c r="C275" s="377">
        <v>108.3</v>
      </c>
    </row>
    <row r="276" spans="2:3" x14ac:dyDescent="0.2">
      <c r="B276" s="370" t="s">
        <v>582</v>
      </c>
      <c r="C276" s="377">
        <v>108.4</v>
      </c>
    </row>
    <row r="277" spans="2:3" x14ac:dyDescent="0.2">
      <c r="B277" s="370" t="s">
        <v>583</v>
      </c>
      <c r="C277" s="377">
        <v>108.3</v>
      </c>
    </row>
    <row r="278" spans="2:3" x14ac:dyDescent="0.2">
      <c r="B278" s="370" t="s">
        <v>584</v>
      </c>
      <c r="C278" s="377">
        <v>108.5</v>
      </c>
    </row>
    <row r="279" spans="2:3" x14ac:dyDescent="0.2">
      <c r="B279" s="370" t="s">
        <v>377</v>
      </c>
      <c r="C279" s="377">
        <v>108.5</v>
      </c>
    </row>
    <row r="280" spans="2:3" x14ac:dyDescent="0.2">
      <c r="B280" s="370" t="s">
        <v>632</v>
      </c>
      <c r="C280" s="371">
        <v>108.3</v>
      </c>
    </row>
    <row r="281" spans="2:3" x14ac:dyDescent="0.2">
      <c r="B281" s="370" t="s">
        <v>633</v>
      </c>
      <c r="C281" s="371">
        <v>108.6</v>
      </c>
    </row>
    <row r="282" spans="2:3" x14ac:dyDescent="0.2">
      <c r="B282" s="370" t="s">
        <v>634</v>
      </c>
      <c r="C282" s="371">
        <v>108.6</v>
      </c>
    </row>
    <row r="283" spans="2:3" x14ac:dyDescent="0.2">
      <c r="B283" s="370" t="s">
        <v>635</v>
      </c>
      <c r="C283" s="371">
        <v>108.6</v>
      </c>
    </row>
    <row r="284" spans="2:3" x14ac:dyDescent="0.2">
      <c r="B284" s="370" t="s">
        <v>636</v>
      </c>
      <c r="C284" s="371">
        <v>108.6</v>
      </c>
    </row>
    <row r="285" spans="2:3" x14ac:dyDescent="0.2">
      <c r="B285" s="370" t="s">
        <v>378</v>
      </c>
      <c r="C285" s="371">
        <v>108.8</v>
      </c>
    </row>
    <row r="286" spans="2:3" x14ac:dyDescent="0.2">
      <c r="B286" s="370"/>
      <c r="C286" s="371"/>
    </row>
    <row r="287" spans="2:3" x14ac:dyDescent="0.2">
      <c r="B287" s="370"/>
      <c r="C287" s="371"/>
    </row>
    <row r="288" spans="2:3" x14ac:dyDescent="0.2">
      <c r="B288" s="370"/>
      <c r="C288" s="371"/>
    </row>
    <row r="289" spans="2:3" x14ac:dyDescent="0.2">
      <c r="B289" s="370"/>
      <c r="C289" s="371"/>
    </row>
    <row r="290" spans="2:3" x14ac:dyDescent="0.2">
      <c r="B290" s="370"/>
      <c r="C290" s="371"/>
    </row>
    <row r="291" spans="2:3" x14ac:dyDescent="0.2">
      <c r="B291" s="370"/>
      <c r="C291" s="371"/>
    </row>
    <row r="292" spans="2:3" x14ac:dyDescent="0.2">
      <c r="B292" s="370"/>
      <c r="C292" s="371"/>
    </row>
    <row r="293" spans="2:3" x14ac:dyDescent="0.2">
      <c r="B293" s="370"/>
      <c r="C293" s="371"/>
    </row>
    <row r="294" spans="2:3" x14ac:dyDescent="0.2">
      <c r="B294" s="370"/>
      <c r="C294" s="371"/>
    </row>
    <row r="295" spans="2:3" x14ac:dyDescent="0.2">
      <c r="B295" s="370"/>
      <c r="C295" s="371"/>
    </row>
    <row r="296" spans="2:3" x14ac:dyDescent="0.2">
      <c r="B296" s="370"/>
      <c r="C296" s="371"/>
    </row>
    <row r="297" spans="2:3" x14ac:dyDescent="0.2">
      <c r="B297" s="370"/>
      <c r="C297" s="371"/>
    </row>
    <row r="298" spans="2:3" x14ac:dyDescent="0.2">
      <c r="B298" s="370"/>
      <c r="C298" s="371"/>
    </row>
    <row r="299" spans="2:3" x14ac:dyDescent="0.2">
      <c r="B299" s="370"/>
      <c r="C299" s="371"/>
    </row>
    <row r="300" spans="2:3" x14ac:dyDescent="0.2">
      <c r="B300" s="370"/>
      <c r="C300" s="371"/>
    </row>
    <row r="301" spans="2:3" x14ac:dyDescent="0.2">
      <c r="B301" s="370"/>
      <c r="C301" s="371"/>
    </row>
    <row r="302" spans="2:3" x14ac:dyDescent="0.2">
      <c r="B302" s="370"/>
      <c r="C302" s="371"/>
    </row>
    <row r="303" spans="2:3" x14ac:dyDescent="0.2">
      <c r="B303" s="370"/>
      <c r="C303" s="371"/>
    </row>
    <row r="304" spans="2:3" x14ac:dyDescent="0.2">
      <c r="B304" s="370"/>
      <c r="C304" s="371"/>
    </row>
    <row r="305" spans="2:3" x14ac:dyDescent="0.2">
      <c r="B305" s="370"/>
      <c r="C305" s="371"/>
    </row>
    <row r="306" spans="2:3" x14ac:dyDescent="0.2">
      <c r="B306" s="370"/>
      <c r="C306" s="371"/>
    </row>
    <row r="307" spans="2:3" x14ac:dyDescent="0.2">
      <c r="B307" s="370"/>
      <c r="C307" s="371"/>
    </row>
    <row r="308" spans="2:3" x14ac:dyDescent="0.2">
      <c r="B308" s="370"/>
      <c r="C308" s="371"/>
    </row>
    <row r="309" spans="2:3" x14ac:dyDescent="0.2">
      <c r="B309" s="370"/>
      <c r="C309" s="371"/>
    </row>
    <row r="310" spans="2:3" x14ac:dyDescent="0.2">
      <c r="B310" s="370"/>
      <c r="C310" s="371"/>
    </row>
    <row r="311" spans="2:3" x14ac:dyDescent="0.2">
      <c r="B311" s="370"/>
      <c r="C311" s="371"/>
    </row>
    <row r="312" spans="2:3" x14ac:dyDescent="0.2">
      <c r="B312" s="370"/>
      <c r="C312" s="371"/>
    </row>
    <row r="313" spans="2:3" x14ac:dyDescent="0.2">
      <c r="B313" s="370"/>
      <c r="C313" s="371"/>
    </row>
    <row r="314" spans="2:3" x14ac:dyDescent="0.2">
      <c r="B314" s="370"/>
      <c r="C314" s="371"/>
    </row>
    <row r="315" spans="2:3" x14ac:dyDescent="0.2">
      <c r="B315" s="370"/>
      <c r="C315" s="371"/>
    </row>
    <row r="316" spans="2:3" x14ac:dyDescent="0.2">
      <c r="B316" s="370"/>
      <c r="C316" s="371"/>
    </row>
    <row r="317" spans="2:3" x14ac:dyDescent="0.2">
      <c r="B317" s="370"/>
      <c r="C317" s="371"/>
    </row>
    <row r="318" spans="2:3" x14ac:dyDescent="0.2">
      <c r="B318" s="370"/>
      <c r="C318" s="371"/>
    </row>
    <row r="319" spans="2:3" x14ac:dyDescent="0.2">
      <c r="B319" s="370"/>
      <c r="C319" s="371"/>
    </row>
    <row r="320" spans="2:3" x14ac:dyDescent="0.2">
      <c r="B320" s="370"/>
      <c r="C320" s="371"/>
    </row>
    <row r="321" spans="2:3" x14ac:dyDescent="0.2">
      <c r="B321" s="370"/>
      <c r="C321" s="371"/>
    </row>
    <row r="322" spans="2:3" x14ac:dyDescent="0.2">
      <c r="B322" s="370"/>
      <c r="C322" s="371"/>
    </row>
    <row r="323" spans="2:3" x14ac:dyDescent="0.2">
      <c r="B323" s="370"/>
      <c r="C323" s="371"/>
    </row>
    <row r="324" spans="2:3" x14ac:dyDescent="0.2">
      <c r="B324" s="370"/>
      <c r="C324" s="371"/>
    </row>
    <row r="325" spans="2:3" x14ac:dyDescent="0.2">
      <c r="B325" s="370"/>
      <c r="C325" s="371"/>
    </row>
    <row r="326" spans="2:3" x14ac:dyDescent="0.2">
      <c r="B326" s="370"/>
      <c r="C326" s="371"/>
    </row>
    <row r="327" spans="2:3" x14ac:dyDescent="0.2">
      <c r="B327" s="370"/>
      <c r="C327" s="371"/>
    </row>
    <row r="328" spans="2:3" x14ac:dyDescent="0.2">
      <c r="B328" s="370"/>
      <c r="C328" s="371"/>
    </row>
    <row r="329" spans="2:3" x14ac:dyDescent="0.2">
      <c r="B329" s="370"/>
      <c r="C329" s="371"/>
    </row>
    <row r="330" spans="2:3" x14ac:dyDescent="0.2">
      <c r="B330" s="370"/>
      <c r="C330" s="371"/>
    </row>
    <row r="331" spans="2:3" x14ac:dyDescent="0.2">
      <c r="B331" s="370"/>
      <c r="C331" s="371"/>
    </row>
    <row r="332" spans="2:3" x14ac:dyDescent="0.2">
      <c r="B332" s="370"/>
      <c r="C332" s="371"/>
    </row>
    <row r="333" spans="2:3" x14ac:dyDescent="0.2">
      <c r="B333" s="370"/>
      <c r="C333" s="371"/>
    </row>
    <row r="334" spans="2:3" x14ac:dyDescent="0.2">
      <c r="B334" s="370"/>
      <c r="C334" s="371"/>
    </row>
    <row r="335" spans="2:3" x14ac:dyDescent="0.2">
      <c r="B335" s="370"/>
      <c r="C335" s="371"/>
    </row>
    <row r="336" spans="2:3" x14ac:dyDescent="0.2">
      <c r="B336" s="370"/>
      <c r="C336" s="371"/>
    </row>
    <row r="337" spans="2:3" x14ac:dyDescent="0.2">
      <c r="B337" s="370"/>
      <c r="C337" s="371"/>
    </row>
    <row r="338" spans="2:3" x14ac:dyDescent="0.2">
      <c r="B338" s="370"/>
      <c r="C338" s="371"/>
    </row>
    <row r="339" spans="2:3" x14ac:dyDescent="0.2">
      <c r="B339" s="370"/>
      <c r="C339" s="371"/>
    </row>
    <row r="340" spans="2:3" x14ac:dyDescent="0.2">
      <c r="B340" s="370"/>
      <c r="C340" s="371"/>
    </row>
    <row r="341" spans="2:3" x14ac:dyDescent="0.2">
      <c r="B341" s="370"/>
      <c r="C341" s="371"/>
    </row>
    <row r="342" spans="2:3" x14ac:dyDescent="0.2">
      <c r="B342" s="370"/>
      <c r="C342" s="371"/>
    </row>
    <row r="343" spans="2:3" x14ac:dyDescent="0.2">
      <c r="B343" s="370"/>
      <c r="C343" s="371"/>
    </row>
    <row r="344" spans="2:3" x14ac:dyDescent="0.2">
      <c r="B344" s="370"/>
      <c r="C344" s="371"/>
    </row>
    <row r="345" spans="2:3" x14ac:dyDescent="0.2">
      <c r="B345" s="370"/>
      <c r="C345" s="371"/>
    </row>
    <row r="346" spans="2:3" x14ac:dyDescent="0.2">
      <c r="B346" s="370"/>
      <c r="C346" s="371"/>
    </row>
    <row r="347" spans="2:3" x14ac:dyDescent="0.2">
      <c r="B347" s="370"/>
      <c r="C347" s="371"/>
    </row>
    <row r="348" spans="2:3" x14ac:dyDescent="0.2">
      <c r="B348" s="370"/>
      <c r="C348" s="371"/>
    </row>
    <row r="349" spans="2:3" x14ac:dyDescent="0.2">
      <c r="B349" s="370"/>
      <c r="C349" s="371"/>
    </row>
    <row r="350" spans="2:3" x14ac:dyDescent="0.2">
      <c r="B350" s="370"/>
      <c r="C350" s="371"/>
    </row>
    <row r="351" spans="2:3" x14ac:dyDescent="0.2">
      <c r="B351" s="370"/>
      <c r="C351" s="371"/>
    </row>
    <row r="352" spans="2:3" x14ac:dyDescent="0.2">
      <c r="B352" s="370"/>
      <c r="C352" s="371"/>
    </row>
    <row r="353" spans="2:3" x14ac:dyDescent="0.2">
      <c r="B353" s="370"/>
      <c r="C353" s="371"/>
    </row>
    <row r="354" spans="2:3" x14ac:dyDescent="0.2">
      <c r="B354" s="370"/>
      <c r="C354" s="371"/>
    </row>
    <row r="355" spans="2:3" x14ac:dyDescent="0.2">
      <c r="B355" s="370"/>
      <c r="C355" s="371"/>
    </row>
    <row r="356" spans="2:3" x14ac:dyDescent="0.2">
      <c r="B356" s="370"/>
      <c r="C356" s="371"/>
    </row>
    <row r="357" spans="2:3" x14ac:dyDescent="0.2">
      <c r="B357" s="370"/>
      <c r="C357" s="371"/>
    </row>
    <row r="358" spans="2:3" x14ac:dyDescent="0.2">
      <c r="B358" s="370"/>
      <c r="C358" s="371"/>
    </row>
    <row r="359" spans="2:3" x14ac:dyDescent="0.2">
      <c r="B359" s="370"/>
      <c r="C359" s="371"/>
    </row>
    <row r="360" spans="2:3" x14ac:dyDescent="0.2">
      <c r="B360" s="370"/>
      <c r="C360" s="371"/>
    </row>
    <row r="361" spans="2:3" x14ac:dyDescent="0.2">
      <c r="B361" s="370"/>
      <c r="C361" s="371"/>
    </row>
    <row r="362" spans="2:3" x14ac:dyDescent="0.2">
      <c r="B362" s="370"/>
      <c r="C362" s="371"/>
    </row>
    <row r="363" spans="2:3" x14ac:dyDescent="0.2">
      <c r="B363" s="370"/>
      <c r="C363" s="371"/>
    </row>
    <row r="364" spans="2:3" x14ac:dyDescent="0.2">
      <c r="B364" s="370"/>
      <c r="C364" s="371"/>
    </row>
    <row r="365" spans="2:3" x14ac:dyDescent="0.2">
      <c r="B365" s="370"/>
      <c r="C365" s="371"/>
    </row>
    <row r="366" spans="2:3" x14ac:dyDescent="0.2">
      <c r="B366" s="370"/>
      <c r="C366" s="371"/>
    </row>
    <row r="367" spans="2:3" x14ac:dyDescent="0.2">
      <c r="B367" s="370"/>
      <c r="C367" s="371"/>
    </row>
    <row r="368" spans="2:3" x14ac:dyDescent="0.2">
      <c r="B368" s="370"/>
      <c r="C368" s="371"/>
    </row>
    <row r="369" spans="2:3" x14ac:dyDescent="0.2">
      <c r="B369" s="370"/>
      <c r="C369" s="371"/>
    </row>
    <row r="370" spans="2:3" x14ac:dyDescent="0.2">
      <c r="B370" s="370"/>
      <c r="C370" s="371"/>
    </row>
    <row r="371" spans="2:3" x14ac:dyDescent="0.2">
      <c r="B371" s="372"/>
      <c r="C371" s="373"/>
    </row>
    <row r="372" spans="2:3" s="142" customFormat="1" x14ac:dyDescent="0.2"/>
  </sheetData>
  <mergeCells count="8">
    <mergeCell ref="B3:L3"/>
    <mergeCell ref="B11:B12"/>
    <mergeCell ref="C22:F22"/>
    <mergeCell ref="C21:F21"/>
    <mergeCell ref="C11:J11"/>
    <mergeCell ref="L11:V11"/>
    <mergeCell ref="C12:J12"/>
    <mergeCell ref="L12:V12"/>
  </mergeCells>
  <hyperlinks>
    <hyperlink ref="C22" r:id="rId1"/>
  </hyperlinks>
  <pageMargins left="0.75" right="0.75" top="1" bottom="1" header="0.5" footer="0.5"/>
  <pageSetup orientation="portrait" horizontalDpi="300" verticalDpi="300" r:id="rId2"/>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79998168889431442"/>
  </sheetPr>
  <dimension ref="A1:AF31"/>
  <sheetViews>
    <sheetView workbookViewId="0"/>
  </sheetViews>
  <sheetFormatPr defaultColWidth="0" defaultRowHeight="12.75" zeroHeight="1" x14ac:dyDescent="0.2"/>
  <cols>
    <col min="1" max="1" width="7.25" customWidth="1"/>
    <col min="2" max="2" width="16.375" customWidth="1"/>
    <col min="3" max="3" width="34" customWidth="1"/>
    <col min="4" max="4" width="31.625" customWidth="1"/>
    <col min="5" max="6" width="9" customWidth="1"/>
    <col min="7" max="7" width="22.5" customWidth="1"/>
    <col min="8" max="32" width="0" hidden="1" customWidth="1"/>
    <col min="33" max="16384" width="9" hidden="1"/>
  </cols>
  <sheetData>
    <row r="1" spans="1:13" s="91" customFormat="1" ht="12.4" customHeight="1" x14ac:dyDescent="0.2"/>
    <row r="2" spans="1:13" s="91" customFormat="1" ht="18.399999999999999" customHeight="1" x14ac:dyDescent="0.25">
      <c r="B2" s="5" t="s">
        <v>473</v>
      </c>
      <c r="C2" s="5"/>
      <c r="D2" s="5"/>
    </row>
    <row r="3" spans="1:13" s="113" customFormat="1" ht="38.25" customHeight="1" x14ac:dyDescent="0.15">
      <c r="B3" s="653" t="s">
        <v>499</v>
      </c>
      <c r="C3" s="653"/>
      <c r="D3" s="653"/>
      <c r="E3" s="653"/>
      <c r="F3" s="653"/>
      <c r="G3" s="653"/>
      <c r="I3" s="115"/>
      <c r="J3" s="115"/>
      <c r="K3" s="115"/>
      <c r="L3" s="115"/>
      <c r="M3" s="115"/>
    </row>
    <row r="4" spans="1:13" s="113" customFormat="1" ht="12.4" customHeight="1" x14ac:dyDescent="0.15"/>
    <row r="5" spans="1:13" s="7" customFormat="1" x14ac:dyDescent="0.2"/>
    <row r="6" spans="1:13" x14ac:dyDescent="0.2">
      <c r="A6" s="7"/>
      <c r="B6" s="77" t="s">
        <v>41</v>
      </c>
      <c r="C6" s="77" t="s">
        <v>334</v>
      </c>
      <c r="D6" s="77" t="s">
        <v>470</v>
      </c>
      <c r="E6" s="25" t="s">
        <v>347</v>
      </c>
      <c r="F6" s="7"/>
      <c r="G6" s="7"/>
    </row>
    <row r="7" spans="1:13" x14ac:dyDescent="0.2">
      <c r="A7" s="7"/>
      <c r="B7" s="26" t="s">
        <v>32</v>
      </c>
      <c r="C7" s="26" t="s">
        <v>480</v>
      </c>
      <c r="D7" s="26" t="s">
        <v>290</v>
      </c>
      <c r="E7" s="356">
        <v>39.6648</v>
      </c>
      <c r="F7" s="7"/>
      <c r="G7" s="359"/>
    </row>
    <row r="8" spans="1:13" x14ac:dyDescent="0.2">
      <c r="A8" s="7"/>
      <c r="B8" s="26" t="s">
        <v>32</v>
      </c>
      <c r="C8" s="26" t="s">
        <v>480</v>
      </c>
      <c r="D8" s="26" t="s">
        <v>293</v>
      </c>
      <c r="E8" s="356">
        <v>78.263999999999996</v>
      </c>
      <c r="F8" s="141"/>
      <c r="G8" s="359"/>
      <c r="H8" s="126"/>
      <c r="I8" s="126"/>
      <c r="J8" s="126"/>
      <c r="L8" s="126"/>
    </row>
    <row r="9" spans="1:13" x14ac:dyDescent="0.2">
      <c r="A9" s="7"/>
      <c r="B9" s="26" t="s">
        <v>32</v>
      </c>
      <c r="C9" s="26" t="s">
        <v>481</v>
      </c>
      <c r="D9" s="26" t="s">
        <v>290</v>
      </c>
      <c r="E9" s="356">
        <v>39.933199999999999</v>
      </c>
      <c r="F9" s="7"/>
      <c r="G9" s="359"/>
      <c r="L9" s="126"/>
    </row>
    <row r="10" spans="1:13" x14ac:dyDescent="0.2">
      <c r="A10" s="7"/>
      <c r="B10" s="26" t="s">
        <v>32</v>
      </c>
      <c r="C10" s="26" t="s">
        <v>481</v>
      </c>
      <c r="D10" s="26" t="s">
        <v>294</v>
      </c>
      <c r="E10" s="356">
        <v>78.263999999999996</v>
      </c>
      <c r="F10" s="141"/>
      <c r="G10" s="250"/>
      <c r="H10" s="126"/>
    </row>
    <row r="11" spans="1:13" x14ac:dyDescent="0.2">
      <c r="A11" s="7"/>
      <c r="B11" s="26" t="s">
        <v>33</v>
      </c>
      <c r="C11" s="26" t="s">
        <v>348</v>
      </c>
      <c r="D11" s="26" t="s">
        <v>290</v>
      </c>
      <c r="E11" s="356">
        <v>64.944500000000005</v>
      </c>
      <c r="F11" s="7"/>
      <c r="G11" s="249"/>
    </row>
    <row r="12" spans="1:13" x14ac:dyDescent="0.2">
      <c r="A12" s="7"/>
      <c r="B12" s="26" t="s">
        <v>33</v>
      </c>
      <c r="C12" s="26" t="s">
        <v>348</v>
      </c>
      <c r="D12" s="26" t="s">
        <v>471</v>
      </c>
      <c r="E12" s="356">
        <v>89.202100000000002</v>
      </c>
      <c r="F12" s="141"/>
      <c r="G12" s="250"/>
      <c r="H12" s="126"/>
    </row>
    <row r="13" spans="1:13" s="7" customFormat="1" x14ac:dyDescent="0.2">
      <c r="G13" s="206"/>
    </row>
    <row r="14" spans="1:13" s="7" customFormat="1" x14ac:dyDescent="0.2"/>
    <row r="15" spans="1:13" ht="12" hidden="1" customHeight="1" x14ac:dyDescent="0.2"/>
    <row r="16" spans="1:13" ht="12" hidden="1" customHeight="1" x14ac:dyDescent="0.2"/>
    <row r="17" ht="12" hidden="1" customHeight="1" x14ac:dyDescent="0.2"/>
    <row r="18" ht="12" hidden="1" customHeight="1" x14ac:dyDescent="0.2"/>
    <row r="19" ht="12" hidden="1" customHeight="1" x14ac:dyDescent="0.2"/>
    <row r="20" ht="12" hidden="1" customHeight="1" x14ac:dyDescent="0.2"/>
    <row r="21" ht="12" hidden="1" customHeight="1" x14ac:dyDescent="0.2"/>
    <row r="22" ht="12" hidden="1" customHeight="1" x14ac:dyDescent="0.2"/>
    <row r="23" ht="12" hidden="1" customHeight="1" x14ac:dyDescent="0.2"/>
    <row r="24" ht="12" hidden="1" customHeight="1" x14ac:dyDescent="0.2"/>
    <row r="25" ht="12" hidden="1" customHeight="1" x14ac:dyDescent="0.2"/>
    <row r="26" ht="12" hidden="1" customHeight="1" x14ac:dyDescent="0.2"/>
    <row r="27" ht="12" hidden="1" customHeight="1" x14ac:dyDescent="0.2"/>
    <row r="28" ht="12" hidden="1" customHeight="1" x14ac:dyDescent="0.2"/>
    <row r="29" hidden="1" x14ac:dyDescent="0.2"/>
    <row r="30" hidden="1" x14ac:dyDescent="0.2"/>
    <row r="31" hidden="1" x14ac:dyDescent="0.2"/>
  </sheetData>
  <mergeCells count="1">
    <mergeCell ref="B3:G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79998168889431442"/>
  </sheetPr>
  <dimension ref="A1:AD53"/>
  <sheetViews>
    <sheetView zoomScaleNormal="100" workbookViewId="0"/>
  </sheetViews>
  <sheetFormatPr defaultColWidth="0" defaultRowHeight="14.25" zeroHeight="1" x14ac:dyDescent="0.2"/>
  <cols>
    <col min="1" max="1" width="8" style="121" customWidth="1"/>
    <col min="2" max="2" width="17.75" style="121" customWidth="1"/>
    <col min="3" max="3" width="41" style="121" bestFit="1" customWidth="1"/>
    <col min="4" max="4" width="50.75" style="121" customWidth="1"/>
    <col min="5" max="5" width="24.875" style="121" customWidth="1"/>
    <col min="6" max="6" width="33.375" style="121" customWidth="1"/>
    <col min="7" max="10" width="15.625" style="121" customWidth="1"/>
    <col min="11" max="11" width="1.125" style="121" customWidth="1"/>
    <col min="12" max="22" width="15.625" style="102" customWidth="1"/>
    <col min="23" max="23" width="9" style="121" customWidth="1"/>
    <col min="24" max="30" width="0" style="121" hidden="1" customWidth="1"/>
    <col min="31" max="16384" width="9" style="121" hidden="1"/>
  </cols>
  <sheetData>
    <row r="1" spans="1:30" s="91" customFormat="1" ht="12.4" customHeight="1" x14ac:dyDescent="0.2">
      <c r="L1" s="160"/>
      <c r="M1" s="160"/>
      <c r="N1" s="160"/>
      <c r="O1" s="160"/>
      <c r="P1" s="160"/>
      <c r="Q1" s="160"/>
      <c r="R1" s="160"/>
      <c r="S1" s="160"/>
      <c r="T1" s="160"/>
      <c r="U1" s="160"/>
      <c r="V1" s="160"/>
    </row>
    <row r="2" spans="1:30" s="91" customFormat="1" ht="18.399999999999999" customHeight="1" x14ac:dyDescent="0.25">
      <c r="B2" s="5" t="s">
        <v>43</v>
      </c>
      <c r="C2" s="5"/>
      <c r="D2" s="5"/>
      <c r="E2" s="5"/>
      <c r="F2" s="5"/>
      <c r="G2" s="5"/>
      <c r="H2" s="5"/>
      <c r="I2" s="5"/>
      <c r="J2" s="5"/>
      <c r="K2" s="5"/>
      <c r="L2" s="160"/>
      <c r="M2" s="160"/>
      <c r="N2" s="160"/>
      <c r="O2" s="160"/>
      <c r="P2" s="160"/>
      <c r="Q2" s="160"/>
      <c r="R2" s="160"/>
      <c r="S2" s="161"/>
      <c r="T2" s="160"/>
      <c r="U2" s="160"/>
      <c r="V2" s="160"/>
    </row>
    <row r="3" spans="1:30" s="160" customFormat="1" ht="43.15" customHeight="1" x14ac:dyDescent="0.2">
      <c r="B3" s="702" t="s">
        <v>576</v>
      </c>
      <c r="C3" s="702"/>
      <c r="D3" s="703"/>
      <c r="E3" s="703"/>
      <c r="F3" s="703"/>
      <c r="G3" s="703"/>
      <c r="H3" s="703"/>
      <c r="I3" s="703"/>
      <c r="J3" s="703"/>
      <c r="K3" s="703"/>
      <c r="L3" s="703"/>
      <c r="M3" s="703"/>
      <c r="N3" s="162"/>
      <c r="O3" s="162"/>
      <c r="P3" s="162"/>
      <c r="Q3" s="162"/>
      <c r="R3" s="162"/>
      <c r="S3" s="162"/>
      <c r="T3" s="162"/>
      <c r="U3" s="162"/>
      <c r="V3" s="162"/>
      <c r="W3" s="162"/>
      <c r="X3" s="162"/>
      <c r="Y3" s="162"/>
      <c r="Z3" s="162"/>
      <c r="AA3" s="162"/>
      <c r="AB3" s="162"/>
      <c r="AC3" s="162"/>
      <c r="AD3" s="162"/>
    </row>
    <row r="4" spans="1:30" s="160" customFormat="1" ht="12.4" customHeight="1" x14ac:dyDescent="0.2"/>
    <row r="5" spans="1:30" s="98" customFormat="1" ht="12.4" customHeight="1" x14ac:dyDescent="0.2"/>
    <row r="6" spans="1:30" s="98" customFormat="1" ht="12.4" customHeight="1" x14ac:dyDescent="0.2">
      <c r="B6" s="8" t="s">
        <v>394</v>
      </c>
      <c r="C6" s="8"/>
    </row>
    <row r="7" spans="1:30" s="98" customFormat="1" ht="12.75" x14ac:dyDescent="0.2"/>
    <row r="8" spans="1:30" s="163" customFormat="1" ht="11.85" customHeight="1" x14ac:dyDescent="0.2">
      <c r="A8" s="98"/>
      <c r="B8" s="704" t="s">
        <v>41</v>
      </c>
      <c r="C8" s="718" t="s">
        <v>586</v>
      </c>
      <c r="D8" s="704" t="s">
        <v>395</v>
      </c>
      <c r="E8" s="705" t="s">
        <v>4</v>
      </c>
      <c r="F8" s="708"/>
      <c r="G8" s="709" t="s">
        <v>485</v>
      </c>
      <c r="H8" s="710"/>
      <c r="I8" s="710"/>
      <c r="J8" s="711"/>
      <c r="K8" s="164"/>
      <c r="L8" s="712" t="s">
        <v>477</v>
      </c>
      <c r="M8" s="713"/>
      <c r="N8" s="713"/>
      <c r="O8" s="713"/>
      <c r="P8" s="713"/>
      <c r="Q8" s="713"/>
      <c r="R8" s="713"/>
      <c r="S8" s="713"/>
      <c r="T8" s="713"/>
      <c r="U8" s="713"/>
      <c r="V8" s="714"/>
      <c r="W8" s="98"/>
    </row>
    <row r="9" spans="1:30" s="163" customFormat="1" ht="38.85" customHeight="1" x14ac:dyDescent="0.2">
      <c r="A9" s="98"/>
      <c r="B9" s="704"/>
      <c r="C9" s="706"/>
      <c r="D9" s="704"/>
      <c r="E9" s="706"/>
      <c r="F9" s="708"/>
      <c r="G9" s="715" t="s">
        <v>494</v>
      </c>
      <c r="H9" s="716"/>
      <c r="I9" s="716"/>
      <c r="J9" s="717"/>
      <c r="K9" s="164"/>
      <c r="L9" s="719" t="s">
        <v>478</v>
      </c>
      <c r="M9" s="720"/>
      <c r="N9" s="720"/>
      <c r="O9" s="720"/>
      <c r="P9" s="720"/>
      <c r="Q9" s="720"/>
      <c r="R9" s="720"/>
      <c r="S9" s="720"/>
      <c r="T9" s="720"/>
      <c r="U9" s="720"/>
      <c r="V9" s="721"/>
      <c r="W9" s="98"/>
    </row>
    <row r="10" spans="1:30" s="167" customFormat="1" ht="25.5" x14ac:dyDescent="0.2">
      <c r="A10" s="251"/>
      <c r="B10" s="704"/>
      <c r="C10" s="706"/>
      <c r="D10" s="704"/>
      <c r="E10" s="706"/>
      <c r="F10" s="165" t="s">
        <v>5</v>
      </c>
      <c r="G10" s="166" t="s">
        <v>6</v>
      </c>
      <c r="H10" s="166" t="s">
        <v>7</v>
      </c>
      <c r="I10" s="166" t="s">
        <v>8</v>
      </c>
      <c r="J10" s="166" t="s">
        <v>304</v>
      </c>
      <c r="K10" s="164"/>
      <c r="L10" s="335" t="s">
        <v>452</v>
      </c>
      <c r="M10" s="166" t="s">
        <v>9</v>
      </c>
      <c r="N10" s="166" t="s">
        <v>10</v>
      </c>
      <c r="O10" s="166" t="s">
        <v>11</v>
      </c>
      <c r="P10" s="166" t="s">
        <v>12</v>
      </c>
      <c r="Q10" s="166" t="s">
        <v>13</v>
      </c>
      <c r="R10" s="166" t="s">
        <v>14</v>
      </c>
      <c r="S10" s="166" t="s">
        <v>15</v>
      </c>
      <c r="T10" s="166" t="s">
        <v>16</v>
      </c>
      <c r="U10" s="166" t="s">
        <v>17</v>
      </c>
      <c r="V10" s="166" t="s">
        <v>18</v>
      </c>
      <c r="W10" s="251"/>
    </row>
    <row r="11" spans="1:30" s="102" customFormat="1" ht="12.75" x14ac:dyDescent="0.2">
      <c r="A11" s="98"/>
      <c r="B11" s="704"/>
      <c r="C11" s="706"/>
      <c r="D11" s="704"/>
      <c r="E11" s="706"/>
      <c r="F11" s="168" t="s">
        <v>374</v>
      </c>
      <c r="G11" s="169" t="s">
        <v>19</v>
      </c>
      <c r="H11" s="169" t="s">
        <v>20</v>
      </c>
      <c r="I11" s="169" t="s">
        <v>21</v>
      </c>
      <c r="J11" s="170" t="s">
        <v>309</v>
      </c>
      <c r="K11" s="164"/>
      <c r="L11" s="169">
        <v>43405</v>
      </c>
      <c r="M11" s="169" t="s">
        <v>22</v>
      </c>
      <c r="N11" s="169" t="s">
        <v>23</v>
      </c>
      <c r="O11" s="169" t="s">
        <v>24</v>
      </c>
      <c r="P11" s="169" t="s">
        <v>25</v>
      </c>
      <c r="Q11" s="169" t="s">
        <v>26</v>
      </c>
      <c r="R11" s="169" t="s">
        <v>27</v>
      </c>
      <c r="S11" s="169" t="s">
        <v>28</v>
      </c>
      <c r="T11" s="169" t="s">
        <v>29</v>
      </c>
      <c r="U11" s="169" t="s">
        <v>30</v>
      </c>
      <c r="V11" s="169" t="s">
        <v>31</v>
      </c>
      <c r="W11" s="98"/>
    </row>
    <row r="12" spans="1:30" s="102" customFormat="1" ht="12.75" x14ac:dyDescent="0.2">
      <c r="A12" s="98"/>
      <c r="B12" s="704"/>
      <c r="C12" s="707"/>
      <c r="D12" s="704"/>
      <c r="E12" s="707"/>
      <c r="F12" s="235" t="s">
        <v>438</v>
      </c>
      <c r="G12" s="171" t="s">
        <v>34</v>
      </c>
      <c r="H12" s="169" t="s">
        <v>34</v>
      </c>
      <c r="I12" s="169" t="s">
        <v>35</v>
      </c>
      <c r="J12" s="169" t="s">
        <v>35</v>
      </c>
      <c r="K12" s="164"/>
      <c r="L12" s="169" t="s">
        <v>314</v>
      </c>
      <c r="M12" s="169" t="s">
        <v>36</v>
      </c>
      <c r="N12" s="169" t="s">
        <v>36</v>
      </c>
      <c r="O12" s="169" t="s">
        <v>37</v>
      </c>
      <c r="P12" s="169" t="s">
        <v>37</v>
      </c>
      <c r="Q12" s="169" t="s">
        <v>38</v>
      </c>
      <c r="R12" s="169" t="s">
        <v>38</v>
      </c>
      <c r="S12" s="169" t="s">
        <v>39</v>
      </c>
      <c r="T12" s="169" t="s">
        <v>39</v>
      </c>
      <c r="U12" s="169" t="s">
        <v>40</v>
      </c>
      <c r="V12" s="169" t="s">
        <v>40</v>
      </c>
      <c r="W12" s="98"/>
    </row>
    <row r="13" spans="1:30" s="102" customFormat="1" ht="12.75" x14ac:dyDescent="0.2">
      <c r="A13" s="98"/>
      <c r="B13" s="691" t="s">
        <v>32</v>
      </c>
      <c r="C13" s="700" t="s">
        <v>622</v>
      </c>
      <c r="D13" s="172" t="s">
        <v>396</v>
      </c>
      <c r="E13" s="172" t="s">
        <v>445</v>
      </c>
      <c r="F13" s="694"/>
      <c r="G13" s="252">
        <v>5.9060025088291495</v>
      </c>
      <c r="H13" s="252">
        <v>5.7860025088291493</v>
      </c>
      <c r="I13" s="252">
        <v>8.4153375147152474</v>
      </c>
      <c r="J13" s="252">
        <v>8.5515843058416561</v>
      </c>
      <c r="K13" s="164"/>
      <c r="L13" s="252">
        <v>8.5515843058416561</v>
      </c>
      <c r="M13" s="252">
        <v>11.104851878142561</v>
      </c>
      <c r="N13" s="252">
        <v>11.012800642584216</v>
      </c>
      <c r="O13" s="252">
        <v>13.662374482953824</v>
      </c>
      <c r="P13" s="252">
        <v>12.80454002319885</v>
      </c>
      <c r="Q13" s="252" t="s">
        <v>333</v>
      </c>
      <c r="R13" s="252" t="s">
        <v>333</v>
      </c>
      <c r="S13" s="252" t="s">
        <v>333</v>
      </c>
      <c r="T13" s="252" t="s">
        <v>333</v>
      </c>
      <c r="U13" s="252" t="s">
        <v>333</v>
      </c>
      <c r="V13" s="252" t="s">
        <v>333</v>
      </c>
      <c r="W13" s="98"/>
    </row>
    <row r="14" spans="1:30" s="102" customFormat="1" ht="12.75" x14ac:dyDescent="0.2">
      <c r="A14" s="98"/>
      <c r="B14" s="692"/>
      <c r="C14" s="701"/>
      <c r="D14" s="172" t="s">
        <v>398</v>
      </c>
      <c r="E14" s="172" t="s">
        <v>445</v>
      </c>
      <c r="F14" s="695"/>
      <c r="G14" s="252">
        <v>0.97639655244214707</v>
      </c>
      <c r="H14" s="252">
        <v>0.99405134840747456</v>
      </c>
      <c r="I14" s="252">
        <v>1.0456200733477303</v>
      </c>
      <c r="J14" s="252">
        <v>1.0456200733477303</v>
      </c>
      <c r="K14" s="164"/>
      <c r="L14" s="252">
        <v>1.0456200733477303</v>
      </c>
      <c r="M14" s="252">
        <v>0.99308334451494196</v>
      </c>
      <c r="N14" s="252">
        <v>1.0019685420102336</v>
      </c>
      <c r="O14" s="252">
        <v>0.73849263586365788</v>
      </c>
      <c r="P14" s="252">
        <v>0.73849263586365788</v>
      </c>
      <c r="Q14" s="252" t="s">
        <v>333</v>
      </c>
      <c r="R14" s="252" t="s">
        <v>333</v>
      </c>
      <c r="S14" s="252" t="s">
        <v>333</v>
      </c>
      <c r="T14" s="252" t="s">
        <v>333</v>
      </c>
      <c r="U14" s="252" t="s">
        <v>333</v>
      </c>
      <c r="V14" s="252" t="s">
        <v>333</v>
      </c>
      <c r="W14" s="98"/>
    </row>
    <row r="15" spans="1:30" s="102" customFormat="1" ht="12.75" x14ac:dyDescent="0.2">
      <c r="A15" s="98"/>
      <c r="B15" s="692"/>
      <c r="C15" s="701"/>
      <c r="D15" s="172" t="s">
        <v>399</v>
      </c>
      <c r="E15" s="172" t="s">
        <v>445</v>
      </c>
      <c r="F15" s="695"/>
      <c r="G15" s="252">
        <v>4.8246714398749446E-3</v>
      </c>
      <c r="H15" s="252">
        <v>4.8246714398749446E-3</v>
      </c>
      <c r="I15" s="252">
        <v>4.8246714398749446E-3</v>
      </c>
      <c r="J15" s="252">
        <v>4.8246714398749446E-3</v>
      </c>
      <c r="K15" s="164"/>
      <c r="L15" s="252">
        <v>4.8246714398749446E-3</v>
      </c>
      <c r="M15" s="252">
        <v>4.792117924437885E-3</v>
      </c>
      <c r="N15" s="252">
        <v>4.792117924437885E-3</v>
      </c>
      <c r="O15" s="252">
        <v>4.7547499952452499E-3</v>
      </c>
      <c r="P15" s="252">
        <v>4.7547499952452499E-3</v>
      </c>
      <c r="Q15" s="252" t="s">
        <v>333</v>
      </c>
      <c r="R15" s="252" t="s">
        <v>333</v>
      </c>
      <c r="S15" s="252" t="s">
        <v>333</v>
      </c>
      <c r="T15" s="252" t="s">
        <v>333</v>
      </c>
      <c r="U15" s="252" t="s">
        <v>333</v>
      </c>
      <c r="V15" s="252" t="s">
        <v>333</v>
      </c>
      <c r="W15" s="98"/>
    </row>
    <row r="16" spans="1:30" s="102" customFormat="1" ht="12.75" x14ac:dyDescent="0.2">
      <c r="A16" s="98"/>
      <c r="B16" s="692"/>
      <c r="C16" s="701"/>
      <c r="D16" s="172" t="s">
        <v>400</v>
      </c>
      <c r="E16" s="172" t="s">
        <v>445</v>
      </c>
      <c r="F16" s="695"/>
      <c r="G16" s="252">
        <v>6.8872237327111714</v>
      </c>
      <c r="H16" s="252">
        <v>6.7848785286764981</v>
      </c>
      <c r="I16" s="252">
        <v>9.4657822595028538</v>
      </c>
      <c r="J16" s="252">
        <v>9.6020290506292625</v>
      </c>
      <c r="K16" s="164"/>
      <c r="L16" s="252">
        <v>9.6020290506292625</v>
      </c>
      <c r="M16" s="252">
        <v>12.102727340581941</v>
      </c>
      <c r="N16" s="252">
        <v>12.019561302518888</v>
      </c>
      <c r="O16" s="252">
        <v>14.405621868812727</v>
      </c>
      <c r="P16" s="252">
        <v>13.547787409057753</v>
      </c>
      <c r="Q16" s="252" t="s">
        <v>333</v>
      </c>
      <c r="R16" s="252" t="s">
        <v>333</v>
      </c>
      <c r="S16" s="252" t="s">
        <v>333</v>
      </c>
      <c r="T16" s="252" t="s">
        <v>333</v>
      </c>
      <c r="U16" s="252" t="s">
        <v>333</v>
      </c>
      <c r="V16" s="252" t="s">
        <v>333</v>
      </c>
      <c r="W16" s="98"/>
    </row>
    <row r="17" spans="1:23" s="102" customFormat="1" ht="12.75" x14ac:dyDescent="0.2">
      <c r="A17" s="98"/>
      <c r="B17" s="692"/>
      <c r="C17" s="701"/>
      <c r="D17" s="173" t="s">
        <v>401</v>
      </c>
      <c r="E17" s="173" t="s">
        <v>402</v>
      </c>
      <c r="F17" s="695"/>
      <c r="G17" s="252">
        <v>1</v>
      </c>
      <c r="H17" s="252">
        <v>1.0127201565557731</v>
      </c>
      <c r="I17" s="252">
        <v>1.0273972602739725</v>
      </c>
      <c r="J17" s="252">
        <v>1.0362035225048924</v>
      </c>
      <c r="K17" s="164"/>
      <c r="L17" s="252">
        <v>1.0362035225048924</v>
      </c>
      <c r="M17" s="252">
        <v>1.047945205479452</v>
      </c>
      <c r="N17" s="252">
        <v>1.0557729941291585</v>
      </c>
      <c r="O17" s="252">
        <v>1.0616438356164384</v>
      </c>
      <c r="P17" s="252">
        <v>1.0645792563600782</v>
      </c>
      <c r="Q17" s="252" t="s">
        <v>333</v>
      </c>
      <c r="R17" s="252" t="s">
        <v>333</v>
      </c>
      <c r="S17" s="252" t="s">
        <v>333</v>
      </c>
      <c r="T17" s="252" t="s">
        <v>333</v>
      </c>
      <c r="U17" s="252" t="s">
        <v>333</v>
      </c>
      <c r="V17" s="252" t="s">
        <v>333</v>
      </c>
      <c r="W17" s="98"/>
    </row>
    <row r="18" spans="1:23" s="102" customFormat="1" ht="12.75" x14ac:dyDescent="0.2">
      <c r="A18" s="98"/>
      <c r="B18" s="693"/>
      <c r="C18" s="688"/>
      <c r="D18" s="173" t="s">
        <v>403</v>
      </c>
      <c r="E18" s="172" t="s">
        <v>445</v>
      </c>
      <c r="F18" s="695"/>
      <c r="G18" s="252">
        <v>0</v>
      </c>
      <c r="H18" s="252">
        <v>-0.18995176814939541</v>
      </c>
      <c r="I18" s="252">
        <v>2.3898674656215144</v>
      </c>
      <c r="J18" s="252">
        <v>2.4654635585146529</v>
      </c>
      <c r="K18" s="164"/>
      <c r="L18" s="252">
        <v>2.4654635585146529</v>
      </c>
      <c r="M18" s="252">
        <v>4.8850955964817686</v>
      </c>
      <c r="N18" s="252">
        <v>4.7480163427765101</v>
      </c>
      <c r="O18" s="252">
        <v>7.093641997338695</v>
      </c>
      <c r="P18" s="252">
        <v>6.2155900817178944</v>
      </c>
      <c r="Q18" s="252" t="s">
        <v>333</v>
      </c>
      <c r="R18" s="252" t="s">
        <v>333</v>
      </c>
      <c r="S18" s="252" t="s">
        <v>333</v>
      </c>
      <c r="T18" s="252" t="s">
        <v>333</v>
      </c>
      <c r="U18" s="252" t="s">
        <v>333</v>
      </c>
      <c r="V18" s="252" t="s">
        <v>333</v>
      </c>
      <c r="W18" s="98"/>
    </row>
    <row r="19" spans="1:23" s="102" customFormat="1" ht="12.75" x14ac:dyDescent="0.2">
      <c r="A19" s="98"/>
      <c r="B19" s="691" t="s">
        <v>33</v>
      </c>
      <c r="C19" s="700" t="s">
        <v>622</v>
      </c>
      <c r="D19" s="172" t="s">
        <v>396</v>
      </c>
      <c r="E19" s="172" t="s">
        <v>445</v>
      </c>
      <c r="F19" s="695"/>
      <c r="G19" s="252">
        <v>4.5260025088291487</v>
      </c>
      <c r="H19" s="252">
        <v>4.4300025088291486</v>
      </c>
      <c r="I19" s="252">
        <v>6.5073375147152479</v>
      </c>
      <c r="J19" s="252">
        <v>6.6214736964495673</v>
      </c>
      <c r="K19" s="164"/>
      <c r="L19" s="252">
        <v>6.6214736964495673</v>
      </c>
      <c r="M19" s="252">
        <v>8.705416394354847</v>
      </c>
      <c r="N19" s="252">
        <v>8.4956047001320023</v>
      </c>
      <c r="O19" s="252">
        <v>10.500573436950896</v>
      </c>
      <c r="P19" s="252">
        <v>9.8035943577862135</v>
      </c>
      <c r="Q19" s="252" t="s">
        <v>333</v>
      </c>
      <c r="R19" s="252" t="s">
        <v>333</v>
      </c>
      <c r="S19" s="252" t="s">
        <v>333</v>
      </c>
      <c r="T19" s="252" t="s">
        <v>333</v>
      </c>
      <c r="U19" s="252" t="s">
        <v>333</v>
      </c>
      <c r="V19" s="252" t="s">
        <v>333</v>
      </c>
      <c r="W19" s="98"/>
    </row>
    <row r="20" spans="1:23" s="102" customFormat="1" ht="12.75" x14ac:dyDescent="0.2">
      <c r="A20" s="98"/>
      <c r="B20" s="692"/>
      <c r="C20" s="701"/>
      <c r="D20" s="172" t="s">
        <v>398</v>
      </c>
      <c r="E20" s="172" t="s">
        <v>445</v>
      </c>
      <c r="F20" s="695"/>
      <c r="G20" s="252">
        <v>0.97639655244214729</v>
      </c>
      <c r="H20" s="252">
        <v>0.99405134840747456</v>
      </c>
      <c r="I20" s="252">
        <v>1.0456200733477303</v>
      </c>
      <c r="J20" s="252">
        <v>1.0456200733477303</v>
      </c>
      <c r="K20" s="164"/>
      <c r="L20" s="252">
        <v>1.0456200733477303</v>
      </c>
      <c r="M20" s="252">
        <v>1.0019685420102333</v>
      </c>
      <c r="N20" s="252">
        <v>1.0019685420102333</v>
      </c>
      <c r="O20" s="252">
        <v>0.7384926358636581</v>
      </c>
      <c r="P20" s="252">
        <v>0.7384926358636581</v>
      </c>
      <c r="Q20" s="252" t="s">
        <v>333</v>
      </c>
      <c r="R20" s="252" t="s">
        <v>333</v>
      </c>
      <c r="S20" s="252" t="s">
        <v>333</v>
      </c>
      <c r="T20" s="252" t="s">
        <v>333</v>
      </c>
      <c r="U20" s="252" t="s">
        <v>333</v>
      </c>
      <c r="V20" s="252" t="s">
        <v>333</v>
      </c>
      <c r="W20" s="98"/>
    </row>
    <row r="21" spans="1:23" s="102" customFormat="1" ht="12.75" x14ac:dyDescent="0.2">
      <c r="A21" s="98"/>
      <c r="B21" s="692"/>
      <c r="C21" s="701"/>
      <c r="D21" s="172" t="s">
        <v>399</v>
      </c>
      <c r="E21" s="172" t="s">
        <v>445</v>
      </c>
      <c r="F21" s="695"/>
      <c r="G21" s="252">
        <v>4.8246714398749438E-3</v>
      </c>
      <c r="H21" s="252">
        <v>4.8246714398749438E-3</v>
      </c>
      <c r="I21" s="252">
        <v>4.8246714398749438E-3</v>
      </c>
      <c r="J21" s="252">
        <v>4.8246714398749438E-3</v>
      </c>
      <c r="K21" s="164"/>
      <c r="L21" s="252">
        <v>4.8246714398749438E-3</v>
      </c>
      <c r="M21" s="252">
        <v>4.792117924437885E-3</v>
      </c>
      <c r="N21" s="252">
        <v>4.792117924437885E-3</v>
      </c>
      <c r="O21" s="252">
        <v>4.7547499952452499E-3</v>
      </c>
      <c r="P21" s="252">
        <v>4.7547499952452499E-3</v>
      </c>
      <c r="Q21" s="252" t="s">
        <v>333</v>
      </c>
      <c r="R21" s="252" t="s">
        <v>333</v>
      </c>
      <c r="S21" s="252" t="s">
        <v>333</v>
      </c>
      <c r="T21" s="252" t="s">
        <v>333</v>
      </c>
      <c r="U21" s="252" t="s">
        <v>333</v>
      </c>
      <c r="V21" s="252" t="s">
        <v>333</v>
      </c>
      <c r="W21" s="98"/>
    </row>
    <row r="22" spans="1:23" s="102" customFormat="1" ht="12.75" x14ac:dyDescent="0.2">
      <c r="A22" s="98"/>
      <c r="B22" s="692"/>
      <c r="C22" s="701"/>
      <c r="D22" s="172" t="s">
        <v>400</v>
      </c>
      <c r="E22" s="172" t="s">
        <v>445</v>
      </c>
      <c r="F22" s="695"/>
      <c r="G22" s="252">
        <v>5.5072237327111706</v>
      </c>
      <c r="H22" s="252">
        <v>5.4288785286764973</v>
      </c>
      <c r="I22" s="252">
        <v>7.5577822595028525</v>
      </c>
      <c r="J22" s="252">
        <v>7.6719184412371719</v>
      </c>
      <c r="K22" s="164"/>
      <c r="L22" s="252">
        <v>7.6719184412371719</v>
      </c>
      <c r="M22" s="252">
        <v>9.7121770542895192</v>
      </c>
      <c r="N22" s="252">
        <v>9.5023653600666744</v>
      </c>
      <c r="O22" s="252">
        <v>11.243820822809798</v>
      </c>
      <c r="P22" s="252">
        <v>10.546841743645116</v>
      </c>
      <c r="Q22" s="252" t="s">
        <v>333</v>
      </c>
      <c r="R22" s="252" t="s">
        <v>333</v>
      </c>
      <c r="S22" s="252" t="s">
        <v>333</v>
      </c>
      <c r="T22" s="252" t="s">
        <v>333</v>
      </c>
      <c r="U22" s="252" t="s">
        <v>333</v>
      </c>
      <c r="V22" s="252" t="s">
        <v>333</v>
      </c>
      <c r="W22" s="98"/>
    </row>
    <row r="23" spans="1:23" s="102" customFormat="1" ht="12.75" x14ac:dyDescent="0.2">
      <c r="A23" s="98"/>
      <c r="B23" s="692"/>
      <c r="C23" s="701"/>
      <c r="D23" s="173" t="s">
        <v>401</v>
      </c>
      <c r="E23" s="173" t="s">
        <v>402</v>
      </c>
      <c r="F23" s="695"/>
      <c r="G23" s="252">
        <v>1</v>
      </c>
      <c r="H23" s="252">
        <v>1.0127201565557731</v>
      </c>
      <c r="I23" s="252">
        <v>1.0273972602739725</v>
      </c>
      <c r="J23" s="252">
        <v>1.0362035225048924</v>
      </c>
      <c r="K23" s="164"/>
      <c r="L23" s="252">
        <v>1.0362035225048924</v>
      </c>
      <c r="M23" s="252">
        <v>1.047945205479452</v>
      </c>
      <c r="N23" s="252">
        <v>1.0557729941291585</v>
      </c>
      <c r="O23" s="252">
        <v>1.0616438356164384</v>
      </c>
      <c r="P23" s="252">
        <v>1.0645792563600782</v>
      </c>
      <c r="Q23" s="252" t="s">
        <v>333</v>
      </c>
      <c r="R23" s="252" t="s">
        <v>333</v>
      </c>
      <c r="S23" s="252" t="s">
        <v>333</v>
      </c>
      <c r="T23" s="252" t="s">
        <v>333</v>
      </c>
      <c r="U23" s="252" t="s">
        <v>333</v>
      </c>
      <c r="V23" s="252" t="s">
        <v>333</v>
      </c>
      <c r="W23" s="98"/>
    </row>
    <row r="24" spans="1:23" s="102" customFormat="1" ht="12.75" x14ac:dyDescent="0.2">
      <c r="A24" s="98"/>
      <c r="B24" s="693"/>
      <c r="C24" s="688"/>
      <c r="D24" s="173" t="s">
        <v>403</v>
      </c>
      <c r="E24" s="172" t="s">
        <v>445</v>
      </c>
      <c r="F24" s="696"/>
      <c r="G24" s="252">
        <v>0</v>
      </c>
      <c r="H24" s="252">
        <v>-0.14839795210242812</v>
      </c>
      <c r="I24" s="252">
        <v>1.8996756847995959</v>
      </c>
      <c r="J24" s="252">
        <v>1.9653138101793148</v>
      </c>
      <c r="K24" s="164"/>
      <c r="L24" s="252">
        <v>1.9653138101793148</v>
      </c>
      <c r="M24" s="252">
        <v>3.94070969375099</v>
      </c>
      <c r="N24" s="252">
        <v>3.6877871322225353</v>
      </c>
      <c r="O24" s="252">
        <v>5.396909444486452</v>
      </c>
      <c r="P24" s="252">
        <v>4.6837637900821658</v>
      </c>
      <c r="Q24" s="252" t="s">
        <v>333</v>
      </c>
      <c r="R24" s="252" t="s">
        <v>333</v>
      </c>
      <c r="S24" s="252" t="s">
        <v>333</v>
      </c>
      <c r="T24" s="252" t="s">
        <v>333</v>
      </c>
      <c r="U24" s="252" t="s">
        <v>333</v>
      </c>
      <c r="V24" s="252" t="s">
        <v>333</v>
      </c>
      <c r="W24" s="98"/>
    </row>
    <row r="25" spans="1:23" s="98" customFormat="1" ht="12.75" x14ac:dyDescent="0.2"/>
    <row r="26" spans="1:23" s="98" customFormat="1" ht="12.75" x14ac:dyDescent="0.2">
      <c r="B26" s="8" t="s">
        <v>443</v>
      </c>
      <c r="C26" s="8"/>
    </row>
    <row r="27" spans="1:23" s="98" customFormat="1" ht="12.75" x14ac:dyDescent="0.2">
      <c r="B27" s="8"/>
      <c r="C27" s="8"/>
    </row>
    <row r="28" spans="1:23" s="163" customFormat="1" ht="25.5" x14ac:dyDescent="0.2">
      <c r="A28" s="98"/>
      <c r="B28" s="174" t="s">
        <v>41</v>
      </c>
      <c r="C28" s="429" t="s">
        <v>586</v>
      </c>
      <c r="D28" s="174" t="s">
        <v>395</v>
      </c>
      <c r="E28" s="174" t="s">
        <v>4</v>
      </c>
      <c r="F28" s="174" t="s">
        <v>5</v>
      </c>
      <c r="G28" s="697"/>
      <c r="H28" s="698"/>
      <c r="I28" s="699"/>
      <c r="J28" s="171" t="s">
        <v>304</v>
      </c>
      <c r="K28" s="164"/>
      <c r="L28" s="336" t="s">
        <v>452</v>
      </c>
      <c r="M28" s="171" t="s">
        <v>9</v>
      </c>
      <c r="N28" s="171" t="s">
        <v>10</v>
      </c>
      <c r="O28" s="171" t="s">
        <v>11</v>
      </c>
      <c r="P28" s="171" t="s">
        <v>12</v>
      </c>
      <c r="Q28" s="171" t="s">
        <v>13</v>
      </c>
      <c r="R28" s="171" t="s">
        <v>14</v>
      </c>
      <c r="S28" s="171" t="s">
        <v>15</v>
      </c>
      <c r="T28" s="171" t="s">
        <v>16</v>
      </c>
      <c r="U28" s="171" t="s">
        <v>17</v>
      </c>
      <c r="V28" s="171" t="s">
        <v>18</v>
      </c>
      <c r="W28" s="98"/>
    </row>
    <row r="29" spans="1:23" s="102" customFormat="1" ht="12.75" x14ac:dyDescent="0.2">
      <c r="A29" s="98"/>
      <c r="B29" s="428" t="s">
        <v>32</v>
      </c>
      <c r="C29" s="700" t="s">
        <v>623</v>
      </c>
      <c r="D29" s="687" t="s">
        <v>444</v>
      </c>
      <c r="E29" s="687" t="s">
        <v>445</v>
      </c>
      <c r="F29" s="689"/>
      <c r="G29" s="681"/>
      <c r="H29" s="682"/>
      <c r="I29" s="683"/>
      <c r="J29" s="253">
        <v>9.02</v>
      </c>
      <c r="K29" s="164"/>
      <c r="L29" s="253">
        <v>9.02</v>
      </c>
      <c r="M29" s="253">
        <v>9.02</v>
      </c>
      <c r="N29" s="253">
        <v>9.26</v>
      </c>
      <c r="O29" s="253">
        <v>9.4986124349857892</v>
      </c>
      <c r="P29" s="253">
        <v>10.64014630951915</v>
      </c>
      <c r="Q29" s="253" t="s">
        <v>333</v>
      </c>
      <c r="R29" s="253" t="s">
        <v>333</v>
      </c>
      <c r="S29" s="253" t="s">
        <v>333</v>
      </c>
      <c r="T29" s="253" t="s">
        <v>333</v>
      </c>
      <c r="U29" s="253" t="s">
        <v>333</v>
      </c>
      <c r="V29" s="253" t="s">
        <v>333</v>
      </c>
      <c r="W29" s="98"/>
    </row>
    <row r="30" spans="1:23" s="102" customFormat="1" ht="12.75" x14ac:dyDescent="0.2">
      <c r="A30" s="98"/>
      <c r="B30" s="428" t="s">
        <v>33</v>
      </c>
      <c r="C30" s="688"/>
      <c r="D30" s="688"/>
      <c r="E30" s="688"/>
      <c r="F30" s="690"/>
      <c r="G30" s="684"/>
      <c r="H30" s="685"/>
      <c r="I30" s="686"/>
      <c r="J30" s="383">
        <v>10.7</v>
      </c>
      <c r="K30" s="164"/>
      <c r="L30" s="383">
        <v>10.7</v>
      </c>
      <c r="M30" s="383">
        <v>10.7</v>
      </c>
      <c r="N30" s="383">
        <v>11.24</v>
      </c>
      <c r="O30" s="383">
        <v>11.773847615869055</v>
      </c>
      <c r="P30" s="383">
        <v>6.4812260764723026</v>
      </c>
      <c r="Q30" s="383" t="s">
        <v>333</v>
      </c>
      <c r="R30" s="383" t="s">
        <v>333</v>
      </c>
      <c r="S30" s="383" t="s">
        <v>333</v>
      </c>
      <c r="T30" s="383" t="s">
        <v>333</v>
      </c>
      <c r="U30" s="383" t="s">
        <v>333</v>
      </c>
      <c r="V30" s="383" t="s">
        <v>333</v>
      </c>
      <c r="W30" s="98"/>
    </row>
    <row r="31" spans="1:23" s="102" customFormat="1" ht="12.75" x14ac:dyDescent="0.2">
      <c r="A31" s="98"/>
      <c r="B31" s="428" t="s">
        <v>32</v>
      </c>
      <c r="C31" s="700" t="s">
        <v>585</v>
      </c>
      <c r="D31" s="687" t="s">
        <v>444</v>
      </c>
      <c r="E31" s="687" t="s">
        <v>445</v>
      </c>
      <c r="F31" s="689"/>
      <c r="G31" s="680"/>
      <c r="H31" s="680"/>
      <c r="I31" s="680"/>
      <c r="J31" s="253">
        <v>0</v>
      </c>
      <c r="K31" s="164"/>
      <c r="L31" s="253">
        <v>0</v>
      </c>
      <c r="M31" s="253">
        <v>0</v>
      </c>
      <c r="N31" s="253">
        <v>0</v>
      </c>
      <c r="O31" s="253">
        <v>0</v>
      </c>
      <c r="P31" s="253">
        <v>0</v>
      </c>
      <c r="Q31" s="253" t="s">
        <v>333</v>
      </c>
      <c r="R31" s="253" t="s">
        <v>333</v>
      </c>
      <c r="S31" s="253" t="s">
        <v>333</v>
      </c>
      <c r="T31" s="253" t="s">
        <v>333</v>
      </c>
      <c r="U31" s="253" t="s">
        <v>333</v>
      </c>
      <c r="V31" s="253" t="s">
        <v>333</v>
      </c>
      <c r="W31" s="98"/>
    </row>
    <row r="32" spans="1:23" s="102" customFormat="1" ht="12.75" x14ac:dyDescent="0.2">
      <c r="A32" s="98"/>
      <c r="B32" s="428" t="s">
        <v>33</v>
      </c>
      <c r="C32" s="688"/>
      <c r="D32" s="688"/>
      <c r="E32" s="688"/>
      <c r="F32" s="690"/>
      <c r="G32" s="680"/>
      <c r="H32" s="680"/>
      <c r="I32" s="680"/>
      <c r="J32" s="383">
        <v>0</v>
      </c>
      <c r="K32" s="164"/>
      <c r="L32" s="383">
        <v>0</v>
      </c>
      <c r="M32" s="383">
        <v>0</v>
      </c>
      <c r="N32" s="383">
        <v>0</v>
      </c>
      <c r="O32" s="383">
        <v>0</v>
      </c>
      <c r="P32" s="383">
        <v>0</v>
      </c>
      <c r="Q32" s="383" t="s">
        <v>333</v>
      </c>
      <c r="R32" s="383" t="s">
        <v>333</v>
      </c>
      <c r="S32" s="383" t="s">
        <v>333</v>
      </c>
      <c r="T32" s="383" t="s">
        <v>333</v>
      </c>
      <c r="U32" s="383" t="s">
        <v>333</v>
      </c>
      <c r="V32" s="383" t="s">
        <v>333</v>
      </c>
      <c r="W32" s="98"/>
    </row>
    <row r="33" spans="1:23" s="98" customFormat="1" ht="12.75" x14ac:dyDescent="0.2"/>
    <row r="34" spans="1:23" s="98" customFormat="1" ht="12.75" x14ac:dyDescent="0.2"/>
    <row r="35" spans="1:23" s="98" customFormat="1" ht="12.75" x14ac:dyDescent="0.2">
      <c r="B35" s="325" t="s">
        <v>498</v>
      </c>
      <c r="C35" s="325"/>
    </row>
    <row r="36" spans="1:23" s="98" customFormat="1" ht="12.75" x14ac:dyDescent="0.2">
      <c r="B36" s="8"/>
      <c r="C36" s="8"/>
      <c r="J36" s="393"/>
    </row>
    <row r="37" spans="1:23" s="163" customFormat="1" ht="25.5" x14ac:dyDescent="0.2">
      <c r="A37" s="98"/>
      <c r="B37" s="174" t="s">
        <v>41</v>
      </c>
      <c r="C37" s="429" t="s">
        <v>586</v>
      </c>
      <c r="D37" s="174" t="s">
        <v>395</v>
      </c>
      <c r="E37" s="175" t="s">
        <v>4</v>
      </c>
      <c r="F37" s="175" t="s">
        <v>5</v>
      </c>
      <c r="G37" s="171" t="s">
        <v>6</v>
      </c>
      <c r="H37" s="171" t="s">
        <v>7</v>
      </c>
      <c r="I37" s="171" t="s">
        <v>8</v>
      </c>
      <c r="J37" s="171" t="s">
        <v>304</v>
      </c>
      <c r="K37" s="164"/>
      <c r="L37" s="336" t="s">
        <v>452</v>
      </c>
      <c r="M37" s="171" t="s">
        <v>9</v>
      </c>
      <c r="N37" s="171" t="s">
        <v>10</v>
      </c>
      <c r="O37" s="171" t="s">
        <v>11</v>
      </c>
      <c r="P37" s="171" t="s">
        <v>12</v>
      </c>
      <c r="Q37" s="171" t="s">
        <v>13</v>
      </c>
      <c r="R37" s="171" t="s">
        <v>14</v>
      </c>
      <c r="S37" s="171" t="s">
        <v>15</v>
      </c>
      <c r="T37" s="171" t="s">
        <v>16</v>
      </c>
      <c r="U37" s="171" t="s">
        <v>17</v>
      </c>
      <c r="V37" s="171" t="s">
        <v>18</v>
      </c>
      <c r="W37" s="98"/>
    </row>
    <row r="38" spans="1:23" s="102" customFormat="1" ht="12.75" x14ac:dyDescent="0.2">
      <c r="A38" s="98"/>
      <c r="B38" s="428" t="s">
        <v>32</v>
      </c>
      <c r="C38" s="700" t="s">
        <v>623</v>
      </c>
      <c r="D38" s="722" t="s">
        <v>497</v>
      </c>
      <c r="E38" s="687" t="s">
        <v>397</v>
      </c>
      <c r="F38" s="689"/>
      <c r="G38" s="252">
        <v>0</v>
      </c>
      <c r="H38" s="252">
        <v>-0.18995176814939541</v>
      </c>
      <c r="I38" s="252">
        <v>2.3898674656215144</v>
      </c>
      <c r="J38" s="252">
        <v>11.485463558514653</v>
      </c>
      <c r="K38" s="164"/>
      <c r="L38" s="252">
        <v>11.485463558514653</v>
      </c>
      <c r="M38" s="252">
        <v>13.905095596481768</v>
      </c>
      <c r="N38" s="252">
        <v>14.008016342776511</v>
      </c>
      <c r="O38" s="252">
        <v>16.592254432324484</v>
      </c>
      <c r="P38" s="252">
        <v>16.855736391237045</v>
      </c>
      <c r="Q38" s="252" t="s">
        <v>333</v>
      </c>
      <c r="R38" s="252" t="s">
        <v>333</v>
      </c>
      <c r="S38" s="252" t="s">
        <v>333</v>
      </c>
      <c r="T38" s="252" t="s">
        <v>333</v>
      </c>
      <c r="U38" s="252" t="s">
        <v>333</v>
      </c>
      <c r="V38" s="252" t="s">
        <v>333</v>
      </c>
      <c r="W38" s="98"/>
    </row>
    <row r="39" spans="1:23" s="102" customFormat="1" ht="12.75" x14ac:dyDescent="0.2">
      <c r="A39" s="98"/>
      <c r="B39" s="428" t="s">
        <v>33</v>
      </c>
      <c r="C39" s="688"/>
      <c r="D39" s="723"/>
      <c r="E39" s="688"/>
      <c r="F39" s="690"/>
      <c r="G39" s="252">
        <v>0</v>
      </c>
      <c r="H39" s="252">
        <v>-0.14839795210242812</v>
      </c>
      <c r="I39" s="252">
        <v>1.8996756847995959</v>
      </c>
      <c r="J39" s="252">
        <v>12.665313810179313</v>
      </c>
      <c r="K39" s="164"/>
      <c r="L39" s="252">
        <v>12.665313810179313</v>
      </c>
      <c r="M39" s="252">
        <v>14.640709693750988</v>
      </c>
      <c r="N39" s="252">
        <v>14.927787132222536</v>
      </c>
      <c r="O39" s="252">
        <v>17.170757060355506</v>
      </c>
      <c r="P39" s="252">
        <v>11.164989866554468</v>
      </c>
      <c r="Q39" s="252" t="s">
        <v>333</v>
      </c>
      <c r="R39" s="252" t="s">
        <v>333</v>
      </c>
      <c r="S39" s="252" t="s">
        <v>333</v>
      </c>
      <c r="T39" s="252" t="s">
        <v>333</v>
      </c>
      <c r="U39" s="252" t="s">
        <v>333</v>
      </c>
      <c r="V39" s="252" t="s">
        <v>333</v>
      </c>
      <c r="W39" s="98"/>
    </row>
    <row r="40" spans="1:23" s="102" customFormat="1" ht="12.75" x14ac:dyDescent="0.2">
      <c r="A40" s="98"/>
      <c r="B40" s="428" t="s">
        <v>32</v>
      </c>
      <c r="C40" s="700" t="s">
        <v>585</v>
      </c>
      <c r="D40" s="722" t="s">
        <v>497</v>
      </c>
      <c r="E40" s="687" t="s">
        <v>397</v>
      </c>
      <c r="F40" s="689"/>
      <c r="G40" s="252">
        <v>0</v>
      </c>
      <c r="H40" s="252">
        <v>-0.18995176814939541</v>
      </c>
      <c r="I40" s="252">
        <v>2.3898674656215144</v>
      </c>
      <c r="J40" s="252">
        <v>2.4654635585146529</v>
      </c>
      <c r="K40" s="164"/>
      <c r="L40" s="252">
        <v>2.4654635585146529</v>
      </c>
      <c r="M40" s="252">
        <v>4.8850955964817686</v>
      </c>
      <c r="N40" s="252">
        <v>4.7480163427765101</v>
      </c>
      <c r="O40" s="252">
        <v>7.093641997338695</v>
      </c>
      <c r="P40" s="252">
        <v>6.2155900817178944</v>
      </c>
      <c r="Q40" s="252" t="s">
        <v>333</v>
      </c>
      <c r="R40" s="252" t="s">
        <v>333</v>
      </c>
      <c r="S40" s="252" t="s">
        <v>333</v>
      </c>
      <c r="T40" s="252" t="s">
        <v>333</v>
      </c>
      <c r="U40" s="252" t="s">
        <v>333</v>
      </c>
      <c r="V40" s="252" t="s">
        <v>333</v>
      </c>
      <c r="W40" s="98"/>
    </row>
    <row r="41" spans="1:23" s="102" customFormat="1" ht="12.75" x14ac:dyDescent="0.2">
      <c r="A41" s="98"/>
      <c r="B41" s="428" t="s">
        <v>33</v>
      </c>
      <c r="C41" s="688"/>
      <c r="D41" s="723"/>
      <c r="E41" s="688"/>
      <c r="F41" s="690"/>
      <c r="G41" s="252">
        <v>0</v>
      </c>
      <c r="H41" s="252">
        <v>-0.14839795210242812</v>
      </c>
      <c r="I41" s="252">
        <v>1.8996756847995959</v>
      </c>
      <c r="J41" s="252">
        <v>1.9653138101793148</v>
      </c>
      <c r="K41" s="164"/>
      <c r="L41" s="252">
        <v>1.9653138101793148</v>
      </c>
      <c r="M41" s="252">
        <v>3.94070969375099</v>
      </c>
      <c r="N41" s="252">
        <v>3.6877871322225353</v>
      </c>
      <c r="O41" s="252">
        <v>5.396909444486452</v>
      </c>
      <c r="P41" s="252">
        <v>4.6837637900821658</v>
      </c>
      <c r="Q41" s="252" t="s">
        <v>333</v>
      </c>
      <c r="R41" s="252" t="s">
        <v>333</v>
      </c>
      <c r="S41" s="252" t="s">
        <v>333</v>
      </c>
      <c r="T41" s="252" t="s">
        <v>333</v>
      </c>
      <c r="U41" s="252" t="s">
        <v>333</v>
      </c>
      <c r="V41" s="252" t="s">
        <v>333</v>
      </c>
      <c r="W41" s="98"/>
    </row>
    <row r="42" spans="1:23" s="98" customFormat="1" ht="12.75" x14ac:dyDescent="0.2">
      <c r="J42" s="393"/>
    </row>
    <row r="43" spans="1:23" s="98" customFormat="1" ht="12.75" x14ac:dyDescent="0.2">
      <c r="B43" s="8" t="s">
        <v>495</v>
      </c>
      <c r="C43" s="8"/>
    </row>
    <row r="44" spans="1:23" s="98" customFormat="1" ht="12.75" x14ac:dyDescent="0.2">
      <c r="B44" s="8"/>
      <c r="C44" s="8"/>
    </row>
    <row r="45" spans="1:23" s="98" customFormat="1" ht="27" customHeight="1" x14ac:dyDescent="0.2">
      <c r="B45" s="248" t="s">
        <v>451</v>
      </c>
      <c r="C45" s="380"/>
      <c r="D45" s="301" t="s">
        <v>496</v>
      </c>
      <c r="E45" s="303">
        <v>0.69</v>
      </c>
    </row>
    <row r="46" spans="1:23" s="98" customFormat="1" ht="12.75" x14ac:dyDescent="0.2"/>
    <row r="47" spans="1:23" s="98" customFormat="1" ht="25.5" x14ac:dyDescent="0.2">
      <c r="B47" s="379" t="s">
        <v>41</v>
      </c>
      <c r="C47" s="429" t="s">
        <v>586</v>
      </c>
      <c r="D47" s="247" t="s">
        <v>395</v>
      </c>
      <c r="E47" s="248" t="s">
        <v>4</v>
      </c>
      <c r="F47" s="248" t="s">
        <v>5</v>
      </c>
      <c r="G47" s="171" t="s">
        <v>6</v>
      </c>
      <c r="H47" s="171" t="s">
        <v>7</v>
      </c>
      <c r="I47" s="171" t="s">
        <v>8</v>
      </c>
      <c r="J47" s="171" t="s">
        <v>304</v>
      </c>
      <c r="K47" s="164"/>
      <c r="L47" s="336" t="s">
        <v>452</v>
      </c>
      <c r="M47" s="171" t="s">
        <v>9</v>
      </c>
      <c r="N47" s="171" t="s">
        <v>10</v>
      </c>
      <c r="O47" s="171" t="s">
        <v>11</v>
      </c>
      <c r="P47" s="171" t="s">
        <v>12</v>
      </c>
      <c r="Q47" s="171" t="s">
        <v>13</v>
      </c>
      <c r="R47" s="171" t="s">
        <v>14</v>
      </c>
      <c r="S47" s="171" t="s">
        <v>15</v>
      </c>
      <c r="T47" s="171" t="s">
        <v>16</v>
      </c>
      <c r="U47" s="171" t="s">
        <v>17</v>
      </c>
      <c r="V47" s="171" t="s">
        <v>18</v>
      </c>
    </row>
    <row r="48" spans="1:23" s="98" customFormat="1" ht="12.75" x14ac:dyDescent="0.2">
      <c r="B48" s="428" t="s">
        <v>32</v>
      </c>
      <c r="C48" s="700" t="s">
        <v>623</v>
      </c>
      <c r="D48" s="722" t="s">
        <v>495</v>
      </c>
      <c r="E48" s="687" t="s">
        <v>397</v>
      </c>
      <c r="F48" s="689"/>
      <c r="G48" s="252">
        <v>0</v>
      </c>
      <c r="H48" s="252">
        <v>-0.13106672002308281</v>
      </c>
      <c r="I48" s="252">
        <v>1.6490085512788448</v>
      </c>
      <c r="J48" s="252">
        <v>7.9249698553751093</v>
      </c>
      <c r="K48" s="164">
        <v>7.276170729762069</v>
      </c>
      <c r="L48" s="252">
        <v>7.9249698553751093</v>
      </c>
      <c r="M48" s="252">
        <v>9.5945159615724194</v>
      </c>
      <c r="N48" s="252">
        <v>9.6655312765157912</v>
      </c>
      <c r="O48" s="252">
        <v>11.448655558303892</v>
      </c>
      <c r="P48" s="252">
        <v>11.63045810995356</v>
      </c>
      <c r="Q48" s="252" t="s">
        <v>333</v>
      </c>
      <c r="R48" s="252" t="s">
        <v>333</v>
      </c>
      <c r="S48" s="252" t="s">
        <v>333</v>
      </c>
      <c r="T48" s="252" t="s">
        <v>333</v>
      </c>
      <c r="U48" s="252" t="s">
        <v>333</v>
      </c>
      <c r="V48" s="252" t="s">
        <v>333</v>
      </c>
    </row>
    <row r="49" spans="2:22" s="98" customFormat="1" ht="12.75" x14ac:dyDescent="0.2">
      <c r="B49" s="428" t="s">
        <v>33</v>
      </c>
      <c r="C49" s="688"/>
      <c r="D49" s="723"/>
      <c r="E49" s="688"/>
      <c r="F49" s="690"/>
      <c r="G49" s="252">
        <v>0</v>
      </c>
      <c r="H49" s="252">
        <v>-0.1023945869506754</v>
      </c>
      <c r="I49" s="252">
        <v>1.310776222511721</v>
      </c>
      <c r="J49" s="252">
        <v>8.7390665290237255</v>
      </c>
      <c r="K49" s="164">
        <v>7.7734666259964174</v>
      </c>
      <c r="L49" s="252">
        <v>8.7390665290237255</v>
      </c>
      <c r="M49" s="252">
        <v>10.102089688688181</v>
      </c>
      <c r="N49" s="252">
        <v>10.300173121233549</v>
      </c>
      <c r="O49" s="252">
        <v>11.847822371645298</v>
      </c>
      <c r="P49" s="252">
        <v>7.7038430079225817</v>
      </c>
      <c r="Q49" s="252" t="s">
        <v>333</v>
      </c>
      <c r="R49" s="252" t="s">
        <v>333</v>
      </c>
      <c r="S49" s="252" t="s">
        <v>333</v>
      </c>
      <c r="T49" s="252" t="s">
        <v>333</v>
      </c>
      <c r="U49" s="252" t="s">
        <v>333</v>
      </c>
      <c r="V49" s="252" t="s">
        <v>333</v>
      </c>
    </row>
    <row r="50" spans="2:22" s="98" customFormat="1" ht="12.4" customHeight="1" x14ac:dyDescent="0.2">
      <c r="B50" s="428" t="s">
        <v>32</v>
      </c>
      <c r="C50" s="700" t="s">
        <v>585</v>
      </c>
      <c r="D50" s="722" t="s">
        <v>497</v>
      </c>
      <c r="E50" s="687" t="s">
        <v>397</v>
      </c>
      <c r="F50" s="689"/>
      <c r="G50" s="252">
        <v>0</v>
      </c>
      <c r="H50" s="252">
        <v>-0.13106672002308281</v>
      </c>
      <c r="I50" s="252">
        <v>1.6490085512788448</v>
      </c>
      <c r="J50" s="252">
        <v>1.7011698553751105</v>
      </c>
      <c r="K50" s="164"/>
      <c r="L50" s="252">
        <v>1.7011698553751105</v>
      </c>
      <c r="M50" s="252">
        <v>3.37071596157242</v>
      </c>
      <c r="N50" s="252">
        <v>3.2761312765157915</v>
      </c>
      <c r="O50" s="252">
        <v>4.8946129781636989</v>
      </c>
      <c r="P50" s="252">
        <v>4.2887571563853468</v>
      </c>
      <c r="Q50" s="252" t="s">
        <v>333</v>
      </c>
      <c r="R50" s="252" t="s">
        <v>333</v>
      </c>
      <c r="S50" s="252" t="s">
        <v>333</v>
      </c>
      <c r="T50" s="252" t="s">
        <v>333</v>
      </c>
      <c r="U50" s="252" t="s">
        <v>333</v>
      </c>
      <c r="V50" s="252" t="s">
        <v>333</v>
      </c>
    </row>
    <row r="51" spans="2:22" s="98" customFormat="1" ht="12.75" x14ac:dyDescent="0.2">
      <c r="B51" s="428" t="s">
        <v>33</v>
      </c>
      <c r="C51" s="688"/>
      <c r="D51" s="723"/>
      <c r="E51" s="688"/>
      <c r="F51" s="690"/>
      <c r="G51" s="252">
        <v>0</v>
      </c>
      <c r="H51" s="252">
        <v>-0.1023945869506754</v>
      </c>
      <c r="I51" s="252">
        <v>1.310776222511721</v>
      </c>
      <c r="J51" s="252">
        <v>1.356066529023727</v>
      </c>
      <c r="K51" s="164"/>
      <c r="L51" s="252">
        <v>1.356066529023727</v>
      </c>
      <c r="M51" s="252">
        <v>2.7190896886881828</v>
      </c>
      <c r="N51" s="252">
        <v>2.5445731212335492</v>
      </c>
      <c r="O51" s="252">
        <v>3.7238675166956514</v>
      </c>
      <c r="P51" s="252">
        <v>3.2317970151566944</v>
      </c>
      <c r="Q51" s="252" t="s">
        <v>333</v>
      </c>
      <c r="R51" s="252" t="s">
        <v>333</v>
      </c>
      <c r="S51" s="252" t="s">
        <v>333</v>
      </c>
      <c r="T51" s="252" t="s">
        <v>333</v>
      </c>
      <c r="U51" s="252" t="s">
        <v>333</v>
      </c>
      <c r="V51" s="252" t="s">
        <v>333</v>
      </c>
    </row>
    <row r="52" spans="2:22" s="98" customFormat="1" ht="12.75" x14ac:dyDescent="0.2"/>
    <row r="53" spans="2:22" s="98" customFormat="1" ht="12.75" x14ac:dyDescent="0.2"/>
  </sheetData>
  <mergeCells count="42">
    <mergeCell ref="C48:C49"/>
    <mergeCell ref="C50:C51"/>
    <mergeCell ref="D50:D51"/>
    <mergeCell ref="E50:E51"/>
    <mergeCell ref="F50:F51"/>
    <mergeCell ref="D48:D49"/>
    <mergeCell ref="E48:E49"/>
    <mergeCell ref="F48:F49"/>
    <mergeCell ref="C29:C30"/>
    <mergeCell ref="C31:C32"/>
    <mergeCell ref="D40:D41"/>
    <mergeCell ref="E40:E41"/>
    <mergeCell ref="F40:F41"/>
    <mergeCell ref="C38:C39"/>
    <mergeCell ref="C40:C41"/>
    <mergeCell ref="D38:D39"/>
    <mergeCell ref="E38:E39"/>
    <mergeCell ref="F38:F39"/>
    <mergeCell ref="D31:D32"/>
    <mergeCell ref="E31:E32"/>
    <mergeCell ref="F31:F32"/>
    <mergeCell ref="B3:M3"/>
    <mergeCell ref="B8:B12"/>
    <mergeCell ref="D8:D12"/>
    <mergeCell ref="E8:E12"/>
    <mergeCell ref="F8:F9"/>
    <mergeCell ref="G8:J8"/>
    <mergeCell ref="L8:V8"/>
    <mergeCell ref="G9:J9"/>
    <mergeCell ref="C8:C12"/>
    <mergeCell ref="L9:V9"/>
    <mergeCell ref="B13:B18"/>
    <mergeCell ref="F13:F24"/>
    <mergeCell ref="B19:B24"/>
    <mergeCell ref="G28:I28"/>
    <mergeCell ref="C13:C18"/>
    <mergeCell ref="C19:C24"/>
    <mergeCell ref="G31:I32"/>
    <mergeCell ref="G29:I30"/>
    <mergeCell ref="D29:D30"/>
    <mergeCell ref="E29:E30"/>
    <mergeCell ref="F29:F30"/>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79998168889431442"/>
  </sheetPr>
  <dimension ref="A1:AF48"/>
  <sheetViews>
    <sheetView workbookViewId="0"/>
  </sheetViews>
  <sheetFormatPr defaultColWidth="0" defaultRowHeight="12.75" zeroHeight="1" x14ac:dyDescent="0.2"/>
  <cols>
    <col min="1" max="2" width="9" customWidth="1"/>
    <col min="3" max="3" width="13.625" customWidth="1"/>
    <col min="4" max="4" width="35" customWidth="1"/>
    <col min="5" max="5" width="33.625" customWidth="1"/>
    <col min="6" max="6" width="21" customWidth="1"/>
    <col min="7" max="8" width="10.75" customWidth="1"/>
    <col min="9" max="11" width="9" hidden="1" customWidth="1"/>
    <col min="12" max="32" width="0" hidden="1" customWidth="1"/>
    <col min="33" max="16384" width="9" hidden="1"/>
  </cols>
  <sheetData>
    <row r="1" spans="1:13" s="91" customFormat="1" ht="12.4" customHeight="1" x14ac:dyDescent="0.2"/>
    <row r="2" spans="1:13" s="91" customFormat="1" ht="18.399999999999999" customHeight="1" x14ac:dyDescent="0.25">
      <c r="B2" s="5" t="s">
        <v>393</v>
      </c>
      <c r="C2" s="5"/>
      <c r="D2" s="5"/>
    </row>
    <row r="3" spans="1:13" s="113" customFormat="1" ht="77.25" customHeight="1" x14ac:dyDescent="0.15">
      <c r="B3" s="653" t="s">
        <v>624</v>
      </c>
      <c r="C3" s="653"/>
      <c r="D3" s="653"/>
      <c r="E3" s="653"/>
      <c r="F3" s="653"/>
      <c r="G3" s="653"/>
      <c r="I3" s="115"/>
      <c r="J3" s="115"/>
      <c r="K3" s="115"/>
      <c r="L3" s="115"/>
      <c r="M3" s="115"/>
    </row>
    <row r="4" spans="1:13" s="113" customFormat="1" ht="12.4" customHeight="1" x14ac:dyDescent="0.15"/>
    <row r="5" spans="1:13" x14ac:dyDescent="0.2">
      <c r="A5" s="7"/>
      <c r="B5" s="7"/>
      <c r="C5" s="7"/>
      <c r="D5" s="7"/>
      <c r="E5" s="7"/>
      <c r="F5" s="7"/>
      <c r="G5" s="7"/>
      <c r="H5" s="206"/>
    </row>
    <row r="6" spans="1:13" x14ac:dyDescent="0.2">
      <c r="A6" s="7"/>
      <c r="B6" s="381" t="s">
        <v>442</v>
      </c>
      <c r="C6" s="381" t="s">
        <v>41</v>
      </c>
      <c r="D6" s="381" t="s">
        <v>334</v>
      </c>
      <c r="E6" s="381" t="s">
        <v>470</v>
      </c>
      <c r="F6" s="381" t="s">
        <v>345</v>
      </c>
      <c r="G6" s="382" t="s">
        <v>347</v>
      </c>
      <c r="H6" s="249"/>
    </row>
    <row r="7" spans="1:13" x14ac:dyDescent="0.2">
      <c r="A7" s="7"/>
      <c r="B7" s="724" t="s">
        <v>289</v>
      </c>
      <c r="C7" s="430" t="s">
        <v>32</v>
      </c>
      <c r="D7" s="430" t="s">
        <v>480</v>
      </c>
      <c r="E7" s="430" t="s">
        <v>290</v>
      </c>
      <c r="F7" s="430" t="s">
        <v>1</v>
      </c>
      <c r="G7" s="356">
        <v>13.745799999999999</v>
      </c>
      <c r="H7" s="355"/>
    </row>
    <row r="8" spans="1:13" x14ac:dyDescent="0.2">
      <c r="A8" s="7"/>
      <c r="B8" s="725"/>
      <c r="C8" s="430" t="s">
        <v>32</v>
      </c>
      <c r="D8" s="430" t="s">
        <v>480</v>
      </c>
      <c r="E8" s="430" t="s">
        <v>293</v>
      </c>
      <c r="F8" s="430" t="s">
        <v>1</v>
      </c>
      <c r="G8" s="356">
        <v>13.745799999999999</v>
      </c>
      <c r="H8" s="355"/>
    </row>
    <row r="9" spans="1:13" x14ac:dyDescent="0.2">
      <c r="A9" s="7"/>
      <c r="B9" s="725"/>
      <c r="C9" s="430" t="s">
        <v>32</v>
      </c>
      <c r="D9" s="430" t="s">
        <v>480</v>
      </c>
      <c r="E9" s="430" t="s">
        <v>290</v>
      </c>
      <c r="F9" s="430" t="s">
        <v>587</v>
      </c>
      <c r="G9" s="356">
        <v>3.4230999999999998</v>
      </c>
      <c r="H9" s="355"/>
    </row>
    <row r="10" spans="1:13" x14ac:dyDescent="0.2">
      <c r="A10" s="7"/>
      <c r="B10" s="725"/>
      <c r="C10" s="430" t="s">
        <v>32</v>
      </c>
      <c r="D10" s="430" t="s">
        <v>480</v>
      </c>
      <c r="E10" s="430" t="s">
        <v>293</v>
      </c>
      <c r="F10" s="430" t="s">
        <v>587</v>
      </c>
      <c r="G10" s="356">
        <v>3.4230999999999998</v>
      </c>
      <c r="H10" s="355"/>
    </row>
    <row r="11" spans="1:13" x14ac:dyDescent="0.2">
      <c r="A11" s="7"/>
      <c r="B11" s="725"/>
      <c r="C11" s="430" t="s">
        <v>32</v>
      </c>
      <c r="D11" s="430" t="s">
        <v>480</v>
      </c>
      <c r="E11" s="430" t="s">
        <v>290</v>
      </c>
      <c r="F11" s="430" t="s">
        <v>585</v>
      </c>
      <c r="G11" s="356">
        <v>24.4072</v>
      </c>
      <c r="H11" s="355"/>
    </row>
    <row r="12" spans="1:13" x14ac:dyDescent="0.2">
      <c r="A12" s="7"/>
      <c r="B12" s="725"/>
      <c r="C12" s="430" t="s">
        <v>32</v>
      </c>
      <c r="D12" s="430" t="s">
        <v>480</v>
      </c>
      <c r="E12" s="430" t="s">
        <v>293</v>
      </c>
      <c r="F12" s="430" t="s">
        <v>585</v>
      </c>
      <c r="G12" s="356">
        <v>24.4072</v>
      </c>
      <c r="H12" s="355"/>
    </row>
    <row r="13" spans="1:13" x14ac:dyDescent="0.2">
      <c r="A13" s="7"/>
      <c r="B13" s="725"/>
      <c r="C13" s="430" t="s">
        <v>32</v>
      </c>
      <c r="D13" s="430" t="s">
        <v>481</v>
      </c>
      <c r="E13" s="430" t="s">
        <v>290</v>
      </c>
      <c r="F13" s="430" t="s">
        <v>1</v>
      </c>
      <c r="G13" s="356">
        <v>13.745799999999999</v>
      </c>
      <c r="H13" s="355"/>
    </row>
    <row r="14" spans="1:13" x14ac:dyDescent="0.2">
      <c r="A14" s="7"/>
      <c r="B14" s="725"/>
      <c r="C14" s="430" t="s">
        <v>32</v>
      </c>
      <c r="D14" s="430" t="s">
        <v>481</v>
      </c>
      <c r="E14" s="430" t="s">
        <v>294</v>
      </c>
      <c r="F14" s="430" t="s">
        <v>1</v>
      </c>
      <c r="G14" s="356">
        <v>13.745799999999999</v>
      </c>
      <c r="H14" s="355"/>
    </row>
    <row r="15" spans="1:13" x14ac:dyDescent="0.2">
      <c r="A15" s="7"/>
      <c r="B15" s="725"/>
      <c r="C15" s="430" t="s">
        <v>32</v>
      </c>
      <c r="D15" s="430" t="s">
        <v>481</v>
      </c>
      <c r="E15" s="430" t="s">
        <v>290</v>
      </c>
      <c r="F15" s="430" t="s">
        <v>587</v>
      </c>
      <c r="G15" s="356">
        <v>3.4230999999999998</v>
      </c>
      <c r="H15" s="355"/>
    </row>
    <row r="16" spans="1:13" x14ac:dyDescent="0.2">
      <c r="A16" s="7"/>
      <c r="B16" s="725"/>
      <c r="C16" s="430" t="s">
        <v>32</v>
      </c>
      <c r="D16" s="430" t="s">
        <v>481</v>
      </c>
      <c r="E16" s="430" t="s">
        <v>294</v>
      </c>
      <c r="F16" s="430" t="s">
        <v>587</v>
      </c>
      <c r="G16" s="356">
        <v>3.4230999999999998</v>
      </c>
      <c r="H16" s="355"/>
    </row>
    <row r="17" spans="1:8" x14ac:dyDescent="0.2">
      <c r="A17" s="7"/>
      <c r="B17" s="725"/>
      <c r="C17" s="430" t="s">
        <v>32</v>
      </c>
      <c r="D17" s="430" t="s">
        <v>481</v>
      </c>
      <c r="E17" s="430" t="s">
        <v>290</v>
      </c>
      <c r="F17" s="430" t="s">
        <v>585</v>
      </c>
      <c r="G17" s="356">
        <v>24.4072</v>
      </c>
      <c r="H17" s="355"/>
    </row>
    <row r="18" spans="1:8" x14ac:dyDescent="0.2">
      <c r="A18" s="7"/>
      <c r="B18" s="725"/>
      <c r="C18" s="430" t="s">
        <v>32</v>
      </c>
      <c r="D18" s="430" t="s">
        <v>481</v>
      </c>
      <c r="E18" s="430" t="s">
        <v>294</v>
      </c>
      <c r="F18" s="430" t="s">
        <v>585</v>
      </c>
      <c r="G18" s="356">
        <v>24.4072</v>
      </c>
      <c r="H18" s="355"/>
    </row>
    <row r="19" spans="1:8" x14ac:dyDescent="0.2">
      <c r="A19" s="7"/>
      <c r="B19" s="725"/>
      <c r="C19" s="430" t="s">
        <v>33</v>
      </c>
      <c r="D19" s="430" t="s">
        <v>348</v>
      </c>
      <c r="E19" s="430" t="s">
        <v>290</v>
      </c>
      <c r="F19" s="430" t="s">
        <v>1</v>
      </c>
      <c r="G19" s="356">
        <v>13.440300000000001</v>
      </c>
      <c r="H19" s="355"/>
    </row>
    <row r="20" spans="1:8" x14ac:dyDescent="0.2">
      <c r="A20" s="7"/>
      <c r="B20" s="725"/>
      <c r="C20" s="430" t="s">
        <v>33</v>
      </c>
      <c r="D20" s="430" t="s">
        <v>348</v>
      </c>
      <c r="E20" s="430" t="s">
        <v>471</v>
      </c>
      <c r="F20" s="430" t="s">
        <v>1</v>
      </c>
      <c r="G20" s="356">
        <v>13.440300000000001</v>
      </c>
      <c r="H20" s="355"/>
    </row>
    <row r="21" spans="1:8" x14ac:dyDescent="0.2">
      <c r="A21" s="7"/>
      <c r="B21" s="725"/>
      <c r="C21" s="430" t="s">
        <v>33</v>
      </c>
      <c r="D21" s="430" t="s">
        <v>348</v>
      </c>
      <c r="E21" s="430" t="s">
        <v>290</v>
      </c>
      <c r="F21" s="430" t="s">
        <v>587</v>
      </c>
      <c r="G21" s="356">
        <v>3.1859000000000002</v>
      </c>
      <c r="H21" s="355"/>
    </row>
    <row r="22" spans="1:8" x14ac:dyDescent="0.2">
      <c r="A22" s="7"/>
      <c r="B22" s="725"/>
      <c r="C22" s="430" t="s">
        <v>33</v>
      </c>
      <c r="D22" s="430" t="s">
        <v>348</v>
      </c>
      <c r="E22" s="430" t="s">
        <v>471</v>
      </c>
      <c r="F22" s="430" t="s">
        <v>587</v>
      </c>
      <c r="G22" s="356">
        <v>3.1859000000000002</v>
      </c>
      <c r="H22" s="355"/>
    </row>
    <row r="23" spans="1:8" x14ac:dyDescent="0.2">
      <c r="A23" s="7"/>
      <c r="B23" s="725"/>
      <c r="C23" s="430" t="s">
        <v>33</v>
      </c>
      <c r="D23" s="430" t="s">
        <v>348</v>
      </c>
      <c r="E23" s="430" t="s">
        <v>290</v>
      </c>
      <c r="F23" s="430" t="s">
        <v>585</v>
      </c>
      <c r="G23" s="356">
        <v>39.661700000000003</v>
      </c>
      <c r="H23" s="355"/>
    </row>
    <row r="24" spans="1:8" x14ac:dyDescent="0.2">
      <c r="A24" s="7"/>
      <c r="B24" s="726"/>
      <c r="C24" s="430" t="s">
        <v>33</v>
      </c>
      <c r="D24" s="430" t="s">
        <v>348</v>
      </c>
      <c r="E24" s="430" t="s">
        <v>471</v>
      </c>
      <c r="F24" s="430" t="s">
        <v>585</v>
      </c>
      <c r="G24" s="356">
        <v>39.661700000000003</v>
      </c>
      <c r="H24" s="355"/>
    </row>
    <row r="25" spans="1:8" x14ac:dyDescent="0.2">
      <c r="A25" s="7"/>
      <c r="B25" s="724" t="s">
        <v>406</v>
      </c>
      <c r="C25" s="430" t="s">
        <v>32</v>
      </c>
      <c r="D25" s="430" t="s">
        <v>480</v>
      </c>
      <c r="E25" s="430" t="s">
        <v>290</v>
      </c>
      <c r="F25" s="430" t="s">
        <v>1</v>
      </c>
      <c r="G25" s="345">
        <v>5.8318000000000002E-2</v>
      </c>
      <c r="H25" s="357"/>
    </row>
    <row r="26" spans="1:8" x14ac:dyDescent="0.2">
      <c r="A26" s="7"/>
      <c r="B26" s="725"/>
      <c r="C26" s="430" t="s">
        <v>32</v>
      </c>
      <c r="D26" s="430" t="s">
        <v>480</v>
      </c>
      <c r="E26" s="430" t="s">
        <v>293</v>
      </c>
      <c r="F26" s="430" t="s">
        <v>1</v>
      </c>
      <c r="G26" s="345">
        <v>5.8318000000000002E-2</v>
      </c>
      <c r="H26" s="357"/>
    </row>
    <row r="27" spans="1:8" x14ac:dyDescent="0.2">
      <c r="A27" s="7"/>
      <c r="B27" s="725"/>
      <c r="C27" s="430" t="s">
        <v>32</v>
      </c>
      <c r="D27" s="430" t="s">
        <v>480</v>
      </c>
      <c r="E27" s="430" t="s">
        <v>290</v>
      </c>
      <c r="F27" s="430" t="s">
        <v>587</v>
      </c>
      <c r="G27" s="345">
        <v>4.8539999999999998E-3</v>
      </c>
      <c r="H27" s="357"/>
    </row>
    <row r="28" spans="1:8" x14ac:dyDescent="0.2">
      <c r="A28" s="7"/>
      <c r="B28" s="725"/>
      <c r="C28" s="430" t="s">
        <v>32</v>
      </c>
      <c r="D28" s="430" t="s">
        <v>480</v>
      </c>
      <c r="E28" s="430" t="s">
        <v>293</v>
      </c>
      <c r="F28" s="430" t="s">
        <v>587</v>
      </c>
      <c r="G28" s="345">
        <v>4.8539999999999998E-3</v>
      </c>
      <c r="H28" s="357"/>
    </row>
    <row r="29" spans="1:8" x14ac:dyDescent="0.2">
      <c r="A29" s="7"/>
      <c r="B29" s="725"/>
      <c r="C29" s="430" t="s">
        <v>32</v>
      </c>
      <c r="D29" s="430" t="s">
        <v>480</v>
      </c>
      <c r="E29" s="430" t="s">
        <v>290</v>
      </c>
      <c r="F29" s="430" t="s">
        <v>585</v>
      </c>
      <c r="G29" s="345">
        <v>0</v>
      </c>
      <c r="H29" s="357"/>
    </row>
    <row r="30" spans="1:8" x14ac:dyDescent="0.2">
      <c r="A30" s="7"/>
      <c r="B30" s="725"/>
      <c r="C30" s="430" t="s">
        <v>32</v>
      </c>
      <c r="D30" s="430" t="s">
        <v>480</v>
      </c>
      <c r="E30" s="430" t="s">
        <v>293</v>
      </c>
      <c r="F30" s="430" t="s">
        <v>585</v>
      </c>
      <c r="G30" s="345">
        <v>0</v>
      </c>
      <c r="H30" s="357"/>
    </row>
    <row r="31" spans="1:8" x14ac:dyDescent="0.2">
      <c r="A31" s="7"/>
      <c r="B31" s="725"/>
      <c r="C31" s="430" t="s">
        <v>32</v>
      </c>
      <c r="D31" s="430" t="s">
        <v>481</v>
      </c>
      <c r="E31" s="430" t="s">
        <v>290</v>
      </c>
      <c r="F31" s="430" t="s">
        <v>1</v>
      </c>
      <c r="G31" s="345">
        <v>5.7903999999999997E-2</v>
      </c>
      <c r="H31" s="357"/>
    </row>
    <row r="32" spans="1:8" x14ac:dyDescent="0.2">
      <c r="A32" s="7"/>
      <c r="B32" s="725"/>
      <c r="C32" s="430" t="s">
        <v>32</v>
      </c>
      <c r="D32" s="430" t="s">
        <v>481</v>
      </c>
      <c r="E32" s="430" t="s">
        <v>294</v>
      </c>
      <c r="F32" s="430" t="s">
        <v>1</v>
      </c>
      <c r="G32" s="345">
        <v>5.7903999999999997E-2</v>
      </c>
      <c r="H32" s="357"/>
    </row>
    <row r="33" spans="1:8" x14ac:dyDescent="0.2">
      <c r="A33" s="7"/>
      <c r="B33" s="725"/>
      <c r="C33" s="430" t="s">
        <v>32</v>
      </c>
      <c r="D33" s="430" t="s">
        <v>481</v>
      </c>
      <c r="E33" s="430" t="s">
        <v>290</v>
      </c>
      <c r="F33" s="430" t="s">
        <v>587</v>
      </c>
      <c r="G33" s="345">
        <v>4.7860000000000003E-3</v>
      </c>
      <c r="H33" s="357"/>
    </row>
    <row r="34" spans="1:8" x14ac:dyDescent="0.2">
      <c r="A34" s="7"/>
      <c r="B34" s="725"/>
      <c r="C34" s="430" t="s">
        <v>32</v>
      </c>
      <c r="D34" s="430" t="s">
        <v>481</v>
      </c>
      <c r="E34" s="430" t="s">
        <v>294</v>
      </c>
      <c r="F34" s="430" t="s">
        <v>587</v>
      </c>
      <c r="G34" s="345">
        <v>4.7860000000000003E-3</v>
      </c>
      <c r="H34" s="357"/>
    </row>
    <row r="35" spans="1:8" x14ac:dyDescent="0.2">
      <c r="A35" s="7"/>
      <c r="B35" s="725"/>
      <c r="C35" s="430" t="s">
        <v>32</v>
      </c>
      <c r="D35" s="430" t="s">
        <v>481</v>
      </c>
      <c r="E35" s="430" t="s">
        <v>290</v>
      </c>
      <c r="F35" s="430" t="s">
        <v>585</v>
      </c>
      <c r="G35" s="345">
        <v>0</v>
      </c>
      <c r="H35" s="357"/>
    </row>
    <row r="36" spans="1:8" x14ac:dyDescent="0.2">
      <c r="A36" s="7"/>
      <c r="B36" s="725"/>
      <c r="C36" s="430" t="s">
        <v>32</v>
      </c>
      <c r="D36" s="430" t="s">
        <v>481</v>
      </c>
      <c r="E36" s="430" t="s">
        <v>294</v>
      </c>
      <c r="F36" s="430" t="s">
        <v>585</v>
      </c>
      <c r="G36" s="345">
        <v>0</v>
      </c>
      <c r="H36" s="357"/>
    </row>
    <row r="37" spans="1:8" x14ac:dyDescent="0.2">
      <c r="A37" s="7"/>
      <c r="B37" s="725"/>
      <c r="C37" s="430" t="s">
        <v>33</v>
      </c>
      <c r="D37" s="430" t="s">
        <v>348</v>
      </c>
      <c r="E37" s="430" t="s">
        <v>290</v>
      </c>
      <c r="F37" s="430" t="s">
        <v>1</v>
      </c>
      <c r="G37" s="345">
        <v>5.7526000000000001E-2</v>
      </c>
      <c r="H37" s="357"/>
    </row>
    <row r="38" spans="1:8" x14ac:dyDescent="0.2">
      <c r="A38" s="7"/>
      <c r="B38" s="725"/>
      <c r="C38" s="430" t="s">
        <v>33</v>
      </c>
      <c r="D38" s="430" t="s">
        <v>348</v>
      </c>
      <c r="E38" s="430" t="s">
        <v>471</v>
      </c>
      <c r="F38" s="430" t="s">
        <v>1</v>
      </c>
      <c r="G38" s="345">
        <v>5.7526000000000001E-2</v>
      </c>
      <c r="H38" s="357"/>
    </row>
    <row r="39" spans="1:8" x14ac:dyDescent="0.2">
      <c r="A39" s="7"/>
      <c r="B39" s="725"/>
      <c r="C39" s="430" t="s">
        <v>33</v>
      </c>
      <c r="D39" s="430" t="s">
        <v>348</v>
      </c>
      <c r="E39" s="430" t="s">
        <v>290</v>
      </c>
      <c r="F39" s="430" t="s">
        <v>587</v>
      </c>
      <c r="G39" s="345">
        <v>4.1349999999999998E-3</v>
      </c>
      <c r="H39" s="357"/>
    </row>
    <row r="40" spans="1:8" x14ac:dyDescent="0.2">
      <c r="A40" s="7"/>
      <c r="B40" s="725"/>
      <c r="C40" s="430" t="s">
        <v>33</v>
      </c>
      <c r="D40" s="430" t="s">
        <v>348</v>
      </c>
      <c r="E40" s="430" t="s">
        <v>471</v>
      </c>
      <c r="F40" s="430" t="s">
        <v>587</v>
      </c>
      <c r="G40" s="345">
        <v>4.1349999999999998E-3</v>
      </c>
      <c r="H40" s="357"/>
    </row>
    <row r="41" spans="1:8" x14ac:dyDescent="0.2">
      <c r="A41" s="7"/>
      <c r="B41" s="725"/>
      <c r="C41" s="430" t="s">
        <v>33</v>
      </c>
      <c r="D41" s="430" t="s">
        <v>348</v>
      </c>
      <c r="E41" s="430" t="s">
        <v>290</v>
      </c>
      <c r="F41" s="430" t="s">
        <v>585</v>
      </c>
      <c r="G41" s="345">
        <v>0</v>
      </c>
      <c r="H41" s="357"/>
    </row>
    <row r="42" spans="1:8" x14ac:dyDescent="0.2">
      <c r="A42" s="7"/>
      <c r="B42" s="726"/>
      <c r="C42" s="430" t="s">
        <v>33</v>
      </c>
      <c r="D42" s="430" t="s">
        <v>348</v>
      </c>
      <c r="E42" s="430" t="s">
        <v>471</v>
      </c>
      <c r="F42" s="430" t="s">
        <v>585</v>
      </c>
      <c r="G42" s="345">
        <v>0</v>
      </c>
      <c r="H42" s="357"/>
    </row>
    <row r="43" spans="1:8" s="7" customFormat="1" x14ac:dyDescent="0.2">
      <c r="H43" s="206"/>
    </row>
    <row r="44" spans="1:8" s="7" customFormat="1" x14ac:dyDescent="0.2">
      <c r="H44" s="206"/>
    </row>
    <row r="45" spans="1:8" hidden="1" x14ac:dyDescent="0.2"/>
    <row r="46" spans="1:8" hidden="1" x14ac:dyDescent="0.2"/>
    <row r="47" spans="1:8" hidden="1" x14ac:dyDescent="0.2"/>
    <row r="48" spans="1:8" hidden="1" x14ac:dyDescent="0.2"/>
  </sheetData>
  <mergeCells count="3">
    <mergeCell ref="B3:G3"/>
    <mergeCell ref="B25:B42"/>
    <mergeCell ref="B7:B2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79998168889431442"/>
  </sheetPr>
  <dimension ref="A1:AF15"/>
  <sheetViews>
    <sheetView workbookViewId="0"/>
  </sheetViews>
  <sheetFormatPr defaultColWidth="0" defaultRowHeight="12.75" zeroHeight="1" x14ac:dyDescent="0.2"/>
  <cols>
    <col min="1" max="1" width="9" customWidth="1"/>
    <col min="2" max="2" width="13.5" customWidth="1"/>
    <col min="3" max="3" width="31.75" customWidth="1"/>
    <col min="4" max="4" width="31.75" bestFit="1" customWidth="1"/>
    <col min="5" max="6" width="9" customWidth="1"/>
    <col min="7" max="32" width="0" hidden="1" customWidth="1"/>
    <col min="33" max="16384" width="9" hidden="1"/>
  </cols>
  <sheetData>
    <row r="1" spans="1:6" s="91" customFormat="1" ht="12.4" customHeight="1" x14ac:dyDescent="0.2"/>
    <row r="2" spans="1:6" s="91" customFormat="1" ht="18.399999999999999" customHeight="1" x14ac:dyDescent="0.25">
      <c r="B2" s="5" t="s">
        <v>472</v>
      </c>
      <c r="C2" s="5"/>
      <c r="D2" s="5"/>
    </row>
    <row r="3" spans="1:6" s="115" customFormat="1" ht="64.5" customHeight="1" x14ac:dyDescent="0.15">
      <c r="B3" s="653" t="s">
        <v>577</v>
      </c>
      <c r="C3" s="653"/>
      <c r="D3" s="653"/>
      <c r="E3" s="653"/>
      <c r="F3" s="653"/>
    </row>
    <row r="4" spans="1:6" s="113" customFormat="1" ht="12.4" customHeight="1" x14ac:dyDescent="0.15"/>
    <row r="5" spans="1:6" s="7" customFormat="1" ht="13.15" customHeight="1" x14ac:dyDescent="0.2"/>
    <row r="6" spans="1:6" x14ac:dyDescent="0.2">
      <c r="A6" s="7"/>
      <c r="B6" s="77" t="s">
        <v>41</v>
      </c>
      <c r="C6" s="77" t="s">
        <v>334</v>
      </c>
      <c r="D6" s="77" t="s">
        <v>470</v>
      </c>
      <c r="E6" s="25" t="s">
        <v>388</v>
      </c>
      <c r="F6" s="7"/>
    </row>
    <row r="7" spans="1:6" x14ac:dyDescent="0.2">
      <c r="A7" s="7"/>
      <c r="B7" s="26" t="s">
        <v>32</v>
      </c>
      <c r="C7" s="26" t="s">
        <v>480</v>
      </c>
      <c r="D7" s="26" t="s">
        <v>290</v>
      </c>
      <c r="E7" s="345">
        <v>1.9368E-2</v>
      </c>
      <c r="F7" s="7"/>
    </row>
    <row r="8" spans="1:6" x14ac:dyDescent="0.2">
      <c r="A8" s="7"/>
      <c r="B8" s="26" t="s">
        <v>32</v>
      </c>
      <c r="C8" s="26" t="s">
        <v>480</v>
      </c>
      <c r="D8" s="26" t="s">
        <v>293</v>
      </c>
      <c r="E8" s="345">
        <v>1.9368E-2</v>
      </c>
      <c r="F8" s="7"/>
    </row>
    <row r="9" spans="1:6" x14ac:dyDescent="0.2">
      <c r="A9" s="7"/>
      <c r="B9" s="26" t="s">
        <v>32</v>
      </c>
      <c r="C9" s="26" t="s">
        <v>481</v>
      </c>
      <c r="D9" s="26" t="s">
        <v>290</v>
      </c>
      <c r="E9" s="345">
        <v>1.9368E-2</v>
      </c>
      <c r="F9" s="7"/>
    </row>
    <row r="10" spans="1:6" x14ac:dyDescent="0.2">
      <c r="A10" s="7"/>
      <c r="B10" s="26" t="s">
        <v>32</v>
      </c>
      <c r="C10" s="26" t="s">
        <v>481</v>
      </c>
      <c r="D10" s="26" t="s">
        <v>294</v>
      </c>
      <c r="E10" s="345">
        <v>1.9368E-2</v>
      </c>
      <c r="F10" s="7"/>
    </row>
    <row r="11" spans="1:6" x14ac:dyDescent="0.2">
      <c r="A11" s="7"/>
      <c r="B11" s="26" t="s">
        <v>33</v>
      </c>
      <c r="C11" s="26" t="s">
        <v>348</v>
      </c>
      <c r="D11" s="26" t="s">
        <v>290</v>
      </c>
      <c r="E11" s="345">
        <v>1.9368E-2</v>
      </c>
      <c r="F11" s="7"/>
    </row>
    <row r="12" spans="1:6" x14ac:dyDescent="0.2">
      <c r="A12" s="7"/>
      <c r="B12" s="26" t="s">
        <v>33</v>
      </c>
      <c r="C12" s="26" t="s">
        <v>348</v>
      </c>
      <c r="D12" s="26" t="s">
        <v>471</v>
      </c>
      <c r="E12" s="345">
        <v>1.9368E-2</v>
      </c>
      <c r="F12" s="7"/>
    </row>
    <row r="13" spans="1:6" s="7" customFormat="1" x14ac:dyDescent="0.2"/>
    <row r="14" spans="1:6" s="7" customFormat="1" x14ac:dyDescent="0.2"/>
    <row r="15" spans="1:6" hidden="1" x14ac:dyDescent="0.2"/>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79998168889431442"/>
  </sheetPr>
  <dimension ref="A1:AF17"/>
  <sheetViews>
    <sheetView workbookViewId="0"/>
  </sheetViews>
  <sheetFormatPr defaultColWidth="0" defaultRowHeight="12.75" zeroHeight="1" x14ac:dyDescent="0.2"/>
  <cols>
    <col min="1" max="1" width="9" customWidth="1"/>
    <col min="2" max="2" width="13.5" customWidth="1"/>
    <col min="3" max="3" width="31.75" customWidth="1"/>
    <col min="4" max="4" width="33.125" customWidth="1"/>
    <col min="5" max="7" width="9" customWidth="1"/>
    <col min="8" max="32" width="0" hidden="1" customWidth="1"/>
    <col min="33" max="16384" width="9" hidden="1"/>
  </cols>
  <sheetData>
    <row r="1" spans="1:24" s="91" customFormat="1" ht="12.4" customHeight="1" x14ac:dyDescent="0.2"/>
    <row r="2" spans="1:24" s="91" customFormat="1" ht="18.399999999999999" customHeight="1" x14ac:dyDescent="0.25">
      <c r="B2" s="5" t="s">
        <v>468</v>
      </c>
      <c r="C2" s="5"/>
      <c r="D2" s="5"/>
      <c r="M2" s="5"/>
    </row>
    <row r="3" spans="1:24" s="113" customFormat="1" ht="57.75" customHeight="1" x14ac:dyDescent="0.15">
      <c r="B3" s="653" t="s">
        <v>469</v>
      </c>
      <c r="C3" s="653"/>
      <c r="D3" s="653"/>
      <c r="E3" s="653"/>
      <c r="F3" s="653"/>
      <c r="G3" s="115"/>
      <c r="H3" s="115"/>
      <c r="I3" s="115"/>
      <c r="J3" s="115"/>
      <c r="K3" s="115"/>
      <c r="L3" s="115"/>
      <c r="M3" s="115"/>
      <c r="N3" s="115"/>
      <c r="O3" s="115"/>
      <c r="P3" s="115"/>
      <c r="Q3" s="115"/>
      <c r="R3" s="115"/>
      <c r="S3" s="115"/>
      <c r="T3" s="115"/>
      <c r="U3" s="115"/>
      <c r="V3" s="115"/>
      <c r="W3" s="115"/>
      <c r="X3" s="115"/>
    </row>
    <row r="4" spans="1:24" s="113" customFormat="1" ht="12.4" customHeight="1" x14ac:dyDescent="0.15"/>
    <row r="5" spans="1:24" s="7" customFormat="1" x14ac:dyDescent="0.2"/>
    <row r="6" spans="1:24" s="7" customFormat="1" ht="13.15" customHeight="1" x14ac:dyDescent="0.2"/>
    <row r="7" spans="1:24" x14ac:dyDescent="0.2">
      <c r="A7" s="7"/>
      <c r="B7" s="77" t="s">
        <v>41</v>
      </c>
      <c r="C7" s="77" t="s">
        <v>334</v>
      </c>
      <c r="D7" s="77" t="s">
        <v>470</v>
      </c>
      <c r="E7" s="25" t="s">
        <v>404</v>
      </c>
      <c r="F7" s="7"/>
      <c r="G7" s="7"/>
    </row>
    <row r="8" spans="1:24" x14ac:dyDescent="0.2">
      <c r="A8" s="7"/>
      <c r="B8" s="26" t="s">
        <v>32</v>
      </c>
      <c r="C8" s="26" t="s">
        <v>480</v>
      </c>
      <c r="D8" s="26" t="s">
        <v>290</v>
      </c>
      <c r="E8" s="358">
        <v>1.4641E-2</v>
      </c>
      <c r="F8" s="7"/>
      <c r="G8" s="7"/>
    </row>
    <row r="9" spans="1:24" x14ac:dyDescent="0.2">
      <c r="A9" s="7"/>
      <c r="B9" s="26" t="s">
        <v>32</v>
      </c>
      <c r="C9" s="26" t="s">
        <v>480</v>
      </c>
      <c r="D9" s="26" t="s">
        <v>293</v>
      </c>
      <c r="E9" s="358">
        <v>1.4641E-2</v>
      </c>
      <c r="F9" s="7"/>
      <c r="G9" s="7"/>
    </row>
    <row r="10" spans="1:24" x14ac:dyDescent="0.2">
      <c r="A10" s="7"/>
      <c r="B10" s="26" t="s">
        <v>32</v>
      </c>
      <c r="C10" s="26" t="s">
        <v>481</v>
      </c>
      <c r="D10" s="26" t="s">
        <v>290</v>
      </c>
      <c r="E10" s="358">
        <v>1.4641E-2</v>
      </c>
      <c r="F10" s="7"/>
      <c r="G10" s="7"/>
    </row>
    <row r="11" spans="1:24" x14ac:dyDescent="0.2">
      <c r="A11" s="7"/>
      <c r="B11" s="26" t="s">
        <v>32</v>
      </c>
      <c r="C11" s="26" t="s">
        <v>481</v>
      </c>
      <c r="D11" s="26" t="s">
        <v>294</v>
      </c>
      <c r="E11" s="358">
        <v>1.4641E-2</v>
      </c>
      <c r="F11" s="7"/>
      <c r="G11" s="7"/>
    </row>
    <row r="12" spans="1:24" x14ac:dyDescent="0.2">
      <c r="A12" s="7"/>
      <c r="B12" s="26" t="s">
        <v>33</v>
      </c>
      <c r="C12" s="26" t="s">
        <v>348</v>
      </c>
      <c r="D12" s="26" t="s">
        <v>290</v>
      </c>
      <c r="E12" s="358">
        <v>1.4641E-2</v>
      </c>
      <c r="F12" s="7"/>
      <c r="G12" s="7"/>
    </row>
    <row r="13" spans="1:24" x14ac:dyDescent="0.2">
      <c r="A13" s="7"/>
      <c r="B13" s="26" t="s">
        <v>33</v>
      </c>
      <c r="C13" s="26" t="s">
        <v>348</v>
      </c>
      <c r="D13" s="26" t="s">
        <v>471</v>
      </c>
      <c r="E13" s="358">
        <v>1.4641E-2</v>
      </c>
      <c r="F13" s="7"/>
      <c r="G13" s="7"/>
    </row>
    <row r="14" spans="1:24" s="7" customFormat="1" x14ac:dyDescent="0.2"/>
    <row r="15" spans="1:24" s="7" customFormat="1" x14ac:dyDescent="0.2"/>
    <row r="16" spans="1:24" hidden="1" x14ac:dyDescent="0.2"/>
    <row r="17" hidden="1" x14ac:dyDescent="0.2"/>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sheetPr>
  <dimension ref="A1:Q265"/>
  <sheetViews>
    <sheetView zoomScaleNormal="100" workbookViewId="0"/>
  </sheetViews>
  <sheetFormatPr defaultColWidth="0" defaultRowHeight="12.75" zeroHeight="1" x14ac:dyDescent="0.2"/>
  <cols>
    <col min="1" max="1" width="8.375" style="277" customWidth="1"/>
    <col min="2" max="2" width="33.25" style="278" customWidth="1"/>
    <col min="3" max="10" width="24.625" style="278" customWidth="1"/>
    <col min="11" max="11" width="18.375" style="278" customWidth="1"/>
    <col min="12" max="16384" width="8.125" style="278" hidden="1"/>
  </cols>
  <sheetData>
    <row r="1" spans="1:17" s="70" customFormat="1" ht="12.4" customHeight="1" x14ac:dyDescent="0.2">
      <c r="A1" s="254"/>
    </row>
    <row r="2" spans="1:17" s="70" customFormat="1" ht="18.399999999999999" customHeight="1" x14ac:dyDescent="0.25">
      <c r="A2" s="254"/>
      <c r="B2" s="27" t="s">
        <v>450</v>
      </c>
      <c r="C2" s="27"/>
      <c r="D2" s="27"/>
    </row>
    <row r="3" spans="1:17" s="70" customFormat="1" ht="35.450000000000003" customHeight="1" x14ac:dyDescent="0.2">
      <c r="A3" s="254"/>
      <c r="B3" s="459" t="s">
        <v>543</v>
      </c>
      <c r="C3" s="459"/>
      <c r="D3" s="459"/>
      <c r="E3" s="459"/>
      <c r="F3" s="459"/>
      <c r="G3" s="459"/>
      <c r="H3" s="459"/>
      <c r="I3" s="72"/>
      <c r="J3" s="72"/>
      <c r="K3" s="72"/>
      <c r="L3" s="72"/>
      <c r="M3" s="72"/>
      <c r="N3" s="72"/>
      <c r="O3" s="72"/>
      <c r="P3" s="72"/>
      <c r="Q3" s="72"/>
    </row>
    <row r="4" spans="1:17" s="332" customFormat="1" ht="19.899999999999999" customHeight="1" x14ac:dyDescent="0.2">
      <c r="A4" s="328"/>
      <c r="B4" s="329"/>
      <c r="C4" s="330"/>
      <c r="D4" s="330"/>
      <c r="E4" s="330"/>
      <c r="F4" s="331"/>
      <c r="G4" s="331"/>
      <c r="I4" s="333"/>
      <c r="J4" s="333"/>
      <c r="K4" s="333"/>
      <c r="L4" s="333"/>
      <c r="M4" s="333"/>
      <c r="N4" s="333"/>
      <c r="O4" s="333"/>
      <c r="P4" s="333"/>
      <c r="Q4" s="333"/>
    </row>
    <row r="5" spans="1:17" x14ac:dyDescent="0.2"/>
    <row r="6" spans="1:17" ht="17.25" customHeight="1" x14ac:dyDescent="0.2">
      <c r="B6" s="334" t="s">
        <v>5</v>
      </c>
      <c r="C6" s="297" t="s">
        <v>12</v>
      </c>
      <c r="D6" s="279"/>
    </row>
    <row r="7" spans="1:17" x14ac:dyDescent="0.2"/>
    <row r="8" spans="1:17" x14ac:dyDescent="0.2"/>
    <row r="9" spans="1:17" x14ac:dyDescent="0.2">
      <c r="B9" s="414" t="s">
        <v>591</v>
      </c>
      <c r="C9" s="279"/>
    </row>
    <row r="10" spans="1:17" x14ac:dyDescent="0.2">
      <c r="B10" s="280"/>
      <c r="C10" s="279"/>
    </row>
    <row r="11" spans="1:17" s="277" customFormat="1" ht="13.5" customHeight="1" x14ac:dyDescent="0.2">
      <c r="B11" s="298"/>
      <c r="C11" s="299" t="s">
        <v>602</v>
      </c>
      <c r="D11" s="299" t="s">
        <v>603</v>
      </c>
      <c r="E11" s="299" t="s">
        <v>604</v>
      </c>
      <c r="F11" s="299" t="s">
        <v>605</v>
      </c>
      <c r="G11" s="299" t="s">
        <v>606</v>
      </c>
      <c r="H11" s="299" t="s">
        <v>607</v>
      </c>
      <c r="I11" s="299"/>
      <c r="J11" s="299"/>
    </row>
    <row r="12" spans="1:17" ht="30" customHeight="1" x14ac:dyDescent="0.2">
      <c r="B12" s="461" t="s">
        <v>45</v>
      </c>
      <c r="C12" s="462" t="s">
        <v>535</v>
      </c>
      <c r="D12" s="462"/>
      <c r="E12" s="462" t="s">
        <v>536</v>
      </c>
      <c r="F12" s="462"/>
      <c r="G12" s="463" t="s">
        <v>33</v>
      </c>
      <c r="H12" s="463"/>
      <c r="I12" s="460" t="s">
        <v>420</v>
      </c>
      <c r="J12" s="460"/>
      <c r="L12" s="281"/>
      <c r="M12" s="281"/>
      <c r="N12" s="281"/>
      <c r="O12" s="281"/>
      <c r="P12" s="277"/>
    </row>
    <row r="13" spans="1:17" ht="25.5" customHeight="1" x14ac:dyDescent="0.2">
      <c r="A13" s="282"/>
      <c r="B13" s="461"/>
      <c r="C13" s="283" t="s">
        <v>0</v>
      </c>
      <c r="D13" s="283" t="s">
        <v>293</v>
      </c>
      <c r="E13" s="283" t="s">
        <v>0</v>
      </c>
      <c r="F13" s="283" t="s">
        <v>294</v>
      </c>
      <c r="G13" s="284" t="s">
        <v>0</v>
      </c>
      <c r="H13" s="326" t="s">
        <v>471</v>
      </c>
      <c r="I13" s="346" t="s">
        <v>0</v>
      </c>
      <c r="J13" s="346" t="s">
        <v>552</v>
      </c>
      <c r="L13" s="281"/>
      <c r="M13" s="285"/>
      <c r="N13" s="281"/>
      <c r="O13" s="285"/>
      <c r="P13" s="277"/>
    </row>
    <row r="14" spans="1:17" ht="15" customHeight="1" x14ac:dyDescent="0.2">
      <c r="B14" s="294" t="s">
        <v>322</v>
      </c>
      <c r="C14" s="305">
        <f t="shared" ref="C14:H27" ca="1" si="0">ROUND(INDEX(INDIRECT(C$11&amp;"!$G$15:$Z$194"),MATCH("Total_"&amp;$B14,INDIRECT(C$11&amp;"!$C$15:$C$194"),0),MATCH($C$6,INDIRECT(C$11&amp;"!$G$12:$Z$12"),0)),2)</f>
        <v>81.73</v>
      </c>
      <c r="D14" s="305">
        <f t="shared" ca="1" si="0"/>
        <v>578.6</v>
      </c>
      <c r="E14" s="305">
        <f t="shared" ca="1" si="0"/>
        <v>82.02</v>
      </c>
      <c r="F14" s="305">
        <f t="shared" ca="1" si="0"/>
        <v>702.54</v>
      </c>
      <c r="G14" s="305">
        <f t="shared" ca="1" si="0"/>
        <v>90.64</v>
      </c>
      <c r="H14" s="305">
        <f t="shared" ca="1" si="0"/>
        <v>432.77</v>
      </c>
      <c r="I14" s="347">
        <f ca="1">IFERROR(C14+G14,"-")</f>
        <v>172.37</v>
      </c>
      <c r="J14" s="347">
        <f ca="1">IFERROR(D14+H14,"-")</f>
        <v>1011.37</v>
      </c>
      <c r="L14" s="286"/>
      <c r="M14" s="286"/>
      <c r="N14" s="286"/>
      <c r="O14" s="286"/>
      <c r="P14" s="277"/>
    </row>
    <row r="15" spans="1:17" ht="15" customHeight="1" x14ac:dyDescent="0.2">
      <c r="B15" s="294" t="s">
        <v>321</v>
      </c>
      <c r="C15" s="305">
        <f t="shared" ca="1" si="0"/>
        <v>92.09</v>
      </c>
      <c r="D15" s="305">
        <f t="shared" ca="1" si="0"/>
        <v>584.79</v>
      </c>
      <c r="E15" s="305">
        <f t="shared" ca="1" si="0"/>
        <v>92.38</v>
      </c>
      <c r="F15" s="305">
        <f t="shared" ca="1" si="0"/>
        <v>711.74</v>
      </c>
      <c r="G15" s="305">
        <f t="shared" ca="1" si="0"/>
        <v>90.64</v>
      </c>
      <c r="H15" s="305">
        <f t="shared" ca="1" si="0"/>
        <v>423.5</v>
      </c>
      <c r="I15" s="347">
        <f t="shared" ref="I15:I27" ca="1" si="1">IFERROR(C15+G15,"-")</f>
        <v>182.73000000000002</v>
      </c>
      <c r="J15" s="347">
        <f t="shared" ref="J15:J27" ca="1" si="2">IFERROR(D15+H15,"-")</f>
        <v>1008.29</v>
      </c>
      <c r="L15" s="286"/>
      <c r="M15" s="286"/>
      <c r="N15" s="286"/>
      <c r="O15" s="286"/>
      <c r="P15" s="277"/>
    </row>
    <row r="16" spans="1:17" ht="15" customHeight="1" x14ac:dyDescent="0.2">
      <c r="B16" s="294" t="s">
        <v>327</v>
      </c>
      <c r="C16" s="305">
        <f t="shared" ca="1" si="0"/>
        <v>92.54</v>
      </c>
      <c r="D16" s="305">
        <f t="shared" ca="1" si="0"/>
        <v>580.70000000000005</v>
      </c>
      <c r="E16" s="305">
        <f t="shared" ca="1" si="0"/>
        <v>92.83</v>
      </c>
      <c r="F16" s="305">
        <f t="shared" ca="1" si="0"/>
        <v>709.74</v>
      </c>
      <c r="G16" s="305">
        <f t="shared" ca="1" si="0"/>
        <v>90.64</v>
      </c>
      <c r="H16" s="305">
        <f t="shared" ca="1" si="0"/>
        <v>422.23</v>
      </c>
      <c r="I16" s="347">
        <f t="shared" ca="1" si="1"/>
        <v>183.18</v>
      </c>
      <c r="J16" s="347">
        <f t="shared" ca="1" si="2"/>
        <v>1002.9300000000001</v>
      </c>
      <c r="L16" s="286"/>
      <c r="M16" s="286"/>
      <c r="N16" s="286"/>
      <c r="O16" s="286"/>
      <c r="P16" s="277"/>
    </row>
    <row r="17" spans="1:16" ht="15" customHeight="1" x14ac:dyDescent="0.2">
      <c r="B17" s="294" t="s">
        <v>329</v>
      </c>
      <c r="C17" s="305">
        <f t="shared" ca="1" si="0"/>
        <v>92.2</v>
      </c>
      <c r="D17" s="305">
        <f t="shared" ca="1" si="0"/>
        <v>610.74</v>
      </c>
      <c r="E17" s="305">
        <f t="shared" ca="1" si="0"/>
        <v>92.49</v>
      </c>
      <c r="F17" s="305">
        <f t="shared" ca="1" si="0"/>
        <v>751.75</v>
      </c>
      <c r="G17" s="305">
        <f t="shared" ca="1" si="0"/>
        <v>90.64</v>
      </c>
      <c r="H17" s="305">
        <f t="shared" ca="1" si="0"/>
        <v>435.43</v>
      </c>
      <c r="I17" s="347">
        <f t="shared" ca="1" si="1"/>
        <v>182.84</v>
      </c>
      <c r="J17" s="347">
        <f t="shared" ca="1" si="2"/>
        <v>1046.17</v>
      </c>
      <c r="L17" s="286"/>
      <c r="M17" s="286"/>
      <c r="N17" s="286"/>
      <c r="O17" s="286"/>
      <c r="P17" s="277"/>
    </row>
    <row r="18" spans="1:16" ht="15" customHeight="1" x14ac:dyDescent="0.2">
      <c r="B18" s="294" t="s">
        <v>323</v>
      </c>
      <c r="C18" s="305">
        <f t="shared" ca="1" si="0"/>
        <v>80.2</v>
      </c>
      <c r="D18" s="305">
        <f t="shared" ca="1" si="0"/>
        <v>579.41999999999996</v>
      </c>
      <c r="E18" s="305">
        <f t="shared" ca="1" si="0"/>
        <v>80.489999999999995</v>
      </c>
      <c r="F18" s="305">
        <f t="shared" ca="1" si="0"/>
        <v>702.55</v>
      </c>
      <c r="G18" s="305">
        <f t="shared" ca="1" si="0"/>
        <v>90.64</v>
      </c>
      <c r="H18" s="305">
        <f t="shared" ca="1" si="0"/>
        <v>447.84</v>
      </c>
      <c r="I18" s="347">
        <f t="shared" ca="1" si="1"/>
        <v>170.84</v>
      </c>
      <c r="J18" s="347">
        <f t="shared" ca="1" si="2"/>
        <v>1027.26</v>
      </c>
      <c r="L18" s="286"/>
      <c r="M18" s="286"/>
      <c r="N18" s="286"/>
      <c r="O18" s="286"/>
      <c r="P18" s="277"/>
    </row>
    <row r="19" spans="1:16" ht="15" customHeight="1" x14ac:dyDescent="0.2">
      <c r="B19" s="294" t="s">
        <v>328</v>
      </c>
      <c r="C19" s="305">
        <f t="shared" ca="1" si="0"/>
        <v>83.23</v>
      </c>
      <c r="D19" s="305">
        <f t="shared" ca="1" si="0"/>
        <v>583.79999999999995</v>
      </c>
      <c r="E19" s="305">
        <f t="shared" ca="1" si="0"/>
        <v>83.52</v>
      </c>
      <c r="F19" s="305">
        <f t="shared" ca="1" si="0"/>
        <v>717.62</v>
      </c>
      <c r="G19" s="305">
        <f t="shared" ca="1" si="0"/>
        <v>90.64</v>
      </c>
      <c r="H19" s="305">
        <f t="shared" ca="1" si="0"/>
        <v>435.4</v>
      </c>
      <c r="I19" s="347">
        <f t="shared" ca="1" si="1"/>
        <v>173.87</v>
      </c>
      <c r="J19" s="347">
        <f t="shared" ca="1" si="2"/>
        <v>1019.1999999999999</v>
      </c>
      <c r="L19" s="286"/>
      <c r="M19" s="286"/>
      <c r="N19" s="286"/>
      <c r="O19" s="286"/>
      <c r="P19" s="277"/>
    </row>
    <row r="20" spans="1:16" ht="15" customHeight="1" x14ac:dyDescent="0.2">
      <c r="B20" s="294" t="s">
        <v>319</v>
      </c>
      <c r="C20" s="305">
        <f t="shared" ca="1" si="0"/>
        <v>78.7</v>
      </c>
      <c r="D20" s="305">
        <f t="shared" ca="1" si="0"/>
        <v>625.96</v>
      </c>
      <c r="E20" s="305">
        <f t="shared" ca="1" si="0"/>
        <v>78.989999999999995</v>
      </c>
      <c r="F20" s="305">
        <f t="shared" ca="1" si="0"/>
        <v>761.8</v>
      </c>
      <c r="G20" s="305">
        <f t="shared" ca="1" si="0"/>
        <v>90.64</v>
      </c>
      <c r="H20" s="305">
        <f t="shared" ca="1" si="0"/>
        <v>434.61</v>
      </c>
      <c r="I20" s="347">
        <f t="shared" ca="1" si="1"/>
        <v>169.34</v>
      </c>
      <c r="J20" s="347">
        <f t="shared" ca="1" si="2"/>
        <v>1060.5700000000002</v>
      </c>
      <c r="L20" s="286"/>
      <c r="M20" s="286"/>
      <c r="N20" s="286"/>
      <c r="O20" s="286"/>
      <c r="P20" s="277"/>
    </row>
    <row r="21" spans="1:16" ht="15" customHeight="1" x14ac:dyDescent="0.2">
      <c r="B21" s="294" t="s">
        <v>318</v>
      </c>
      <c r="C21" s="305">
        <f t="shared" ca="1" si="0"/>
        <v>82.44</v>
      </c>
      <c r="D21" s="305">
        <f t="shared" ca="1" si="0"/>
        <v>583.16</v>
      </c>
      <c r="E21" s="305">
        <f t="shared" ca="1" si="0"/>
        <v>82.73</v>
      </c>
      <c r="F21" s="305">
        <f t="shared" ca="1" si="0"/>
        <v>702.06</v>
      </c>
      <c r="G21" s="305">
        <f t="shared" ca="1" si="0"/>
        <v>90.64</v>
      </c>
      <c r="H21" s="305">
        <f t="shared" ca="1" si="0"/>
        <v>445.37</v>
      </c>
      <c r="I21" s="347">
        <f t="shared" ca="1" si="1"/>
        <v>173.07999999999998</v>
      </c>
      <c r="J21" s="347">
        <f t="shared" ca="1" si="2"/>
        <v>1028.53</v>
      </c>
      <c r="L21" s="286"/>
      <c r="M21" s="286"/>
      <c r="N21" s="286"/>
      <c r="O21" s="286"/>
      <c r="P21" s="277"/>
    </row>
    <row r="22" spans="1:16" ht="15" customHeight="1" x14ac:dyDescent="0.2">
      <c r="B22" s="294" t="s">
        <v>324</v>
      </c>
      <c r="C22" s="305">
        <f t="shared" ca="1" si="0"/>
        <v>85.17</v>
      </c>
      <c r="D22" s="305">
        <f t="shared" ca="1" si="0"/>
        <v>606.66</v>
      </c>
      <c r="E22" s="305">
        <f t="shared" ca="1" si="0"/>
        <v>85.46</v>
      </c>
      <c r="F22" s="305">
        <f t="shared" ca="1" si="0"/>
        <v>733.21</v>
      </c>
      <c r="G22" s="305">
        <f t="shared" ca="1" si="0"/>
        <v>90.64</v>
      </c>
      <c r="H22" s="305">
        <f t="shared" ca="1" si="0"/>
        <v>443.63</v>
      </c>
      <c r="I22" s="347">
        <f t="shared" ca="1" si="1"/>
        <v>175.81</v>
      </c>
      <c r="J22" s="347">
        <f t="shared" ca="1" si="2"/>
        <v>1050.29</v>
      </c>
      <c r="L22" s="286"/>
      <c r="M22" s="286"/>
      <c r="N22" s="286"/>
      <c r="O22" s="286"/>
      <c r="P22" s="277"/>
    </row>
    <row r="23" spans="1:16" ht="15" customHeight="1" x14ac:dyDescent="0.2">
      <c r="B23" s="294" t="s">
        <v>315</v>
      </c>
      <c r="C23" s="305">
        <f t="shared" ca="1" si="0"/>
        <v>85.17</v>
      </c>
      <c r="D23" s="305">
        <f t="shared" ca="1" si="0"/>
        <v>591.97</v>
      </c>
      <c r="E23" s="305">
        <f t="shared" ca="1" si="0"/>
        <v>85.46</v>
      </c>
      <c r="F23" s="305">
        <f t="shared" ca="1" si="0"/>
        <v>712.6</v>
      </c>
      <c r="G23" s="305">
        <f t="shared" ca="1" si="0"/>
        <v>90.64</v>
      </c>
      <c r="H23" s="305">
        <f t="shared" ca="1" si="0"/>
        <v>425.31</v>
      </c>
      <c r="I23" s="347">
        <f t="shared" ca="1" si="1"/>
        <v>175.81</v>
      </c>
      <c r="J23" s="347">
        <f t="shared" ca="1" si="2"/>
        <v>1017.28</v>
      </c>
      <c r="L23" s="286"/>
      <c r="M23" s="286"/>
      <c r="N23" s="286"/>
      <c r="O23" s="286"/>
      <c r="P23" s="277"/>
    </row>
    <row r="24" spans="1:16" ht="15" customHeight="1" x14ac:dyDescent="0.2">
      <c r="B24" s="294" t="s">
        <v>317</v>
      </c>
      <c r="C24" s="305">
        <f t="shared" ca="1" si="0"/>
        <v>79.599999999999994</v>
      </c>
      <c r="D24" s="305">
        <f t="shared" ca="1" si="0"/>
        <v>573.49</v>
      </c>
      <c r="E24" s="305">
        <f t="shared" ca="1" si="0"/>
        <v>79.89</v>
      </c>
      <c r="F24" s="305">
        <f t="shared" ca="1" si="0"/>
        <v>696.42</v>
      </c>
      <c r="G24" s="305">
        <f t="shared" ca="1" si="0"/>
        <v>90.64</v>
      </c>
      <c r="H24" s="305">
        <f t="shared" ca="1" si="0"/>
        <v>418.84</v>
      </c>
      <c r="I24" s="347">
        <f t="shared" ca="1" si="1"/>
        <v>170.24</v>
      </c>
      <c r="J24" s="347">
        <f t="shared" ca="1" si="2"/>
        <v>992.32999999999993</v>
      </c>
      <c r="L24" s="286"/>
      <c r="M24" s="286"/>
      <c r="N24" s="286"/>
      <c r="O24" s="286"/>
      <c r="P24" s="277"/>
    </row>
    <row r="25" spans="1:16" ht="15" customHeight="1" x14ac:dyDescent="0.2">
      <c r="B25" s="294" t="s">
        <v>320</v>
      </c>
      <c r="C25" s="305">
        <f t="shared" ca="1" si="0"/>
        <v>84.65</v>
      </c>
      <c r="D25" s="305">
        <f t="shared" ca="1" si="0"/>
        <v>582.29</v>
      </c>
      <c r="E25" s="305">
        <f t="shared" ca="1" si="0"/>
        <v>84.94</v>
      </c>
      <c r="F25" s="305">
        <f t="shared" ca="1" si="0"/>
        <v>707.96</v>
      </c>
      <c r="G25" s="305">
        <f t="shared" ca="1" si="0"/>
        <v>90.64</v>
      </c>
      <c r="H25" s="305">
        <f t="shared" ca="1" si="0"/>
        <v>429.76</v>
      </c>
      <c r="I25" s="347">
        <f t="shared" ca="1" si="1"/>
        <v>175.29000000000002</v>
      </c>
      <c r="J25" s="347">
        <f t="shared" ca="1" si="2"/>
        <v>1012.05</v>
      </c>
      <c r="L25" s="286"/>
      <c r="M25" s="286"/>
      <c r="N25" s="286"/>
      <c r="O25" s="286"/>
      <c r="P25" s="277"/>
    </row>
    <row r="26" spans="1:16" ht="15" customHeight="1" x14ac:dyDescent="0.2">
      <c r="B26" s="294" t="s">
        <v>326</v>
      </c>
      <c r="C26" s="305">
        <f t="shared" ca="1" si="0"/>
        <v>85.47</v>
      </c>
      <c r="D26" s="305">
        <f t="shared" ca="1" si="0"/>
        <v>609.96</v>
      </c>
      <c r="E26" s="305">
        <f t="shared" ca="1" si="0"/>
        <v>85.76</v>
      </c>
      <c r="F26" s="305">
        <f t="shared" ca="1" si="0"/>
        <v>739.55</v>
      </c>
      <c r="G26" s="305">
        <f t="shared" ca="1" si="0"/>
        <v>90.64</v>
      </c>
      <c r="H26" s="305">
        <f t="shared" ca="1" si="0"/>
        <v>443.87</v>
      </c>
      <c r="I26" s="347">
        <f t="shared" ca="1" si="1"/>
        <v>176.11</v>
      </c>
      <c r="J26" s="347">
        <f t="shared" ca="1" si="2"/>
        <v>1053.83</v>
      </c>
      <c r="L26" s="286"/>
      <c r="M26" s="286"/>
      <c r="N26" s="286"/>
      <c r="O26" s="286"/>
      <c r="P26" s="277"/>
    </row>
    <row r="27" spans="1:16" ht="15" customHeight="1" x14ac:dyDescent="0.2">
      <c r="B27" s="294" t="s">
        <v>325</v>
      </c>
      <c r="C27" s="305">
        <f t="shared" ca="1" si="0"/>
        <v>83.49</v>
      </c>
      <c r="D27" s="305">
        <f t="shared" ca="1" si="0"/>
        <v>598.49</v>
      </c>
      <c r="E27" s="305">
        <f t="shared" ca="1" si="0"/>
        <v>83.78</v>
      </c>
      <c r="F27" s="305">
        <f t="shared" ca="1" si="0"/>
        <v>726.13</v>
      </c>
      <c r="G27" s="305">
        <f t="shared" ca="1" si="0"/>
        <v>90.64</v>
      </c>
      <c r="H27" s="305">
        <f t="shared" ca="1" si="0"/>
        <v>428.49</v>
      </c>
      <c r="I27" s="347">
        <f t="shared" ca="1" si="1"/>
        <v>174.13</v>
      </c>
      <c r="J27" s="347">
        <f t="shared" ca="1" si="2"/>
        <v>1026.98</v>
      </c>
      <c r="L27" s="286"/>
      <c r="M27" s="286"/>
      <c r="N27" s="286"/>
      <c r="O27" s="286"/>
      <c r="P27" s="277"/>
    </row>
    <row r="28" spans="1:16" ht="15" customHeight="1" x14ac:dyDescent="0.2">
      <c r="A28" s="287"/>
      <c r="B28" s="296" t="s">
        <v>291</v>
      </c>
      <c r="C28" s="306">
        <f ca="1">IFERROR(AVERAGE(C14:C27),"-")</f>
        <v>84.762857142857143</v>
      </c>
      <c r="D28" s="306">
        <f t="shared" ref="D28:J28" ca="1" si="3">IFERROR(AVERAGE(D14:D27),"-")</f>
        <v>592.1450000000001</v>
      </c>
      <c r="E28" s="306">
        <f t="shared" ca="1" si="3"/>
        <v>85.05285714285715</v>
      </c>
      <c r="F28" s="306">
        <f t="shared" ca="1" si="3"/>
        <v>719.69071428571419</v>
      </c>
      <c r="G28" s="306">
        <f t="shared" ca="1" si="3"/>
        <v>90.640000000000015</v>
      </c>
      <c r="H28" s="306">
        <f t="shared" ca="1" si="3"/>
        <v>433.36071428571432</v>
      </c>
      <c r="I28" s="348">
        <f t="shared" ca="1" si="3"/>
        <v>175.40285714285713</v>
      </c>
      <c r="J28" s="348">
        <f t="shared" ca="1" si="3"/>
        <v>1025.5057142857142</v>
      </c>
      <c r="L28" s="286"/>
      <c r="M28" s="286"/>
      <c r="N28" s="286"/>
      <c r="O28" s="286"/>
      <c r="P28" s="277"/>
    </row>
    <row r="29" spans="1:16" ht="15" customHeight="1" x14ac:dyDescent="0.2">
      <c r="A29" s="287"/>
      <c r="B29" s="296" t="s">
        <v>453</v>
      </c>
      <c r="C29" s="306">
        <f ca="1">IFERROR(C28*1.05,"-")</f>
        <v>89.001000000000005</v>
      </c>
      <c r="D29" s="306">
        <f t="shared" ref="D29:J29" ca="1" si="4">IFERROR(D28*1.05,"-")</f>
        <v>621.75225000000012</v>
      </c>
      <c r="E29" s="306">
        <f t="shared" ca="1" si="4"/>
        <v>89.305500000000009</v>
      </c>
      <c r="F29" s="306">
        <f t="shared" ca="1" si="4"/>
        <v>755.67524999999989</v>
      </c>
      <c r="G29" s="306">
        <f t="shared" ca="1" si="4"/>
        <v>95.172000000000025</v>
      </c>
      <c r="H29" s="306">
        <f t="shared" ca="1" si="4"/>
        <v>455.02875000000006</v>
      </c>
      <c r="I29" s="348">
        <f t="shared" ca="1" si="4"/>
        <v>184.173</v>
      </c>
      <c r="J29" s="348">
        <f t="shared" ca="1" si="4"/>
        <v>1076.7809999999999</v>
      </c>
      <c r="L29" s="286"/>
      <c r="M29" s="286"/>
      <c r="N29" s="286"/>
      <c r="O29" s="286"/>
      <c r="P29" s="277"/>
    </row>
    <row r="30" spans="1:16" x14ac:dyDescent="0.2">
      <c r="L30" s="277"/>
      <c r="M30" s="277"/>
      <c r="N30" s="277"/>
      <c r="O30" s="277"/>
      <c r="P30" s="277"/>
    </row>
    <row r="31" spans="1:16" x14ac:dyDescent="0.2">
      <c r="B31" s="280" t="s">
        <v>1</v>
      </c>
      <c r="C31" s="279"/>
    </row>
    <row r="32" spans="1:16" s="277" customFormat="1" ht="13.5" customHeight="1" x14ac:dyDescent="0.2">
      <c r="B32" s="298"/>
      <c r="C32" s="299" t="s">
        <v>390</v>
      </c>
      <c r="D32" s="299" t="s">
        <v>512</v>
      </c>
      <c r="E32" s="299" t="s">
        <v>391</v>
      </c>
      <c r="F32" s="299" t="s">
        <v>513</v>
      </c>
      <c r="G32" s="299" t="s">
        <v>392</v>
      </c>
      <c r="H32" s="299" t="s">
        <v>514</v>
      </c>
      <c r="I32" s="299"/>
      <c r="J32" s="299"/>
    </row>
    <row r="33" spans="1:16" ht="30" customHeight="1" x14ac:dyDescent="0.2">
      <c r="B33" s="461" t="s">
        <v>45</v>
      </c>
      <c r="C33" s="462" t="s">
        <v>535</v>
      </c>
      <c r="D33" s="462"/>
      <c r="E33" s="462" t="s">
        <v>536</v>
      </c>
      <c r="F33" s="462"/>
      <c r="G33" s="463" t="s">
        <v>33</v>
      </c>
      <c r="H33" s="463"/>
      <c r="I33" s="460" t="s">
        <v>420</v>
      </c>
      <c r="J33" s="460"/>
      <c r="L33" s="281"/>
      <c r="M33" s="281"/>
      <c r="N33" s="281"/>
      <c r="O33" s="281"/>
      <c r="P33" s="277"/>
    </row>
    <row r="34" spans="1:16" ht="25.5" customHeight="1" x14ac:dyDescent="0.2">
      <c r="A34" s="282"/>
      <c r="B34" s="461"/>
      <c r="C34" s="283" t="s">
        <v>0</v>
      </c>
      <c r="D34" s="283" t="s">
        <v>293</v>
      </c>
      <c r="E34" s="283" t="s">
        <v>0</v>
      </c>
      <c r="F34" s="283" t="s">
        <v>294</v>
      </c>
      <c r="G34" s="284" t="s">
        <v>0</v>
      </c>
      <c r="H34" s="326" t="s">
        <v>471</v>
      </c>
      <c r="I34" s="346" t="s">
        <v>0</v>
      </c>
      <c r="J34" s="346" t="s">
        <v>552</v>
      </c>
      <c r="L34" s="281"/>
      <c r="M34" s="285"/>
      <c r="N34" s="281"/>
      <c r="O34" s="285"/>
      <c r="P34" s="277"/>
    </row>
    <row r="35" spans="1:16" ht="15" customHeight="1" x14ac:dyDescent="0.2">
      <c r="B35" s="294" t="s">
        <v>322</v>
      </c>
      <c r="C35" s="305">
        <f t="shared" ref="C35:H48" ca="1" si="5">ROUND(INDEX(INDIRECT(C$32&amp;"!$G$15:$Z$194"),MATCH("Total_"&amp;$B35,INDIRECT(C$32&amp;"!$C$15:$C$194"),0),MATCH($C$6,INDIRECT(C$32&amp;"!$G$12:$Z$12"),0)),2)</f>
        <v>97.26</v>
      </c>
      <c r="D35" s="305">
        <f t="shared" ca="1" si="5"/>
        <v>620.65</v>
      </c>
      <c r="E35" s="305">
        <f t="shared" ca="1" si="5"/>
        <v>97.54</v>
      </c>
      <c r="F35" s="305">
        <f t="shared" ca="1" si="5"/>
        <v>750.96</v>
      </c>
      <c r="G35" s="305">
        <f t="shared" ca="1" si="5"/>
        <v>106.56</v>
      </c>
      <c r="H35" s="305">
        <f t="shared" ca="1" si="5"/>
        <v>466.98</v>
      </c>
      <c r="I35" s="347">
        <f ca="1">IFERROR(C35+G35,"-")</f>
        <v>203.82</v>
      </c>
      <c r="J35" s="347">
        <f ca="1">IFERROR(D35+H35,"-")</f>
        <v>1087.6300000000001</v>
      </c>
      <c r="L35" s="286"/>
      <c r="M35" s="286"/>
      <c r="N35" s="286"/>
      <c r="O35" s="286"/>
      <c r="P35" s="277"/>
    </row>
    <row r="36" spans="1:16" ht="15" customHeight="1" x14ac:dyDescent="0.2">
      <c r="B36" s="294" t="s">
        <v>321</v>
      </c>
      <c r="C36" s="305">
        <f t="shared" ca="1" si="5"/>
        <v>108.17</v>
      </c>
      <c r="D36" s="305">
        <f t="shared" ca="1" si="5"/>
        <v>627.17999999999995</v>
      </c>
      <c r="E36" s="305">
        <f t="shared" ca="1" si="5"/>
        <v>108.45</v>
      </c>
      <c r="F36" s="305">
        <f t="shared" ca="1" si="5"/>
        <v>760.66</v>
      </c>
      <c r="G36" s="305">
        <f t="shared" ca="1" si="5"/>
        <v>106.56</v>
      </c>
      <c r="H36" s="305">
        <f t="shared" ca="1" si="5"/>
        <v>457.22</v>
      </c>
      <c r="I36" s="347">
        <f t="shared" ref="I36:I48" ca="1" si="6">IFERROR(C36+G36,"-")</f>
        <v>214.73000000000002</v>
      </c>
      <c r="J36" s="347">
        <f t="shared" ref="J36:J48" ca="1" si="7">IFERROR(D36+H36,"-")</f>
        <v>1084.4000000000001</v>
      </c>
      <c r="L36" s="286"/>
      <c r="M36" s="286"/>
      <c r="N36" s="286"/>
      <c r="O36" s="286"/>
      <c r="P36" s="277"/>
    </row>
    <row r="37" spans="1:16" ht="15" customHeight="1" x14ac:dyDescent="0.2">
      <c r="B37" s="294" t="s">
        <v>327</v>
      </c>
      <c r="C37" s="305">
        <f t="shared" ca="1" si="5"/>
        <v>108.65</v>
      </c>
      <c r="D37" s="305">
        <f t="shared" ca="1" si="5"/>
        <v>622.87</v>
      </c>
      <c r="E37" s="305">
        <f t="shared" ca="1" si="5"/>
        <v>108.92</v>
      </c>
      <c r="F37" s="305">
        <f t="shared" ca="1" si="5"/>
        <v>758.54</v>
      </c>
      <c r="G37" s="305">
        <f t="shared" ca="1" si="5"/>
        <v>106.56</v>
      </c>
      <c r="H37" s="305">
        <f t="shared" ca="1" si="5"/>
        <v>455.87</v>
      </c>
      <c r="I37" s="347">
        <f t="shared" ca="1" si="6"/>
        <v>215.21</v>
      </c>
      <c r="J37" s="347">
        <f t="shared" ca="1" si="7"/>
        <v>1078.74</v>
      </c>
      <c r="K37" s="288"/>
      <c r="L37" s="286"/>
      <c r="M37" s="286"/>
      <c r="N37" s="286"/>
      <c r="O37" s="286"/>
      <c r="P37" s="277"/>
    </row>
    <row r="38" spans="1:16" ht="15" customHeight="1" x14ac:dyDescent="0.2">
      <c r="B38" s="294" t="s">
        <v>329</v>
      </c>
      <c r="C38" s="305">
        <f t="shared" ca="1" si="5"/>
        <v>108.29</v>
      </c>
      <c r="D38" s="305">
        <f t="shared" ca="1" si="5"/>
        <v>654.54</v>
      </c>
      <c r="E38" s="305">
        <f t="shared" ca="1" si="5"/>
        <v>108.57</v>
      </c>
      <c r="F38" s="305">
        <f t="shared" ca="1" si="5"/>
        <v>802.81</v>
      </c>
      <c r="G38" s="305">
        <f t="shared" ca="1" si="5"/>
        <v>106.56</v>
      </c>
      <c r="H38" s="305">
        <f t="shared" ca="1" si="5"/>
        <v>469.79</v>
      </c>
      <c r="I38" s="347">
        <f t="shared" ca="1" si="6"/>
        <v>214.85000000000002</v>
      </c>
      <c r="J38" s="347">
        <f t="shared" ca="1" si="7"/>
        <v>1124.33</v>
      </c>
      <c r="L38" s="286"/>
      <c r="M38" s="286"/>
      <c r="N38" s="286"/>
      <c r="O38" s="286"/>
      <c r="P38" s="277"/>
    </row>
    <row r="39" spans="1:16" ht="15" customHeight="1" x14ac:dyDescent="0.2">
      <c r="B39" s="294" t="s">
        <v>323</v>
      </c>
      <c r="C39" s="305">
        <f t="shared" ca="1" si="5"/>
        <v>95.64</v>
      </c>
      <c r="D39" s="305">
        <f t="shared" ca="1" si="5"/>
        <v>621.52</v>
      </c>
      <c r="E39" s="305">
        <f t="shared" ca="1" si="5"/>
        <v>95.92</v>
      </c>
      <c r="F39" s="305">
        <f t="shared" ca="1" si="5"/>
        <v>750.97</v>
      </c>
      <c r="G39" s="305">
        <f t="shared" ca="1" si="5"/>
        <v>106.56</v>
      </c>
      <c r="H39" s="305">
        <f t="shared" ca="1" si="5"/>
        <v>482.87</v>
      </c>
      <c r="I39" s="347">
        <f t="shared" ca="1" si="6"/>
        <v>202.2</v>
      </c>
      <c r="J39" s="347">
        <f t="shared" ca="1" si="7"/>
        <v>1104.3899999999999</v>
      </c>
      <c r="L39" s="286"/>
      <c r="M39" s="286"/>
      <c r="N39" s="286"/>
      <c r="O39" s="286"/>
      <c r="P39" s="277"/>
    </row>
    <row r="40" spans="1:16" ht="15" customHeight="1" x14ac:dyDescent="0.2">
      <c r="B40" s="294" t="s">
        <v>328</v>
      </c>
      <c r="C40" s="305">
        <f t="shared" ca="1" si="5"/>
        <v>98.83</v>
      </c>
      <c r="D40" s="305">
        <f t="shared" ca="1" si="5"/>
        <v>626.13</v>
      </c>
      <c r="E40" s="305">
        <f t="shared" ca="1" si="5"/>
        <v>99.11</v>
      </c>
      <c r="F40" s="305">
        <f t="shared" ca="1" si="5"/>
        <v>766.85</v>
      </c>
      <c r="G40" s="305">
        <f t="shared" ca="1" si="5"/>
        <v>106.56</v>
      </c>
      <c r="H40" s="305">
        <f t="shared" ca="1" si="5"/>
        <v>469.76</v>
      </c>
      <c r="I40" s="347">
        <f t="shared" ca="1" si="6"/>
        <v>205.39</v>
      </c>
      <c r="J40" s="347">
        <f t="shared" ca="1" si="7"/>
        <v>1095.8899999999999</v>
      </c>
      <c r="L40" s="286"/>
      <c r="M40" s="286"/>
      <c r="N40" s="286"/>
      <c r="O40" s="286"/>
      <c r="P40" s="277"/>
    </row>
    <row r="41" spans="1:16" ht="15" customHeight="1" x14ac:dyDescent="0.2">
      <c r="B41" s="294" t="s">
        <v>319</v>
      </c>
      <c r="C41" s="305">
        <f t="shared" ca="1" si="5"/>
        <v>94.06</v>
      </c>
      <c r="D41" s="305">
        <f t="shared" ca="1" si="5"/>
        <v>670.56</v>
      </c>
      <c r="E41" s="305">
        <f t="shared" ca="1" si="5"/>
        <v>94.34</v>
      </c>
      <c r="F41" s="305">
        <f t="shared" ca="1" si="5"/>
        <v>813.39</v>
      </c>
      <c r="G41" s="305">
        <f t="shared" ca="1" si="5"/>
        <v>106.56</v>
      </c>
      <c r="H41" s="305">
        <f t="shared" ca="1" si="5"/>
        <v>468.92</v>
      </c>
      <c r="I41" s="347">
        <f t="shared" ca="1" si="6"/>
        <v>200.62</v>
      </c>
      <c r="J41" s="347">
        <f t="shared" ca="1" si="7"/>
        <v>1139.48</v>
      </c>
      <c r="L41" s="286"/>
      <c r="M41" s="286"/>
      <c r="N41" s="286"/>
      <c r="O41" s="286"/>
      <c r="P41" s="277"/>
    </row>
    <row r="42" spans="1:16" ht="15" customHeight="1" x14ac:dyDescent="0.2">
      <c r="B42" s="294" t="s">
        <v>318</v>
      </c>
      <c r="C42" s="305">
        <f t="shared" ca="1" si="5"/>
        <v>98</v>
      </c>
      <c r="D42" s="305">
        <f t="shared" ca="1" si="5"/>
        <v>625.45000000000005</v>
      </c>
      <c r="E42" s="305">
        <f t="shared" ca="1" si="5"/>
        <v>98.28</v>
      </c>
      <c r="F42" s="305">
        <f t="shared" ca="1" si="5"/>
        <v>750.44</v>
      </c>
      <c r="G42" s="305">
        <f t="shared" ca="1" si="5"/>
        <v>106.56</v>
      </c>
      <c r="H42" s="305">
        <f t="shared" ca="1" si="5"/>
        <v>480.26</v>
      </c>
      <c r="I42" s="347">
        <f t="shared" ca="1" si="6"/>
        <v>204.56</v>
      </c>
      <c r="J42" s="347">
        <f t="shared" ca="1" si="7"/>
        <v>1105.71</v>
      </c>
      <c r="L42" s="286"/>
      <c r="M42" s="286"/>
      <c r="N42" s="286"/>
      <c r="O42" s="286"/>
      <c r="P42" s="277"/>
    </row>
    <row r="43" spans="1:16" ht="15" customHeight="1" x14ac:dyDescent="0.2">
      <c r="B43" s="294" t="s">
        <v>324</v>
      </c>
      <c r="C43" s="305">
        <f t="shared" ca="1" si="5"/>
        <v>100.88</v>
      </c>
      <c r="D43" s="305">
        <f t="shared" ca="1" si="5"/>
        <v>650.22</v>
      </c>
      <c r="E43" s="305">
        <f t="shared" ca="1" si="5"/>
        <v>101.16</v>
      </c>
      <c r="F43" s="305">
        <f t="shared" ca="1" si="5"/>
        <v>783.27</v>
      </c>
      <c r="G43" s="305">
        <f t="shared" ca="1" si="5"/>
        <v>106.56</v>
      </c>
      <c r="H43" s="305">
        <f t="shared" ca="1" si="5"/>
        <v>478.43</v>
      </c>
      <c r="I43" s="347">
        <f t="shared" ca="1" si="6"/>
        <v>207.44</v>
      </c>
      <c r="J43" s="347">
        <f t="shared" ca="1" si="7"/>
        <v>1128.6500000000001</v>
      </c>
      <c r="L43" s="286"/>
      <c r="M43" s="286"/>
      <c r="N43" s="286"/>
      <c r="O43" s="286"/>
      <c r="P43" s="277"/>
    </row>
    <row r="44" spans="1:16" ht="15" customHeight="1" x14ac:dyDescent="0.2">
      <c r="B44" s="294" t="s">
        <v>315</v>
      </c>
      <c r="C44" s="305">
        <f t="shared" ca="1" si="5"/>
        <v>100.88</v>
      </c>
      <c r="D44" s="305">
        <f t="shared" ca="1" si="5"/>
        <v>634.75</v>
      </c>
      <c r="E44" s="305">
        <f t="shared" ca="1" si="5"/>
        <v>101.16</v>
      </c>
      <c r="F44" s="305">
        <f t="shared" ca="1" si="5"/>
        <v>761.56</v>
      </c>
      <c r="G44" s="305">
        <f t="shared" ca="1" si="5"/>
        <v>106.56</v>
      </c>
      <c r="H44" s="305">
        <f t="shared" ca="1" si="5"/>
        <v>459.12</v>
      </c>
      <c r="I44" s="347">
        <f t="shared" ca="1" si="6"/>
        <v>207.44</v>
      </c>
      <c r="J44" s="347">
        <f t="shared" ca="1" si="7"/>
        <v>1093.8699999999999</v>
      </c>
      <c r="L44" s="286"/>
      <c r="M44" s="286"/>
      <c r="N44" s="286"/>
      <c r="O44" s="286"/>
      <c r="P44" s="277"/>
    </row>
    <row r="45" spans="1:16" ht="15" customHeight="1" x14ac:dyDescent="0.2">
      <c r="B45" s="294" t="s">
        <v>317</v>
      </c>
      <c r="C45" s="305">
        <f t="shared" ca="1" si="5"/>
        <v>95.01</v>
      </c>
      <c r="D45" s="305">
        <f t="shared" ca="1" si="5"/>
        <v>615.27</v>
      </c>
      <c r="E45" s="305">
        <f t="shared" ca="1" si="5"/>
        <v>95.29</v>
      </c>
      <c r="F45" s="305">
        <f t="shared" ca="1" si="5"/>
        <v>744.51</v>
      </c>
      <c r="G45" s="305">
        <f t="shared" ca="1" si="5"/>
        <v>106.56</v>
      </c>
      <c r="H45" s="305">
        <f t="shared" ca="1" si="5"/>
        <v>452.31</v>
      </c>
      <c r="I45" s="347">
        <f t="shared" ca="1" si="6"/>
        <v>201.57</v>
      </c>
      <c r="J45" s="347">
        <f t="shared" ca="1" si="7"/>
        <v>1067.58</v>
      </c>
      <c r="L45" s="286"/>
      <c r="M45" s="286"/>
      <c r="N45" s="286"/>
      <c r="O45" s="286"/>
      <c r="P45" s="277"/>
    </row>
    <row r="46" spans="1:16" ht="15" customHeight="1" x14ac:dyDescent="0.2">
      <c r="B46" s="294" t="s">
        <v>320</v>
      </c>
      <c r="C46" s="305">
        <f t="shared" ca="1" si="5"/>
        <v>100.33</v>
      </c>
      <c r="D46" s="305">
        <f t="shared" ca="1" si="5"/>
        <v>624.54</v>
      </c>
      <c r="E46" s="305">
        <f t="shared" ca="1" si="5"/>
        <v>100.61</v>
      </c>
      <c r="F46" s="305">
        <f t="shared" ca="1" si="5"/>
        <v>756.66</v>
      </c>
      <c r="G46" s="305">
        <f t="shared" ca="1" si="5"/>
        <v>106.56</v>
      </c>
      <c r="H46" s="305">
        <f t="shared" ca="1" si="5"/>
        <v>463.81</v>
      </c>
      <c r="I46" s="347">
        <f t="shared" ca="1" si="6"/>
        <v>206.89</v>
      </c>
      <c r="J46" s="347">
        <f t="shared" ca="1" si="7"/>
        <v>1088.3499999999999</v>
      </c>
      <c r="L46" s="286"/>
      <c r="M46" s="286"/>
      <c r="N46" s="286"/>
      <c r="O46" s="286"/>
      <c r="P46" s="277"/>
    </row>
    <row r="47" spans="1:16" ht="15" customHeight="1" x14ac:dyDescent="0.2">
      <c r="B47" s="294" t="s">
        <v>326</v>
      </c>
      <c r="C47" s="305">
        <f t="shared" ca="1" si="5"/>
        <v>101.2</v>
      </c>
      <c r="D47" s="305">
        <f t="shared" ca="1" si="5"/>
        <v>653.71</v>
      </c>
      <c r="E47" s="305">
        <f t="shared" ca="1" si="5"/>
        <v>101.48</v>
      </c>
      <c r="F47" s="305">
        <f t="shared" ca="1" si="5"/>
        <v>789.95</v>
      </c>
      <c r="G47" s="305">
        <f t="shared" ca="1" si="5"/>
        <v>106.56</v>
      </c>
      <c r="H47" s="305">
        <f t="shared" ca="1" si="5"/>
        <v>478.69</v>
      </c>
      <c r="I47" s="347">
        <f t="shared" ca="1" si="6"/>
        <v>207.76</v>
      </c>
      <c r="J47" s="347">
        <f t="shared" ca="1" si="7"/>
        <v>1132.4000000000001</v>
      </c>
      <c r="L47" s="286"/>
      <c r="M47" s="286"/>
      <c r="N47" s="286"/>
      <c r="O47" s="286"/>
      <c r="P47" s="277"/>
    </row>
    <row r="48" spans="1:16" ht="15" customHeight="1" x14ac:dyDescent="0.2">
      <c r="B48" s="294" t="s">
        <v>325</v>
      </c>
      <c r="C48" s="305">
        <f t="shared" ca="1" si="5"/>
        <v>99.11</v>
      </c>
      <c r="D48" s="305">
        <f t="shared" ca="1" si="5"/>
        <v>641.62</v>
      </c>
      <c r="E48" s="305">
        <f t="shared" ca="1" si="5"/>
        <v>99.39</v>
      </c>
      <c r="F48" s="305">
        <f t="shared" ca="1" si="5"/>
        <v>775.82</v>
      </c>
      <c r="G48" s="305">
        <f t="shared" ca="1" si="5"/>
        <v>106.56</v>
      </c>
      <c r="H48" s="305">
        <f t="shared" ca="1" si="5"/>
        <v>462.48</v>
      </c>
      <c r="I48" s="347">
        <f t="shared" ca="1" si="6"/>
        <v>205.67000000000002</v>
      </c>
      <c r="J48" s="347">
        <f t="shared" ca="1" si="7"/>
        <v>1104.0999999999999</v>
      </c>
      <c r="L48" s="286"/>
      <c r="M48" s="286"/>
      <c r="N48" s="286"/>
      <c r="O48" s="286"/>
      <c r="P48" s="277"/>
    </row>
    <row r="49" spans="1:16" x14ac:dyDescent="0.2">
      <c r="B49" s="295" t="s">
        <v>291</v>
      </c>
      <c r="C49" s="306">
        <f ca="1">IFERROR(AVERAGE(C35:C48),"-")</f>
        <v>100.45071428571428</v>
      </c>
      <c r="D49" s="306">
        <f t="shared" ref="D49:J49" ca="1" si="8">IFERROR(AVERAGE(D35:D48),"-")</f>
        <v>634.9292857142857</v>
      </c>
      <c r="E49" s="306">
        <f t="shared" ca="1" si="8"/>
        <v>100.73</v>
      </c>
      <c r="F49" s="306">
        <f t="shared" ca="1" si="8"/>
        <v>769.02785714285721</v>
      </c>
      <c r="G49" s="306">
        <f t="shared" ca="1" si="8"/>
        <v>106.55999999999996</v>
      </c>
      <c r="H49" s="306">
        <f t="shared" ca="1" si="8"/>
        <v>467.60785714285714</v>
      </c>
      <c r="I49" s="348">
        <f t="shared" ca="1" si="8"/>
        <v>207.01071428571427</v>
      </c>
      <c r="J49" s="348">
        <f t="shared" ca="1" si="8"/>
        <v>1102.537142857143</v>
      </c>
      <c r="L49" s="277"/>
      <c r="M49" s="277"/>
      <c r="N49" s="277"/>
      <c r="O49" s="277"/>
      <c r="P49" s="277"/>
    </row>
    <row r="50" spans="1:16" ht="15" customHeight="1" x14ac:dyDescent="0.2">
      <c r="A50" s="289"/>
      <c r="B50" s="295" t="s">
        <v>453</v>
      </c>
      <c r="C50" s="306">
        <f ca="1">IFERROR(C49*1.05,"-")</f>
        <v>105.47325000000001</v>
      </c>
      <c r="D50" s="306">
        <f t="shared" ref="D50:J50" ca="1" si="9">IFERROR(D49*1.05,"-")</f>
        <v>666.67574999999999</v>
      </c>
      <c r="E50" s="306">
        <f t="shared" ca="1" si="9"/>
        <v>105.76650000000001</v>
      </c>
      <c r="F50" s="306">
        <f t="shared" ca="1" si="9"/>
        <v>807.47925000000009</v>
      </c>
      <c r="G50" s="306">
        <f t="shared" ca="1" si="9"/>
        <v>111.88799999999996</v>
      </c>
      <c r="H50" s="306">
        <f t="shared" ca="1" si="9"/>
        <v>490.98824999999999</v>
      </c>
      <c r="I50" s="348">
        <f t="shared" ca="1" si="9"/>
        <v>217.36124999999998</v>
      </c>
      <c r="J50" s="348">
        <f t="shared" ca="1" si="9"/>
        <v>1157.6640000000002</v>
      </c>
      <c r="L50" s="286"/>
      <c r="M50" s="286"/>
      <c r="N50" s="286"/>
      <c r="O50" s="286"/>
      <c r="P50" s="277"/>
    </row>
    <row r="51" spans="1:16" ht="15" customHeight="1" x14ac:dyDescent="0.2">
      <c r="A51" s="289"/>
      <c r="B51" s="392"/>
      <c r="C51" s="423"/>
      <c r="D51" s="423"/>
      <c r="E51" s="423"/>
      <c r="F51" s="423"/>
      <c r="G51" s="423"/>
      <c r="H51" s="423"/>
      <c r="I51" s="424"/>
      <c r="J51" s="424"/>
      <c r="L51" s="286"/>
      <c r="M51" s="286"/>
      <c r="N51" s="286"/>
      <c r="O51" s="286"/>
      <c r="P51" s="277"/>
    </row>
    <row r="52" spans="1:16" x14ac:dyDescent="0.2">
      <c r="B52" s="280" t="s">
        <v>585</v>
      </c>
      <c r="C52" s="279"/>
    </row>
    <row r="53" spans="1:16" s="277" customFormat="1" ht="13.5" customHeight="1" x14ac:dyDescent="0.2">
      <c r="B53" s="298"/>
      <c r="C53" s="299" t="s">
        <v>594</v>
      </c>
      <c r="D53" s="299" t="s">
        <v>595</v>
      </c>
      <c r="E53" s="299" t="s">
        <v>596</v>
      </c>
      <c r="F53" s="299" t="s">
        <v>597</v>
      </c>
      <c r="G53" s="299" t="s">
        <v>598</v>
      </c>
      <c r="H53" s="299" t="s">
        <v>599</v>
      </c>
      <c r="I53" s="299"/>
      <c r="J53" s="299"/>
    </row>
    <row r="54" spans="1:16" ht="30" customHeight="1" x14ac:dyDescent="0.2">
      <c r="B54" s="464" t="s">
        <v>45</v>
      </c>
      <c r="C54" s="465" t="s">
        <v>535</v>
      </c>
      <c r="D54" s="465"/>
      <c r="E54" s="465" t="s">
        <v>536</v>
      </c>
      <c r="F54" s="465"/>
      <c r="G54" s="466" t="s">
        <v>33</v>
      </c>
      <c r="H54" s="466"/>
      <c r="I54" s="467" t="s">
        <v>420</v>
      </c>
      <c r="J54" s="467"/>
      <c r="L54" s="281"/>
      <c r="M54" s="281"/>
      <c r="N54" s="281"/>
      <c r="O54" s="281"/>
      <c r="P54" s="277"/>
    </row>
    <row r="55" spans="1:16" ht="25.5" customHeight="1" x14ac:dyDescent="0.2">
      <c r="A55" s="282"/>
      <c r="B55" s="464"/>
      <c r="C55" s="415" t="s">
        <v>0</v>
      </c>
      <c r="D55" s="415" t="s">
        <v>293</v>
      </c>
      <c r="E55" s="415" t="s">
        <v>0</v>
      </c>
      <c r="F55" s="415" t="s">
        <v>294</v>
      </c>
      <c r="G55" s="416" t="s">
        <v>0</v>
      </c>
      <c r="H55" s="416" t="s">
        <v>471</v>
      </c>
      <c r="I55" s="417" t="s">
        <v>0</v>
      </c>
      <c r="J55" s="417" t="s">
        <v>552</v>
      </c>
      <c r="L55" s="281"/>
      <c r="M55" s="285"/>
      <c r="N55" s="281"/>
      <c r="O55" s="285"/>
      <c r="P55" s="277"/>
    </row>
    <row r="56" spans="1:16" ht="15" customHeight="1" x14ac:dyDescent="0.2">
      <c r="B56" s="418" t="s">
        <v>322</v>
      </c>
      <c r="C56" s="419">
        <f ca="1">ROUND(INDEX(INDIRECT(C$53&amp;"!$G$15:$Z$194"),MATCH("Total_"&amp;$B56,INDIRECT(C$53&amp;"!$C$15:$C$194"),0),MATCH($C$6,INDIRECT(C$53&amp;"!$G$12:$Z$12"),0)),2)</f>
        <v>96.86</v>
      </c>
      <c r="D56" s="419">
        <f t="shared" ref="D56:H69" ca="1" si="10">ROUND(INDEX(INDIRECT(D$53&amp;"!$G$15:$Z$194"),MATCH("Total_"&amp;$B56,INDIRECT(D$53&amp;"!$C$15:$C$194"),0),MATCH($C$6,INDIRECT(D$53&amp;"!$G$12:$Z$12"),0)),2)</f>
        <v>583.16999999999996</v>
      </c>
      <c r="E56" s="419">
        <f t="shared" ca="1" si="10"/>
        <v>97.16</v>
      </c>
      <c r="F56" s="419">
        <f t="shared" ca="1" si="10"/>
        <v>704.49</v>
      </c>
      <c r="G56" s="419">
        <f t="shared" ca="1" si="10"/>
        <v>125.81</v>
      </c>
      <c r="H56" s="419">
        <f t="shared" ca="1" si="10"/>
        <v>453.38</v>
      </c>
      <c r="I56" s="420">
        <f ca="1">IFERROR(C56+G56,"-")</f>
        <v>222.67000000000002</v>
      </c>
      <c r="J56" s="420">
        <f ca="1">IFERROR(D56+H56,"-")</f>
        <v>1036.55</v>
      </c>
      <c r="L56" s="286"/>
      <c r="M56" s="286"/>
      <c r="N56" s="286"/>
      <c r="O56" s="286"/>
      <c r="P56" s="277"/>
    </row>
    <row r="57" spans="1:16" ht="15" customHeight="1" x14ac:dyDescent="0.2">
      <c r="B57" s="418" t="s">
        <v>321</v>
      </c>
      <c r="C57" s="419">
        <f t="shared" ref="C57:C69" ca="1" si="11">ROUND(INDEX(INDIRECT(C$53&amp;"!$G$15:$Z$194"),MATCH("Total_"&amp;$B57,INDIRECT(C$53&amp;"!$C$15:$C$194"),0),MATCH($C$6,INDIRECT(C$53&amp;"!$G$12:$Z$12"),0)),2)</f>
        <v>107.17</v>
      </c>
      <c r="D57" s="419">
        <f t="shared" ca="1" si="10"/>
        <v>589.41</v>
      </c>
      <c r="E57" s="419">
        <f t="shared" ca="1" si="10"/>
        <v>107.47</v>
      </c>
      <c r="F57" s="419">
        <f t="shared" ca="1" si="10"/>
        <v>713.76</v>
      </c>
      <c r="G57" s="419">
        <f t="shared" ca="1" si="10"/>
        <v>125.81</v>
      </c>
      <c r="H57" s="419">
        <f t="shared" ca="1" si="10"/>
        <v>444.15</v>
      </c>
      <c r="I57" s="420">
        <f t="shared" ref="I57:I69" ca="1" si="12">IFERROR(C57+G57,"-")</f>
        <v>232.98000000000002</v>
      </c>
      <c r="J57" s="420">
        <f t="shared" ref="J57:J69" ca="1" si="13">IFERROR(D57+H57,"-")</f>
        <v>1033.56</v>
      </c>
      <c r="L57" s="286"/>
      <c r="M57" s="286"/>
      <c r="N57" s="286"/>
      <c r="O57" s="286"/>
      <c r="P57" s="277"/>
    </row>
    <row r="58" spans="1:16" ht="15" customHeight="1" x14ac:dyDescent="0.2">
      <c r="B58" s="418" t="s">
        <v>327</v>
      </c>
      <c r="C58" s="419">
        <f t="shared" ca="1" si="11"/>
        <v>107.62</v>
      </c>
      <c r="D58" s="419">
        <f t="shared" ca="1" si="10"/>
        <v>585.29</v>
      </c>
      <c r="E58" s="419">
        <f t="shared" ca="1" si="10"/>
        <v>107.92</v>
      </c>
      <c r="F58" s="419">
        <f t="shared" ca="1" si="10"/>
        <v>711.69</v>
      </c>
      <c r="G58" s="419">
        <f t="shared" ca="1" si="10"/>
        <v>125.81</v>
      </c>
      <c r="H58" s="419">
        <f t="shared" ca="1" si="10"/>
        <v>442.88</v>
      </c>
      <c r="I58" s="420">
        <f t="shared" ca="1" si="12"/>
        <v>233.43</v>
      </c>
      <c r="J58" s="420">
        <f t="shared" ca="1" si="13"/>
        <v>1028.17</v>
      </c>
      <c r="K58" s="288"/>
      <c r="L58" s="286"/>
      <c r="M58" s="286"/>
      <c r="N58" s="286"/>
      <c r="O58" s="286"/>
      <c r="P58" s="277"/>
    </row>
    <row r="59" spans="1:16" ht="15" customHeight="1" x14ac:dyDescent="0.2">
      <c r="B59" s="418" t="s">
        <v>329</v>
      </c>
      <c r="C59" s="419">
        <f t="shared" ca="1" si="11"/>
        <v>107.29</v>
      </c>
      <c r="D59" s="419">
        <f t="shared" ca="1" si="10"/>
        <v>615.23</v>
      </c>
      <c r="E59" s="419">
        <f t="shared" ca="1" si="10"/>
        <v>107.58</v>
      </c>
      <c r="F59" s="419">
        <f t="shared" ca="1" si="10"/>
        <v>753.55</v>
      </c>
      <c r="G59" s="419">
        <f t="shared" ca="1" si="10"/>
        <v>125.81</v>
      </c>
      <c r="H59" s="419">
        <f t="shared" ca="1" si="10"/>
        <v>456.03</v>
      </c>
      <c r="I59" s="420">
        <f t="shared" ca="1" si="12"/>
        <v>233.10000000000002</v>
      </c>
      <c r="J59" s="420">
        <f t="shared" ca="1" si="13"/>
        <v>1071.26</v>
      </c>
      <c r="L59" s="286"/>
      <c r="M59" s="286"/>
      <c r="N59" s="286"/>
      <c r="O59" s="286"/>
      <c r="P59" s="277"/>
    </row>
    <row r="60" spans="1:16" ht="15" customHeight="1" x14ac:dyDescent="0.2">
      <c r="B60" s="418" t="s">
        <v>323</v>
      </c>
      <c r="C60" s="419">
        <f t="shared" ca="1" si="11"/>
        <v>95.34</v>
      </c>
      <c r="D60" s="419">
        <f t="shared" ca="1" si="10"/>
        <v>584.03</v>
      </c>
      <c r="E60" s="419">
        <f t="shared" ca="1" si="10"/>
        <v>95.63</v>
      </c>
      <c r="F60" s="419">
        <f t="shared" ca="1" si="10"/>
        <v>704.54</v>
      </c>
      <c r="G60" s="419">
        <f t="shared" ca="1" si="10"/>
        <v>125.81</v>
      </c>
      <c r="H60" s="419">
        <f t="shared" ca="1" si="10"/>
        <v>468.39</v>
      </c>
      <c r="I60" s="420">
        <f t="shared" ca="1" si="12"/>
        <v>221.15</v>
      </c>
      <c r="J60" s="420">
        <f t="shared" ca="1" si="13"/>
        <v>1052.42</v>
      </c>
      <c r="L60" s="286"/>
      <c r="M60" s="286"/>
      <c r="N60" s="286"/>
      <c r="O60" s="286"/>
      <c r="P60" s="277"/>
    </row>
    <row r="61" spans="1:16" ht="15" customHeight="1" x14ac:dyDescent="0.2">
      <c r="B61" s="418" t="s">
        <v>328</v>
      </c>
      <c r="C61" s="419">
        <f t="shared" ca="1" si="11"/>
        <v>98.35</v>
      </c>
      <c r="D61" s="419">
        <f t="shared" ca="1" si="10"/>
        <v>588.37</v>
      </c>
      <c r="E61" s="419">
        <f t="shared" ca="1" si="10"/>
        <v>98.65</v>
      </c>
      <c r="F61" s="419">
        <f t="shared" ca="1" si="10"/>
        <v>719.53</v>
      </c>
      <c r="G61" s="419">
        <f t="shared" ca="1" si="10"/>
        <v>125.81</v>
      </c>
      <c r="H61" s="419">
        <f t="shared" ca="1" si="10"/>
        <v>456</v>
      </c>
      <c r="I61" s="420">
        <f t="shared" ca="1" si="12"/>
        <v>224.16</v>
      </c>
      <c r="J61" s="420">
        <f t="shared" ca="1" si="13"/>
        <v>1044.3699999999999</v>
      </c>
      <c r="L61" s="286"/>
      <c r="M61" s="286"/>
      <c r="N61" s="286"/>
      <c r="O61" s="286"/>
      <c r="P61" s="277"/>
    </row>
    <row r="62" spans="1:16" ht="15" customHeight="1" x14ac:dyDescent="0.2">
      <c r="B62" s="418" t="s">
        <v>319</v>
      </c>
      <c r="C62" s="419">
        <f t="shared" ca="1" si="11"/>
        <v>93.85</v>
      </c>
      <c r="D62" s="419">
        <f t="shared" ca="1" si="10"/>
        <v>630.22</v>
      </c>
      <c r="E62" s="419">
        <f t="shared" ca="1" si="10"/>
        <v>94.15</v>
      </c>
      <c r="F62" s="419">
        <f t="shared" ca="1" si="10"/>
        <v>763.36</v>
      </c>
      <c r="G62" s="419">
        <f t="shared" ca="1" si="10"/>
        <v>125.81</v>
      </c>
      <c r="H62" s="419">
        <f t="shared" ca="1" si="10"/>
        <v>455.21</v>
      </c>
      <c r="I62" s="420">
        <f t="shared" ca="1" si="12"/>
        <v>219.66</v>
      </c>
      <c r="J62" s="420">
        <f t="shared" ca="1" si="13"/>
        <v>1085.43</v>
      </c>
      <c r="L62" s="286"/>
      <c r="M62" s="286"/>
      <c r="N62" s="286"/>
      <c r="O62" s="286"/>
      <c r="P62" s="277"/>
    </row>
    <row r="63" spans="1:16" ht="15" customHeight="1" x14ac:dyDescent="0.2">
      <c r="B63" s="418" t="s">
        <v>318</v>
      </c>
      <c r="C63" s="419">
        <f t="shared" ca="1" si="11"/>
        <v>97.57</v>
      </c>
      <c r="D63" s="419">
        <f t="shared" ca="1" si="10"/>
        <v>587.66</v>
      </c>
      <c r="E63" s="419">
        <f t="shared" ca="1" si="10"/>
        <v>97.87</v>
      </c>
      <c r="F63" s="419">
        <f t="shared" ca="1" si="10"/>
        <v>703.95</v>
      </c>
      <c r="G63" s="419">
        <f t="shared" ca="1" si="10"/>
        <v>125.81</v>
      </c>
      <c r="H63" s="419">
        <f t="shared" ca="1" si="10"/>
        <v>465.93</v>
      </c>
      <c r="I63" s="420">
        <f t="shared" ca="1" si="12"/>
        <v>223.38</v>
      </c>
      <c r="J63" s="420">
        <f t="shared" ca="1" si="13"/>
        <v>1053.5899999999999</v>
      </c>
      <c r="L63" s="286"/>
      <c r="M63" s="286"/>
      <c r="N63" s="286"/>
      <c r="O63" s="286"/>
      <c r="P63" s="277"/>
    </row>
    <row r="64" spans="1:16" ht="15" customHeight="1" x14ac:dyDescent="0.2">
      <c r="B64" s="418" t="s">
        <v>324</v>
      </c>
      <c r="C64" s="419">
        <f t="shared" ca="1" si="11"/>
        <v>100.29</v>
      </c>
      <c r="D64" s="419">
        <f t="shared" ca="1" si="10"/>
        <v>611.12</v>
      </c>
      <c r="E64" s="419">
        <f t="shared" ca="1" si="10"/>
        <v>100.58</v>
      </c>
      <c r="F64" s="419">
        <f t="shared" ca="1" si="10"/>
        <v>735.05</v>
      </c>
      <c r="G64" s="419">
        <f t="shared" ca="1" si="10"/>
        <v>125.81</v>
      </c>
      <c r="H64" s="419">
        <f t="shared" ca="1" si="10"/>
        <v>464.19</v>
      </c>
      <c r="I64" s="420">
        <f t="shared" ca="1" si="12"/>
        <v>226.10000000000002</v>
      </c>
      <c r="J64" s="420">
        <f t="shared" ca="1" si="13"/>
        <v>1075.31</v>
      </c>
      <c r="L64" s="286"/>
      <c r="M64" s="286"/>
      <c r="N64" s="286"/>
      <c r="O64" s="286"/>
      <c r="P64" s="277"/>
    </row>
    <row r="65" spans="1:16" ht="15" customHeight="1" x14ac:dyDescent="0.2">
      <c r="B65" s="418" t="s">
        <v>315</v>
      </c>
      <c r="C65" s="419">
        <f t="shared" ca="1" si="11"/>
        <v>100.29</v>
      </c>
      <c r="D65" s="419">
        <f t="shared" ca="1" si="10"/>
        <v>596.48</v>
      </c>
      <c r="E65" s="419">
        <f t="shared" ca="1" si="10"/>
        <v>100.58</v>
      </c>
      <c r="F65" s="419">
        <f t="shared" ca="1" si="10"/>
        <v>714.5</v>
      </c>
      <c r="G65" s="419">
        <f t="shared" ca="1" si="10"/>
        <v>125.81</v>
      </c>
      <c r="H65" s="419">
        <f t="shared" ca="1" si="10"/>
        <v>445.95</v>
      </c>
      <c r="I65" s="420">
        <f t="shared" ca="1" si="12"/>
        <v>226.10000000000002</v>
      </c>
      <c r="J65" s="420">
        <f t="shared" ca="1" si="13"/>
        <v>1042.43</v>
      </c>
      <c r="L65" s="286"/>
      <c r="M65" s="286"/>
      <c r="N65" s="286"/>
      <c r="O65" s="286"/>
      <c r="P65" s="277"/>
    </row>
    <row r="66" spans="1:16" ht="15" customHeight="1" x14ac:dyDescent="0.2">
      <c r="B66" s="418" t="s">
        <v>317</v>
      </c>
      <c r="C66" s="419">
        <f t="shared" ca="1" si="11"/>
        <v>94.74</v>
      </c>
      <c r="D66" s="419">
        <f t="shared" ca="1" si="10"/>
        <v>578.15</v>
      </c>
      <c r="E66" s="419">
        <f t="shared" ca="1" si="10"/>
        <v>95.04</v>
      </c>
      <c r="F66" s="419">
        <f t="shared" ca="1" si="10"/>
        <v>698.47</v>
      </c>
      <c r="G66" s="419">
        <f t="shared" ca="1" si="10"/>
        <v>125.81</v>
      </c>
      <c r="H66" s="419">
        <f t="shared" ca="1" si="10"/>
        <v>439.51</v>
      </c>
      <c r="I66" s="420">
        <f t="shared" ca="1" si="12"/>
        <v>220.55</v>
      </c>
      <c r="J66" s="420">
        <f t="shared" ca="1" si="13"/>
        <v>1017.66</v>
      </c>
      <c r="L66" s="286"/>
      <c r="M66" s="286"/>
      <c r="N66" s="286"/>
      <c r="O66" s="286"/>
      <c r="P66" s="277"/>
    </row>
    <row r="67" spans="1:16" ht="15" customHeight="1" x14ac:dyDescent="0.2">
      <c r="B67" s="418" t="s">
        <v>320</v>
      </c>
      <c r="C67" s="419">
        <f t="shared" ca="1" si="11"/>
        <v>99.77</v>
      </c>
      <c r="D67" s="419">
        <f t="shared" ca="1" si="10"/>
        <v>586.87</v>
      </c>
      <c r="E67" s="419">
        <f t="shared" ca="1" si="10"/>
        <v>100.06</v>
      </c>
      <c r="F67" s="419">
        <f t="shared" ca="1" si="10"/>
        <v>709.91</v>
      </c>
      <c r="G67" s="419">
        <f t="shared" ca="1" si="10"/>
        <v>125.81</v>
      </c>
      <c r="H67" s="419">
        <f t="shared" ca="1" si="10"/>
        <v>450.38</v>
      </c>
      <c r="I67" s="420">
        <f t="shared" ca="1" si="12"/>
        <v>225.57999999999998</v>
      </c>
      <c r="J67" s="420">
        <f t="shared" ca="1" si="13"/>
        <v>1037.25</v>
      </c>
      <c r="L67" s="286"/>
      <c r="M67" s="286"/>
      <c r="N67" s="286"/>
      <c r="O67" s="286"/>
      <c r="P67" s="277"/>
    </row>
    <row r="68" spans="1:16" ht="15" customHeight="1" x14ac:dyDescent="0.2">
      <c r="B68" s="418" t="s">
        <v>326</v>
      </c>
      <c r="C68" s="419">
        <f t="shared" ca="1" si="11"/>
        <v>100.59</v>
      </c>
      <c r="D68" s="419">
        <f t="shared" ca="1" si="10"/>
        <v>614.49</v>
      </c>
      <c r="E68" s="419">
        <f t="shared" ca="1" si="10"/>
        <v>100.88</v>
      </c>
      <c r="F68" s="419">
        <f t="shared" ca="1" si="10"/>
        <v>741.47</v>
      </c>
      <c r="G68" s="419">
        <f t="shared" ca="1" si="10"/>
        <v>125.81</v>
      </c>
      <c r="H68" s="419">
        <f t="shared" ca="1" si="10"/>
        <v>464.44</v>
      </c>
      <c r="I68" s="420">
        <f t="shared" ca="1" si="12"/>
        <v>226.4</v>
      </c>
      <c r="J68" s="420">
        <f t="shared" ca="1" si="13"/>
        <v>1078.93</v>
      </c>
      <c r="L68" s="286"/>
      <c r="M68" s="286"/>
      <c r="N68" s="286"/>
      <c r="O68" s="286"/>
      <c r="P68" s="277"/>
    </row>
    <row r="69" spans="1:16" ht="15" customHeight="1" x14ac:dyDescent="0.2">
      <c r="B69" s="418" t="s">
        <v>325</v>
      </c>
      <c r="C69" s="419">
        <f t="shared" ca="1" si="11"/>
        <v>98.61</v>
      </c>
      <c r="D69" s="419">
        <f t="shared" ca="1" si="10"/>
        <v>603.05999999999995</v>
      </c>
      <c r="E69" s="419">
        <f t="shared" ca="1" si="10"/>
        <v>98.91</v>
      </c>
      <c r="F69" s="419">
        <f t="shared" ca="1" si="10"/>
        <v>728.09</v>
      </c>
      <c r="G69" s="419">
        <f t="shared" ca="1" si="10"/>
        <v>125.81</v>
      </c>
      <c r="H69" s="419">
        <f t="shared" ca="1" si="10"/>
        <v>449.12</v>
      </c>
      <c r="I69" s="420">
        <f t="shared" ca="1" si="12"/>
        <v>224.42000000000002</v>
      </c>
      <c r="J69" s="420">
        <f t="shared" ca="1" si="13"/>
        <v>1052.1799999999998</v>
      </c>
      <c r="L69" s="286"/>
      <c r="M69" s="286"/>
      <c r="N69" s="286"/>
      <c r="O69" s="286"/>
      <c r="P69" s="277"/>
    </row>
    <row r="70" spans="1:16" x14ac:dyDescent="0.2">
      <c r="B70" s="296" t="s">
        <v>291</v>
      </c>
      <c r="C70" s="421">
        <f ca="1">IFERROR(AVERAGE(C56:C69),"-")</f>
        <v>99.881428571428543</v>
      </c>
      <c r="D70" s="421">
        <f t="shared" ref="D70:J70" ca="1" si="14">IFERROR(AVERAGE(D56:D69),"-")</f>
        <v>596.68214285714282</v>
      </c>
      <c r="E70" s="421">
        <f t="shared" ca="1" si="14"/>
        <v>100.17714285714287</v>
      </c>
      <c r="F70" s="421">
        <f t="shared" ca="1" si="14"/>
        <v>721.59714285714279</v>
      </c>
      <c r="G70" s="421">
        <f t="shared" ca="1" si="14"/>
        <v>125.80999999999996</v>
      </c>
      <c r="H70" s="421">
        <f t="shared" ca="1" si="14"/>
        <v>453.96857142857141</v>
      </c>
      <c r="I70" s="422">
        <f t="shared" ca="1" si="14"/>
        <v>225.69142857142859</v>
      </c>
      <c r="J70" s="422">
        <f t="shared" ca="1" si="14"/>
        <v>1050.6507142857142</v>
      </c>
      <c r="L70" s="277"/>
      <c r="M70" s="277"/>
      <c r="N70" s="277"/>
      <c r="O70" s="277"/>
      <c r="P70" s="277"/>
    </row>
    <row r="71" spans="1:16" ht="15" customHeight="1" x14ac:dyDescent="0.2">
      <c r="A71" s="289"/>
      <c r="B71" s="296" t="s">
        <v>453</v>
      </c>
      <c r="C71" s="421">
        <f ca="1">IFERROR(C70*1.05,"-")</f>
        <v>104.87549999999997</v>
      </c>
      <c r="D71" s="421">
        <f t="shared" ref="D71:J71" ca="1" si="15">IFERROR(D70*1.05,"-")</f>
        <v>626.51625000000001</v>
      </c>
      <c r="E71" s="421">
        <f t="shared" ca="1" si="15"/>
        <v>105.18600000000002</v>
      </c>
      <c r="F71" s="421">
        <f t="shared" ca="1" si="15"/>
        <v>757.67699999999991</v>
      </c>
      <c r="G71" s="421">
        <f t="shared" ca="1" si="15"/>
        <v>132.10049999999995</v>
      </c>
      <c r="H71" s="421">
        <f t="shared" ca="1" si="15"/>
        <v>476.66699999999997</v>
      </c>
      <c r="I71" s="422">
        <f t="shared" ca="1" si="15"/>
        <v>236.97600000000003</v>
      </c>
      <c r="J71" s="422">
        <f t="shared" ca="1" si="15"/>
        <v>1103.18325</v>
      </c>
      <c r="L71" s="286"/>
      <c r="M71" s="286"/>
      <c r="N71" s="286"/>
      <c r="O71" s="286"/>
      <c r="P71" s="277"/>
    </row>
    <row r="72" spans="1:16" x14ac:dyDescent="0.2">
      <c r="A72" s="290"/>
    </row>
    <row r="73" spans="1:16" x14ac:dyDescent="0.2">
      <c r="A73" s="290"/>
    </row>
    <row r="74" spans="1:16" ht="33.75" customHeight="1" x14ac:dyDescent="0.2">
      <c r="A74" s="290"/>
      <c r="B74" s="291"/>
      <c r="C74" s="292"/>
      <c r="D74" s="292"/>
      <c r="E74" s="292"/>
      <c r="F74" s="292"/>
      <c r="G74" s="292"/>
      <c r="H74" s="292"/>
      <c r="I74" s="292"/>
      <c r="J74" s="292"/>
      <c r="K74" s="292"/>
      <c r="L74" s="292"/>
      <c r="M74" s="292"/>
    </row>
    <row r="75" spans="1:16" ht="24.75" customHeight="1" x14ac:dyDescent="0.2">
      <c r="A75" s="290"/>
      <c r="B75" s="318" t="s">
        <v>461</v>
      </c>
      <c r="C75" s="292"/>
      <c r="D75" s="292"/>
      <c r="E75" s="292"/>
      <c r="F75" s="292"/>
      <c r="G75" s="292"/>
      <c r="H75" s="292"/>
      <c r="I75" s="292"/>
      <c r="J75" s="292"/>
      <c r="K75" s="292"/>
      <c r="L75" s="292"/>
      <c r="M75" s="292"/>
    </row>
    <row r="76" spans="1:16" ht="20.65" customHeight="1" x14ac:dyDescent="0.2">
      <c r="B76" s="319" t="s">
        <v>540</v>
      </c>
      <c r="C76" s="319" t="s">
        <v>462</v>
      </c>
      <c r="D76" s="300"/>
      <c r="E76" s="300"/>
      <c r="F76" s="300"/>
      <c r="H76" s="277"/>
      <c r="I76" s="277"/>
    </row>
    <row r="77" spans="1:16" ht="36.4" customHeight="1" x14ac:dyDescent="0.2">
      <c r="A77" s="290"/>
      <c r="B77" s="320" t="s">
        <v>303</v>
      </c>
      <c r="C77" s="319">
        <v>9</v>
      </c>
      <c r="D77" s="300"/>
      <c r="E77" s="321" t="s">
        <v>463</v>
      </c>
      <c r="F77" s="319">
        <f>VLOOKUP(C6,B77:C95,2,FALSE)</f>
        <v>22</v>
      </c>
      <c r="H77" s="293"/>
      <c r="I77" s="277"/>
    </row>
    <row r="78" spans="1:16" ht="22.15" customHeight="1" x14ac:dyDescent="0.2">
      <c r="A78" s="290"/>
      <c r="B78" s="320" t="s">
        <v>297</v>
      </c>
      <c r="C78" s="319">
        <v>10</v>
      </c>
      <c r="D78" s="300"/>
      <c r="E78" s="300"/>
      <c r="F78" s="300"/>
      <c r="H78" s="293"/>
      <c r="I78" s="277"/>
    </row>
    <row r="79" spans="1:16" ht="33" customHeight="1" x14ac:dyDescent="0.2">
      <c r="A79" s="290"/>
      <c r="B79" s="320" t="s">
        <v>298</v>
      </c>
      <c r="C79" s="319">
        <v>11</v>
      </c>
      <c r="D79" s="300"/>
      <c r="E79" s="300"/>
      <c r="F79" s="300"/>
      <c r="H79" s="293"/>
      <c r="I79" s="277"/>
    </row>
    <row r="80" spans="1:16" ht="23.65" customHeight="1" x14ac:dyDescent="0.2">
      <c r="A80" s="290"/>
      <c r="B80" s="320" t="s">
        <v>299</v>
      </c>
      <c r="C80" s="319">
        <v>13</v>
      </c>
      <c r="D80" s="300"/>
      <c r="E80" s="300"/>
      <c r="F80" s="300"/>
      <c r="H80" s="293"/>
      <c r="I80" s="277"/>
    </row>
    <row r="81" spans="1:9" ht="24" customHeight="1" x14ac:dyDescent="0.2">
      <c r="B81" s="320" t="s">
        <v>6</v>
      </c>
      <c r="C81" s="319">
        <v>14</v>
      </c>
      <c r="D81" s="300"/>
      <c r="E81" s="300"/>
      <c r="F81" s="300"/>
      <c r="H81" s="293"/>
      <c r="I81" s="277"/>
    </row>
    <row r="82" spans="1:9" ht="38.65" customHeight="1" x14ac:dyDescent="0.2">
      <c r="B82" s="320" t="s">
        <v>7</v>
      </c>
      <c r="C82" s="319">
        <v>15</v>
      </c>
      <c r="D82" s="300"/>
      <c r="E82" s="300"/>
      <c r="F82" s="300"/>
      <c r="H82" s="293"/>
      <c r="I82" s="277"/>
    </row>
    <row r="83" spans="1:9" ht="24.75" customHeight="1" x14ac:dyDescent="0.2">
      <c r="B83" s="320" t="s">
        <v>8</v>
      </c>
      <c r="C83" s="319">
        <v>16</v>
      </c>
      <c r="D83" s="300"/>
      <c r="E83" s="300"/>
      <c r="F83" s="300"/>
      <c r="H83" s="293"/>
      <c r="I83" s="277"/>
    </row>
    <row r="84" spans="1:9" ht="31.5" customHeight="1" x14ac:dyDescent="0.2">
      <c r="A84" s="290"/>
      <c r="B84" s="320" t="s">
        <v>304</v>
      </c>
      <c r="C84" s="319">
        <v>17</v>
      </c>
      <c r="D84" s="300"/>
      <c r="E84" s="300"/>
      <c r="F84" s="300"/>
      <c r="H84" s="293"/>
      <c r="I84" s="277"/>
    </row>
    <row r="85" spans="1:9" ht="30" customHeight="1" x14ac:dyDescent="0.2">
      <c r="A85" s="290"/>
      <c r="B85" s="320" t="s">
        <v>452</v>
      </c>
      <c r="C85" s="319">
        <v>18</v>
      </c>
      <c r="D85" s="300"/>
      <c r="E85" s="300"/>
      <c r="F85" s="300"/>
      <c r="H85" s="293"/>
      <c r="I85" s="277"/>
    </row>
    <row r="86" spans="1:9" ht="27.75" customHeight="1" x14ac:dyDescent="0.2">
      <c r="B86" s="320" t="s">
        <v>9</v>
      </c>
      <c r="C86" s="319">
        <v>19</v>
      </c>
      <c r="D86" s="300"/>
      <c r="E86" s="300"/>
      <c r="F86" s="300"/>
      <c r="H86" s="293"/>
      <c r="I86" s="277"/>
    </row>
    <row r="87" spans="1:9" ht="26.65" customHeight="1" x14ac:dyDescent="0.2">
      <c r="A87" s="290"/>
      <c r="B87" s="320" t="s">
        <v>10</v>
      </c>
      <c r="C87" s="319">
        <v>20</v>
      </c>
      <c r="D87" s="300"/>
      <c r="E87" s="300"/>
      <c r="F87" s="300"/>
      <c r="H87" s="293"/>
      <c r="I87" s="277"/>
    </row>
    <row r="88" spans="1:9" ht="26.25" customHeight="1" x14ac:dyDescent="0.2">
      <c r="A88" s="290"/>
      <c r="B88" s="320" t="s">
        <v>11</v>
      </c>
      <c r="C88" s="319">
        <v>21</v>
      </c>
      <c r="D88" s="300"/>
      <c r="E88" s="300"/>
      <c r="F88" s="300"/>
      <c r="H88" s="293"/>
      <c r="I88" s="277"/>
    </row>
    <row r="89" spans="1:9" ht="33" customHeight="1" x14ac:dyDescent="0.2">
      <c r="A89" s="290"/>
      <c r="B89" s="320" t="s">
        <v>12</v>
      </c>
      <c r="C89" s="319">
        <v>22</v>
      </c>
      <c r="D89" s="300"/>
      <c r="E89" s="300"/>
      <c r="F89" s="300"/>
      <c r="H89" s="293"/>
      <c r="I89" s="277"/>
    </row>
    <row r="90" spans="1:9" ht="23.25" customHeight="1" x14ac:dyDescent="0.2">
      <c r="A90" s="290"/>
      <c r="B90" s="320" t="s">
        <v>13</v>
      </c>
      <c r="C90" s="319">
        <v>23</v>
      </c>
      <c r="D90" s="300"/>
      <c r="E90" s="300"/>
      <c r="F90" s="300"/>
      <c r="H90" s="293"/>
      <c r="I90" s="277"/>
    </row>
    <row r="91" spans="1:9" ht="26.65" customHeight="1" x14ac:dyDescent="0.2">
      <c r="A91" s="290"/>
      <c r="B91" s="320" t="s">
        <v>14</v>
      </c>
      <c r="C91" s="319">
        <v>24</v>
      </c>
      <c r="D91" s="300"/>
      <c r="E91" s="300"/>
      <c r="F91" s="300"/>
      <c r="H91" s="293"/>
      <c r="I91" s="277"/>
    </row>
    <row r="92" spans="1:9" ht="13.5" customHeight="1" x14ac:dyDescent="0.2">
      <c r="A92" s="290"/>
      <c r="B92" s="320" t="s">
        <v>15</v>
      </c>
      <c r="C92" s="319">
        <v>25</v>
      </c>
      <c r="D92" s="300"/>
      <c r="E92" s="300"/>
      <c r="F92" s="300"/>
      <c r="H92" s="293"/>
      <c r="I92" s="277"/>
    </row>
    <row r="93" spans="1:9" ht="13.15" customHeight="1" x14ac:dyDescent="0.2">
      <c r="A93" s="290"/>
      <c r="B93" s="320" t="s">
        <v>16</v>
      </c>
      <c r="C93" s="319">
        <v>26</v>
      </c>
      <c r="D93" s="300"/>
      <c r="E93" s="300"/>
      <c r="F93" s="300"/>
      <c r="H93" s="293"/>
      <c r="I93" s="277"/>
    </row>
    <row r="94" spans="1:9" ht="29.25" customHeight="1" x14ac:dyDescent="0.2">
      <c r="A94" s="290"/>
      <c r="B94" s="320" t="s">
        <v>17</v>
      </c>
      <c r="C94" s="319">
        <v>27</v>
      </c>
      <c r="D94" s="300"/>
      <c r="E94" s="300"/>
      <c r="F94" s="300"/>
      <c r="H94" s="293"/>
      <c r="I94" s="277"/>
    </row>
    <row r="95" spans="1:9" ht="17.25" customHeight="1" x14ac:dyDescent="0.2">
      <c r="A95" s="290"/>
      <c r="B95" s="320" t="s">
        <v>18</v>
      </c>
      <c r="C95" s="319">
        <v>28</v>
      </c>
      <c r="D95" s="300"/>
      <c r="E95" s="300"/>
      <c r="F95" s="300"/>
      <c r="H95" s="293"/>
      <c r="I95" s="277"/>
    </row>
    <row r="96" spans="1:9" x14ac:dyDescent="0.2">
      <c r="B96" s="300"/>
      <c r="C96" s="300"/>
      <c r="D96" s="300"/>
      <c r="E96" s="300"/>
      <c r="F96" s="300"/>
      <c r="H96" s="293"/>
      <c r="I96" s="277"/>
    </row>
    <row r="97" spans="1:6" ht="125.25" customHeight="1" x14ac:dyDescent="0.2">
      <c r="A97" s="290"/>
      <c r="B97" s="300"/>
      <c r="C97" s="300"/>
      <c r="D97" s="300"/>
      <c r="E97" s="300"/>
      <c r="F97" s="300"/>
    </row>
    <row r="98" spans="1:6" hidden="1" x14ac:dyDescent="0.2">
      <c r="A98" s="290"/>
    </row>
    <row r="99" spans="1:6" hidden="1" x14ac:dyDescent="0.2">
      <c r="A99" s="290"/>
    </row>
    <row r="100" spans="1:6" hidden="1" x14ac:dyDescent="0.2">
      <c r="A100" s="290"/>
    </row>
    <row r="101" spans="1:6" hidden="1" x14ac:dyDescent="0.2"/>
    <row r="102" spans="1:6" hidden="1" x14ac:dyDescent="0.2">
      <c r="A102" s="290"/>
    </row>
    <row r="103" spans="1:6" hidden="1" x14ac:dyDescent="0.2">
      <c r="A103" s="290"/>
    </row>
    <row r="104" spans="1:6" hidden="1" x14ac:dyDescent="0.2">
      <c r="A104" s="290"/>
    </row>
    <row r="105" spans="1:6" hidden="1" x14ac:dyDescent="0.2">
      <c r="A105" s="290"/>
    </row>
    <row r="106" spans="1:6" hidden="1" x14ac:dyDescent="0.2"/>
    <row r="107" spans="1:6" hidden="1" x14ac:dyDescent="0.2">
      <c r="A107" s="290"/>
    </row>
    <row r="108" spans="1:6" hidden="1" x14ac:dyDescent="0.2">
      <c r="A108" s="290"/>
    </row>
    <row r="109" spans="1:6" hidden="1" x14ac:dyDescent="0.2">
      <c r="A109" s="290"/>
    </row>
    <row r="110" spans="1:6" hidden="1" x14ac:dyDescent="0.2">
      <c r="A110" s="290"/>
    </row>
    <row r="111" spans="1:6" hidden="1" x14ac:dyDescent="0.2"/>
    <row r="112" spans="1:6" hidden="1" x14ac:dyDescent="0.2">
      <c r="A112" s="290"/>
    </row>
    <row r="113" spans="1:1" hidden="1" x14ac:dyDescent="0.2">
      <c r="A113" s="290"/>
    </row>
    <row r="114" spans="1:1" hidden="1" x14ac:dyDescent="0.2">
      <c r="A114" s="290"/>
    </row>
    <row r="115" spans="1:1" hidden="1" x14ac:dyDescent="0.2">
      <c r="A115" s="290"/>
    </row>
    <row r="116" spans="1:1" hidden="1" x14ac:dyDescent="0.2"/>
    <row r="117" spans="1:1" hidden="1" x14ac:dyDescent="0.2">
      <c r="A117" s="290"/>
    </row>
    <row r="118" spans="1:1" hidden="1" x14ac:dyDescent="0.2">
      <c r="A118" s="290"/>
    </row>
    <row r="119" spans="1:1" hidden="1" x14ac:dyDescent="0.2">
      <c r="A119" s="290"/>
    </row>
    <row r="120" spans="1:1" hidden="1" x14ac:dyDescent="0.2">
      <c r="A120" s="290"/>
    </row>
    <row r="121" spans="1:1" hidden="1" x14ac:dyDescent="0.2"/>
    <row r="122" spans="1:1" hidden="1" x14ac:dyDescent="0.2"/>
    <row r="123" spans="1:1" hidden="1" x14ac:dyDescent="0.2"/>
    <row r="124" spans="1:1" hidden="1" x14ac:dyDescent="0.2"/>
    <row r="125" spans="1:1" hidden="1" x14ac:dyDescent="0.2"/>
    <row r="126" spans="1:1" hidden="1" x14ac:dyDescent="0.2"/>
    <row r="127" spans="1:1" hidden="1" x14ac:dyDescent="0.2"/>
    <row r="128" spans="1:1"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formula1>$B$77:$B$92</formula1>
    </dataValidation>
  </dataValidations>
  <pageMargins left="0.7" right="0.7" top="0.75" bottom="0.75" header="0.3" footer="0.3"/>
  <pageSetup scale="52"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P260"/>
  <sheetViews>
    <sheetView zoomScaleNormal="100" workbookViewId="0"/>
  </sheetViews>
  <sheetFormatPr defaultColWidth="0" defaultRowHeight="11.25" zeroHeight="1" x14ac:dyDescent="0.15"/>
  <cols>
    <col min="1" max="1" width="4" style="85" customWidth="1"/>
    <col min="2" max="2" width="19.875" style="85" customWidth="1"/>
    <col min="3" max="3" width="19" style="85" customWidth="1"/>
    <col min="4" max="11" width="12.625" style="85" customWidth="1"/>
    <col min="12" max="12" width="16.375" style="85" customWidth="1"/>
    <col min="13" max="40" width="12.625" style="85" customWidth="1"/>
    <col min="41" max="41" width="9" style="85" customWidth="1"/>
    <col min="42" max="42" width="0" style="85" hidden="1" customWidth="1"/>
    <col min="43" max="16384" width="9" style="85" hidden="1"/>
  </cols>
  <sheetData>
    <row r="1" spans="1:40" s="70" customFormat="1" ht="12.4" customHeight="1" x14ac:dyDescent="0.2">
      <c r="A1" s="254"/>
    </row>
    <row r="2" spans="1:40" s="70" customFormat="1" ht="18.399999999999999" customHeight="1" x14ac:dyDescent="0.25">
      <c r="A2" s="254"/>
      <c r="B2" s="27" t="s">
        <v>454</v>
      </c>
      <c r="C2" s="27"/>
      <c r="D2" s="27"/>
    </row>
    <row r="3" spans="1:40" s="70" customFormat="1" ht="23.25" customHeight="1" x14ac:dyDescent="0.2">
      <c r="A3" s="254"/>
      <c r="B3" s="459" t="s">
        <v>541</v>
      </c>
      <c r="C3" s="459"/>
      <c r="D3" s="459"/>
      <c r="E3" s="459"/>
      <c r="F3" s="459"/>
      <c r="G3" s="459"/>
      <c r="H3" s="459"/>
      <c r="I3" s="459"/>
      <c r="J3" s="459"/>
      <c r="K3" s="459"/>
      <c r="L3" s="459"/>
      <c r="M3" s="72"/>
      <c r="N3" s="72"/>
      <c r="O3" s="72"/>
      <c r="P3" s="72"/>
      <c r="Q3" s="72"/>
      <c r="R3" s="72"/>
      <c r="S3" s="72"/>
      <c r="T3" s="72"/>
      <c r="U3" s="72"/>
      <c r="V3" s="72"/>
      <c r="W3" s="72"/>
      <c r="X3" s="72"/>
      <c r="Y3" s="72"/>
    </row>
    <row r="4" spans="1:40" s="70" customFormat="1" ht="16.149999999999999" customHeight="1" x14ac:dyDescent="0.2">
      <c r="A4" s="254"/>
      <c r="B4" s="226"/>
      <c r="C4" s="226"/>
      <c r="D4" s="226"/>
      <c r="E4" s="226"/>
      <c r="F4" s="71"/>
      <c r="G4" s="71"/>
      <c r="H4" s="71"/>
      <c r="I4" s="71"/>
      <c r="J4" s="71"/>
      <c r="K4" s="71"/>
      <c r="M4" s="72"/>
      <c r="N4" s="72"/>
      <c r="O4" s="72"/>
      <c r="P4" s="72"/>
      <c r="Q4" s="72"/>
      <c r="R4" s="72"/>
      <c r="S4" s="72"/>
      <c r="T4" s="72"/>
      <c r="U4" s="72"/>
      <c r="V4" s="72"/>
      <c r="W4" s="72"/>
      <c r="X4" s="72"/>
      <c r="Y4" s="72"/>
    </row>
    <row r="5" spans="1:40" x14ac:dyDescent="0.15"/>
    <row r="6" spans="1:40" s="185" customFormat="1" ht="10.5" customHeight="1" x14ac:dyDescent="0.15">
      <c r="B6" s="186" t="s">
        <v>542</v>
      </c>
    </row>
    <row r="7" spans="1:40" s="189" customFormat="1" ht="10.5" customHeight="1" x14ac:dyDescent="0.15">
      <c r="B7" s="190"/>
    </row>
    <row r="8" spans="1:40" s="194" customFormat="1" ht="16.899999999999999" customHeight="1" x14ac:dyDescent="0.2">
      <c r="B8" s="425" t="s">
        <v>591</v>
      </c>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8"/>
    </row>
    <row r="9" spans="1:40" s="194" customFormat="1" ht="10.5" customHeight="1" x14ac:dyDescent="0.2">
      <c r="B9" s="191"/>
    </row>
    <row r="10" spans="1:40" s="116" customFormat="1" ht="10.5" customHeight="1" x14ac:dyDescent="0.2">
      <c r="B10" s="199" t="s">
        <v>535</v>
      </c>
      <c r="C10" s="200"/>
      <c r="D10" s="200"/>
      <c r="E10" s="200"/>
      <c r="F10" s="200"/>
      <c r="G10" s="200"/>
      <c r="H10" s="200"/>
      <c r="I10" s="200"/>
      <c r="J10" s="201"/>
      <c r="K10" s="195"/>
      <c r="L10" s="199" t="s">
        <v>536</v>
      </c>
      <c r="M10" s="200"/>
      <c r="N10" s="200"/>
      <c r="O10" s="200"/>
      <c r="P10" s="200"/>
      <c r="Q10" s="200"/>
      <c r="R10" s="200"/>
      <c r="S10" s="200"/>
      <c r="T10" s="201"/>
      <c r="V10" s="199" t="s">
        <v>33</v>
      </c>
      <c r="W10" s="200"/>
      <c r="X10" s="200"/>
      <c r="Y10" s="200"/>
      <c r="Z10" s="200"/>
      <c r="AA10" s="200"/>
      <c r="AB10" s="200"/>
      <c r="AC10" s="200"/>
      <c r="AD10" s="201"/>
      <c r="AE10" s="195"/>
      <c r="AF10" s="199" t="s">
        <v>420</v>
      </c>
      <c r="AG10" s="200"/>
      <c r="AH10" s="200"/>
      <c r="AI10" s="200"/>
      <c r="AJ10" s="200"/>
      <c r="AK10" s="200"/>
      <c r="AL10" s="200"/>
      <c r="AM10" s="200"/>
      <c r="AN10" s="201"/>
    </row>
    <row r="11" spans="1:40" s="189" customFormat="1" ht="10.5" customHeight="1" x14ac:dyDescent="0.2">
      <c r="B11" s="192"/>
      <c r="C11" s="192"/>
      <c r="D11" s="192"/>
      <c r="E11" s="192"/>
      <c r="F11" s="192"/>
      <c r="G11" s="192"/>
      <c r="H11" s="192"/>
      <c r="I11" s="192"/>
      <c r="J11" s="192"/>
      <c r="K11" s="192"/>
      <c r="L11" s="192"/>
      <c r="M11" s="192"/>
      <c r="N11" s="192"/>
      <c r="O11" s="192"/>
      <c r="P11" s="192"/>
      <c r="Q11" s="192"/>
      <c r="R11" s="192"/>
      <c r="S11" s="192"/>
      <c r="T11" s="192"/>
      <c r="V11" s="192"/>
      <c r="W11" s="192"/>
      <c r="X11" s="192"/>
      <c r="Y11" s="192"/>
      <c r="Z11" s="192"/>
      <c r="AA11" s="192"/>
      <c r="AB11" s="192"/>
      <c r="AC11" s="192"/>
      <c r="AD11" s="192"/>
      <c r="AE11" s="192"/>
      <c r="AF11" s="192"/>
      <c r="AG11" s="192"/>
      <c r="AH11" s="192"/>
      <c r="AI11" s="192"/>
      <c r="AJ11" s="192"/>
      <c r="AK11" s="192"/>
      <c r="AL11" s="192"/>
      <c r="AM11" s="192"/>
      <c r="AN11" s="192"/>
    </row>
    <row r="12" spans="1:40" s="189" customFormat="1" ht="38.25" customHeight="1" x14ac:dyDescent="0.2">
      <c r="B12" s="193" t="s">
        <v>42</v>
      </c>
      <c r="C12" s="106" t="s">
        <v>421</v>
      </c>
      <c r="D12" s="106" t="s">
        <v>422</v>
      </c>
      <c r="E12" s="106" t="s">
        <v>423</v>
      </c>
      <c r="F12" s="106" t="s">
        <v>424</v>
      </c>
      <c r="G12" s="106" t="s">
        <v>561</v>
      </c>
      <c r="H12" s="106" t="s">
        <v>569</v>
      </c>
      <c r="I12" s="106" t="s">
        <v>579</v>
      </c>
      <c r="J12" s="106" t="s">
        <v>631</v>
      </c>
      <c r="K12" s="7"/>
      <c r="L12" s="193" t="s">
        <v>42</v>
      </c>
      <c r="M12" s="106" t="s">
        <v>421</v>
      </c>
      <c r="N12" s="106" t="s">
        <v>422</v>
      </c>
      <c r="O12" s="106" t="s">
        <v>423</v>
      </c>
      <c r="P12" s="106" t="s">
        <v>424</v>
      </c>
      <c r="Q12" s="106" t="s">
        <v>561</v>
      </c>
      <c r="R12" s="106" t="s">
        <v>569</v>
      </c>
      <c r="S12" s="106" t="s">
        <v>579</v>
      </c>
      <c r="T12" s="106" t="s">
        <v>631</v>
      </c>
      <c r="V12" s="193" t="s">
        <v>42</v>
      </c>
      <c r="W12" s="106" t="s">
        <v>421</v>
      </c>
      <c r="X12" s="106" t="s">
        <v>422</v>
      </c>
      <c r="Y12" s="106" t="s">
        <v>423</v>
      </c>
      <c r="Z12" s="106" t="s">
        <v>424</v>
      </c>
      <c r="AA12" s="106" t="s">
        <v>561</v>
      </c>
      <c r="AB12" s="106" t="s">
        <v>569</v>
      </c>
      <c r="AC12" s="106" t="s">
        <v>579</v>
      </c>
      <c r="AD12" s="106" t="s">
        <v>631</v>
      </c>
      <c r="AE12" s="7"/>
      <c r="AF12" s="193" t="s">
        <v>42</v>
      </c>
      <c r="AG12" s="106" t="s">
        <v>421</v>
      </c>
      <c r="AH12" s="106" t="s">
        <v>422</v>
      </c>
      <c r="AI12" s="106" t="s">
        <v>423</v>
      </c>
      <c r="AJ12" s="106" t="s">
        <v>424</v>
      </c>
      <c r="AK12" s="106" t="s">
        <v>561</v>
      </c>
      <c r="AL12" s="106" t="s">
        <v>569</v>
      </c>
      <c r="AM12" s="106" t="s">
        <v>579</v>
      </c>
      <c r="AN12" s="106" t="s">
        <v>631</v>
      </c>
    </row>
    <row r="13" spans="1:40" s="189" customFormat="1" ht="10.5" customHeight="1" x14ac:dyDescent="0.2">
      <c r="B13" s="135"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38" t="str">
        <f>ElecSingle_Other_Nil!T183</f>
        <v>-</v>
      </c>
      <c r="K13" s="7"/>
      <c r="L13" s="135" t="s">
        <v>341</v>
      </c>
      <c r="M13" s="38" t="str">
        <f>ElecMulti_Other_Nil!K183</f>
        <v>-</v>
      </c>
      <c r="N13" s="38" t="str">
        <f>ElecMulti_Other_Nil!L183</f>
        <v>-</v>
      </c>
      <c r="O13" s="38" t="str">
        <f>ElecMulti_Other_Nil!M183</f>
        <v>-</v>
      </c>
      <c r="P13" s="38" t="str">
        <f>ElecMulti_Other_Nil!N183</f>
        <v>-</v>
      </c>
      <c r="Q13" s="38" t="str">
        <f>ElecMulti_Other_Nil!Q183</f>
        <v>-</v>
      </c>
      <c r="R13" s="38" t="str">
        <f>ElecMulti_Other_Nil!R183</f>
        <v>-</v>
      </c>
      <c r="S13" s="38" t="str">
        <f>ElecMulti_Other_Nil!S183</f>
        <v>-</v>
      </c>
      <c r="T13" s="38" t="str">
        <f>ElecMulti_Other_Nil!T183</f>
        <v>-</v>
      </c>
      <c r="V13" s="135" t="s">
        <v>341</v>
      </c>
      <c r="W13" s="38" t="str">
        <f>Gas_Other_Nil!K183</f>
        <v>-</v>
      </c>
      <c r="X13" s="38" t="str">
        <f>Gas_Other_Nil!L183</f>
        <v>-</v>
      </c>
      <c r="Y13" s="38" t="str">
        <f>Gas_Other_Nil!M183</f>
        <v>-</v>
      </c>
      <c r="Z13" s="38" t="str">
        <f>Gas_Other_Nil!N183</f>
        <v>-</v>
      </c>
      <c r="AA13" s="38" t="str">
        <f>Gas_Other_Nil!Q183</f>
        <v>-</v>
      </c>
      <c r="AB13" s="38" t="str">
        <f>Gas_Other_Nil!R183</f>
        <v>-</v>
      </c>
      <c r="AC13" s="38" t="str">
        <f>Gas_Other_Nil!S183</f>
        <v>-</v>
      </c>
      <c r="AD13" s="38" t="str">
        <f>Gas_Other_Nil!T183</f>
        <v>-</v>
      </c>
      <c r="AE13" s="7"/>
      <c r="AF13" s="135" t="s">
        <v>341</v>
      </c>
      <c r="AG13" s="38" t="str">
        <f t="shared" ref="AG13:AN13" si="0">IFERROR(C13+W13,"-")</f>
        <v>-</v>
      </c>
      <c r="AH13" s="38" t="str">
        <f t="shared" si="0"/>
        <v>-</v>
      </c>
      <c r="AI13" s="38" t="str">
        <f t="shared" si="0"/>
        <v>-</v>
      </c>
      <c r="AJ13" s="38" t="str">
        <f t="shared" si="0"/>
        <v>-</v>
      </c>
      <c r="AK13" s="38" t="str">
        <f t="shared" si="0"/>
        <v>-</v>
      </c>
      <c r="AL13" s="38" t="str">
        <f t="shared" si="0"/>
        <v>-</v>
      </c>
      <c r="AM13" s="38" t="str">
        <f t="shared" si="0"/>
        <v>-</v>
      </c>
      <c r="AN13" s="38" t="str">
        <f t="shared" si="0"/>
        <v>-</v>
      </c>
    </row>
    <row r="14" spans="1:40" s="189" customFormat="1" ht="10.5" customHeight="1" x14ac:dyDescent="0.2">
      <c r="B14" s="135"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38" t="str">
        <f>ElecSingle_Other_Nil!T184</f>
        <v>-</v>
      </c>
      <c r="K14" s="7"/>
      <c r="L14" s="135" t="s">
        <v>300</v>
      </c>
      <c r="M14" s="38" t="str">
        <f>ElecMulti_Other_Nil!K184</f>
        <v>-</v>
      </c>
      <c r="N14" s="38" t="str">
        <f>ElecMulti_Other_Nil!L184</f>
        <v>-</v>
      </c>
      <c r="O14" s="38" t="str">
        <f>ElecMulti_Other_Nil!M184</f>
        <v>-</v>
      </c>
      <c r="P14" s="38" t="str">
        <f>ElecMulti_Other_Nil!N184</f>
        <v>-</v>
      </c>
      <c r="Q14" s="38" t="str">
        <f>ElecMulti_Other_Nil!Q184</f>
        <v>-</v>
      </c>
      <c r="R14" s="38" t="str">
        <f>ElecMulti_Other_Nil!R184</f>
        <v>-</v>
      </c>
      <c r="S14" s="38" t="str">
        <f>ElecMulti_Other_Nil!S184</f>
        <v>-</v>
      </c>
      <c r="T14" s="38" t="str">
        <f>ElecMulti_Other_Nil!T184</f>
        <v>-</v>
      </c>
      <c r="V14" s="135" t="s">
        <v>300</v>
      </c>
      <c r="W14" s="38"/>
      <c r="X14" s="38"/>
      <c r="Y14" s="38"/>
      <c r="Z14" s="38"/>
      <c r="AA14" s="38"/>
      <c r="AB14" s="38"/>
      <c r="AC14" s="38"/>
      <c r="AD14" s="38"/>
      <c r="AE14" s="7"/>
      <c r="AF14" s="135" t="s">
        <v>300</v>
      </c>
      <c r="AG14" s="38" t="str">
        <f t="shared" ref="AG14:AG24" si="1">IFERROR(C14+W14,"-")</f>
        <v>-</v>
      </c>
      <c r="AH14" s="38" t="str">
        <f t="shared" ref="AH14:AH24" si="2">IFERROR(D14+X14,"-")</f>
        <v>-</v>
      </c>
      <c r="AI14" s="38" t="str">
        <f t="shared" ref="AI14:AI24" si="3">IFERROR(E14+Y14,"-")</f>
        <v>-</v>
      </c>
      <c r="AJ14" s="38" t="str">
        <f t="shared" ref="AJ14:AJ24" si="4">IFERROR(F14+Z14,"-")</f>
        <v>-</v>
      </c>
      <c r="AK14" s="38" t="str">
        <f t="shared" ref="AK14:AK24" si="5">IFERROR(G14+AA14,"-")</f>
        <v>-</v>
      </c>
      <c r="AL14" s="38" t="str">
        <f t="shared" ref="AL14:AL24" si="6">IFERROR(H14+AB14,"-")</f>
        <v>-</v>
      </c>
      <c r="AM14" s="38" t="str">
        <f t="shared" ref="AM14:AN24" si="7">IFERROR(I14+AC14,"-")</f>
        <v>-</v>
      </c>
      <c r="AN14" s="38" t="str">
        <f t="shared" si="7"/>
        <v>-</v>
      </c>
    </row>
    <row r="15" spans="1:40" s="189" customFormat="1" ht="10.5" customHeight="1" x14ac:dyDescent="0.2">
      <c r="B15" s="135" t="s">
        <v>601</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38">
        <f>ElecSingle_Other_Nil!T185</f>
        <v>0</v>
      </c>
      <c r="K15" s="7"/>
      <c r="L15" s="135" t="s">
        <v>601</v>
      </c>
      <c r="M15" s="38" t="str">
        <f>ElecMulti_Other_Nil!K185</f>
        <v>-</v>
      </c>
      <c r="N15" s="38" t="str">
        <f>ElecMulti_Other_Nil!L185</f>
        <v>-</v>
      </c>
      <c r="O15" s="38" t="str">
        <f>ElecMulti_Other_Nil!M185</f>
        <v>-</v>
      </c>
      <c r="P15" s="38" t="str">
        <f>ElecMulti_Other_Nil!N185</f>
        <v>-</v>
      </c>
      <c r="Q15" s="38" t="str">
        <f>ElecMulti_Other_Nil!Q185</f>
        <v>-</v>
      </c>
      <c r="R15" s="38" t="str">
        <f>ElecMulti_Other_Nil!R185</f>
        <v>-</v>
      </c>
      <c r="S15" s="38" t="str">
        <f>ElecMulti_Other_Nil!S185</f>
        <v>-</v>
      </c>
      <c r="T15" s="38">
        <f>ElecMulti_Other_Nil!T185</f>
        <v>0</v>
      </c>
      <c r="V15" s="135" t="s">
        <v>601</v>
      </c>
      <c r="W15" s="38" t="str">
        <f>Gas_Other_Nil!K185</f>
        <v>-</v>
      </c>
      <c r="X15" s="38" t="str">
        <f>Gas_Other_Nil!L185</f>
        <v>-</v>
      </c>
      <c r="Y15" s="38" t="str">
        <f>Gas_Other_Nil!M185</f>
        <v>-</v>
      </c>
      <c r="Z15" s="38" t="str">
        <f>Gas_Other_Nil!N185</f>
        <v>-</v>
      </c>
      <c r="AA15" s="38" t="str">
        <f>Gas_Other_Nil!Q185</f>
        <v>-</v>
      </c>
      <c r="AB15" s="38" t="str">
        <f>Gas_Other_Nil!R185</f>
        <v>-</v>
      </c>
      <c r="AC15" s="38" t="str">
        <f>Gas_Other_Nil!S185</f>
        <v>-</v>
      </c>
      <c r="AD15" s="38">
        <f>Gas_Other_Nil!T185</f>
        <v>0</v>
      </c>
      <c r="AE15" s="7"/>
      <c r="AF15" s="135" t="s">
        <v>601</v>
      </c>
      <c r="AG15" s="38" t="str">
        <f t="shared" si="1"/>
        <v>-</v>
      </c>
      <c r="AH15" s="38" t="str">
        <f t="shared" si="2"/>
        <v>-</v>
      </c>
      <c r="AI15" s="38" t="str">
        <f t="shared" si="3"/>
        <v>-</v>
      </c>
      <c r="AJ15" s="38" t="str">
        <f t="shared" si="4"/>
        <v>-</v>
      </c>
      <c r="AK15" s="38" t="str">
        <f t="shared" si="5"/>
        <v>-</v>
      </c>
      <c r="AL15" s="38" t="str">
        <f t="shared" si="6"/>
        <v>-</v>
      </c>
      <c r="AM15" s="38" t="str">
        <f t="shared" si="7"/>
        <v>-</v>
      </c>
      <c r="AN15" s="38">
        <f t="shared" si="7"/>
        <v>0</v>
      </c>
    </row>
    <row r="16" spans="1:40" s="189" customFormat="1" ht="10.5" customHeight="1" x14ac:dyDescent="0.2">
      <c r="B16" s="135"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38">
        <f>ElecSingle_Other_Nil!T186</f>
        <v>7.0492243060839295</v>
      </c>
      <c r="K16" s="7"/>
      <c r="L16" s="135" t="s">
        <v>342</v>
      </c>
      <c r="M16" s="38">
        <f>ElecMulti_Other_Nil!K186</f>
        <v>6.6995028867368616</v>
      </c>
      <c r="N16" s="38">
        <f>ElecMulti_Other_Nil!L186</f>
        <v>6.6995028867368616</v>
      </c>
      <c r="O16" s="38">
        <f>ElecMulti_Other_Nil!M186</f>
        <v>7.113121830127354</v>
      </c>
      <c r="P16" s="38">
        <f>ElecMulti_Other_Nil!N186</f>
        <v>7.113121830127354</v>
      </c>
      <c r="Q16" s="38">
        <f>ElecMulti_Other_Nil!Q186</f>
        <v>7.2804579515147188</v>
      </c>
      <c r="R16" s="38">
        <f>ElecMulti_Other_Nil!R186</f>
        <v>7.1935840895118579</v>
      </c>
      <c r="S16" s="38">
        <f>ElecMulti_Other_Nil!S186</f>
        <v>7.3593999937099719</v>
      </c>
      <c r="T16" s="38">
        <f>ElecMulti_Other_Nil!T186</f>
        <v>7.0492243060839295</v>
      </c>
      <c r="V16" s="135" t="s">
        <v>342</v>
      </c>
      <c r="W16" s="38">
        <f>Gas_Other_Nil!K186</f>
        <v>6.6995028867368616</v>
      </c>
      <c r="X16" s="38">
        <f>Gas_Other_Nil!L186</f>
        <v>6.6995028867368616</v>
      </c>
      <c r="Y16" s="38">
        <f>Gas_Other_Nil!M186</f>
        <v>7.113121830127354</v>
      </c>
      <c r="Z16" s="38">
        <f>Gas_Other_Nil!N186</f>
        <v>7.113121830127354</v>
      </c>
      <c r="AA16" s="38">
        <f>Gas_Other_Nil!Q186</f>
        <v>7.2804579515147188</v>
      </c>
      <c r="AB16" s="38">
        <f>Gas_Other_Nil!R186</f>
        <v>7.1935840895118579</v>
      </c>
      <c r="AC16" s="38">
        <f>Gas_Other_Nil!S186</f>
        <v>7.3593999937099719</v>
      </c>
      <c r="AD16" s="38">
        <f>Gas_Other_Nil!T186</f>
        <v>7.0492243060839295</v>
      </c>
      <c r="AE16" s="7"/>
      <c r="AF16" s="135" t="s">
        <v>342</v>
      </c>
      <c r="AG16" s="38">
        <f t="shared" si="1"/>
        <v>13.399005773473723</v>
      </c>
      <c r="AH16" s="38">
        <f t="shared" si="2"/>
        <v>13.399005773473723</v>
      </c>
      <c r="AI16" s="38">
        <f t="shared" si="3"/>
        <v>14.226243660254708</v>
      </c>
      <c r="AJ16" s="38">
        <f t="shared" si="4"/>
        <v>14.226243660254708</v>
      </c>
      <c r="AK16" s="38">
        <f t="shared" si="5"/>
        <v>14.560915903029438</v>
      </c>
      <c r="AL16" s="38">
        <f t="shared" si="6"/>
        <v>14.387168179023716</v>
      </c>
      <c r="AM16" s="38">
        <f t="shared" si="7"/>
        <v>14.718799987419944</v>
      </c>
      <c r="AN16" s="38">
        <f t="shared" si="7"/>
        <v>14.098448612167859</v>
      </c>
    </row>
    <row r="17" spans="2:40" s="189" customFormat="1" ht="10.5" customHeight="1" x14ac:dyDescent="0.2">
      <c r="B17" s="135"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38">
        <f>ElecSingle_Other_Nil!T187</f>
        <v>17.267107142857146</v>
      </c>
      <c r="K17" s="7"/>
      <c r="L17" s="135" t="s">
        <v>343</v>
      </c>
      <c r="M17" s="38">
        <f>ElecMulti_Other_Nil!K187</f>
        <v>16.43282142857143</v>
      </c>
      <c r="N17" s="38">
        <f>ElecMulti_Other_Nil!L187</f>
        <v>16.43282142857143</v>
      </c>
      <c r="O17" s="38">
        <f>ElecMulti_Other_Nil!M187</f>
        <v>16.727428571428572</v>
      </c>
      <c r="P17" s="38">
        <f>ElecMulti_Other_Nil!N187</f>
        <v>16.727428571428572</v>
      </c>
      <c r="Q17" s="38">
        <f>ElecMulti_Other_Nil!Q187</f>
        <v>16.54232142857143</v>
      </c>
      <c r="R17" s="38">
        <f>ElecMulti_Other_Nil!R187</f>
        <v>16.54232142857143</v>
      </c>
      <c r="S17" s="38">
        <f>ElecMulti_Other_Nil!S187</f>
        <v>17.267107142857146</v>
      </c>
      <c r="T17" s="38">
        <f>ElecMulti_Other_Nil!T187</f>
        <v>17.267107142857146</v>
      </c>
      <c r="V17" s="135" t="s">
        <v>343</v>
      </c>
      <c r="W17" s="38"/>
      <c r="X17" s="38"/>
      <c r="Y17" s="38"/>
      <c r="Z17" s="38"/>
      <c r="AA17" s="38"/>
      <c r="AB17" s="38"/>
      <c r="AC17" s="38"/>
      <c r="AD17" s="38"/>
      <c r="AE17" s="7"/>
      <c r="AF17" s="135" t="s">
        <v>343</v>
      </c>
      <c r="AG17" s="38">
        <f t="shared" si="1"/>
        <v>16.43282142857143</v>
      </c>
      <c r="AH17" s="38">
        <f t="shared" si="2"/>
        <v>16.43282142857143</v>
      </c>
      <c r="AI17" s="38">
        <f t="shared" si="3"/>
        <v>16.727428571428572</v>
      </c>
      <c r="AJ17" s="38">
        <f t="shared" si="4"/>
        <v>16.727428571428572</v>
      </c>
      <c r="AK17" s="38">
        <f t="shared" si="5"/>
        <v>16.54232142857143</v>
      </c>
      <c r="AL17" s="38">
        <f t="shared" si="6"/>
        <v>16.54232142857143</v>
      </c>
      <c r="AM17" s="38">
        <f t="shared" si="7"/>
        <v>17.267107142857146</v>
      </c>
      <c r="AN17" s="38">
        <f t="shared" si="7"/>
        <v>17.267107142857146</v>
      </c>
    </row>
    <row r="18" spans="2:40" s="189" customFormat="1" ht="10.5" customHeight="1" x14ac:dyDescent="0.2">
      <c r="B18" s="135"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38">
        <f>ElecSingle_Other_Nil!T188</f>
        <v>42.226323287671228</v>
      </c>
      <c r="K18" s="7"/>
      <c r="L18" s="135" t="s">
        <v>344</v>
      </c>
      <c r="M18" s="38">
        <f>ElecMulti_Other_Nil!K188</f>
        <v>39.933199999999992</v>
      </c>
      <c r="N18" s="38">
        <f>ElecMulti_Other_Nil!L188</f>
        <v>40.441156555772992</v>
      </c>
      <c r="O18" s="38">
        <f>ElecMulti_Other_Nil!M188</f>
        <v>41.027260273972608</v>
      </c>
      <c r="P18" s="38">
        <f>ElecMulti_Other_Nil!N188</f>
        <v>41.37892250489238</v>
      </c>
      <c r="Q18" s="38">
        <f>ElecMulti_Other_Nil!Q188</f>
        <v>41.847805479452056</v>
      </c>
      <c r="R18" s="38">
        <f>ElecMulti_Other_Nil!R188</f>
        <v>42.160394129158519</v>
      </c>
      <c r="S18" s="38">
        <f>ElecMulti_Other_Nil!S188</f>
        <v>42.39483561643835</v>
      </c>
      <c r="T18" s="38">
        <f>ElecMulti_Other_Nil!T188</f>
        <v>42.51205636007829</v>
      </c>
      <c r="V18" s="135" t="s">
        <v>344</v>
      </c>
      <c r="W18" s="38">
        <f>Gas_Other_Nil!K188</f>
        <v>64.944500000000033</v>
      </c>
      <c r="X18" s="38">
        <f>Gas_Other_Nil!L188</f>
        <v>65.770604207436435</v>
      </c>
      <c r="Y18" s="38">
        <f>Gas_Other_Nil!M188</f>
        <v>66.723801369863025</v>
      </c>
      <c r="Z18" s="38">
        <f>Gas_Other_Nil!N188</f>
        <v>67.295719667318977</v>
      </c>
      <c r="AA18" s="38">
        <f>Gas_Other_Nil!Q188</f>
        <v>68.058277397260298</v>
      </c>
      <c r="AB18" s="38">
        <f>Gas_Other_Nil!R188</f>
        <v>68.566649217221112</v>
      </c>
      <c r="AC18" s="38">
        <f>Gas_Other_Nil!S188</f>
        <v>68.94792808219178</v>
      </c>
      <c r="AD18" s="38">
        <f>Gas_Other_Nil!T188</f>
        <v>69.138567514677106</v>
      </c>
      <c r="AE18" s="7"/>
      <c r="AF18" s="135" t="s">
        <v>344</v>
      </c>
      <c r="AG18" s="38">
        <f t="shared" si="1"/>
        <v>104.60930000000005</v>
      </c>
      <c r="AH18" s="38">
        <f t="shared" si="2"/>
        <v>105.93994667318985</v>
      </c>
      <c r="AI18" s="38">
        <f t="shared" si="3"/>
        <v>107.4753082191781</v>
      </c>
      <c r="AJ18" s="38">
        <f t="shared" si="4"/>
        <v>108.39652514677104</v>
      </c>
      <c r="AK18" s="38">
        <f t="shared" si="5"/>
        <v>109.62481438356166</v>
      </c>
      <c r="AL18" s="38">
        <f t="shared" si="6"/>
        <v>110.44367387475536</v>
      </c>
      <c r="AM18" s="38">
        <f t="shared" si="7"/>
        <v>111.05781849315068</v>
      </c>
      <c r="AN18" s="38">
        <f t="shared" si="7"/>
        <v>111.36489080234833</v>
      </c>
    </row>
    <row r="19" spans="2:40" s="189" customFormat="1" ht="10.5" customHeight="1" x14ac:dyDescent="0.2">
      <c r="B19" s="135" t="s">
        <v>43</v>
      </c>
      <c r="C19" s="38">
        <f>ElecSingle_Other_Nil!K189</f>
        <v>0</v>
      </c>
      <c r="D19" s="38">
        <f>ElecSingle_Other_Nil!L189</f>
        <v>-0.13106672002308281</v>
      </c>
      <c r="E19" s="38">
        <f>ElecSingle_Other_Nil!M189</f>
        <v>1.6490085512788444</v>
      </c>
      <c r="F19" s="38">
        <f>ElecSingle_Other_Nil!N189</f>
        <v>7.9249698553751093</v>
      </c>
      <c r="G19" s="38">
        <f>ElecSingle_Other_Nil!Q189</f>
        <v>9.5945159615724229</v>
      </c>
      <c r="H19" s="38">
        <f>ElecSingle_Other_Nil!R189</f>
        <v>9.6655312765157912</v>
      </c>
      <c r="I19" s="38">
        <f>ElecSingle_Other_Nil!S189</f>
        <v>11.448655558303896</v>
      </c>
      <c r="J19" s="38">
        <f>ElecSingle_Other_Nil!T189</f>
        <v>11.630458109953564</v>
      </c>
      <c r="K19" s="7"/>
      <c r="L19" s="135" t="s">
        <v>43</v>
      </c>
      <c r="M19" s="38">
        <f>ElecMulti_Other_Nil!K189</f>
        <v>0</v>
      </c>
      <c r="N19" s="38">
        <f>ElecMulti_Other_Nil!L189</f>
        <v>-0.13106672002308281</v>
      </c>
      <c r="O19" s="38">
        <f>ElecMulti_Other_Nil!M189</f>
        <v>1.6490085512788444</v>
      </c>
      <c r="P19" s="38">
        <f>ElecMulti_Other_Nil!N189</f>
        <v>7.9249698553751093</v>
      </c>
      <c r="Q19" s="38">
        <f>ElecMulti_Other_Nil!Q189</f>
        <v>9.5945159615724229</v>
      </c>
      <c r="R19" s="38">
        <f>ElecMulti_Other_Nil!R189</f>
        <v>9.6655312765157912</v>
      </c>
      <c r="S19" s="38">
        <f>ElecMulti_Other_Nil!S189</f>
        <v>11.448655558303896</v>
      </c>
      <c r="T19" s="38">
        <f>ElecMulti_Other_Nil!T189</f>
        <v>11.630458109953564</v>
      </c>
      <c r="V19" s="135" t="s">
        <v>43</v>
      </c>
      <c r="W19" s="38">
        <f>Gas_Other_Nil!K189</f>
        <v>0</v>
      </c>
      <c r="X19" s="38">
        <f>Gas_Other_Nil!L189</f>
        <v>-0.10239458695067542</v>
      </c>
      <c r="Y19" s="38">
        <f>Gas_Other_Nil!M189</f>
        <v>1.3107762225117212</v>
      </c>
      <c r="Z19" s="38">
        <f>Gas_Other_Nil!N189</f>
        <v>8.7390665290237273</v>
      </c>
      <c r="AA19" s="38">
        <f>Gas_Other_Nil!Q189</f>
        <v>10.102089688688181</v>
      </c>
      <c r="AB19" s="38">
        <f>Gas_Other_Nil!R189</f>
        <v>10.300173121233545</v>
      </c>
      <c r="AC19" s="38">
        <f>Gas_Other_Nil!S189</f>
        <v>11.847822371645295</v>
      </c>
      <c r="AD19" s="38">
        <f>Gas_Other_Nil!T189</f>
        <v>7.7038430079225835</v>
      </c>
      <c r="AE19" s="7"/>
      <c r="AF19" s="135" t="s">
        <v>43</v>
      </c>
      <c r="AG19" s="38">
        <f t="shared" si="1"/>
        <v>0</v>
      </c>
      <c r="AH19" s="38">
        <f t="shared" si="2"/>
        <v>-0.23346130697375822</v>
      </c>
      <c r="AI19" s="38">
        <f t="shared" si="3"/>
        <v>2.9597847737905658</v>
      </c>
      <c r="AJ19" s="38">
        <f t="shared" si="4"/>
        <v>16.664036384398837</v>
      </c>
      <c r="AK19" s="38">
        <f t="shared" si="5"/>
        <v>19.696605650260604</v>
      </c>
      <c r="AL19" s="38">
        <f t="shared" si="6"/>
        <v>19.965704397749334</v>
      </c>
      <c r="AM19" s="38">
        <f t="shared" si="7"/>
        <v>23.296477929949191</v>
      </c>
      <c r="AN19" s="38">
        <f t="shared" si="7"/>
        <v>19.334301117876148</v>
      </c>
    </row>
    <row r="20" spans="2:40" s="189" customFormat="1" ht="10.5" customHeight="1" x14ac:dyDescent="0.2">
      <c r="B20" s="135"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38">
        <f>ElecSingle_Other_Nil!T190</f>
        <v>3.6441612524461822</v>
      </c>
      <c r="K20" s="7"/>
      <c r="L20" s="135" t="s">
        <v>389</v>
      </c>
      <c r="M20" s="38">
        <f>ElecMulti_Other_Nil!K190</f>
        <v>3.4230999999999985</v>
      </c>
      <c r="N20" s="38">
        <f>ElecMulti_Other_Nil!L190</f>
        <v>3.4666423679060681</v>
      </c>
      <c r="O20" s="38">
        <f>ElecMulti_Other_Nil!M190</f>
        <v>3.516883561643835</v>
      </c>
      <c r="P20" s="38">
        <f>ElecMulti_Other_Nil!N190</f>
        <v>3.547028277886497</v>
      </c>
      <c r="Q20" s="38">
        <f>ElecMulti_Other_Nil!Q190</f>
        <v>3.5872212328767126</v>
      </c>
      <c r="R20" s="38">
        <f>ElecMulti_Other_Nil!R190</f>
        <v>3.6140165362035224</v>
      </c>
      <c r="S20" s="38">
        <f>ElecMulti_Other_Nil!S190</f>
        <v>3.6341130136986304</v>
      </c>
      <c r="T20" s="38">
        <f>ElecMulti_Other_Nil!T190</f>
        <v>3.6441612524461822</v>
      </c>
      <c r="V20" s="135" t="s">
        <v>389</v>
      </c>
      <c r="W20" s="38">
        <f>Gas_Other_Nil!K190</f>
        <v>3.1859000000000006</v>
      </c>
      <c r="X20" s="38">
        <f>Gas_Other_Nil!L190</f>
        <v>3.2264251467710374</v>
      </c>
      <c r="Y20" s="38">
        <f>Gas_Other_Nil!M190</f>
        <v>3.2731849315068478</v>
      </c>
      <c r="Z20" s="38">
        <f>Gas_Other_Nil!N190</f>
        <v>3.3012408023483384</v>
      </c>
      <c r="AA20" s="38">
        <f>Gas_Other_Nil!Q190</f>
        <v>3.3386486301369867</v>
      </c>
      <c r="AB20" s="38">
        <f>Gas_Other_Nil!R190</f>
        <v>3.3635871819960861</v>
      </c>
      <c r="AC20" s="38">
        <f>Gas_Other_Nil!S190</f>
        <v>3.3822910958904111</v>
      </c>
      <c r="AD20" s="38">
        <f>Gas_Other_Nil!T190</f>
        <v>3.3916430528375732</v>
      </c>
      <c r="AE20" s="7"/>
      <c r="AF20" s="135" t="s">
        <v>389</v>
      </c>
      <c r="AG20" s="38">
        <f t="shared" si="1"/>
        <v>6.6089999999999991</v>
      </c>
      <c r="AH20" s="38">
        <f t="shared" si="2"/>
        <v>6.6930675146771055</v>
      </c>
      <c r="AI20" s="38">
        <f t="shared" si="3"/>
        <v>6.7900684931506827</v>
      </c>
      <c r="AJ20" s="38">
        <f t="shared" si="4"/>
        <v>6.8482690802348358</v>
      </c>
      <c r="AK20" s="38">
        <f t="shared" si="5"/>
        <v>6.9258698630136992</v>
      </c>
      <c r="AL20" s="38">
        <f t="shared" si="6"/>
        <v>6.9776037181996085</v>
      </c>
      <c r="AM20" s="38">
        <f t="shared" si="7"/>
        <v>7.0164041095890415</v>
      </c>
      <c r="AN20" s="38">
        <f t="shared" si="7"/>
        <v>7.0358043052837553</v>
      </c>
    </row>
    <row r="21" spans="2:40" s="189" customFormat="1" ht="10.5" customHeight="1" x14ac:dyDescent="0.2">
      <c r="B21" s="135" t="s">
        <v>406</v>
      </c>
      <c r="C21" s="38">
        <f>ElecSingle_Other_Nil!K191</f>
        <v>0.3048172414265064</v>
      </c>
      <c r="D21" s="38">
        <f>ElecSingle_Other_Nil!L191</f>
        <v>0.3066300926962815</v>
      </c>
      <c r="E21" s="38">
        <f>ElecSingle_Other_Nil!M191</f>
        <v>0.32153413340363518</v>
      </c>
      <c r="F21" s="38">
        <f>ElecSingle_Other_Nil!N191</f>
        <v>0.35369314512440347</v>
      </c>
      <c r="G21" s="38">
        <f>ElecSingle_Other_Nil!Q191</f>
        <v>0.36397152211991751</v>
      </c>
      <c r="H21" s="38">
        <f>ElecSingle_Other_Nil!R191</f>
        <v>0.3654016518886552</v>
      </c>
      <c r="I21" s="38">
        <f>ElecSingle_Other_Nil!S191</f>
        <v>0.37951024777569842</v>
      </c>
      <c r="J21" s="38">
        <f>ElecSingle_Other_Nil!T191</f>
        <v>0.37945228975723061</v>
      </c>
      <c r="K21" s="7"/>
      <c r="L21" s="135" t="s">
        <v>406</v>
      </c>
      <c r="M21" s="38">
        <f>ElecMulti_Other_Nil!K191</f>
        <v>0.30183159937306542</v>
      </c>
      <c r="N21" s="38">
        <f>ElecMulti_Other_Nil!L191</f>
        <v>0.30363539412696466</v>
      </c>
      <c r="O21" s="38">
        <f>ElecMulti_Other_Nil!M191</f>
        <v>0.31834949681950009</v>
      </c>
      <c r="P21" s="38">
        <f>ElecMulti_Other_Nil!N191</f>
        <v>0.35006930305808676</v>
      </c>
      <c r="Q21" s="38">
        <f>ElecMulti_Other_Nil!Q191</f>
        <v>0.36021877252983547</v>
      </c>
      <c r="R21" s="38">
        <f>ElecMulti_Other_Nil!R191</f>
        <v>0.36163892280110382</v>
      </c>
      <c r="S21" s="38">
        <f>ElecMulti_Other_Nil!S191</f>
        <v>0.37555741191792663</v>
      </c>
      <c r="T21" s="38">
        <f>ElecMulti_Other_Nil!T191</f>
        <v>0.37550403656820436</v>
      </c>
      <c r="V21" s="135" t="s">
        <v>406</v>
      </c>
      <c r="W21" s="38">
        <f>Gas_Other_Nil!K191</f>
        <v>0.29624795193665687</v>
      </c>
      <c r="X21" s="38">
        <f>Gas_Other_Nil!L191</f>
        <v>0.29924049121736551</v>
      </c>
      <c r="Y21" s="38">
        <f>Gas_Other_Nil!M191</f>
        <v>0.31073573711204616</v>
      </c>
      <c r="Z21" s="38">
        <f>Gas_Other_Nil!N191</f>
        <v>0.34381659968945388</v>
      </c>
      <c r="AA21" s="38">
        <f>Gas_Other_Nil!Q191</f>
        <v>0.3532978115299103</v>
      </c>
      <c r="AB21" s="38">
        <f>Gas_Other_Nil!R191</f>
        <v>0.35585978057964157</v>
      </c>
      <c r="AC21" s="38">
        <f>Gas_Other_Nil!S191</f>
        <v>0.36452154710060708</v>
      </c>
      <c r="AD21" s="38">
        <f>Gas_Other_Nil!T191</f>
        <v>0.34689191001660669</v>
      </c>
      <c r="AE21" s="7"/>
      <c r="AF21" s="135" t="s">
        <v>406</v>
      </c>
      <c r="AG21" s="38">
        <f t="shared" si="1"/>
        <v>0.60106519336316322</v>
      </c>
      <c r="AH21" s="38">
        <f t="shared" si="2"/>
        <v>0.60587058391364701</v>
      </c>
      <c r="AI21" s="38">
        <f t="shared" si="3"/>
        <v>0.63226987051568129</v>
      </c>
      <c r="AJ21" s="38">
        <f t="shared" si="4"/>
        <v>0.69750974481385741</v>
      </c>
      <c r="AK21" s="38">
        <f t="shared" si="5"/>
        <v>0.71726933364982781</v>
      </c>
      <c r="AL21" s="38">
        <f t="shared" si="6"/>
        <v>0.72126143246829677</v>
      </c>
      <c r="AM21" s="38">
        <f t="shared" si="7"/>
        <v>0.74403179487630555</v>
      </c>
      <c r="AN21" s="38">
        <f t="shared" si="7"/>
        <v>0.72634419977383735</v>
      </c>
    </row>
    <row r="22" spans="2:40" s="189" customFormat="1" ht="10.5" customHeight="1" x14ac:dyDescent="0.2">
      <c r="B22" s="135" t="s">
        <v>388</v>
      </c>
      <c r="C22" s="38">
        <f>ElecSingle_Other_Nil!K192</f>
        <v>1.2884570048708395</v>
      </c>
      <c r="D22" s="38">
        <f>ElecSingle_Other_Nil!L192</f>
        <v>1.2965689229991426</v>
      </c>
      <c r="E22" s="38">
        <f>ElecSingle_Other_Nil!M192</f>
        <v>1.3572994363737172</v>
      </c>
      <c r="F22" s="38">
        <f>ElecSingle_Other_Nil!N192</f>
        <v>1.4868241693831428</v>
      </c>
      <c r="G22" s="38">
        <f>ElecSingle_Other_Nil!Q192</f>
        <v>1.528813565806703</v>
      </c>
      <c r="H22" s="38">
        <f>ElecSingle_Other_Nil!R192</f>
        <v>1.5350666128718873</v>
      </c>
      <c r="I22" s="38">
        <f>ElecSingle_Other_Nil!S192</f>
        <v>1.5920239638819484</v>
      </c>
      <c r="J22" s="38">
        <f>ElecSingle_Other_Nil!T192</f>
        <v>1.5919861966976829</v>
      </c>
      <c r="K22" s="7"/>
      <c r="L22" s="135" t="s">
        <v>388</v>
      </c>
      <c r="M22" s="38">
        <f>ElecMulti_Other_Nil!K192</f>
        <v>1.2935975501555486</v>
      </c>
      <c r="N22" s="38">
        <f>ElecMulti_Other_Nil!L192</f>
        <v>1.3017754169727509</v>
      </c>
      <c r="O22" s="38">
        <f>ElecMulti_Other_Nil!M192</f>
        <v>1.3625785486611228</v>
      </c>
      <c r="P22" s="38">
        <f>ElecMulti_Other_Nil!N192</f>
        <v>1.4921405533587304</v>
      </c>
      <c r="Q22" s="38">
        <f>ElecMulti_Other_Nil!Q192</f>
        <v>1.5341884907279846</v>
      </c>
      <c r="R22" s="38">
        <f>ElecMulti_Other_Nil!R192</f>
        <v>1.5404820362613385</v>
      </c>
      <c r="S22" s="38">
        <f>ElecMulti_Other_Nil!S192</f>
        <v>1.5974662240967812</v>
      </c>
      <c r="T22" s="38">
        <f>ElecMulti_Other_Nil!T192</f>
        <v>1.597443805076298</v>
      </c>
      <c r="V22" s="135" t="s">
        <v>388</v>
      </c>
      <c r="W22" s="38">
        <f>Gas_Other_Nil!K192</f>
        <v>1.4550432894434293</v>
      </c>
      <c r="X22" s="38">
        <f>Gas_Other_Nil!L192</f>
        <v>1.4699029479164465</v>
      </c>
      <c r="Y22" s="38">
        <f>Gas_Other_Nil!M192</f>
        <v>1.5248740179248306</v>
      </c>
      <c r="Z22" s="38">
        <f>Gas_Other_Nil!N192</f>
        <v>1.6810061544193398</v>
      </c>
      <c r="AA22" s="38">
        <f>Gas_Other_Nil!Q192</f>
        <v>1.7263235180077918</v>
      </c>
      <c r="AB22" s="38">
        <f>Gas_Other_Nil!R192</f>
        <v>1.7388562004680221</v>
      </c>
      <c r="AC22" s="38">
        <f>Gas_Other_Nil!S192</f>
        <v>1.779957221137541</v>
      </c>
      <c r="AD22" s="38">
        <f>Gas_Other_Nil!T192</f>
        <v>1.6972211285225038</v>
      </c>
      <c r="AE22" s="7"/>
      <c r="AF22" s="135" t="s">
        <v>388</v>
      </c>
      <c r="AG22" s="38">
        <f t="shared" si="1"/>
        <v>2.743500294314269</v>
      </c>
      <c r="AH22" s="38">
        <f t="shared" si="2"/>
        <v>2.7664718709155891</v>
      </c>
      <c r="AI22" s="38">
        <f t="shared" si="3"/>
        <v>2.882173454298548</v>
      </c>
      <c r="AJ22" s="38">
        <f t="shared" si="4"/>
        <v>3.1678303238024825</v>
      </c>
      <c r="AK22" s="38">
        <f t="shared" si="5"/>
        <v>3.2551370838144948</v>
      </c>
      <c r="AL22" s="38">
        <f t="shared" si="6"/>
        <v>3.2739228133399094</v>
      </c>
      <c r="AM22" s="38">
        <f t="shared" si="7"/>
        <v>3.3719811850194894</v>
      </c>
      <c r="AN22" s="38">
        <f t="shared" si="7"/>
        <v>3.289207325220187</v>
      </c>
    </row>
    <row r="23" spans="2:40" s="189" customFormat="1" ht="10.5" customHeight="1" x14ac:dyDescent="0.2">
      <c r="B23" s="183" t="s">
        <v>404</v>
      </c>
      <c r="C23" s="38">
        <f>ElecSingle_Other_Nil!K193</f>
        <v>0.75226449390475369</v>
      </c>
      <c r="D23" s="38">
        <f>ElecSingle_Other_Nil!L193</f>
        <v>0.75851536465526193</v>
      </c>
      <c r="E23" s="38">
        <f>ElecSingle_Other_Nil!M193</f>
        <v>0.80099965721612765</v>
      </c>
      <c r="F23" s="38">
        <f>ElecSingle_Other_Nil!N193</f>
        <v>0.90080864841034014</v>
      </c>
      <c r="G23" s="38">
        <f>ElecSingle_Other_Nil!Q193</f>
        <v>0.93587493362082863</v>
      </c>
      <c r="H23" s="38">
        <f>ElecSingle_Other_Nil!R193</f>
        <v>0.94069339805588448</v>
      </c>
      <c r="I23" s="38">
        <f>ElecSingle_Other_Nil!S193</f>
        <v>0.97397192787032549</v>
      </c>
      <c r="J23" s="38">
        <f>ElecSingle_Other_Nil!T193</f>
        <v>0.97394282528525022</v>
      </c>
      <c r="K23" s="7"/>
      <c r="L23" s="183" t="s">
        <v>404</v>
      </c>
      <c r="M23" s="38">
        <f>ElecMulti_Other_Nil!K193</f>
        <v>0.75622568824296266</v>
      </c>
      <c r="N23" s="38">
        <f>ElecMulti_Other_Nil!L193</f>
        <v>0.76252737764375234</v>
      </c>
      <c r="O23" s="38">
        <f>ElecMulti_Other_Nil!M193</f>
        <v>0.80506762832531009</v>
      </c>
      <c r="P23" s="38">
        <f>ElecMulti_Other_Nil!N193</f>
        <v>0.90490534028590552</v>
      </c>
      <c r="Q23" s="38">
        <f>ElecMulti_Other_Nil!Q193</f>
        <v>0.94001673589807211</v>
      </c>
      <c r="R23" s="38">
        <f>ElecMulti_Other_Nil!R193</f>
        <v>0.94486640758720952</v>
      </c>
      <c r="S23" s="38">
        <f>ElecMulti_Other_Nil!S193</f>
        <v>0.9781656172857619</v>
      </c>
      <c r="T23" s="38">
        <f>ElecMulti_Other_Nil!T193</f>
        <v>0.9781483416676926</v>
      </c>
      <c r="V23" s="183" t="s">
        <v>404</v>
      </c>
      <c r="W23" s="38">
        <f>Gas_Other_Nil!K193</f>
        <v>1.1212252632297603</v>
      </c>
      <c r="X23" s="38">
        <f>Gas_Other_Nil!L193</f>
        <v>1.1326757984844791</v>
      </c>
      <c r="Y23" s="38">
        <f>Gas_Other_Nil!M193</f>
        <v>1.1750353302505394</v>
      </c>
      <c r="Z23" s="38">
        <f>Gas_Other_Nil!N193</f>
        <v>1.295347417945637</v>
      </c>
      <c r="AA23" s="38">
        <f>Gas_Other_Nil!Q193</f>
        <v>1.3302680098530959</v>
      </c>
      <c r="AB23" s="38">
        <f>Gas_Other_Nil!R193</f>
        <v>1.3399254271219816</v>
      </c>
      <c r="AC23" s="38">
        <f>Gas_Other_Nil!S193</f>
        <v>1.3715969952832423</v>
      </c>
      <c r="AD23" s="38">
        <f>Gas_Other_Nil!T193</f>
        <v>1.3078423304606033</v>
      </c>
      <c r="AE23" s="7"/>
      <c r="AF23" s="183" t="s">
        <v>404</v>
      </c>
      <c r="AG23" s="38">
        <f t="shared" si="1"/>
        <v>1.8734897571345139</v>
      </c>
      <c r="AH23" s="38">
        <f t="shared" si="2"/>
        <v>1.8911911631397409</v>
      </c>
      <c r="AI23" s="38">
        <f t="shared" si="3"/>
        <v>1.9760349874666669</v>
      </c>
      <c r="AJ23" s="38">
        <f t="shared" si="4"/>
        <v>2.1961560663559769</v>
      </c>
      <c r="AK23" s="38">
        <f t="shared" si="5"/>
        <v>2.2661429434739246</v>
      </c>
      <c r="AL23" s="38">
        <f t="shared" si="6"/>
        <v>2.2806188251778661</v>
      </c>
      <c r="AM23" s="38">
        <f t="shared" si="7"/>
        <v>2.3455689231535679</v>
      </c>
      <c r="AN23" s="38">
        <f t="shared" si="7"/>
        <v>2.2817851557458537</v>
      </c>
    </row>
    <row r="24" spans="2:40" s="189" customFormat="1" ht="10.5" customHeight="1" x14ac:dyDescent="0.2">
      <c r="B24" s="135" t="s">
        <v>373</v>
      </c>
      <c r="C24" s="38">
        <f>ElecSingle_Other_Nil!K194</f>
        <v>68.565763055510402</v>
      </c>
      <c r="D24" s="38">
        <f>ElecSingle_Other_Nil!L194</f>
        <v>68.998956809295379</v>
      </c>
      <c r="E24" s="38">
        <f>ElecSingle_Other_Nil!M194</f>
        <v>72.237782590787134</v>
      </c>
      <c r="F24" s="38">
        <f>ElecSingle_Other_Nil!N194</f>
        <v>79.15467997718747</v>
      </c>
      <c r="G24" s="38">
        <f>ElecSingle_Other_Nil!Q194</f>
        <v>81.399713582384081</v>
      </c>
      <c r="H24" s="38">
        <f>ElecSingle_Other_Nil!R194</f>
        <v>81.733639651153254</v>
      </c>
      <c r="I24" s="38">
        <f>ElecSingle_Other_Nil!S194</f>
        <v>84.76467225905651</v>
      </c>
      <c r="J24" s="38">
        <f>ElecSingle_Other_Nil!T194</f>
        <v>84.762655410752217</v>
      </c>
      <c r="K24" s="7"/>
      <c r="L24" s="135" t="s">
        <v>373</v>
      </c>
      <c r="M24" s="38">
        <f>ElecMulti_Other_Nil!K194</f>
        <v>68.840279153079877</v>
      </c>
      <c r="N24" s="38">
        <f>ElecMulti_Other_Nil!L194</f>
        <v>69.276994707707715</v>
      </c>
      <c r="O24" s="38">
        <f>ElecMulti_Other_Nil!M194</f>
        <v>72.519698462257139</v>
      </c>
      <c r="P24" s="38">
        <f>ElecMulti_Other_Nil!N194</f>
        <v>79.438586236412604</v>
      </c>
      <c r="Q24" s="38">
        <f>ElecMulti_Other_Nil!Q194</f>
        <v>81.686746053143224</v>
      </c>
      <c r="R24" s="38">
        <f>ElecMulti_Other_Nil!R194</f>
        <v>82.022834826610762</v>
      </c>
      <c r="S24" s="38">
        <f>ElecMulti_Other_Nil!S194</f>
        <v>85.055300578308461</v>
      </c>
      <c r="T24" s="38">
        <f>ElecMulti_Other_Nil!T194</f>
        <v>85.054103354731296</v>
      </c>
      <c r="V24" s="135" t="s">
        <v>373</v>
      </c>
      <c r="W24" s="38">
        <f>Gas_Other_Nil!K194</f>
        <v>77.702419391346695</v>
      </c>
      <c r="X24" s="38">
        <f>Gas_Other_Nil!L194</f>
        <v>78.495956891611939</v>
      </c>
      <c r="Y24" s="38">
        <f>Gas_Other_Nil!M194</f>
        <v>81.431529439296341</v>
      </c>
      <c r="Z24" s="38">
        <f>Gas_Other_Nil!N194</f>
        <v>89.769319000872855</v>
      </c>
      <c r="AA24" s="38">
        <f>Gas_Other_Nil!Q194</f>
        <v>92.189363006991002</v>
      </c>
      <c r="AB24" s="38">
        <f>Gas_Other_Nil!R194</f>
        <v>92.858635018132276</v>
      </c>
      <c r="AC24" s="38">
        <f>Gas_Other_Nil!S194</f>
        <v>95.053517306958852</v>
      </c>
      <c r="AD24" s="38">
        <f>Gas_Other_Nil!T194</f>
        <v>90.63523325052094</v>
      </c>
      <c r="AE24" s="7"/>
      <c r="AF24" s="135" t="s">
        <v>373</v>
      </c>
      <c r="AG24" s="38">
        <f t="shared" si="1"/>
        <v>146.26818244685711</v>
      </c>
      <c r="AH24" s="38">
        <f t="shared" si="2"/>
        <v>147.49491370090732</v>
      </c>
      <c r="AI24" s="38">
        <f t="shared" si="3"/>
        <v>153.66931203008346</v>
      </c>
      <c r="AJ24" s="38">
        <f t="shared" si="4"/>
        <v>168.92399897806033</v>
      </c>
      <c r="AK24" s="38">
        <f t="shared" si="5"/>
        <v>173.58907658937508</v>
      </c>
      <c r="AL24" s="38">
        <f t="shared" si="6"/>
        <v>174.59227466928553</v>
      </c>
      <c r="AM24" s="38">
        <f t="shared" si="7"/>
        <v>179.81818956601535</v>
      </c>
      <c r="AN24" s="38">
        <f t="shared" si="7"/>
        <v>175.39788866127316</v>
      </c>
    </row>
    <row r="25" spans="2:40" s="189" customFormat="1" ht="10.5" customHeight="1" x14ac:dyDescent="0.2">
      <c r="B25"/>
      <c r="C25"/>
      <c r="D25"/>
      <c r="E25"/>
      <c r="F25"/>
      <c r="G25"/>
      <c r="H25"/>
      <c r="I25"/>
      <c r="J25"/>
      <c r="K25" s="7"/>
      <c r="L25"/>
      <c r="M25"/>
      <c r="N25"/>
      <c r="O25"/>
      <c r="P25"/>
      <c r="Q25"/>
      <c r="R25"/>
      <c r="S25"/>
      <c r="T25"/>
      <c r="V25"/>
      <c r="W25"/>
      <c r="X25"/>
      <c r="Y25"/>
      <c r="Z25"/>
      <c r="AA25"/>
      <c r="AB25"/>
      <c r="AC25"/>
      <c r="AD25"/>
      <c r="AE25" s="7"/>
      <c r="AF25" s="135" t="s">
        <v>637</v>
      </c>
      <c r="AG25" s="38">
        <f>AG24*1.05</f>
        <v>153.58159156919999</v>
      </c>
      <c r="AH25" s="38">
        <f t="shared" ref="AH25:AN25" si="8">AH24*1.05</f>
        <v>154.8696593859527</v>
      </c>
      <c r="AI25" s="38">
        <f t="shared" si="8"/>
        <v>161.35277763158763</v>
      </c>
      <c r="AJ25" s="38">
        <f t="shared" si="8"/>
        <v>177.37019892696335</v>
      </c>
      <c r="AK25" s="38">
        <f t="shared" si="8"/>
        <v>182.26853041884385</v>
      </c>
      <c r="AL25" s="38">
        <f t="shared" si="8"/>
        <v>183.32188840274981</v>
      </c>
      <c r="AM25" s="38">
        <f t="shared" si="8"/>
        <v>188.80909904431613</v>
      </c>
      <c r="AN25" s="38">
        <f t="shared" si="8"/>
        <v>184.16778309433681</v>
      </c>
    </row>
    <row r="26" spans="2:40" s="194" customFormat="1" ht="10.5" customHeight="1" x14ac:dyDescent="0.2">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row>
    <row r="27" spans="2:40" s="189" customFormat="1" ht="38.25" customHeight="1" x14ac:dyDescent="0.2">
      <c r="B27" s="193" t="s">
        <v>405</v>
      </c>
      <c r="C27" s="106" t="s">
        <v>421</v>
      </c>
      <c r="D27" s="106" t="s">
        <v>422</v>
      </c>
      <c r="E27" s="106" t="s">
        <v>423</v>
      </c>
      <c r="F27" s="106" t="s">
        <v>424</v>
      </c>
      <c r="G27" s="106" t="s">
        <v>561</v>
      </c>
      <c r="H27" s="106" t="s">
        <v>569</v>
      </c>
      <c r="I27" s="106" t="s">
        <v>579</v>
      </c>
      <c r="J27" s="106" t="s">
        <v>631</v>
      </c>
      <c r="K27" s="7"/>
      <c r="L27" s="193" t="s">
        <v>405</v>
      </c>
      <c r="M27" s="106" t="s">
        <v>421</v>
      </c>
      <c r="N27" s="106" t="s">
        <v>422</v>
      </c>
      <c r="O27" s="106" t="s">
        <v>423</v>
      </c>
      <c r="P27" s="106" t="s">
        <v>424</v>
      </c>
      <c r="Q27" s="106" t="s">
        <v>561</v>
      </c>
      <c r="R27" s="106" t="s">
        <v>569</v>
      </c>
      <c r="S27" s="106" t="s">
        <v>579</v>
      </c>
      <c r="T27" s="106" t="s">
        <v>631</v>
      </c>
      <c r="V27" s="193" t="s">
        <v>405</v>
      </c>
      <c r="W27" s="106" t="s">
        <v>421</v>
      </c>
      <c r="X27" s="106" t="s">
        <v>422</v>
      </c>
      <c r="Y27" s="106" t="s">
        <v>423</v>
      </c>
      <c r="Z27" s="106" t="s">
        <v>424</v>
      </c>
      <c r="AA27" s="106" t="s">
        <v>561</v>
      </c>
      <c r="AB27" s="106" t="s">
        <v>569</v>
      </c>
      <c r="AC27" s="106" t="s">
        <v>579</v>
      </c>
      <c r="AD27" s="106" t="s">
        <v>631</v>
      </c>
      <c r="AE27" s="7"/>
      <c r="AF27" s="193" t="s">
        <v>405</v>
      </c>
      <c r="AG27" s="106" t="s">
        <v>421</v>
      </c>
      <c r="AH27" s="106" t="s">
        <v>422</v>
      </c>
      <c r="AI27" s="106" t="s">
        <v>423</v>
      </c>
      <c r="AJ27" s="106" t="s">
        <v>424</v>
      </c>
      <c r="AK27" s="106" t="s">
        <v>561</v>
      </c>
      <c r="AL27" s="106" t="s">
        <v>569</v>
      </c>
      <c r="AM27" s="106" t="s">
        <v>579</v>
      </c>
      <c r="AN27" s="106" t="s">
        <v>631</v>
      </c>
    </row>
    <row r="28" spans="2:40" s="189" customFormat="1" ht="10.5" customHeight="1" x14ac:dyDescent="0.2">
      <c r="B28" s="135"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38">
        <f>ElecSingle_Other_3100kWh!T183</f>
        <v>154.3252669413111</v>
      </c>
      <c r="K28" s="7"/>
      <c r="L28" s="135" t="s">
        <v>341</v>
      </c>
      <c r="M28" s="38">
        <f>ElecMulti_Other_4200kWh!K183</f>
        <v>231.08727248304805</v>
      </c>
      <c r="N28" s="38">
        <f>ElecMulti_Other_4200kWh!L183</f>
        <v>222.53887479985914</v>
      </c>
      <c r="O28" s="38">
        <f>ElecMulti_Other_4200kWh!M183</f>
        <v>235.40981965465372</v>
      </c>
      <c r="P28" s="38">
        <f>ElecMulti_Other_4200kWh!N183</f>
        <v>262.73828123377126</v>
      </c>
      <c r="Q28" s="38">
        <f>ElecMulti_Other_4200kWh!Q183</f>
        <v>305.29338052765604</v>
      </c>
      <c r="R28" s="38">
        <f>ElecMulti_Other_4200kWh!R183</f>
        <v>273.36331230494829</v>
      </c>
      <c r="S28" s="38">
        <f>ElecMulti_Other_4200kWh!S183</f>
        <v>251.00887731830213</v>
      </c>
      <c r="T28" s="38">
        <f>ElecMulti_Other_4200kWh!T183</f>
        <v>209.87327464862173</v>
      </c>
      <c r="V28" s="135" t="s">
        <v>341</v>
      </c>
      <c r="W28" s="38">
        <f>Gas_Other_12000kWh!K183</f>
        <v>200.74683223176862</v>
      </c>
      <c r="X28" s="38">
        <f>Gas_Other_12000kWh!L183</f>
        <v>199.05760849983216</v>
      </c>
      <c r="Y28" s="38">
        <f>Gas_Other_12000kWh!M183</f>
        <v>215.77106184657609</v>
      </c>
      <c r="Z28" s="38">
        <f>Gas_Other_12000kWh!N183</f>
        <v>243.35846990910571</v>
      </c>
      <c r="AA28" s="38">
        <f>Gas_Other_12000kWh!Q183</f>
        <v>281.17733015023748</v>
      </c>
      <c r="AB28" s="38">
        <f>Gas_Other_12000kWh!R183</f>
        <v>230.77888190073506</v>
      </c>
      <c r="AC28" s="38">
        <f>Gas_Other_12000kWh!S183</f>
        <v>206.31785050021912</v>
      </c>
      <c r="AD28" s="38">
        <f>Gas_Other_12000kWh!T183</f>
        <v>145.13269789847294</v>
      </c>
      <c r="AE28" s="7"/>
      <c r="AF28" s="135" t="s">
        <v>341</v>
      </c>
      <c r="AG28" s="38">
        <f>IFERROR(C28+W28,"-")</f>
        <v>370.78325949544615</v>
      </c>
      <c r="AH28" s="38">
        <f t="shared" ref="AH28" si="9">IFERROR(D28+X28,"-")</f>
        <v>362.50352181693142</v>
      </c>
      <c r="AI28" s="38">
        <f t="shared" ref="AI28" si="10">IFERROR(E28+Y28,"-")</f>
        <v>388.92912261374386</v>
      </c>
      <c r="AJ28" s="38">
        <f t="shared" ref="AJ28" si="11">IFERROR(F28+Z28,"-")</f>
        <v>436.03275133232381</v>
      </c>
      <c r="AK28" s="38">
        <f t="shared" ref="AK28" si="12">IFERROR(G28+AA28,"-")</f>
        <v>505.96081857660658</v>
      </c>
      <c r="AL28" s="38">
        <f t="shared" ref="AL28" si="13">IFERROR(H28+AB28,"-")</f>
        <v>431.40559996257514</v>
      </c>
      <c r="AM28" s="38">
        <f t="shared" ref="AM28:AN28" si="14">IFERROR(I28+AC28,"-")</f>
        <v>390.52812729357402</v>
      </c>
      <c r="AN28" s="38">
        <f t="shared" si="14"/>
        <v>299.45796483978404</v>
      </c>
    </row>
    <row r="29" spans="2:40" s="189" customFormat="1" ht="10.5" customHeight="1" x14ac:dyDescent="0.2">
      <c r="B29" s="135"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38">
        <f>ElecSingle_Other_3100kWh!T184</f>
        <v>18.715424771732444</v>
      </c>
      <c r="K29" s="7"/>
      <c r="L29" s="135" t="s">
        <v>300</v>
      </c>
      <c r="M29" s="38">
        <f>ElecMulti_Other_4200kWh!K184</f>
        <v>3.695838468799503</v>
      </c>
      <c r="N29" s="38">
        <f>ElecMulti_Other_4200kWh!L184</f>
        <v>3.5853367720281919</v>
      </c>
      <c r="O29" s="38">
        <f>ElecMulti_Other_4200kWh!M184</f>
        <v>12.42910064094038</v>
      </c>
      <c r="P29" s="38">
        <f>ElecMulti_Other_4200kWh!N184</f>
        <v>11.815456613688003</v>
      </c>
      <c r="Q29" s="38">
        <f>ElecMulti_Other_4200kWh!Q184</f>
        <v>15.875278204103214</v>
      </c>
      <c r="R29" s="38">
        <f>ElecMulti_Other_4200kWh!R184</f>
        <v>15.252517859400495</v>
      </c>
      <c r="S29" s="38">
        <f>ElecMulti_Other_4200kWh!S184</f>
        <v>18.162094323274683</v>
      </c>
      <c r="T29" s="38">
        <f>ElecMulti_Other_4200kWh!T184</f>
        <v>18.515809469683656</v>
      </c>
      <c r="V29" s="135" t="s">
        <v>300</v>
      </c>
      <c r="W29" s="38"/>
      <c r="X29" s="38"/>
      <c r="Y29" s="38"/>
      <c r="Z29" s="38"/>
      <c r="AA29" s="38"/>
      <c r="AB29" s="38"/>
      <c r="AC29" s="38"/>
      <c r="AD29" s="38"/>
      <c r="AE29" s="7"/>
      <c r="AF29" s="135" t="s">
        <v>300</v>
      </c>
      <c r="AG29" s="38">
        <f t="shared" ref="AG29:AG39" si="15">IFERROR(C29+W29,"-")</f>
        <v>3.4648843503671367</v>
      </c>
      <c r="AH29" s="38">
        <f t="shared" ref="AH29:AH39" si="16">IFERROR(D29+X29,"-")</f>
        <v>3.3612879396840958</v>
      </c>
      <c r="AI29" s="38">
        <f t="shared" ref="AI29:AI39" si="17">IFERROR(E29+Y29,"-")</f>
        <v>11.652403061262774</v>
      </c>
      <c r="AJ29" s="38">
        <f t="shared" ref="AJ29:AJ39" si="18">IFERROR(F29+Z29,"-")</f>
        <v>11.077105801368656</v>
      </c>
      <c r="AK29" s="38">
        <f t="shared" ref="AK29:AK39" si="19">IFERROR(G29+AA29,"-")</f>
        <v>14.883230646022749</v>
      </c>
      <c r="AL29" s="38">
        <f t="shared" ref="AL29:AL39" si="20">IFERROR(H29+AB29,"-")</f>
        <v>14.819176551301227</v>
      </c>
      <c r="AM29" s="38">
        <f t="shared" ref="AM29:AN39" si="21">IFERROR(I29+AC29,"-")</f>
        <v>17.646102036866232</v>
      </c>
      <c r="AN29" s="38">
        <f t="shared" si="21"/>
        <v>18.715424771732444</v>
      </c>
    </row>
    <row r="30" spans="2:40" s="189" customFormat="1" ht="10.5" customHeight="1" x14ac:dyDescent="0.2">
      <c r="B30" s="135" t="s">
        <v>601</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38">
        <f>ElecSingle_Other_3100kWh!T185</f>
        <v>4.5552674196923926</v>
      </c>
      <c r="K30" s="7"/>
      <c r="L30" s="135" t="s">
        <v>601</v>
      </c>
      <c r="M30" s="38" t="str">
        <f>ElecMulti_Other_4200kWh!K185</f>
        <v>-</v>
      </c>
      <c r="N30" s="38" t="str">
        <f>ElecMulti_Other_4200kWh!L185</f>
        <v>-</v>
      </c>
      <c r="O30" s="38" t="str">
        <f>ElecMulti_Other_4200kWh!M185</f>
        <v>-</v>
      </c>
      <c r="P30" s="38" t="str">
        <f>ElecMulti_Other_4200kWh!N185</f>
        <v>-</v>
      </c>
      <c r="Q30" s="38" t="str">
        <f>ElecMulti_Other_4200kWh!Q185</f>
        <v>-</v>
      </c>
      <c r="R30" s="38" t="str">
        <f>ElecMulti_Other_4200kWh!R185</f>
        <v>-</v>
      </c>
      <c r="S30" s="38" t="str">
        <f>ElecMulti_Other_4200kWh!S185</f>
        <v>-</v>
      </c>
      <c r="T30" s="38">
        <f>ElecMulti_Other_4200kWh!T185</f>
        <v>6.5476579358857476</v>
      </c>
      <c r="V30" s="135" t="s">
        <v>601</v>
      </c>
      <c r="W30" s="38" t="str">
        <f>Gas_Other_12000kWh!K185</f>
        <v>-</v>
      </c>
      <c r="X30" s="38" t="str">
        <f>Gas_Other_12000kWh!L185</f>
        <v>-</v>
      </c>
      <c r="Y30" s="38" t="str">
        <f>Gas_Other_12000kWh!M185</f>
        <v>-</v>
      </c>
      <c r="Z30" s="38" t="str">
        <f>Gas_Other_12000kWh!N185</f>
        <v>-</v>
      </c>
      <c r="AA30" s="38" t="str">
        <f>Gas_Other_12000kWh!Q185</f>
        <v>-</v>
      </c>
      <c r="AB30" s="38" t="str">
        <f>Gas_Other_12000kWh!R185</f>
        <v>-</v>
      </c>
      <c r="AC30" s="38" t="str">
        <f>Gas_Other_12000kWh!S185</f>
        <v>-</v>
      </c>
      <c r="AD30" s="38">
        <f>Gas_Other_12000kWh!T185</f>
        <v>10.705717509101307</v>
      </c>
      <c r="AE30" s="7"/>
      <c r="AF30" s="135" t="s">
        <v>601</v>
      </c>
      <c r="AG30" s="38" t="str">
        <f t="shared" si="15"/>
        <v>-</v>
      </c>
      <c r="AH30" s="38" t="str">
        <f t="shared" si="16"/>
        <v>-</v>
      </c>
      <c r="AI30" s="38" t="str">
        <f t="shared" si="17"/>
        <v>-</v>
      </c>
      <c r="AJ30" s="38" t="str">
        <f t="shared" si="18"/>
        <v>-</v>
      </c>
      <c r="AK30" s="38" t="str">
        <f t="shared" si="19"/>
        <v>-</v>
      </c>
      <c r="AL30" s="38" t="str">
        <f t="shared" si="20"/>
        <v>-</v>
      </c>
      <c r="AM30" s="38" t="str">
        <f t="shared" si="21"/>
        <v>-</v>
      </c>
      <c r="AN30" s="38">
        <f t="shared" si="21"/>
        <v>15.2609849287937</v>
      </c>
    </row>
    <row r="31" spans="2:40" s="189" customFormat="1" ht="10.5" customHeight="1" x14ac:dyDescent="0.2">
      <c r="B31" s="135"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38">
        <f>ElecSingle_Other_3100kWh!T186</f>
        <v>146.37460328886968</v>
      </c>
      <c r="K31" s="7"/>
      <c r="L31" s="135" t="s">
        <v>342</v>
      </c>
      <c r="M31" s="38">
        <f>ElecMulti_Other_4200kWh!K186</f>
        <v>130.55258801843289</v>
      </c>
      <c r="N31" s="38">
        <f>ElecMulti_Other_4200kWh!L186</f>
        <v>129.35238675068516</v>
      </c>
      <c r="O31" s="38">
        <f>ElecMulti_Other_4200kWh!M186</f>
        <v>157.8318837971301</v>
      </c>
      <c r="P31" s="38">
        <f>ElecMulti_Other_4200kWh!N186</f>
        <v>154.98567213011947</v>
      </c>
      <c r="Q31" s="38">
        <f>ElecMulti_Other_4200kWh!Q186</f>
        <v>173.56318588672494</v>
      </c>
      <c r="R31" s="38">
        <f>ElecMulti_Other_4200kWh!R186</f>
        <v>176.27169701252936</v>
      </c>
      <c r="S31" s="38">
        <f>ElecMulti_Other_4200kWh!S186</f>
        <v>192.37787530232828</v>
      </c>
      <c r="T31" s="38">
        <f>ElecMulti_Other_4200kWh!T186</f>
        <v>195.97839369940553</v>
      </c>
      <c r="V31" s="135" t="s">
        <v>342</v>
      </c>
      <c r="W31" s="38">
        <f>Gas_Other_12000kWh!K186</f>
        <v>19.106297226763822</v>
      </c>
      <c r="X31" s="38">
        <f>Gas_Other_12000kWh!L186</f>
        <v>19.106297226763822</v>
      </c>
      <c r="Y31" s="38">
        <f>Gas_Other_12000kWh!M186</f>
        <v>20.852393125569616</v>
      </c>
      <c r="Z31" s="38">
        <f>Gas_Other_12000kWh!N186</f>
        <v>20.849370287873601</v>
      </c>
      <c r="AA31" s="38">
        <f>Gas_Other_12000kWh!Q186</f>
        <v>21.50319340120604</v>
      </c>
      <c r="AB31" s="38">
        <f>Gas_Other_12000kWh!R186</f>
        <v>21.819481548965165</v>
      </c>
      <c r="AC31" s="38">
        <f>Gas_Other_12000kWh!S186</f>
        <v>25.256715910577434</v>
      </c>
      <c r="AD31" s="38">
        <f>Gas_Other_12000kWh!T186</f>
        <v>24.167303215101221</v>
      </c>
      <c r="AE31" s="7"/>
      <c r="AF31" s="135" t="s">
        <v>342</v>
      </c>
      <c r="AG31" s="38">
        <f t="shared" si="15"/>
        <v>116.97842314492706</v>
      </c>
      <c r="AH31" s="38">
        <f t="shared" si="16"/>
        <v>116.16718161364693</v>
      </c>
      <c r="AI31" s="38">
        <f t="shared" si="17"/>
        <v>139.17987234247994</v>
      </c>
      <c r="AJ31" s="38">
        <f t="shared" si="18"/>
        <v>137.08019513839329</v>
      </c>
      <c r="AK31" s="38">
        <f t="shared" si="19"/>
        <v>151.46022164065715</v>
      </c>
      <c r="AL31" s="38">
        <f t="shared" si="20"/>
        <v>153.72428763278873</v>
      </c>
      <c r="AM31" s="38">
        <f t="shared" si="21"/>
        <v>169.12642908351913</v>
      </c>
      <c r="AN31" s="38">
        <f t="shared" si="21"/>
        <v>170.54190650397089</v>
      </c>
    </row>
    <row r="32" spans="2:40" s="189" customFormat="1" ht="10.5" customHeight="1" x14ac:dyDescent="0.2">
      <c r="B32" s="135"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38">
        <f>ElecSingle_Other_3100kWh!T187</f>
        <v>144.00471246533911</v>
      </c>
      <c r="K32" s="7"/>
      <c r="L32" s="135" t="s">
        <v>343</v>
      </c>
      <c r="M32" s="38">
        <f>ElecMulti_Other_4200kWh!K187</f>
        <v>140.67827761874798</v>
      </c>
      <c r="N32" s="38">
        <f>ElecMulti_Other_4200kWh!L187</f>
        <v>141.88362767308908</v>
      </c>
      <c r="O32" s="38">
        <f>ElecMulti_Other_4200kWh!M187</f>
        <v>146.74643050364855</v>
      </c>
      <c r="P32" s="38">
        <f>ElecMulti_Other_4200kWh!N187</f>
        <v>146.21321809921974</v>
      </c>
      <c r="Q32" s="38">
        <f>ElecMulti_Other_4200kWh!Q187</f>
        <v>154.98695474225545</v>
      </c>
      <c r="R32" s="38">
        <f>ElecMulti_Other_4200kWh!R187</f>
        <v>155.91941768584419</v>
      </c>
      <c r="S32" s="38">
        <f>ElecMulti_Other_4200kWh!S187</f>
        <v>156.82128408270361</v>
      </c>
      <c r="T32" s="38">
        <f>ElecMulti_Other_4200kWh!T187</f>
        <v>160.05334295858538</v>
      </c>
      <c r="V32" s="135" t="s">
        <v>343</v>
      </c>
      <c r="W32" s="38">
        <f>Gas_Other_12000kWh!K187</f>
        <v>122.43954491549439</v>
      </c>
      <c r="X32" s="38">
        <f>Gas_Other_12000kWh!L187</f>
        <v>122.46354491524748</v>
      </c>
      <c r="Y32" s="38">
        <f>Gas_Other_12000kWh!M187</f>
        <v>126.26991866834115</v>
      </c>
      <c r="Z32" s="38">
        <f>Gas_Other_12000kWh!N187</f>
        <v>126.34191866760045</v>
      </c>
      <c r="AA32" s="38">
        <f>Gas_Other_12000kWh!Q187</f>
        <v>131.74472031618731</v>
      </c>
      <c r="AB32" s="38">
        <f>Gas_Other_12000kWh!R187</f>
        <v>131.30072032075481</v>
      </c>
      <c r="AC32" s="38">
        <f>Gas_Other_12000kWh!S187</f>
        <v>132.24553140529321</v>
      </c>
      <c r="AD32" s="38">
        <f>Gas_Other_12000kWh!T187</f>
        <v>129.58153143269809</v>
      </c>
      <c r="AE32" s="7"/>
      <c r="AF32" s="135" t="s">
        <v>343</v>
      </c>
      <c r="AG32" s="38">
        <f t="shared" si="15"/>
        <v>257.38581050543837</v>
      </c>
      <c r="AH32" s="38">
        <f t="shared" si="16"/>
        <v>258.30073581460857</v>
      </c>
      <c r="AI32" s="38">
        <f t="shared" si="17"/>
        <v>257.94828934158437</v>
      </c>
      <c r="AJ32" s="38">
        <f t="shared" si="18"/>
        <v>257.62617324577218</v>
      </c>
      <c r="AK32" s="38">
        <f t="shared" si="19"/>
        <v>270.2611118078288</v>
      </c>
      <c r="AL32" s="38">
        <f t="shared" si="20"/>
        <v>271.53855421844878</v>
      </c>
      <c r="AM32" s="38">
        <f t="shared" si="21"/>
        <v>272.76546182027027</v>
      </c>
      <c r="AN32" s="38">
        <f t="shared" si="21"/>
        <v>273.5862438980372</v>
      </c>
    </row>
    <row r="33" spans="2:41" s="189" customFormat="1" ht="10.5" customHeight="1" x14ac:dyDescent="0.2">
      <c r="B33" s="135"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38">
        <f>ElecSingle_Other_3100kWh!T188</f>
        <v>83.318230919765156</v>
      </c>
      <c r="K33" s="7"/>
      <c r="L33" s="135" t="s">
        <v>344</v>
      </c>
      <c r="M33" s="38">
        <f>ElecMulti_Other_4200kWh!K188</f>
        <v>78.263999999999996</v>
      </c>
      <c r="N33" s="38">
        <f>ElecMulti_Other_4200kWh!L188</f>
        <v>79.259530332681024</v>
      </c>
      <c r="O33" s="38">
        <f>ElecMulti_Other_4200kWh!M188</f>
        <v>80.408219178082177</v>
      </c>
      <c r="P33" s="38">
        <f>ElecMulti_Other_4200kWh!N188</f>
        <v>81.097432485322898</v>
      </c>
      <c r="Q33" s="38">
        <f>ElecMulti_Other_4200kWh!Q188</f>
        <v>82.016383561643821</v>
      </c>
      <c r="R33" s="38">
        <f>ElecMulti_Other_4200kWh!R188</f>
        <v>82.629017612524436</v>
      </c>
      <c r="S33" s="38">
        <f>ElecMulti_Other_4200kWh!S188</f>
        <v>83.088493150684926</v>
      </c>
      <c r="T33" s="38">
        <f>ElecMulti_Other_4200kWh!T188</f>
        <v>83.318230919765156</v>
      </c>
      <c r="V33" s="135" t="s">
        <v>344</v>
      </c>
      <c r="W33" s="38">
        <f>Gas_Other_12000kWh!K188</f>
        <v>89.202099999999987</v>
      </c>
      <c r="X33" s="38">
        <f>Gas_Other_12000kWh!L188</f>
        <v>90.336764677103716</v>
      </c>
      <c r="Y33" s="38">
        <f>Gas_Other_12000kWh!M188</f>
        <v>91.64599315068493</v>
      </c>
      <c r="Z33" s="38">
        <f>Gas_Other_12000kWh!N188</f>
        <v>92.431530234833659</v>
      </c>
      <c r="AA33" s="38">
        <f>Gas_Other_12000kWh!Q188</f>
        <v>93.478913013698644</v>
      </c>
      <c r="AB33" s="38">
        <f>Gas_Other_12000kWh!R188</f>
        <v>94.177168199608587</v>
      </c>
      <c r="AC33" s="38">
        <f>Gas_Other_12000kWh!S188</f>
        <v>94.700859589041102</v>
      </c>
      <c r="AD33" s="38">
        <f>Gas_Other_12000kWh!T188</f>
        <v>94.96270528375733</v>
      </c>
      <c r="AE33" s="7"/>
      <c r="AF33" s="135" t="s">
        <v>344</v>
      </c>
      <c r="AG33" s="38">
        <f t="shared" si="15"/>
        <v>167.46609999999998</v>
      </c>
      <c r="AH33" s="38">
        <f t="shared" si="16"/>
        <v>169.59629500978474</v>
      </c>
      <c r="AI33" s="38">
        <f t="shared" si="17"/>
        <v>172.05421232876711</v>
      </c>
      <c r="AJ33" s="38">
        <f t="shared" si="18"/>
        <v>173.52896272015656</v>
      </c>
      <c r="AK33" s="38">
        <f t="shared" si="19"/>
        <v>175.49529657534248</v>
      </c>
      <c r="AL33" s="38">
        <f t="shared" si="20"/>
        <v>176.80618581213304</v>
      </c>
      <c r="AM33" s="38">
        <f t="shared" si="21"/>
        <v>177.78935273972604</v>
      </c>
      <c r="AN33" s="38">
        <f t="shared" si="21"/>
        <v>178.28093620352249</v>
      </c>
    </row>
    <row r="34" spans="2:41" s="189" customFormat="1" ht="10.5" customHeight="1" x14ac:dyDescent="0.2">
      <c r="B34" s="135" t="s">
        <v>43</v>
      </c>
      <c r="C34" s="38">
        <f>ElecSingle_Other_3100kWh!K189</f>
        <v>0</v>
      </c>
      <c r="D34" s="38">
        <f>ElecSingle_Other_3100kWh!L189</f>
        <v>-0.18995176814939541</v>
      </c>
      <c r="E34" s="38">
        <f>ElecSingle_Other_3100kWh!M189</f>
        <v>2.389867465621514</v>
      </c>
      <c r="F34" s="38">
        <f>ElecSingle_Other_3100kWh!N189</f>
        <v>11.485463558514653</v>
      </c>
      <c r="G34" s="38">
        <f>ElecSingle_Other_3100kWh!Q189</f>
        <v>13.90509559648177</v>
      </c>
      <c r="H34" s="38">
        <f>ElecSingle_Other_3100kWh!R189</f>
        <v>14.008016342776509</v>
      </c>
      <c r="I34" s="38">
        <f>ElecSingle_Other_3100kWh!S189</f>
        <v>16.592254432324488</v>
      </c>
      <c r="J34" s="38">
        <f>ElecSingle_Other_3100kWh!T189</f>
        <v>16.855736391237038</v>
      </c>
      <c r="K34" s="7"/>
      <c r="L34" s="135" t="s">
        <v>43</v>
      </c>
      <c r="M34" s="38">
        <f>ElecMulti_Other_4200kWh!K189</f>
        <v>0</v>
      </c>
      <c r="N34" s="38">
        <f>ElecMulti_Other_4200kWh!L189</f>
        <v>-0.18995176814939541</v>
      </c>
      <c r="O34" s="38">
        <f>ElecMulti_Other_4200kWh!M189</f>
        <v>2.389867465621514</v>
      </c>
      <c r="P34" s="38">
        <f>ElecMulti_Other_4200kWh!N189</f>
        <v>11.485463558514653</v>
      </c>
      <c r="Q34" s="38">
        <f>ElecMulti_Other_4200kWh!Q189</f>
        <v>13.90509559648177</v>
      </c>
      <c r="R34" s="38">
        <f>ElecMulti_Other_4200kWh!R189</f>
        <v>14.008016342776509</v>
      </c>
      <c r="S34" s="38">
        <f>ElecMulti_Other_4200kWh!S189</f>
        <v>16.592254432324488</v>
      </c>
      <c r="T34" s="38">
        <f>ElecMulti_Other_4200kWh!T189</f>
        <v>16.855736391237038</v>
      </c>
      <c r="V34" s="135" t="s">
        <v>43</v>
      </c>
      <c r="W34" s="38">
        <f>Gas_Other_12000kWh!K189</f>
        <v>0</v>
      </c>
      <c r="X34" s="38">
        <f>Gas_Other_12000kWh!L189</f>
        <v>-0.14839795210242812</v>
      </c>
      <c r="Y34" s="38">
        <f>Gas_Other_12000kWh!M189</f>
        <v>1.8996756847995966</v>
      </c>
      <c r="Z34" s="38">
        <f>Gas_Other_12000kWh!N189</f>
        <v>12.665313810179315</v>
      </c>
      <c r="AA34" s="38">
        <f>Gas_Other_12000kWh!Q189</f>
        <v>14.640709693750987</v>
      </c>
      <c r="AB34" s="38">
        <f>Gas_Other_12000kWh!R189</f>
        <v>14.927787132222536</v>
      </c>
      <c r="AC34" s="38">
        <f>Gas_Other_12000kWh!S189</f>
        <v>17.170757060355502</v>
      </c>
      <c r="AD34" s="38">
        <f>Gas_Other_12000kWh!T189</f>
        <v>11.164989866554466</v>
      </c>
      <c r="AE34" s="7"/>
      <c r="AF34" s="135" t="s">
        <v>43</v>
      </c>
      <c r="AG34" s="38">
        <f t="shared" si="15"/>
        <v>0</v>
      </c>
      <c r="AH34" s="38">
        <f t="shared" si="16"/>
        <v>-0.33834972025182353</v>
      </c>
      <c r="AI34" s="38">
        <f t="shared" si="17"/>
        <v>4.2895431504211103</v>
      </c>
      <c r="AJ34" s="38">
        <f t="shared" si="18"/>
        <v>24.150777368693966</v>
      </c>
      <c r="AK34" s="38">
        <f t="shared" si="19"/>
        <v>28.545805290232757</v>
      </c>
      <c r="AL34" s="38">
        <f t="shared" si="20"/>
        <v>28.935803474999044</v>
      </c>
      <c r="AM34" s="38">
        <f t="shared" si="21"/>
        <v>33.763011492679993</v>
      </c>
      <c r="AN34" s="38">
        <f t="shared" si="21"/>
        <v>28.020726257791502</v>
      </c>
    </row>
    <row r="35" spans="2:41" s="189" customFormat="1" ht="10.5" customHeight="1" x14ac:dyDescent="0.2">
      <c r="B35" s="135"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38">
        <f>ElecSingle_Other_3100kWh!T190</f>
        <v>3.6441612524461822</v>
      </c>
      <c r="K35" s="7"/>
      <c r="L35" s="135" t="s">
        <v>389</v>
      </c>
      <c r="M35" s="38">
        <f>ElecMulti_Other_4200kWh!K190</f>
        <v>3.4230999999999985</v>
      </c>
      <c r="N35" s="38">
        <f>ElecMulti_Other_4200kWh!L190</f>
        <v>3.4666423679060681</v>
      </c>
      <c r="O35" s="38">
        <f>ElecMulti_Other_4200kWh!M190</f>
        <v>3.516883561643835</v>
      </c>
      <c r="P35" s="38">
        <f>ElecMulti_Other_4200kWh!N190</f>
        <v>3.547028277886497</v>
      </c>
      <c r="Q35" s="38">
        <f>ElecMulti_Other_4200kWh!Q190</f>
        <v>3.5872212328767126</v>
      </c>
      <c r="R35" s="38">
        <f>ElecMulti_Other_4200kWh!R190</f>
        <v>3.6140165362035224</v>
      </c>
      <c r="S35" s="38">
        <f>ElecMulti_Other_4200kWh!S190</f>
        <v>3.6341130136986304</v>
      </c>
      <c r="T35" s="38">
        <f>ElecMulti_Other_4200kWh!T190</f>
        <v>3.6441612524461822</v>
      </c>
      <c r="V35" s="135" t="s">
        <v>389</v>
      </c>
      <c r="W35" s="38">
        <f>Gas_Other_12000kWh!K190</f>
        <v>3.1859000000000006</v>
      </c>
      <c r="X35" s="38">
        <f>Gas_Other_12000kWh!L190</f>
        <v>3.2264251467710374</v>
      </c>
      <c r="Y35" s="38">
        <f>Gas_Other_12000kWh!M190</f>
        <v>3.2731849315068478</v>
      </c>
      <c r="Z35" s="38">
        <f>Gas_Other_12000kWh!N190</f>
        <v>3.3012408023483384</v>
      </c>
      <c r="AA35" s="38">
        <f>Gas_Other_12000kWh!Q190</f>
        <v>3.3386486301369867</v>
      </c>
      <c r="AB35" s="38">
        <f>Gas_Other_12000kWh!R190</f>
        <v>3.3635871819960861</v>
      </c>
      <c r="AC35" s="38">
        <f>Gas_Other_12000kWh!S190</f>
        <v>3.3822910958904111</v>
      </c>
      <c r="AD35" s="38">
        <f>Gas_Other_12000kWh!T190</f>
        <v>3.3916430528375732</v>
      </c>
      <c r="AE35" s="7"/>
      <c r="AF35" s="135" t="s">
        <v>389</v>
      </c>
      <c r="AG35" s="38">
        <f t="shared" si="15"/>
        <v>6.6089999999999991</v>
      </c>
      <c r="AH35" s="38">
        <f t="shared" si="16"/>
        <v>6.6930675146771055</v>
      </c>
      <c r="AI35" s="38">
        <f t="shared" si="17"/>
        <v>6.7900684931506827</v>
      </c>
      <c r="AJ35" s="38">
        <f t="shared" si="18"/>
        <v>6.8482690802348358</v>
      </c>
      <c r="AK35" s="38">
        <f t="shared" si="19"/>
        <v>6.9258698630136992</v>
      </c>
      <c r="AL35" s="38">
        <f t="shared" si="20"/>
        <v>6.9776037181996085</v>
      </c>
      <c r="AM35" s="38">
        <f t="shared" si="21"/>
        <v>7.0164041095890415</v>
      </c>
      <c r="AN35" s="38">
        <f t="shared" si="21"/>
        <v>7.0358043052837553</v>
      </c>
    </row>
    <row r="36" spans="2:41" s="189" customFormat="1" ht="10.5" customHeight="1" x14ac:dyDescent="0.2">
      <c r="B36" s="135" t="s">
        <v>406</v>
      </c>
      <c r="C36" s="38">
        <f>ElecSingle_Other_3100kWh!K191</f>
        <v>2.3521692949549258</v>
      </c>
      <c r="D36" s="38">
        <f>ElecSingle_Other_3100kWh!L191</f>
        <v>2.3239731466920923</v>
      </c>
      <c r="E36" s="38">
        <f>ElecSingle_Other_3100kWh!M191</f>
        <v>2.5125002993585452</v>
      </c>
      <c r="F36" s="38">
        <f>ElecSingle_Other_3100kWh!N191</f>
        <v>2.6398448065318001</v>
      </c>
      <c r="G36" s="38">
        <f>ElecSingle_Other_3100kWh!Q191</f>
        <v>2.9321150935856553</v>
      </c>
      <c r="H36" s="38">
        <f>ElecSingle_Other_3100kWh!R191</f>
        <v>2.8358309097415044</v>
      </c>
      <c r="I36" s="38">
        <f>ElecSingle_Other_3100kWh!S191</f>
        <v>2.8440885415855779</v>
      </c>
      <c r="J36" s="38">
        <f>ElecSingle_Other_3100kWh!T191</f>
        <v>2.7577964216288344</v>
      </c>
      <c r="K36" s="7"/>
      <c r="L36" s="135" t="s">
        <v>406</v>
      </c>
      <c r="M36" s="38">
        <f>ElecMulti_Other_4200kWh!K191</f>
        <v>2.7963543959550896</v>
      </c>
      <c r="N36" s="38">
        <f>ElecMulti_Other_4200kWh!L191</f>
        <v>2.7587930446250843</v>
      </c>
      <c r="O36" s="38">
        <f>ElecMulti_Other_4200kWh!M191</f>
        <v>3.0401405274550055</v>
      </c>
      <c r="P36" s="38">
        <f>ElecMulti_Other_4200kWh!N191</f>
        <v>3.1986538184413642</v>
      </c>
      <c r="Q36" s="38">
        <f>ElecMulti_Other_4200kWh!Q191</f>
        <v>3.5686343729912893</v>
      </c>
      <c r="R36" s="38">
        <f>ElecMulti_Other_4200kWh!R191</f>
        <v>3.4336868826230598</v>
      </c>
      <c r="S36" s="38">
        <f>ElecMulti_Other_4200kWh!S191</f>
        <v>3.4365915050256319</v>
      </c>
      <c r="T36" s="38">
        <f>ElecMulti_Other_4200kWh!T191</f>
        <v>3.3078077466669602</v>
      </c>
      <c r="V36" s="135" t="s">
        <v>406</v>
      </c>
      <c r="W36" s="38">
        <f>Gas_Other_12000kWh!K191</f>
        <v>1.7842308920366008</v>
      </c>
      <c r="X36" s="38">
        <f>Gas_Other_12000kWh!L191</f>
        <v>1.7814234048119031</v>
      </c>
      <c r="Y36" s="38">
        <f>Gas_Other_12000kWh!M191</f>
        <v>1.8873754406381413</v>
      </c>
      <c r="Z36" s="38">
        <f>Gas_Other_12000kWh!N191</f>
        <v>2.049498703031166</v>
      </c>
      <c r="AA36" s="38">
        <f>Gas_Other_12000kWh!Q191</f>
        <v>2.2434230232879573</v>
      </c>
      <c r="AB36" s="38">
        <f>Gas_Other_12000kWh!R191</f>
        <v>2.0385717016879528</v>
      </c>
      <c r="AC36" s="38">
        <f>Gas_Other_12000kWh!S191</f>
        <v>1.966985239314786</v>
      </c>
      <c r="AD36" s="38">
        <f>Gas_Other_12000kWh!T191</f>
        <v>1.7189812984255088</v>
      </c>
      <c r="AE36" s="7"/>
      <c r="AF36" s="135" t="s">
        <v>406</v>
      </c>
      <c r="AG36" s="38">
        <f t="shared" si="15"/>
        <v>4.1364001869915263</v>
      </c>
      <c r="AH36" s="38">
        <f t="shared" si="16"/>
        <v>4.1053965515039952</v>
      </c>
      <c r="AI36" s="38">
        <f t="shared" si="17"/>
        <v>4.3998757399966868</v>
      </c>
      <c r="AJ36" s="38">
        <f t="shared" si="18"/>
        <v>4.6893435095629661</v>
      </c>
      <c r="AK36" s="38">
        <f t="shared" si="19"/>
        <v>5.1755381168736125</v>
      </c>
      <c r="AL36" s="38">
        <f t="shared" si="20"/>
        <v>4.8744026114294572</v>
      </c>
      <c r="AM36" s="38">
        <f t="shared" si="21"/>
        <v>4.8110737809003634</v>
      </c>
      <c r="AN36" s="38">
        <f t="shared" si="21"/>
        <v>4.4767777200543435</v>
      </c>
    </row>
    <row r="37" spans="2:41" s="189" customFormat="1" ht="10.5" customHeight="1" x14ac:dyDescent="0.2">
      <c r="B37" s="135" t="s">
        <v>388</v>
      </c>
      <c r="C37" s="38">
        <f>ElecSingle_Other_3100kWh!K192</f>
        <v>9.4972725777745239</v>
      </c>
      <c r="D37" s="38">
        <f>ElecSingle_Other_3100kWh!L192</f>
        <v>9.385064035009945</v>
      </c>
      <c r="E37" s="38">
        <f>ElecSingle_Other_3100kWh!M192</f>
        <v>10.141932812836684</v>
      </c>
      <c r="F37" s="38">
        <f>ElecSingle_Other_3100kWh!N192</f>
        <v>10.65310181461675</v>
      </c>
      <c r="G37" s="38">
        <f>ElecSingle_Other_3100kWh!Q192</f>
        <v>11.825731922651386</v>
      </c>
      <c r="H37" s="38">
        <f>ElecSingle_Other_3100kWh!R192</f>
        <v>11.440201457008683</v>
      </c>
      <c r="I37" s="38">
        <f>ElecSingle_Other_3100kWh!S192</f>
        <v>11.473699489105003</v>
      </c>
      <c r="J37" s="38">
        <f>ElecSingle_Other_3100kWh!T192</f>
        <v>11.12790763912132</v>
      </c>
      <c r="K37" s="7"/>
      <c r="L37" s="135" t="s">
        <v>388</v>
      </c>
      <c r="M37" s="38">
        <f>ElecMulti_Other_4200kWh!K192</f>
        <v>11.436754243317163</v>
      </c>
      <c r="N37" s="38">
        <f>ElecMulti_Other_4200kWh!L192</f>
        <v>11.284866687791723</v>
      </c>
      <c r="O37" s="38">
        <f>ElecMulti_Other_4200kWh!M192</f>
        <v>12.429846784335467</v>
      </c>
      <c r="P37" s="38">
        <f>ElecMulti_Other_4200kWh!N192</f>
        <v>13.074972802010155</v>
      </c>
      <c r="Q37" s="38">
        <f>ElecMulti_Other_4200kWh!Q192</f>
        <v>14.580155525727832</v>
      </c>
      <c r="R37" s="38">
        <f>ElecMulti_Other_4200kWh!R192</f>
        <v>14.031954901563305</v>
      </c>
      <c r="S37" s="38">
        <f>ElecMulti_Other_4200kWh!S192</f>
        <v>14.044154822029734</v>
      </c>
      <c r="T37" s="38">
        <f>ElecMulti_Other_4200kWh!T192</f>
        <v>13.520692630151858</v>
      </c>
      <c r="V37" s="135" t="s">
        <v>388</v>
      </c>
      <c r="W37" s="38">
        <f>Gas_Other_12000kWh!K192</f>
        <v>8.4534522851931158</v>
      </c>
      <c r="X37" s="38">
        <f>Gas_Other_12000kWh!L192</f>
        <v>8.4410327615081098</v>
      </c>
      <c r="Y37" s="38">
        <f>Gas_Other_12000kWh!M192</f>
        <v>8.940261107962316</v>
      </c>
      <c r="Z37" s="38">
        <f>Gas_Other_12000kWh!N192</f>
        <v>9.7033165278931808</v>
      </c>
      <c r="AA37" s="38">
        <f>Gas_Other_12000kWh!Q192</f>
        <v>10.616122539609689</v>
      </c>
      <c r="AB37" s="38">
        <f>Gas_Other_12000kWh!R192</f>
        <v>9.6531312425922682</v>
      </c>
      <c r="AC37" s="38">
        <f>Gas_Other_12000kWh!S192</f>
        <v>9.3168019098277934</v>
      </c>
      <c r="AD37" s="38">
        <f>Gas_Other_12000kWh!T192</f>
        <v>8.1505496311789774</v>
      </c>
      <c r="AE37" s="7"/>
      <c r="AF37" s="135" t="s">
        <v>388</v>
      </c>
      <c r="AG37" s="38">
        <f t="shared" si="15"/>
        <v>17.95072486296764</v>
      </c>
      <c r="AH37" s="38">
        <f t="shared" si="16"/>
        <v>17.826096796518055</v>
      </c>
      <c r="AI37" s="38">
        <f t="shared" si="17"/>
        <v>19.082193920799</v>
      </c>
      <c r="AJ37" s="38">
        <f t="shared" si="18"/>
        <v>20.356418342509933</v>
      </c>
      <c r="AK37" s="38">
        <f t="shared" si="19"/>
        <v>22.441854462261077</v>
      </c>
      <c r="AL37" s="38">
        <f t="shared" si="20"/>
        <v>21.09333269960095</v>
      </c>
      <c r="AM37" s="38">
        <f t="shared" si="21"/>
        <v>20.790501398932797</v>
      </c>
      <c r="AN37" s="38">
        <f t="shared" si="21"/>
        <v>19.278457270300297</v>
      </c>
    </row>
    <row r="38" spans="2:41" s="189" customFormat="1" ht="10.5" customHeight="1" x14ac:dyDescent="0.2">
      <c r="B38" s="183" t="s">
        <v>404</v>
      </c>
      <c r="C38" s="38">
        <f>ElecSingle_Other_3100kWh!K193</f>
        <v>5.3426470084676874</v>
      </c>
      <c r="D38" s="38">
        <f>ElecSingle_Other_3100kWh!L193</f>
        <v>5.243137465958041</v>
      </c>
      <c r="E38" s="38">
        <f>ElecSingle_Other_3100kWh!M193</f>
        <v>5.8872536580989792</v>
      </c>
      <c r="F38" s="38">
        <f>ElecSingle_Other_3100kWh!N193</f>
        <v>6.286919820466232</v>
      </c>
      <c r="G38" s="38">
        <f>ElecSingle_Other_3100kWh!Q193</f>
        <v>7.0846378049820826</v>
      </c>
      <c r="H38" s="38">
        <f>ElecSingle_Other_3100kWh!R193</f>
        <v>6.7623526290319669</v>
      </c>
      <c r="I38" s="38">
        <f>ElecSingle_Other_3100kWh!S193</f>
        <v>6.7840353215720501</v>
      </c>
      <c r="J38" s="38">
        <f>ElecSingle_Other_3100kWh!T193</f>
        <v>6.4665548178656183</v>
      </c>
      <c r="K38" s="7"/>
      <c r="L38" s="183" t="s">
        <v>404</v>
      </c>
      <c r="M38" s="38">
        <f>ElecMulti_Other_4200kWh!K193</f>
        <v>6.7532477433114604</v>
      </c>
      <c r="N38" s="38">
        <f>ElecMulti_Other_4200kWh!L193</f>
        <v>6.6185589088549177</v>
      </c>
      <c r="O38" s="38">
        <f>ElecMulti_Other_4200kWh!M193</f>
        <v>7.429659805729993</v>
      </c>
      <c r="P38" s="38">
        <f>ElecMulti_Other_4200kWh!N193</f>
        <v>7.9345868908261243</v>
      </c>
      <c r="Q38" s="38">
        <f>ElecMulti_Other_4200kWh!Q193</f>
        <v>8.965992252391036</v>
      </c>
      <c r="R38" s="38">
        <f>ElecMulti_Other_4200kWh!R193</f>
        <v>8.5299083770050608</v>
      </c>
      <c r="S38" s="38">
        <f>ElecMulti_Other_4200kWh!S193</f>
        <v>8.5261051490765336</v>
      </c>
      <c r="T38" s="38">
        <f>ElecMulti_Other_4200kWh!T193</f>
        <v>8.0754157968828615</v>
      </c>
      <c r="V38" s="183" t="s">
        <v>404</v>
      </c>
      <c r="W38" s="38">
        <f>Gas_Other_12000kWh!K193</f>
        <v>4.7214122958001941</v>
      </c>
      <c r="X38" s="38">
        <f>Gas_Other_12000kWh!L193</f>
        <v>4.7114906922688027</v>
      </c>
      <c r="Y38" s="38">
        <f>Gas_Other_12000kWh!M193</f>
        <v>5.0404562689577643</v>
      </c>
      <c r="Z38" s="38">
        <f>Gas_Other_12000kWh!N193</f>
        <v>5.6273963163701541</v>
      </c>
      <c r="AA38" s="38">
        <f>Gas_Other_12000kWh!Q193</f>
        <v>6.2516827025566721</v>
      </c>
      <c r="AB38" s="38">
        <f>Gas_Other_12000kWh!R193</f>
        <v>5.5161227930192114</v>
      </c>
      <c r="AC38" s="38">
        <f>Gas_Other_12000kWh!S193</f>
        <v>5.2431216177698161</v>
      </c>
      <c r="AD38" s="38">
        <f>Gas_Other_12000kWh!T193</f>
        <v>4.3834361593272408</v>
      </c>
      <c r="AE38" s="7"/>
      <c r="AF38" s="183" t="s">
        <v>404</v>
      </c>
      <c r="AG38" s="38">
        <f t="shared" si="15"/>
        <v>10.064059304267882</v>
      </c>
      <c r="AH38" s="38">
        <f t="shared" si="16"/>
        <v>9.9546281582268428</v>
      </c>
      <c r="AI38" s="38">
        <f t="shared" si="17"/>
        <v>10.927709927056743</v>
      </c>
      <c r="AJ38" s="38">
        <f t="shared" si="18"/>
        <v>11.914316136836387</v>
      </c>
      <c r="AK38" s="38">
        <f t="shared" si="19"/>
        <v>13.336320507538755</v>
      </c>
      <c r="AL38" s="38">
        <f t="shared" si="20"/>
        <v>12.278475422051178</v>
      </c>
      <c r="AM38" s="38">
        <f t="shared" si="21"/>
        <v>12.027156939341866</v>
      </c>
      <c r="AN38" s="38">
        <f t="shared" si="21"/>
        <v>10.84999097719286</v>
      </c>
    </row>
    <row r="39" spans="2:41" s="189" customFormat="1" ht="10.5" customHeight="1" x14ac:dyDescent="0.2">
      <c r="B39" s="135" t="s">
        <v>373</v>
      </c>
      <c r="C39" s="38">
        <f>ElecSingle_Other_3100kWh!K194</f>
        <v>505.1988920033491</v>
      </c>
      <c r="D39" s="38">
        <f>ElecSingle_Other_3100kWh!L194</f>
        <v>499.19367212312534</v>
      </c>
      <c r="E39" s="38">
        <f>ElecSingle_Other_3100kWh!M194</f>
        <v>539.67297069422591</v>
      </c>
      <c r="F39" s="38">
        <f>ElecSingle_Other_3100kWh!N194</f>
        <v>566.97625741661693</v>
      </c>
      <c r="G39" s="38">
        <f>ElecSingle_Other_3100kWh!Q194</f>
        <v>629.4913240157058</v>
      </c>
      <c r="H39" s="38">
        <f>ElecSingle_Other_3100kWh!R194</f>
        <v>608.87797008194536</v>
      </c>
      <c r="I39" s="38">
        <f>ElecSingle_Other_3100kWh!S194</f>
        <v>610.66270636711056</v>
      </c>
      <c r="J39" s="38">
        <f>ElecSingle_Other_3100kWh!T194</f>
        <v>592.14566232900904</v>
      </c>
      <c r="K39" s="7"/>
      <c r="L39" s="135" t="s">
        <v>373</v>
      </c>
      <c r="M39" s="38">
        <f>ElecMulti_Other_4200kWh!K194</f>
        <v>608.68743297161222</v>
      </c>
      <c r="N39" s="38">
        <f>ElecMulti_Other_4200kWh!L194</f>
        <v>600.5586655693711</v>
      </c>
      <c r="O39" s="38">
        <f>ElecMulti_Other_4200kWh!M194</f>
        <v>661.6318519192406</v>
      </c>
      <c r="P39" s="38">
        <f>ElecMulti_Other_4200kWh!N194</f>
        <v>696.0907659098001</v>
      </c>
      <c r="Q39" s="38">
        <f>ElecMulti_Other_4200kWh!Q194</f>
        <v>776.34228190285194</v>
      </c>
      <c r="R39" s="38">
        <f>ElecMulti_Other_4200kWh!R194</f>
        <v>747.05354551541825</v>
      </c>
      <c r="S39" s="38">
        <f>ElecMulti_Other_4200kWh!S194</f>
        <v>747.69184309944853</v>
      </c>
      <c r="T39" s="38">
        <f>ElecMulti_Other_4200kWh!T194</f>
        <v>719.69052344933232</v>
      </c>
      <c r="V39" s="135" t="s">
        <v>373</v>
      </c>
      <c r="W39" s="38">
        <f>Gas_Other_12000kWh!K194</f>
        <v>449.63976984705675</v>
      </c>
      <c r="X39" s="38">
        <f>Gas_Other_12000kWh!L194</f>
        <v>448.97618937220466</v>
      </c>
      <c r="Y39" s="38">
        <f>Gas_Other_12000kWh!M194</f>
        <v>475.58032022503642</v>
      </c>
      <c r="Z39" s="38">
        <f>Gas_Other_12000kWh!N194</f>
        <v>516.32805525923561</v>
      </c>
      <c r="AA39" s="38">
        <f>Gas_Other_12000kWh!Q194</f>
        <v>564.99474347067155</v>
      </c>
      <c r="AB39" s="38">
        <f>Gas_Other_12000kWh!R194</f>
        <v>513.57545202158155</v>
      </c>
      <c r="AC39" s="38">
        <f>Gas_Other_12000kWh!S194</f>
        <v>495.60091432828915</v>
      </c>
      <c r="AD39" s="38">
        <f>Gas_Other_12000kWh!T194</f>
        <v>433.35955534745466</v>
      </c>
      <c r="AE39" s="7"/>
      <c r="AF39" s="135" t="s">
        <v>373</v>
      </c>
      <c r="AG39" s="38">
        <f t="shared" si="15"/>
        <v>954.83866185040586</v>
      </c>
      <c r="AH39" s="38">
        <f t="shared" si="16"/>
        <v>948.16986149533</v>
      </c>
      <c r="AI39" s="38">
        <f t="shared" si="17"/>
        <v>1015.2532909192623</v>
      </c>
      <c r="AJ39" s="38">
        <f t="shared" si="18"/>
        <v>1083.3043126758525</v>
      </c>
      <c r="AK39" s="38">
        <f t="shared" si="19"/>
        <v>1194.4860674863774</v>
      </c>
      <c r="AL39" s="38">
        <f t="shared" si="20"/>
        <v>1122.4534221035269</v>
      </c>
      <c r="AM39" s="38">
        <f t="shared" si="21"/>
        <v>1106.2636206953998</v>
      </c>
      <c r="AN39" s="38">
        <f t="shared" si="21"/>
        <v>1025.5052176764636</v>
      </c>
    </row>
    <row r="40" spans="2:41" s="189" customFormat="1" ht="10.5" customHeight="1" x14ac:dyDescent="0.2">
      <c r="B40"/>
      <c r="C40"/>
      <c r="D40"/>
      <c r="E40"/>
      <c r="F40"/>
      <c r="G40"/>
      <c r="H40"/>
      <c r="I40"/>
      <c r="J40"/>
      <c r="K40"/>
      <c r="L40"/>
      <c r="M40"/>
      <c r="N40"/>
      <c r="O40"/>
      <c r="P40"/>
      <c r="Q40"/>
      <c r="R40"/>
      <c r="S40"/>
      <c r="T40"/>
      <c r="V40"/>
      <c r="W40"/>
      <c r="X40"/>
      <c r="Y40"/>
      <c r="Z40"/>
      <c r="AA40"/>
      <c r="AB40"/>
      <c r="AC40"/>
      <c r="AD40"/>
      <c r="AE40" s="7"/>
      <c r="AF40" s="135" t="s">
        <v>637</v>
      </c>
      <c r="AG40" s="38">
        <f>AG39*1.05</f>
        <v>1002.5805949429262</v>
      </c>
      <c r="AH40" s="38">
        <f t="shared" ref="AH40:AN40" si="22">AH39*1.05</f>
        <v>995.57835457009651</v>
      </c>
      <c r="AI40" s="38">
        <f t="shared" si="22"/>
        <v>1066.0159554652255</v>
      </c>
      <c r="AJ40" s="38">
        <f t="shared" si="22"/>
        <v>1137.4695283096453</v>
      </c>
      <c r="AK40" s="38">
        <f t="shared" si="22"/>
        <v>1254.2103708606962</v>
      </c>
      <c r="AL40" s="38">
        <f t="shared" si="22"/>
        <v>1178.5760932087032</v>
      </c>
      <c r="AM40" s="38">
        <f t="shared" si="22"/>
        <v>1161.5768017301698</v>
      </c>
      <c r="AN40" s="38">
        <f t="shared" si="22"/>
        <v>1076.7804785602868</v>
      </c>
    </row>
    <row r="41" spans="2:41" s="189" customFormat="1" ht="10.5" customHeight="1" x14ac:dyDescent="0.2">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209"/>
      <c r="AG41" s="210"/>
      <c r="AH41" s="210"/>
      <c r="AI41" s="210"/>
      <c r="AJ41" s="207"/>
      <c r="AK41" s="207"/>
      <c r="AL41" s="207"/>
      <c r="AM41" s="207"/>
      <c r="AN41" s="207"/>
      <c r="AO41" s="208"/>
    </row>
    <row r="42" spans="2:41" s="189" customFormat="1" ht="18" customHeight="1" x14ac:dyDescent="0.2">
      <c r="B42" s="196" t="s">
        <v>1</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3"/>
    </row>
    <row r="43" spans="2:41" s="189" customFormat="1" ht="10.5" customHeight="1" x14ac:dyDescent="0.15">
      <c r="B43" s="190"/>
    </row>
    <row r="44" spans="2:41" s="117" customFormat="1" ht="10.5" customHeight="1" x14ac:dyDescent="0.2">
      <c r="B44" s="199" t="s">
        <v>535</v>
      </c>
      <c r="C44" s="204"/>
      <c r="D44" s="204"/>
      <c r="E44" s="204"/>
      <c r="F44" s="204"/>
      <c r="G44" s="204"/>
      <c r="H44" s="204"/>
      <c r="I44" s="204"/>
      <c r="J44" s="205"/>
      <c r="K44" s="192"/>
      <c r="L44" s="199" t="s">
        <v>536</v>
      </c>
      <c r="M44" s="204"/>
      <c r="N44" s="204"/>
      <c r="O44" s="204"/>
      <c r="P44" s="204"/>
      <c r="Q44" s="204"/>
      <c r="R44" s="204"/>
      <c r="S44" s="204"/>
      <c r="T44" s="205"/>
      <c r="V44" s="199" t="s">
        <v>33</v>
      </c>
      <c r="W44" s="204"/>
      <c r="X44" s="204"/>
      <c r="Y44" s="204"/>
      <c r="Z44" s="204"/>
      <c r="AA44" s="204"/>
      <c r="AB44" s="204"/>
      <c r="AC44" s="204"/>
      <c r="AD44" s="205"/>
      <c r="AE44" s="192"/>
      <c r="AF44" s="199" t="s">
        <v>420</v>
      </c>
      <c r="AG44" s="204"/>
      <c r="AH44" s="204"/>
      <c r="AI44" s="204"/>
      <c r="AJ44" s="204"/>
      <c r="AK44" s="204"/>
      <c r="AL44" s="204"/>
      <c r="AM44" s="204"/>
      <c r="AN44" s="205"/>
    </row>
    <row r="45" spans="2:41" s="189" customFormat="1" ht="10.5" customHeight="1" x14ac:dyDescent="0.2">
      <c r="B45" s="192"/>
      <c r="C45" s="192"/>
      <c r="D45" s="192"/>
      <c r="E45" s="192"/>
      <c r="F45" s="192"/>
      <c r="G45" s="192"/>
      <c r="H45" s="192"/>
      <c r="I45" s="192"/>
      <c r="J45" s="192"/>
      <c r="K45" s="192"/>
      <c r="L45" s="192"/>
      <c r="M45" s="192"/>
      <c r="N45" s="192"/>
      <c r="O45" s="192"/>
      <c r="P45" s="192"/>
      <c r="Q45" s="192"/>
      <c r="R45" s="192"/>
      <c r="S45" s="192"/>
      <c r="T45" s="192"/>
      <c r="V45" s="192"/>
      <c r="W45" s="192"/>
      <c r="X45" s="192"/>
      <c r="Y45" s="192"/>
      <c r="Z45" s="192"/>
      <c r="AA45" s="192"/>
      <c r="AB45" s="192"/>
      <c r="AC45" s="192"/>
      <c r="AD45" s="192"/>
      <c r="AE45" s="192"/>
      <c r="AF45" s="192"/>
      <c r="AG45" s="192"/>
      <c r="AH45" s="192"/>
      <c r="AI45" s="192"/>
      <c r="AJ45" s="192"/>
      <c r="AK45" s="192"/>
      <c r="AL45" s="192"/>
      <c r="AM45" s="192"/>
      <c r="AN45" s="192"/>
    </row>
    <row r="46" spans="2:41" s="189" customFormat="1" ht="38.25" customHeight="1" x14ac:dyDescent="0.2">
      <c r="B46" s="193" t="s">
        <v>42</v>
      </c>
      <c r="C46" s="106" t="s">
        <v>421</v>
      </c>
      <c r="D46" s="106" t="s">
        <v>422</v>
      </c>
      <c r="E46" s="106" t="s">
        <v>423</v>
      </c>
      <c r="F46" s="106" t="s">
        <v>424</v>
      </c>
      <c r="G46" s="106" t="s">
        <v>561</v>
      </c>
      <c r="H46" s="106" t="s">
        <v>569</v>
      </c>
      <c r="I46" s="106" t="s">
        <v>579</v>
      </c>
      <c r="J46" s="106" t="s">
        <v>631</v>
      </c>
      <c r="K46" s="7"/>
      <c r="L46" s="193" t="s">
        <v>42</v>
      </c>
      <c r="M46" s="106" t="s">
        <v>421</v>
      </c>
      <c r="N46" s="106" t="s">
        <v>422</v>
      </c>
      <c r="O46" s="106" t="s">
        <v>423</v>
      </c>
      <c r="P46" s="106" t="s">
        <v>424</v>
      </c>
      <c r="Q46" s="106" t="s">
        <v>561</v>
      </c>
      <c r="R46" s="106" t="s">
        <v>569</v>
      </c>
      <c r="S46" s="106" t="s">
        <v>579</v>
      </c>
      <c r="T46" s="106" t="s">
        <v>631</v>
      </c>
      <c r="V46" s="193" t="s">
        <v>42</v>
      </c>
      <c r="W46" s="106" t="s">
        <v>421</v>
      </c>
      <c r="X46" s="106" t="s">
        <v>422</v>
      </c>
      <c r="Y46" s="106" t="s">
        <v>423</v>
      </c>
      <c r="Z46" s="106" t="s">
        <v>424</v>
      </c>
      <c r="AA46" s="106" t="s">
        <v>561</v>
      </c>
      <c r="AB46" s="106" t="s">
        <v>569</v>
      </c>
      <c r="AC46" s="106" t="s">
        <v>579</v>
      </c>
      <c r="AD46" s="106" t="s">
        <v>631</v>
      </c>
      <c r="AE46" s="7"/>
      <c r="AF46" s="193" t="s">
        <v>42</v>
      </c>
      <c r="AG46" s="106" t="s">
        <v>421</v>
      </c>
      <c r="AH46" s="106" t="s">
        <v>422</v>
      </c>
      <c r="AI46" s="106" t="s">
        <v>423</v>
      </c>
      <c r="AJ46" s="106" t="s">
        <v>424</v>
      </c>
      <c r="AK46" s="106" t="s">
        <v>561</v>
      </c>
      <c r="AL46" s="106" t="s">
        <v>569</v>
      </c>
      <c r="AM46" s="106" t="s">
        <v>579</v>
      </c>
      <c r="AN46" s="106" t="s">
        <v>631</v>
      </c>
    </row>
    <row r="47" spans="2:41" s="189" customFormat="1" ht="10.5" customHeight="1" x14ac:dyDescent="0.2">
      <c r="B47" s="135"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38" t="str">
        <f>ElecSingle_SC_Nil!T183</f>
        <v>-</v>
      </c>
      <c r="K47" s="7"/>
      <c r="L47" s="135" t="s">
        <v>341</v>
      </c>
      <c r="M47" s="38" t="str">
        <f>ElecMulti_SC_Nil!K183</f>
        <v>-</v>
      </c>
      <c r="N47" s="38" t="str">
        <f>ElecMulti_SC_Nil!L183</f>
        <v>-</v>
      </c>
      <c r="O47" s="38" t="str">
        <f>ElecMulti_SC_Nil!M183</f>
        <v>-</v>
      </c>
      <c r="P47" s="38" t="str">
        <f>ElecMulti_SC_Nil!N183</f>
        <v>-</v>
      </c>
      <c r="Q47" s="38" t="str">
        <f>ElecMulti_SC_Nil!Q183</f>
        <v>-</v>
      </c>
      <c r="R47" s="38" t="str">
        <f>ElecMulti_SC_Nil!R183</f>
        <v>-</v>
      </c>
      <c r="S47" s="38" t="str">
        <f>ElecMulti_SC_Nil!S183</f>
        <v>-</v>
      </c>
      <c r="T47" s="38" t="str">
        <f>ElecMulti_SC_Nil!T183</f>
        <v>-</v>
      </c>
      <c r="V47" s="135" t="s">
        <v>341</v>
      </c>
      <c r="W47" s="38" t="str">
        <f>Gas_SC_Nil!K183</f>
        <v>-</v>
      </c>
      <c r="X47" s="38" t="str">
        <f>Gas_SC_Nil!L183</f>
        <v>-</v>
      </c>
      <c r="Y47" s="38" t="str">
        <f>Gas_SC_Nil!M183</f>
        <v>-</v>
      </c>
      <c r="Z47" s="38" t="str">
        <f>Gas_SC_Nil!N183</f>
        <v>-</v>
      </c>
      <c r="AA47" s="38" t="str">
        <f>Gas_SC_Nil!Q183</f>
        <v>-</v>
      </c>
      <c r="AB47" s="38" t="str">
        <f>Gas_SC_Nil!R183</f>
        <v>-</v>
      </c>
      <c r="AC47" s="38" t="str">
        <f>Gas_SC_Nil!S183</f>
        <v>-</v>
      </c>
      <c r="AD47" s="38" t="str">
        <f>Gas_SC_Nil!T183</f>
        <v>-</v>
      </c>
      <c r="AE47" s="7"/>
      <c r="AF47" s="135" t="s">
        <v>341</v>
      </c>
      <c r="AG47" s="38" t="str">
        <f>IFERROR(C47+W47,"-")</f>
        <v>-</v>
      </c>
      <c r="AH47" s="38" t="str">
        <f t="shared" ref="AH47" si="23">IFERROR(D47+X47,"-")</f>
        <v>-</v>
      </c>
      <c r="AI47" s="38" t="str">
        <f t="shared" ref="AI47" si="24">IFERROR(E47+Y47,"-")</f>
        <v>-</v>
      </c>
      <c r="AJ47" s="38" t="str">
        <f t="shared" ref="AJ47" si="25">IFERROR(F47+Z47,"-")</f>
        <v>-</v>
      </c>
      <c r="AK47" s="38" t="str">
        <f t="shared" ref="AK47" si="26">IFERROR(G47+AA47,"-")</f>
        <v>-</v>
      </c>
      <c r="AL47" s="38" t="str">
        <f t="shared" ref="AL47" si="27">IFERROR(H47+AB47,"-")</f>
        <v>-</v>
      </c>
      <c r="AM47" s="38" t="str">
        <f t="shared" ref="AM47:AN47" si="28">IFERROR(I47+AC47,"-")</f>
        <v>-</v>
      </c>
      <c r="AN47" s="38" t="str">
        <f t="shared" si="28"/>
        <v>-</v>
      </c>
    </row>
    <row r="48" spans="2:41" s="189" customFormat="1" ht="10.5" customHeight="1" x14ac:dyDescent="0.2">
      <c r="B48" s="135"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38" t="str">
        <f>ElecSingle_SC_Nil!T184</f>
        <v>-</v>
      </c>
      <c r="K48" s="7"/>
      <c r="L48" s="135" t="s">
        <v>300</v>
      </c>
      <c r="M48" s="38" t="str">
        <f>ElecMulti_SC_Nil!K184</f>
        <v>-</v>
      </c>
      <c r="N48" s="38" t="str">
        <f>ElecMulti_SC_Nil!L184</f>
        <v>-</v>
      </c>
      <c r="O48" s="38" t="str">
        <f>ElecMulti_SC_Nil!M184</f>
        <v>-</v>
      </c>
      <c r="P48" s="38" t="str">
        <f>ElecMulti_SC_Nil!N184</f>
        <v>-</v>
      </c>
      <c r="Q48" s="38" t="str">
        <f>ElecMulti_SC_Nil!Q184</f>
        <v>-</v>
      </c>
      <c r="R48" s="38" t="str">
        <f>ElecMulti_SC_Nil!R184</f>
        <v>-</v>
      </c>
      <c r="S48" s="38" t="str">
        <f>ElecMulti_SC_Nil!S184</f>
        <v>-</v>
      </c>
      <c r="T48" s="38" t="str">
        <f>ElecMulti_SC_Nil!T184</f>
        <v>-</v>
      </c>
      <c r="V48" s="135" t="s">
        <v>300</v>
      </c>
      <c r="W48" s="38"/>
      <c r="X48" s="38"/>
      <c r="Y48" s="38"/>
      <c r="Z48" s="38"/>
      <c r="AA48" s="38"/>
      <c r="AB48" s="38"/>
      <c r="AC48" s="38"/>
      <c r="AD48" s="38"/>
      <c r="AE48" s="7"/>
      <c r="AF48" s="135" t="s">
        <v>300</v>
      </c>
      <c r="AG48" s="38" t="str">
        <f t="shared" ref="AG48:AG58" si="29">IFERROR(C48+W48,"-")</f>
        <v>-</v>
      </c>
      <c r="AH48" s="38" t="str">
        <f t="shared" ref="AH48:AH58" si="30">IFERROR(D48+X48,"-")</f>
        <v>-</v>
      </c>
      <c r="AI48" s="38" t="str">
        <f t="shared" ref="AI48:AI58" si="31">IFERROR(E48+Y48,"-")</f>
        <v>-</v>
      </c>
      <c r="AJ48" s="38" t="str">
        <f t="shared" ref="AJ48:AJ58" si="32">IFERROR(F48+Z48,"-")</f>
        <v>-</v>
      </c>
      <c r="AK48" s="38" t="str">
        <f t="shared" ref="AK48:AK58" si="33">IFERROR(G48+AA48,"-")</f>
        <v>-</v>
      </c>
      <c r="AL48" s="38" t="str">
        <f t="shared" ref="AL48:AL58" si="34">IFERROR(H48+AB48,"-")</f>
        <v>-</v>
      </c>
      <c r="AM48" s="38" t="str">
        <f t="shared" ref="AM48:AN58" si="35">IFERROR(I48+AC48,"-")</f>
        <v>-</v>
      </c>
      <c r="AN48" s="38" t="str">
        <f t="shared" si="35"/>
        <v>-</v>
      </c>
    </row>
    <row r="49" spans="2:40" s="189" customFormat="1" ht="10.5" customHeight="1" x14ac:dyDescent="0.2">
      <c r="B49" s="135" t="s">
        <v>601</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38">
        <f>ElecSingle_SC_Nil!T185</f>
        <v>0</v>
      </c>
      <c r="K49" s="7"/>
      <c r="L49" s="135" t="s">
        <v>601</v>
      </c>
      <c r="M49" s="38" t="str">
        <f>ElecMulti_SC_Nil!K185</f>
        <v>-</v>
      </c>
      <c r="N49" s="38" t="str">
        <f>ElecMulti_SC_Nil!L185</f>
        <v>-</v>
      </c>
      <c r="O49" s="38" t="str">
        <f>ElecMulti_SC_Nil!M185</f>
        <v>-</v>
      </c>
      <c r="P49" s="38" t="str">
        <f>ElecMulti_SC_Nil!N185</f>
        <v>-</v>
      </c>
      <c r="Q49" s="38" t="str">
        <f>ElecMulti_SC_Nil!Q185</f>
        <v>-</v>
      </c>
      <c r="R49" s="38" t="str">
        <f>ElecMulti_SC_Nil!R185</f>
        <v>-</v>
      </c>
      <c r="S49" s="38" t="str">
        <f>ElecMulti_SC_Nil!S185</f>
        <v>-</v>
      </c>
      <c r="T49" s="38">
        <f>ElecMulti_SC_Nil!T185</f>
        <v>0</v>
      </c>
      <c r="V49" s="135" t="s">
        <v>601</v>
      </c>
      <c r="W49" s="38" t="str">
        <f>Gas_SC_Nil!K185</f>
        <v>-</v>
      </c>
      <c r="X49" s="38" t="str">
        <f>Gas_SC_Nil!L185</f>
        <v>-</v>
      </c>
      <c r="Y49" s="38" t="str">
        <f>Gas_SC_Nil!M185</f>
        <v>-</v>
      </c>
      <c r="Z49" s="38" t="str">
        <f>Gas_SC_Nil!N185</f>
        <v>-</v>
      </c>
      <c r="AA49" s="38" t="str">
        <f>Gas_SC_Nil!Q185</f>
        <v>-</v>
      </c>
      <c r="AB49" s="38" t="str">
        <f>Gas_SC_Nil!R185</f>
        <v>-</v>
      </c>
      <c r="AC49" s="38" t="str">
        <f>Gas_SC_Nil!S185</f>
        <v>-</v>
      </c>
      <c r="AD49" s="38">
        <f>Gas_SC_Nil!T185</f>
        <v>0</v>
      </c>
      <c r="AE49" s="7"/>
      <c r="AF49" s="135" t="s">
        <v>601</v>
      </c>
      <c r="AG49" s="38" t="str">
        <f t="shared" si="29"/>
        <v>-</v>
      </c>
      <c r="AH49" s="38" t="str">
        <f t="shared" si="30"/>
        <v>-</v>
      </c>
      <c r="AI49" s="38" t="str">
        <f t="shared" si="31"/>
        <v>-</v>
      </c>
      <c r="AJ49" s="38" t="str">
        <f t="shared" si="32"/>
        <v>-</v>
      </c>
      <c r="AK49" s="38" t="str">
        <f t="shared" si="33"/>
        <v>-</v>
      </c>
      <c r="AL49" s="38" t="str">
        <f t="shared" si="34"/>
        <v>-</v>
      </c>
      <c r="AM49" s="38" t="str">
        <f t="shared" si="35"/>
        <v>-</v>
      </c>
      <c r="AN49" s="38">
        <f t="shared" si="35"/>
        <v>0</v>
      </c>
    </row>
    <row r="50" spans="2:40" s="189" customFormat="1" ht="10.5" customHeight="1" x14ac:dyDescent="0.2">
      <c r="B50" s="135"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38">
        <f>ElecSingle_SC_Nil!T186</f>
        <v>7.0492243060839295</v>
      </c>
      <c r="K50" s="7"/>
      <c r="L50" s="135" t="s">
        <v>342</v>
      </c>
      <c r="M50" s="38">
        <f>ElecMulti_SC_Nil!K186</f>
        <v>6.6995028867368616</v>
      </c>
      <c r="N50" s="38">
        <f>ElecMulti_SC_Nil!L186</f>
        <v>6.6995028867368616</v>
      </c>
      <c r="O50" s="38">
        <f>ElecMulti_SC_Nil!M186</f>
        <v>7.113121830127354</v>
      </c>
      <c r="P50" s="38">
        <f>ElecMulti_SC_Nil!N186</f>
        <v>7.113121830127354</v>
      </c>
      <c r="Q50" s="38">
        <f>ElecMulti_SC_Nil!Q186</f>
        <v>7.2804579515147188</v>
      </c>
      <c r="R50" s="38">
        <f>ElecMulti_SC_Nil!R186</f>
        <v>7.1935840895118579</v>
      </c>
      <c r="S50" s="38">
        <f>ElecMulti_SC_Nil!S186</f>
        <v>7.3593999937099719</v>
      </c>
      <c r="T50" s="38">
        <f>ElecMulti_SC_Nil!T186</f>
        <v>7.0492243060839295</v>
      </c>
      <c r="V50" s="135" t="s">
        <v>342</v>
      </c>
      <c r="W50" s="38">
        <f>Gas_SC_Nil!K186</f>
        <v>6.6995028867368616</v>
      </c>
      <c r="X50" s="38">
        <f>Gas_SC_Nil!L186</f>
        <v>6.6995028867368616</v>
      </c>
      <c r="Y50" s="38">
        <f>Gas_SC_Nil!M186</f>
        <v>7.113121830127354</v>
      </c>
      <c r="Z50" s="38">
        <f>Gas_SC_Nil!N186</f>
        <v>7.113121830127354</v>
      </c>
      <c r="AA50" s="38">
        <f>Gas_SC_Nil!Q186</f>
        <v>7.2804579515147188</v>
      </c>
      <c r="AB50" s="38">
        <f>Gas_SC_Nil!R186</f>
        <v>7.1935840895118579</v>
      </c>
      <c r="AC50" s="38">
        <f>Gas_SC_Nil!S186</f>
        <v>7.3593999937099719</v>
      </c>
      <c r="AD50" s="38">
        <f>Gas_SC_Nil!T186</f>
        <v>7.0492243060839295</v>
      </c>
      <c r="AE50" s="7"/>
      <c r="AF50" s="135" t="s">
        <v>342</v>
      </c>
      <c r="AG50" s="38">
        <f t="shared" si="29"/>
        <v>13.399005773473723</v>
      </c>
      <c r="AH50" s="38">
        <f t="shared" si="30"/>
        <v>13.399005773473723</v>
      </c>
      <c r="AI50" s="38">
        <f t="shared" si="31"/>
        <v>14.226243660254708</v>
      </c>
      <c r="AJ50" s="38">
        <f t="shared" si="32"/>
        <v>14.226243660254708</v>
      </c>
      <c r="AK50" s="38">
        <f t="shared" si="33"/>
        <v>14.560915903029438</v>
      </c>
      <c r="AL50" s="38">
        <f t="shared" si="34"/>
        <v>14.387168179023716</v>
      </c>
      <c r="AM50" s="38">
        <f t="shared" si="35"/>
        <v>14.718799987419944</v>
      </c>
      <c r="AN50" s="38">
        <f t="shared" si="35"/>
        <v>14.098448612167859</v>
      </c>
    </row>
    <row r="51" spans="2:40" s="189" customFormat="1" ht="10.5" customHeight="1" x14ac:dyDescent="0.2">
      <c r="B51" s="135"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38">
        <f>ElecSingle_SC_Nil!T187</f>
        <v>17.267107142857146</v>
      </c>
      <c r="K51" s="7"/>
      <c r="L51" s="135" t="s">
        <v>343</v>
      </c>
      <c r="M51" s="38">
        <f>ElecMulti_SC_Nil!K187</f>
        <v>16.43282142857143</v>
      </c>
      <c r="N51" s="38">
        <f>ElecMulti_SC_Nil!L187</f>
        <v>16.43282142857143</v>
      </c>
      <c r="O51" s="38">
        <f>ElecMulti_SC_Nil!M187</f>
        <v>16.727428571428572</v>
      </c>
      <c r="P51" s="38">
        <f>ElecMulti_SC_Nil!N187</f>
        <v>16.727428571428572</v>
      </c>
      <c r="Q51" s="38">
        <f>ElecMulti_SC_Nil!Q187</f>
        <v>16.54232142857143</v>
      </c>
      <c r="R51" s="38">
        <f>ElecMulti_SC_Nil!R187</f>
        <v>16.54232142857143</v>
      </c>
      <c r="S51" s="38">
        <f>ElecMulti_SC_Nil!S187</f>
        <v>17.267107142857146</v>
      </c>
      <c r="T51" s="38">
        <f>ElecMulti_SC_Nil!T187</f>
        <v>17.267107142857146</v>
      </c>
      <c r="V51" s="135" t="s">
        <v>343</v>
      </c>
      <c r="W51" s="38"/>
      <c r="X51" s="38"/>
      <c r="Y51" s="38"/>
      <c r="Z51" s="38"/>
      <c r="AA51" s="38"/>
      <c r="AB51" s="38"/>
      <c r="AC51" s="38"/>
      <c r="AD51" s="38"/>
      <c r="AE51" s="7"/>
      <c r="AF51" s="135" t="s">
        <v>343</v>
      </c>
      <c r="AG51" s="38">
        <f t="shared" si="29"/>
        <v>16.43282142857143</v>
      </c>
      <c r="AH51" s="38">
        <f t="shared" si="30"/>
        <v>16.43282142857143</v>
      </c>
      <c r="AI51" s="38">
        <f t="shared" si="31"/>
        <v>16.727428571428572</v>
      </c>
      <c r="AJ51" s="38">
        <f t="shared" si="32"/>
        <v>16.727428571428572</v>
      </c>
      <c r="AK51" s="38">
        <f t="shared" si="33"/>
        <v>16.54232142857143</v>
      </c>
      <c r="AL51" s="38">
        <f t="shared" si="34"/>
        <v>16.54232142857143</v>
      </c>
      <c r="AM51" s="38">
        <f t="shared" si="35"/>
        <v>17.267107142857146</v>
      </c>
      <c r="AN51" s="38">
        <f t="shared" si="35"/>
        <v>17.267107142857146</v>
      </c>
    </row>
    <row r="52" spans="2:40" s="189" customFormat="1" ht="10.5" customHeight="1" x14ac:dyDescent="0.2">
      <c r="B52" s="135"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38">
        <f>ElecSingle_SC_Nil!T188</f>
        <v>42.226323287671228</v>
      </c>
      <c r="K52" s="7"/>
      <c r="L52" s="135" t="s">
        <v>344</v>
      </c>
      <c r="M52" s="38">
        <f>ElecMulti_SC_Nil!K188</f>
        <v>39.933199999999992</v>
      </c>
      <c r="N52" s="38">
        <f>ElecMulti_SC_Nil!L188</f>
        <v>40.441156555772992</v>
      </c>
      <c r="O52" s="38">
        <f>ElecMulti_SC_Nil!M188</f>
        <v>41.027260273972608</v>
      </c>
      <c r="P52" s="38">
        <f>ElecMulti_SC_Nil!N188</f>
        <v>41.37892250489238</v>
      </c>
      <c r="Q52" s="38">
        <f>ElecMulti_SC_Nil!Q188</f>
        <v>41.847805479452056</v>
      </c>
      <c r="R52" s="38">
        <f>ElecMulti_SC_Nil!R188</f>
        <v>42.160394129158519</v>
      </c>
      <c r="S52" s="38">
        <f>ElecMulti_SC_Nil!S188</f>
        <v>42.39483561643835</v>
      </c>
      <c r="T52" s="38">
        <f>ElecMulti_SC_Nil!T188</f>
        <v>42.51205636007829</v>
      </c>
      <c r="V52" s="135" t="s">
        <v>344</v>
      </c>
      <c r="W52" s="38">
        <f>Gas_SC_Nil!K188</f>
        <v>64.944500000000033</v>
      </c>
      <c r="X52" s="38">
        <f>Gas_SC_Nil!L188</f>
        <v>65.770604207436435</v>
      </c>
      <c r="Y52" s="38">
        <f>Gas_SC_Nil!M188</f>
        <v>66.723801369863025</v>
      </c>
      <c r="Z52" s="38">
        <f>Gas_SC_Nil!N188</f>
        <v>67.295719667318977</v>
      </c>
      <c r="AA52" s="38">
        <f>Gas_SC_Nil!Q188</f>
        <v>68.058277397260298</v>
      </c>
      <c r="AB52" s="38">
        <f>Gas_SC_Nil!R188</f>
        <v>68.566649217221112</v>
      </c>
      <c r="AC52" s="38">
        <f>Gas_SC_Nil!S188</f>
        <v>68.94792808219178</v>
      </c>
      <c r="AD52" s="38">
        <f>Gas_SC_Nil!T188</f>
        <v>69.138567514677106</v>
      </c>
      <c r="AE52" s="7"/>
      <c r="AF52" s="135" t="s">
        <v>344</v>
      </c>
      <c r="AG52" s="38">
        <f t="shared" si="29"/>
        <v>104.60930000000005</v>
      </c>
      <c r="AH52" s="38">
        <f t="shared" si="30"/>
        <v>105.93994667318985</v>
      </c>
      <c r="AI52" s="38">
        <f t="shared" si="31"/>
        <v>107.4753082191781</v>
      </c>
      <c r="AJ52" s="38">
        <f t="shared" si="32"/>
        <v>108.39652514677104</v>
      </c>
      <c r="AK52" s="38">
        <f t="shared" si="33"/>
        <v>109.62481438356166</v>
      </c>
      <c r="AL52" s="38">
        <f t="shared" si="34"/>
        <v>110.44367387475536</v>
      </c>
      <c r="AM52" s="38">
        <f t="shared" si="35"/>
        <v>111.05781849315068</v>
      </c>
      <c r="AN52" s="38">
        <f t="shared" si="35"/>
        <v>111.36489080234833</v>
      </c>
    </row>
    <row r="53" spans="2:40" s="189" customFormat="1" ht="10.5" customHeight="1" x14ac:dyDescent="0.2">
      <c r="B53" s="135" t="s">
        <v>43</v>
      </c>
      <c r="C53" s="38">
        <f>ElecSingle_SC_Nil!K189</f>
        <v>0</v>
      </c>
      <c r="D53" s="38">
        <f>ElecSingle_SC_Nil!L189</f>
        <v>-0.13106672002308281</v>
      </c>
      <c r="E53" s="38">
        <f>ElecSingle_SC_Nil!M189</f>
        <v>1.6490085512788444</v>
      </c>
      <c r="F53" s="38">
        <f>ElecSingle_SC_Nil!N189</f>
        <v>7.9249698553751093</v>
      </c>
      <c r="G53" s="38">
        <f>ElecSingle_SC_Nil!Q189</f>
        <v>9.5945159615724229</v>
      </c>
      <c r="H53" s="38">
        <f>ElecSingle_SC_Nil!R189</f>
        <v>9.6655312765157912</v>
      </c>
      <c r="I53" s="38">
        <f>ElecSingle_SC_Nil!S189</f>
        <v>11.448655558303896</v>
      </c>
      <c r="J53" s="38">
        <f>ElecSingle_SC_Nil!T189</f>
        <v>11.630458109953564</v>
      </c>
      <c r="K53" s="7"/>
      <c r="L53" s="135" t="s">
        <v>43</v>
      </c>
      <c r="M53" s="38">
        <f>ElecMulti_SC_Nil!K189</f>
        <v>0</v>
      </c>
      <c r="N53" s="38">
        <f>ElecMulti_SC_Nil!L189</f>
        <v>-0.13106672002308281</v>
      </c>
      <c r="O53" s="38">
        <f>ElecMulti_SC_Nil!M189</f>
        <v>1.6490085512788444</v>
      </c>
      <c r="P53" s="38">
        <f>ElecMulti_SC_Nil!N189</f>
        <v>7.9249698553751093</v>
      </c>
      <c r="Q53" s="38">
        <f>ElecMulti_SC_Nil!Q189</f>
        <v>9.5945159615724229</v>
      </c>
      <c r="R53" s="38">
        <f>ElecMulti_SC_Nil!R189</f>
        <v>9.6655312765157912</v>
      </c>
      <c r="S53" s="38">
        <f>ElecMulti_SC_Nil!S189</f>
        <v>11.448655558303896</v>
      </c>
      <c r="T53" s="38">
        <f>ElecMulti_SC_Nil!T189</f>
        <v>11.630458109953564</v>
      </c>
      <c r="V53" s="135" t="s">
        <v>43</v>
      </c>
      <c r="W53" s="38">
        <f>Gas_SC_Nil!K189</f>
        <v>0</v>
      </c>
      <c r="X53" s="38">
        <f>Gas_SC_Nil!L189</f>
        <v>-0.10239458695067542</v>
      </c>
      <c r="Y53" s="38">
        <f>Gas_SC_Nil!M189</f>
        <v>1.3107762225117212</v>
      </c>
      <c r="Z53" s="38">
        <f>Gas_SC_Nil!N189</f>
        <v>8.7390665290237273</v>
      </c>
      <c r="AA53" s="38">
        <f>Gas_SC_Nil!Q189</f>
        <v>10.102089688688181</v>
      </c>
      <c r="AB53" s="38">
        <f>Gas_SC_Nil!R189</f>
        <v>10.300173121233545</v>
      </c>
      <c r="AC53" s="38">
        <f>Gas_SC_Nil!S189</f>
        <v>11.847822371645295</v>
      </c>
      <c r="AD53" s="38">
        <f>Gas_SC_Nil!T189</f>
        <v>7.7038430079225835</v>
      </c>
      <c r="AE53" s="7"/>
      <c r="AF53" s="135" t="s">
        <v>43</v>
      </c>
      <c r="AG53" s="38">
        <f t="shared" si="29"/>
        <v>0</v>
      </c>
      <c r="AH53" s="38">
        <f t="shared" si="30"/>
        <v>-0.23346130697375822</v>
      </c>
      <c r="AI53" s="38">
        <f t="shared" si="31"/>
        <v>2.9597847737905658</v>
      </c>
      <c r="AJ53" s="38">
        <f t="shared" si="32"/>
        <v>16.664036384398837</v>
      </c>
      <c r="AK53" s="38">
        <f t="shared" si="33"/>
        <v>19.696605650260604</v>
      </c>
      <c r="AL53" s="38">
        <f t="shared" si="34"/>
        <v>19.965704397749334</v>
      </c>
      <c r="AM53" s="38">
        <f t="shared" si="35"/>
        <v>23.296477929949191</v>
      </c>
      <c r="AN53" s="38">
        <f t="shared" si="35"/>
        <v>19.334301117876148</v>
      </c>
    </row>
    <row r="54" spans="2:40" s="189" customFormat="1" ht="10.5" customHeight="1" x14ac:dyDescent="0.2">
      <c r="B54" s="135"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38">
        <f>ElecSingle_SC_Nil!T190</f>
        <v>14.633493542074357</v>
      </c>
      <c r="K54" s="7"/>
      <c r="L54" s="135" t="s">
        <v>389</v>
      </c>
      <c r="M54" s="38">
        <f>ElecMulti_SC_Nil!K190</f>
        <v>13.745800000000001</v>
      </c>
      <c r="N54" s="38">
        <f>ElecMulti_SC_Nil!L190</f>
        <v>13.920648727984345</v>
      </c>
      <c r="O54" s="38">
        <f>ElecMulti_SC_Nil!M190</f>
        <v>14.122397260273971</v>
      </c>
      <c r="P54" s="38">
        <f>ElecMulti_SC_Nil!N190</f>
        <v>14.243446379647756</v>
      </c>
      <c r="Q54" s="38">
        <f>ElecMulti_SC_Nil!Q190</f>
        <v>14.404845205479452</v>
      </c>
      <c r="R54" s="38">
        <f>ElecMulti_SC_Nil!R190</f>
        <v>14.512444422700584</v>
      </c>
      <c r="S54" s="38">
        <f>ElecMulti_SC_Nil!S190</f>
        <v>14.593143835616443</v>
      </c>
      <c r="T54" s="38">
        <f>ElecMulti_SC_Nil!T190</f>
        <v>14.633493542074357</v>
      </c>
      <c r="V54" s="135" t="s">
        <v>389</v>
      </c>
      <c r="W54" s="38">
        <f>Gas_SC_Nil!K190</f>
        <v>13.440300000000006</v>
      </c>
      <c r="X54" s="38">
        <f>Gas_SC_Nil!L190</f>
        <v>13.611262720156558</v>
      </c>
      <c r="Y54" s="38">
        <f>Gas_SC_Nil!M190</f>
        <v>13.808527397260272</v>
      </c>
      <c r="Z54" s="38">
        <f>Gas_SC_Nil!N190</f>
        <v>13.926886203522512</v>
      </c>
      <c r="AA54" s="38">
        <f>Gas_SC_Nil!Q190</f>
        <v>14.084697945205479</v>
      </c>
      <c r="AB54" s="38">
        <f>Gas_SC_Nil!R190</f>
        <v>14.189905772994129</v>
      </c>
      <c r="AC54" s="38">
        <f>Gas_SC_Nil!S190</f>
        <v>14.268811643835617</v>
      </c>
      <c r="AD54" s="38">
        <f>Gas_SC_Nil!T190</f>
        <v>14.30826457925636</v>
      </c>
      <c r="AE54" s="7"/>
      <c r="AF54" s="135" t="s">
        <v>389</v>
      </c>
      <c r="AG54" s="38">
        <f t="shared" si="29"/>
        <v>27.186100000000007</v>
      </c>
      <c r="AH54" s="38">
        <f t="shared" si="30"/>
        <v>27.531911448140903</v>
      </c>
      <c r="AI54" s="38">
        <f t="shared" si="31"/>
        <v>27.930924657534241</v>
      </c>
      <c r="AJ54" s="38">
        <f t="shared" si="32"/>
        <v>28.170332583170268</v>
      </c>
      <c r="AK54" s="38">
        <f t="shared" si="33"/>
        <v>28.489543150684931</v>
      </c>
      <c r="AL54" s="38">
        <f t="shared" si="34"/>
        <v>28.702350195694713</v>
      </c>
      <c r="AM54" s="38">
        <f t="shared" si="35"/>
        <v>28.86195547945206</v>
      </c>
      <c r="AN54" s="38">
        <f t="shared" si="35"/>
        <v>28.941758121330714</v>
      </c>
    </row>
    <row r="55" spans="2:40" s="189" customFormat="1" ht="10.5" customHeight="1" x14ac:dyDescent="0.2">
      <c r="B55" s="135" t="s">
        <v>406</v>
      </c>
      <c r="C55" s="38">
        <f>ElecSingle_SC_Nil!K191</f>
        <v>3.6622026958201492</v>
      </c>
      <c r="D55" s="38">
        <f>ElecSingle_SC_Nil!L191</f>
        <v>3.6839830543596515</v>
      </c>
      <c r="E55" s="38">
        <f>ElecSingle_SC_Nil!M191</f>
        <v>3.863046475449774</v>
      </c>
      <c r="F55" s="38">
        <f>ElecSingle_SC_Nil!N191</f>
        <v>4.2494183842943887</v>
      </c>
      <c r="G55" s="38">
        <f>ElecSingle_SC_Nil!Q191</f>
        <v>4.3729071337019674</v>
      </c>
      <c r="H55" s="38">
        <f>ElecSingle_SC_Nil!R191</f>
        <v>4.3900893149655102</v>
      </c>
      <c r="I55" s="38">
        <f>ElecSingle_SC_Nil!S191</f>
        <v>4.5595959270257893</v>
      </c>
      <c r="J55" s="38">
        <f>ElecSingle_SC_Nil!T191</f>
        <v>4.5588995949860287</v>
      </c>
      <c r="K55" s="7"/>
      <c r="L55" s="135" t="s">
        <v>406</v>
      </c>
      <c r="M55" s="38">
        <f>ElecMulti_SC_Nil!K191</f>
        <v>3.6517461199536108</v>
      </c>
      <c r="N55" s="38">
        <f>ElecMulti_SC_Nil!L191</f>
        <v>3.6735695490028739</v>
      </c>
      <c r="O55" s="38">
        <f>ElecMulti_SC_Nil!M191</f>
        <v>3.8515899005090546</v>
      </c>
      <c r="P55" s="38">
        <f>ElecMulti_SC_Nil!N191</f>
        <v>4.2353558136806226</v>
      </c>
      <c r="Q55" s="38">
        <f>ElecMulti_SC_Nil!Q191</f>
        <v>4.3581503979455896</v>
      </c>
      <c r="R55" s="38">
        <f>ElecMulti_SC_Nil!R191</f>
        <v>4.3753322578092595</v>
      </c>
      <c r="S55" s="38">
        <f>ElecMulti_SC_Nil!S191</f>
        <v>4.5437267822180569</v>
      </c>
      <c r="T55" s="38">
        <f>ElecMulti_SC_Nil!T191</f>
        <v>4.5430810140922073</v>
      </c>
      <c r="V55" s="135" t="s">
        <v>406</v>
      </c>
      <c r="W55" s="38">
        <f>Gas_SC_Nil!K191</f>
        <v>4.1213929100624256</v>
      </c>
      <c r="X55" s="38">
        <f>Gas_SC_Nil!L191</f>
        <v>4.1630250296904867</v>
      </c>
      <c r="Y55" s="38">
        <f>Gas_SC_Nil!M191</f>
        <v>4.322946556978855</v>
      </c>
      <c r="Z55" s="38">
        <f>Gas_SC_Nil!N191</f>
        <v>4.7831665571307189</v>
      </c>
      <c r="AA55" s="38">
        <f>Gas_SC_Nil!Q191</f>
        <v>4.9150689011051076</v>
      </c>
      <c r="AB55" s="38">
        <f>Gas_SC_Nil!R191</f>
        <v>4.9507109401752043</v>
      </c>
      <c r="AC55" s="38">
        <f>Gas_SC_Nil!S191</f>
        <v>5.0712131846455923</v>
      </c>
      <c r="AD55" s="38">
        <f>Gas_SC_Nil!T191</f>
        <v>4.825950185154853</v>
      </c>
      <c r="AE55" s="7"/>
      <c r="AF55" s="135" t="s">
        <v>406</v>
      </c>
      <c r="AG55" s="38">
        <f t="shared" si="29"/>
        <v>7.7835956058825744</v>
      </c>
      <c r="AH55" s="38">
        <f t="shared" si="30"/>
        <v>7.8470080840501382</v>
      </c>
      <c r="AI55" s="38">
        <f t="shared" si="31"/>
        <v>8.1859930324286285</v>
      </c>
      <c r="AJ55" s="38">
        <f t="shared" si="32"/>
        <v>9.0325849414251067</v>
      </c>
      <c r="AK55" s="38">
        <f t="shared" si="33"/>
        <v>9.287976034807075</v>
      </c>
      <c r="AL55" s="38">
        <f t="shared" si="34"/>
        <v>9.3408002551407137</v>
      </c>
      <c r="AM55" s="38">
        <f t="shared" si="35"/>
        <v>9.6308091116713825</v>
      </c>
      <c r="AN55" s="38">
        <f t="shared" si="35"/>
        <v>9.3848497801408826</v>
      </c>
    </row>
    <row r="56" spans="2:40" s="189" customFormat="1" ht="10.5" customHeight="1" x14ac:dyDescent="0.2">
      <c r="B56" s="135" t="s">
        <v>388</v>
      </c>
      <c r="C56" s="38">
        <f>ElecSingle_SC_Nil!K192</f>
        <v>1.5534128999515358</v>
      </c>
      <c r="D56" s="38">
        <f>ElecSingle_SC_Nil!L192</f>
        <v>1.5644546903426346</v>
      </c>
      <c r="E56" s="38">
        <f>ElecSingle_SC_Nil!M192</f>
        <v>1.6312990367295355</v>
      </c>
      <c r="F56" s="38">
        <f>ElecSingle_SC_Nil!N192</f>
        <v>1.7694448016102993</v>
      </c>
      <c r="G56" s="38">
        <f>ElecSingle_SC_Nil!Q192</f>
        <v>1.8159743718331935</v>
      </c>
      <c r="H56" s="38">
        <f>ElecSingle_SC_Nil!R192</f>
        <v>1.8240975148360354</v>
      </c>
      <c r="I56" s="38">
        <f>ElecSingle_SC_Nil!S192</f>
        <v>1.8852383722765682</v>
      </c>
      <c r="J56" s="38">
        <f>ElecSingle_SC_Nil!T192</f>
        <v>1.8857751198908732</v>
      </c>
      <c r="K56" s="7"/>
      <c r="L56" s="135" t="s">
        <v>388</v>
      </c>
      <c r="M56" s="38">
        <f>ElecMulti_SC_Nil!K192</f>
        <v>1.5584087481901527</v>
      </c>
      <c r="N56" s="38">
        <f>ElecMulti_SC_Nil!L192</f>
        <v>1.5695174968663836</v>
      </c>
      <c r="O56" s="38">
        <f>ElecMulti_SC_Nil!M192</f>
        <v>1.6364179381148507</v>
      </c>
      <c r="P56" s="38">
        <f>ElecMulti_SC_Nil!N192</f>
        <v>1.7745590082913798</v>
      </c>
      <c r="Q56" s="38">
        <f>ElecMulti_SC_Nil!Q192</f>
        <v>1.8211361715504066</v>
      </c>
      <c r="R56" s="38">
        <f>ElecMulti_SC_Nil!R192</f>
        <v>1.8293000000794521</v>
      </c>
      <c r="S56" s="38">
        <f>ElecMulti_SC_Nil!S192</f>
        <v>1.8904498374196581</v>
      </c>
      <c r="T56" s="38">
        <f>ElecMulti_SC_Nil!T192</f>
        <v>1.8910028237625016</v>
      </c>
      <c r="V56" s="135" t="s">
        <v>388</v>
      </c>
      <c r="W56" s="38">
        <f>Gas_SC_Nil!K192</f>
        <v>1.7277359161924084</v>
      </c>
      <c r="X56" s="38">
        <f>Gas_SC_Nil!L192</f>
        <v>1.7458702609789254</v>
      </c>
      <c r="Y56" s="38">
        <f>Gas_SC_Nil!M192</f>
        <v>1.8066310299607233</v>
      </c>
      <c r="Z56" s="38">
        <f>Gas_SC_Nil!N192</f>
        <v>1.9727849845250038</v>
      </c>
      <c r="AA56" s="38">
        <f>Gas_SC_Nil!Q192</f>
        <v>2.0228053836049296</v>
      </c>
      <c r="AB56" s="38">
        <f>Gas_SC_Nil!R192</f>
        <v>2.0375334161975194</v>
      </c>
      <c r="AC56" s="38">
        <f>Gas_SC_Nil!S192</f>
        <v>2.0819665547461161</v>
      </c>
      <c r="AD56" s="38">
        <f>Gas_SC_Nil!T192</f>
        <v>1.9954046549190603</v>
      </c>
      <c r="AE56" s="7"/>
      <c r="AF56" s="135" t="s">
        <v>388</v>
      </c>
      <c r="AG56" s="38">
        <f t="shared" si="29"/>
        <v>3.2811488161439444</v>
      </c>
      <c r="AH56" s="38">
        <f t="shared" si="30"/>
        <v>3.3103249513215598</v>
      </c>
      <c r="AI56" s="38">
        <f t="shared" si="31"/>
        <v>3.4379300666902588</v>
      </c>
      <c r="AJ56" s="38">
        <f t="shared" si="32"/>
        <v>3.7422297861353031</v>
      </c>
      <c r="AK56" s="38">
        <f t="shared" si="33"/>
        <v>3.8387797554381233</v>
      </c>
      <c r="AL56" s="38">
        <f t="shared" si="34"/>
        <v>3.861630931033555</v>
      </c>
      <c r="AM56" s="38">
        <f t="shared" si="35"/>
        <v>3.9672049270226841</v>
      </c>
      <c r="AN56" s="38">
        <f t="shared" si="35"/>
        <v>3.8811797748099335</v>
      </c>
    </row>
    <row r="57" spans="2:40" s="189" customFormat="1" ht="10.5" customHeight="1" x14ac:dyDescent="0.2">
      <c r="B57" s="183" t="s">
        <v>404</v>
      </c>
      <c r="C57" s="38">
        <f>ElecSingle_SC_Nil!K193</f>
        <v>0.95643384430240752</v>
      </c>
      <c r="D57" s="38">
        <f>ElecSingle_SC_Nil!L193</f>
        <v>0.96494241200455722</v>
      </c>
      <c r="E57" s="38">
        <f>ElecSingle_SC_Nil!M193</f>
        <v>1.0121378936264784</v>
      </c>
      <c r="F57" s="38">
        <f>ElecSingle_SC_Nil!N193</f>
        <v>1.1185900677413523</v>
      </c>
      <c r="G57" s="38">
        <f>ElecSingle_SC_Nil!Q193</f>
        <v>1.1571549138539119</v>
      </c>
      <c r="H57" s="38">
        <f>ElecSingle_SC_Nil!R193</f>
        <v>1.1634144342528536</v>
      </c>
      <c r="I57" s="38">
        <f>ElecSingle_SC_Nil!S193</f>
        <v>1.1999166847172302</v>
      </c>
      <c r="J57" s="38">
        <f>ElecSingle_SC_Nil!T193</f>
        <v>1.2003302909580229</v>
      </c>
      <c r="K57" s="7"/>
      <c r="L57" s="183" t="s">
        <v>404</v>
      </c>
      <c r="M57" s="38">
        <f>ElecMulti_SC_Nil!K193</f>
        <v>0.9602835381892072</v>
      </c>
      <c r="N57" s="38">
        <f>ElecMulti_SC_Nil!L193</f>
        <v>0.96884370251491936</v>
      </c>
      <c r="O57" s="38">
        <f>ElecMulti_SC_Nil!M193</f>
        <v>1.0160824096383647</v>
      </c>
      <c r="P57" s="38">
        <f>ElecMulti_SC_Nil!N193</f>
        <v>1.1225309661144856</v>
      </c>
      <c r="Q57" s="38">
        <f>ElecMulti_SC_Nil!Q193</f>
        <v>1.1611324864035819</v>
      </c>
      <c r="R57" s="38">
        <f>ElecMulti_SC_Nil!R193</f>
        <v>1.1674233581995286</v>
      </c>
      <c r="S57" s="38">
        <f>ElecMulti_SC_Nil!S193</f>
        <v>1.2039325283826847</v>
      </c>
      <c r="T57" s="38">
        <f>ElecMulti_SC_Nil!T193</f>
        <v>1.2043586478406527</v>
      </c>
      <c r="V57" s="183" t="s">
        <v>404</v>
      </c>
      <c r="W57" s="38">
        <f>Gas_SC_Nil!K193</f>
        <v>1.3313563737099119</v>
      </c>
      <c r="X57" s="38">
        <f>Gas_SC_Nil!L193</f>
        <v>1.3453303122547489</v>
      </c>
      <c r="Y57" s="38">
        <f>Gas_SC_Nil!M193</f>
        <v>1.392151262318523</v>
      </c>
      <c r="Z57" s="38">
        <f>Gas_SC_Nil!N193</f>
        <v>1.5201859488427023</v>
      </c>
      <c r="AA57" s="38">
        <f>Gas_SC_Nil!Q193</f>
        <v>1.5587305993916909</v>
      </c>
      <c r="AB57" s="38">
        <f>Gas_SC_Nil!R193</f>
        <v>1.570079706555918</v>
      </c>
      <c r="AC57" s="38">
        <f>Gas_SC_Nil!S193</f>
        <v>1.6043189335443675</v>
      </c>
      <c r="AD57" s="38">
        <f>Gas_SC_Nil!T193</f>
        <v>1.5376161834451714</v>
      </c>
      <c r="AE57" s="7"/>
      <c r="AF57" s="183" t="s">
        <v>404</v>
      </c>
      <c r="AG57" s="38">
        <f t="shared" si="29"/>
        <v>2.2877902180123195</v>
      </c>
      <c r="AH57" s="38">
        <f t="shared" si="30"/>
        <v>2.3102727242593062</v>
      </c>
      <c r="AI57" s="38">
        <f t="shared" si="31"/>
        <v>2.4042891559450013</v>
      </c>
      <c r="AJ57" s="38">
        <f t="shared" si="32"/>
        <v>2.6387760165840546</v>
      </c>
      <c r="AK57" s="38">
        <f t="shared" si="33"/>
        <v>2.7158855132456026</v>
      </c>
      <c r="AL57" s="38">
        <f t="shared" si="34"/>
        <v>2.7334941408087716</v>
      </c>
      <c r="AM57" s="38">
        <f t="shared" si="35"/>
        <v>2.8042356182615977</v>
      </c>
      <c r="AN57" s="38">
        <f t="shared" si="35"/>
        <v>2.7379464744031941</v>
      </c>
    </row>
    <row r="58" spans="2:40" s="189" customFormat="1" ht="10.5" customHeight="1" x14ac:dyDescent="0.2">
      <c r="B58" s="135" t="s">
        <v>373</v>
      </c>
      <c r="C58" s="38">
        <f>ElecSingle_SC_Nil!K194</f>
        <v>82.714973755382402</v>
      </c>
      <c r="D58" s="38">
        <f>ElecSingle_SC_Nil!L194</f>
        <v>83.304628945729817</v>
      </c>
      <c r="E58" s="38">
        <f>ElecSingle_SC_Nil!M194</f>
        <v>86.869946468229571</v>
      </c>
      <c r="F58" s="38">
        <f>ElecSingle_SC_Nil!N194</f>
        <v>94.247225369676883</v>
      </c>
      <c r="G58" s="38">
        <f>ElecSingle_SC_Nil!Q194</f>
        <v>96.734713952828457</v>
      </c>
      <c r="H58" s="38">
        <f>ElecSingle_SC_Nil!R194</f>
        <v>97.168507138888316</v>
      </c>
      <c r="I58" s="38">
        <f>ElecSingle_SC_Nil!S194</f>
        <v>100.42294792546593</v>
      </c>
      <c r="J58" s="38">
        <f>ElecSingle_SC_Nil!T194</f>
        <v>100.45161139447517</v>
      </c>
      <c r="K58" s="7"/>
      <c r="L58" s="135" t="s">
        <v>373</v>
      </c>
      <c r="M58" s="38">
        <f>ElecMulti_SC_Nil!K194</f>
        <v>82.98176272164126</v>
      </c>
      <c r="N58" s="38">
        <f>ElecMulti_SC_Nil!L194</f>
        <v>83.574993627426721</v>
      </c>
      <c r="O58" s="38">
        <f>ElecMulti_SC_Nil!M194</f>
        <v>87.1433067353436</v>
      </c>
      <c r="P58" s="38">
        <f>ElecMulti_SC_Nil!N194</f>
        <v>94.520334929557649</v>
      </c>
      <c r="Q58" s="38">
        <f>ElecMulti_SC_Nil!Q194</f>
        <v>97.010365082489656</v>
      </c>
      <c r="R58" s="38">
        <f>ElecMulti_SC_Nil!R194</f>
        <v>97.446330962546412</v>
      </c>
      <c r="S58" s="38">
        <f>ElecMulti_SC_Nil!S194</f>
        <v>100.70125129494622</v>
      </c>
      <c r="T58" s="38">
        <f>ElecMulti_SC_Nil!T194</f>
        <v>100.73078194674262</v>
      </c>
      <c r="V58" s="135" t="s">
        <v>373</v>
      </c>
      <c r="W58" s="38">
        <f>Gas_SC_Nil!K194</f>
        <v>92.264788086701628</v>
      </c>
      <c r="X58" s="38">
        <f>Gas_SC_Nil!L194</f>
        <v>93.233200830303304</v>
      </c>
      <c r="Y58" s="38">
        <f>Gas_SC_Nil!M194</f>
        <v>96.477955669020488</v>
      </c>
      <c r="Z58" s="38">
        <f>Gas_SC_Nil!N194</f>
        <v>105.35093172049098</v>
      </c>
      <c r="AA58" s="38">
        <f>Gas_SC_Nil!Q194</f>
        <v>108.02212786677039</v>
      </c>
      <c r="AB58" s="38">
        <f>Gas_SC_Nil!R194</f>
        <v>108.80863626388928</v>
      </c>
      <c r="AC58" s="38">
        <f>Gas_SC_Nil!S194</f>
        <v>111.18146076431874</v>
      </c>
      <c r="AD58" s="38">
        <f>Gas_SC_Nil!T194</f>
        <v>106.55887043145906</v>
      </c>
      <c r="AE58" s="7"/>
      <c r="AF58" s="135" t="s">
        <v>373</v>
      </c>
      <c r="AG58" s="38">
        <f t="shared" si="29"/>
        <v>174.97976184208403</v>
      </c>
      <c r="AH58" s="38">
        <f t="shared" si="30"/>
        <v>176.53782977603311</v>
      </c>
      <c r="AI58" s="38">
        <f t="shared" si="31"/>
        <v>183.34790213725006</v>
      </c>
      <c r="AJ58" s="38">
        <f t="shared" si="32"/>
        <v>199.59815709016786</v>
      </c>
      <c r="AK58" s="38">
        <f t="shared" si="33"/>
        <v>204.75684181959883</v>
      </c>
      <c r="AL58" s="38">
        <f t="shared" si="34"/>
        <v>205.97714340277759</v>
      </c>
      <c r="AM58" s="38">
        <f t="shared" si="35"/>
        <v>211.60440868978469</v>
      </c>
      <c r="AN58" s="38">
        <f t="shared" si="35"/>
        <v>207.01048182593422</v>
      </c>
    </row>
    <row r="59" spans="2:40" s="189" customFormat="1" ht="10.5" customHeight="1" x14ac:dyDescent="0.2">
      <c r="B59" s="78"/>
      <c r="C59" s="78"/>
      <c r="D59" s="78"/>
      <c r="E59" s="78"/>
      <c r="F59" s="78"/>
      <c r="G59" s="78"/>
      <c r="H59" s="78"/>
      <c r="I59" s="78"/>
      <c r="J59" s="78"/>
      <c r="K59" s="206"/>
      <c r="L59" s="78"/>
      <c r="M59" s="78"/>
      <c r="N59" s="78"/>
      <c r="O59" s="78"/>
      <c r="P59" s="78"/>
      <c r="Q59" s="78"/>
      <c r="R59" s="78"/>
      <c r="S59" s="78"/>
      <c r="T59" s="78"/>
      <c r="V59" s="78"/>
      <c r="W59" s="78"/>
      <c r="X59" s="78"/>
      <c r="Y59" s="78"/>
      <c r="Z59" s="78"/>
      <c r="AA59" s="78"/>
      <c r="AB59" s="78"/>
      <c r="AC59" s="78"/>
      <c r="AD59" s="78"/>
      <c r="AE59" s="206"/>
      <c r="AF59" s="135" t="s">
        <v>637</v>
      </c>
      <c r="AG59" s="38">
        <f>AG58*1.05</f>
        <v>183.72874993418824</v>
      </c>
      <c r="AH59" s="38">
        <f t="shared" ref="AH59:AN59" si="36">AH58*1.05</f>
        <v>185.36472126483477</v>
      </c>
      <c r="AI59" s="38">
        <f t="shared" si="36"/>
        <v>192.51529724411256</v>
      </c>
      <c r="AJ59" s="38">
        <f t="shared" si="36"/>
        <v>209.57806494467627</v>
      </c>
      <c r="AK59" s="38">
        <f t="shared" si="36"/>
        <v>214.99468391057877</v>
      </c>
      <c r="AL59" s="38">
        <f t="shared" si="36"/>
        <v>216.27600057291647</v>
      </c>
      <c r="AM59" s="38">
        <f t="shared" si="36"/>
        <v>222.18462912427393</v>
      </c>
      <c r="AN59" s="38">
        <f t="shared" si="36"/>
        <v>217.36100591723095</v>
      </c>
    </row>
    <row r="60" spans="2:40" s="194" customFormat="1" ht="10.5" customHeight="1" x14ac:dyDescent="0.2">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row>
    <row r="61" spans="2:40" s="189" customFormat="1" ht="38.25" customHeight="1" x14ac:dyDescent="0.2">
      <c r="B61" s="193" t="s">
        <v>405</v>
      </c>
      <c r="C61" s="106" t="s">
        <v>421</v>
      </c>
      <c r="D61" s="106" t="s">
        <v>422</v>
      </c>
      <c r="E61" s="106" t="s">
        <v>423</v>
      </c>
      <c r="F61" s="106" t="s">
        <v>424</v>
      </c>
      <c r="G61" s="106" t="s">
        <v>561</v>
      </c>
      <c r="H61" s="106" t="s">
        <v>569</v>
      </c>
      <c r="I61" s="106" t="s">
        <v>579</v>
      </c>
      <c r="J61" s="106" t="s">
        <v>631</v>
      </c>
      <c r="K61" s="7"/>
      <c r="L61" s="193" t="s">
        <v>405</v>
      </c>
      <c r="M61" s="106" t="s">
        <v>421</v>
      </c>
      <c r="N61" s="106" t="s">
        <v>422</v>
      </c>
      <c r="O61" s="106" t="s">
        <v>423</v>
      </c>
      <c r="P61" s="106" t="s">
        <v>424</v>
      </c>
      <c r="Q61" s="106" t="s">
        <v>561</v>
      </c>
      <c r="R61" s="106" t="s">
        <v>569</v>
      </c>
      <c r="S61" s="106" t="s">
        <v>579</v>
      </c>
      <c r="T61" s="106" t="s">
        <v>631</v>
      </c>
      <c r="V61" s="193" t="s">
        <v>405</v>
      </c>
      <c r="W61" s="106" t="s">
        <v>421</v>
      </c>
      <c r="X61" s="106" t="s">
        <v>422</v>
      </c>
      <c r="Y61" s="106" t="s">
        <v>423</v>
      </c>
      <c r="Z61" s="106" t="s">
        <v>424</v>
      </c>
      <c r="AA61" s="106" t="s">
        <v>561</v>
      </c>
      <c r="AB61" s="106" t="s">
        <v>569</v>
      </c>
      <c r="AC61" s="106" t="s">
        <v>579</v>
      </c>
      <c r="AD61" s="106" t="s">
        <v>631</v>
      </c>
      <c r="AE61" s="7"/>
      <c r="AF61" s="193" t="s">
        <v>405</v>
      </c>
      <c r="AG61" s="106" t="s">
        <v>421</v>
      </c>
      <c r="AH61" s="106" t="s">
        <v>422</v>
      </c>
      <c r="AI61" s="106" t="s">
        <v>423</v>
      </c>
      <c r="AJ61" s="106" t="s">
        <v>424</v>
      </c>
      <c r="AK61" s="106" t="s">
        <v>561</v>
      </c>
      <c r="AL61" s="106" t="s">
        <v>569</v>
      </c>
      <c r="AM61" s="106" t="s">
        <v>579</v>
      </c>
      <c r="AN61" s="106" t="s">
        <v>631</v>
      </c>
    </row>
    <row r="62" spans="2:40" s="189" customFormat="1" ht="10.5" customHeight="1" x14ac:dyDescent="0.2">
      <c r="B62" s="135"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38">
        <f>ElecSingle_SC_3100kWh!T183</f>
        <v>154.3252669413111</v>
      </c>
      <c r="K62" s="7"/>
      <c r="L62" s="135" t="s">
        <v>341</v>
      </c>
      <c r="M62" s="38">
        <f>ElecMulti_SC_4200kWh!K183</f>
        <v>231.08727248304805</v>
      </c>
      <c r="N62" s="38">
        <f>ElecMulti_SC_4200kWh!L183</f>
        <v>222.53887479985914</v>
      </c>
      <c r="O62" s="38">
        <f>ElecMulti_SC_4200kWh!M183</f>
        <v>235.40981965465372</v>
      </c>
      <c r="P62" s="38">
        <f>ElecMulti_SC_4200kWh!N183</f>
        <v>262.73828123377126</v>
      </c>
      <c r="Q62" s="38">
        <f>ElecMulti_SC_4200kWh!Q183</f>
        <v>305.29338052765604</v>
      </c>
      <c r="R62" s="38">
        <f>ElecMulti_SC_4200kWh!R183</f>
        <v>273.36331230494829</v>
      </c>
      <c r="S62" s="38">
        <f>ElecMulti_SC_4200kWh!S183</f>
        <v>251.00887731830213</v>
      </c>
      <c r="T62" s="38">
        <f>ElecMulti_SC_4200kWh!T183</f>
        <v>209.87327464862173</v>
      </c>
      <c r="V62" s="135" t="s">
        <v>341</v>
      </c>
      <c r="W62" s="38">
        <f>Gas_SC_12000kWh!K183</f>
        <v>200.74683223176862</v>
      </c>
      <c r="X62" s="38">
        <f>Gas_SC_12000kWh!L183</f>
        <v>199.05760849983216</v>
      </c>
      <c r="Y62" s="38">
        <f>Gas_SC_12000kWh!M183</f>
        <v>215.77106184657609</v>
      </c>
      <c r="Z62" s="38">
        <f>Gas_SC_12000kWh!N183</f>
        <v>243.35846990910571</v>
      </c>
      <c r="AA62" s="38">
        <f>Gas_SC_12000kWh!Q183</f>
        <v>281.17733015023748</v>
      </c>
      <c r="AB62" s="38">
        <f>Gas_SC_12000kWh!R183</f>
        <v>230.77888190073506</v>
      </c>
      <c r="AC62" s="38">
        <f>Gas_SC_12000kWh!S183</f>
        <v>206.31785050021912</v>
      </c>
      <c r="AD62" s="38">
        <f>Gas_SC_12000kWh!T183</f>
        <v>145.13269789847294</v>
      </c>
      <c r="AE62" s="7"/>
      <c r="AF62" s="135" t="s">
        <v>341</v>
      </c>
      <c r="AG62" s="38">
        <f>IFERROR(C62+W62,"-")</f>
        <v>370.78325949544615</v>
      </c>
      <c r="AH62" s="38">
        <f t="shared" ref="AH62" si="37">IFERROR(D62+X62,"-")</f>
        <v>362.50352181693142</v>
      </c>
      <c r="AI62" s="38">
        <f t="shared" ref="AI62" si="38">IFERROR(E62+Y62,"-")</f>
        <v>388.92912261374386</v>
      </c>
      <c r="AJ62" s="38">
        <f t="shared" ref="AJ62" si="39">IFERROR(F62+Z62,"-")</f>
        <v>436.03275133232381</v>
      </c>
      <c r="AK62" s="38">
        <f t="shared" ref="AK62" si="40">IFERROR(G62+AA62,"-")</f>
        <v>505.96081857660658</v>
      </c>
      <c r="AL62" s="38">
        <f t="shared" ref="AL62" si="41">IFERROR(H62+AB62,"-")</f>
        <v>431.40559996257514</v>
      </c>
      <c r="AM62" s="38">
        <f t="shared" ref="AM62:AN62" si="42">IFERROR(I62+AC62,"-")</f>
        <v>390.52812729357402</v>
      </c>
      <c r="AN62" s="38">
        <f t="shared" si="42"/>
        <v>299.45796483978404</v>
      </c>
    </row>
    <row r="63" spans="2:40" s="189" customFormat="1" ht="10.5" customHeight="1" x14ac:dyDescent="0.2">
      <c r="B63" s="135"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38">
        <f>ElecSingle_SC_3100kWh!T184</f>
        <v>18.715424771732444</v>
      </c>
      <c r="K63" s="7"/>
      <c r="L63" s="135" t="s">
        <v>300</v>
      </c>
      <c r="M63" s="38">
        <f>ElecMulti_SC_4200kWh!K184</f>
        <v>3.695838468799503</v>
      </c>
      <c r="N63" s="38">
        <f>ElecMulti_SC_4200kWh!L184</f>
        <v>3.5853367720281919</v>
      </c>
      <c r="O63" s="38">
        <f>ElecMulti_SC_4200kWh!M184</f>
        <v>12.42910064094038</v>
      </c>
      <c r="P63" s="38">
        <f>ElecMulti_SC_4200kWh!N184</f>
        <v>11.815456613688003</v>
      </c>
      <c r="Q63" s="38">
        <f>ElecMulti_SC_4200kWh!Q184</f>
        <v>15.875278204103214</v>
      </c>
      <c r="R63" s="38">
        <f>ElecMulti_SC_4200kWh!R184</f>
        <v>15.252517859400495</v>
      </c>
      <c r="S63" s="38">
        <f>ElecMulti_SC_4200kWh!S184</f>
        <v>18.162094323274683</v>
      </c>
      <c r="T63" s="38">
        <f>ElecMulti_SC_4200kWh!T184</f>
        <v>18.515809469683656</v>
      </c>
      <c r="V63" s="135" t="s">
        <v>300</v>
      </c>
      <c r="W63" s="38"/>
      <c r="X63" s="38"/>
      <c r="Y63" s="38"/>
      <c r="Z63" s="38"/>
      <c r="AA63" s="38"/>
      <c r="AB63" s="38"/>
      <c r="AC63" s="38"/>
      <c r="AD63" s="38"/>
      <c r="AE63" s="7"/>
      <c r="AF63" s="135" t="s">
        <v>300</v>
      </c>
      <c r="AG63" s="38">
        <f t="shared" ref="AG63:AG73" si="43">IFERROR(C63+W63,"-")</f>
        <v>3.4648843503671367</v>
      </c>
      <c r="AH63" s="38">
        <f t="shared" ref="AH63:AH73" si="44">IFERROR(D63+X63,"-")</f>
        <v>3.3612879396840958</v>
      </c>
      <c r="AI63" s="38">
        <f t="shared" ref="AI63:AI73" si="45">IFERROR(E63+Y63,"-")</f>
        <v>11.652403061262774</v>
      </c>
      <c r="AJ63" s="38">
        <f t="shared" ref="AJ63:AJ73" si="46">IFERROR(F63+Z63,"-")</f>
        <v>11.077105801368656</v>
      </c>
      <c r="AK63" s="38">
        <f t="shared" ref="AK63:AK73" si="47">IFERROR(G63+AA63,"-")</f>
        <v>14.883230646022749</v>
      </c>
      <c r="AL63" s="38">
        <f t="shared" ref="AL63:AL73" si="48">IFERROR(H63+AB63,"-")</f>
        <v>14.819176551301227</v>
      </c>
      <c r="AM63" s="38">
        <f t="shared" ref="AM63:AN73" si="49">IFERROR(I63+AC63,"-")</f>
        <v>17.646102036866232</v>
      </c>
      <c r="AN63" s="38">
        <f t="shared" si="49"/>
        <v>18.715424771732444</v>
      </c>
    </row>
    <row r="64" spans="2:40" s="189" customFormat="1" ht="10.5" customHeight="1" x14ac:dyDescent="0.2">
      <c r="B64" s="135" t="s">
        <v>601</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38">
        <f>ElecSingle_SC_3100kWh!T185</f>
        <v>4.5552674196923926</v>
      </c>
      <c r="K64" s="7"/>
      <c r="L64" s="135" t="s">
        <v>601</v>
      </c>
      <c r="M64" s="38" t="str">
        <f>ElecMulti_SC_4200kWh!K185</f>
        <v>-</v>
      </c>
      <c r="N64" s="38" t="str">
        <f>ElecMulti_SC_4200kWh!L185</f>
        <v>-</v>
      </c>
      <c r="O64" s="38" t="str">
        <f>ElecMulti_SC_4200kWh!M185</f>
        <v>-</v>
      </c>
      <c r="P64" s="38" t="str">
        <f>ElecMulti_SC_4200kWh!N185</f>
        <v>-</v>
      </c>
      <c r="Q64" s="38" t="str">
        <f>ElecMulti_SC_4200kWh!Q185</f>
        <v>-</v>
      </c>
      <c r="R64" s="38" t="str">
        <f>ElecMulti_SC_4200kWh!R185</f>
        <v>-</v>
      </c>
      <c r="S64" s="38" t="str">
        <f>ElecMulti_SC_4200kWh!S185</f>
        <v>-</v>
      </c>
      <c r="T64" s="38">
        <f>ElecMulti_SC_4200kWh!T185</f>
        <v>6.5476579358857476</v>
      </c>
      <c r="V64" s="135" t="s">
        <v>601</v>
      </c>
      <c r="W64" s="38" t="str">
        <f>Gas_SC_12000kWh!K185</f>
        <v>-</v>
      </c>
      <c r="X64" s="38" t="str">
        <f>Gas_SC_12000kWh!L185</f>
        <v>-</v>
      </c>
      <c r="Y64" s="38" t="str">
        <f>Gas_SC_12000kWh!M185</f>
        <v>-</v>
      </c>
      <c r="Z64" s="38" t="str">
        <f>Gas_SC_12000kWh!N185</f>
        <v>-</v>
      </c>
      <c r="AA64" s="38" t="str">
        <f>Gas_SC_12000kWh!Q185</f>
        <v>-</v>
      </c>
      <c r="AB64" s="38" t="str">
        <f>Gas_SC_12000kWh!R185</f>
        <v>-</v>
      </c>
      <c r="AC64" s="38" t="str">
        <f>Gas_SC_12000kWh!S185</f>
        <v>-</v>
      </c>
      <c r="AD64" s="38">
        <f>Gas_SC_12000kWh!T185</f>
        <v>10.705717509101307</v>
      </c>
      <c r="AE64" s="7"/>
      <c r="AF64" s="135" t="s">
        <v>601</v>
      </c>
      <c r="AG64" s="38" t="str">
        <f t="shared" si="43"/>
        <v>-</v>
      </c>
      <c r="AH64" s="38" t="str">
        <f t="shared" si="44"/>
        <v>-</v>
      </c>
      <c r="AI64" s="38" t="str">
        <f t="shared" si="45"/>
        <v>-</v>
      </c>
      <c r="AJ64" s="38" t="str">
        <f t="shared" si="46"/>
        <v>-</v>
      </c>
      <c r="AK64" s="38" t="str">
        <f t="shared" si="47"/>
        <v>-</v>
      </c>
      <c r="AL64" s="38" t="str">
        <f t="shared" si="48"/>
        <v>-</v>
      </c>
      <c r="AM64" s="38" t="str">
        <f t="shared" si="49"/>
        <v>-</v>
      </c>
      <c r="AN64" s="38">
        <f t="shared" si="49"/>
        <v>15.2609849287937</v>
      </c>
    </row>
    <row r="65" spans="2:40" s="189" customFormat="1" ht="10.5" customHeight="1" x14ac:dyDescent="0.2">
      <c r="B65" s="135"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38">
        <f>ElecSingle_SC_3100kWh!T186</f>
        <v>146.37460328886968</v>
      </c>
      <c r="K65" s="7"/>
      <c r="L65" s="135" t="s">
        <v>342</v>
      </c>
      <c r="M65" s="38">
        <f>ElecMulti_SC_4200kWh!K186</f>
        <v>130.55258801843289</v>
      </c>
      <c r="N65" s="38">
        <f>ElecMulti_SC_4200kWh!L186</f>
        <v>129.35238675068516</v>
      </c>
      <c r="O65" s="38">
        <f>ElecMulti_SC_4200kWh!M186</f>
        <v>157.8318837971301</v>
      </c>
      <c r="P65" s="38">
        <f>ElecMulti_SC_4200kWh!N186</f>
        <v>154.98567213011947</v>
      </c>
      <c r="Q65" s="38">
        <f>ElecMulti_SC_4200kWh!Q186</f>
        <v>173.56318588672494</v>
      </c>
      <c r="R65" s="38">
        <f>ElecMulti_SC_4200kWh!R186</f>
        <v>176.27169701252936</v>
      </c>
      <c r="S65" s="38">
        <f>ElecMulti_SC_4200kWh!S186</f>
        <v>192.37787530232828</v>
      </c>
      <c r="T65" s="38">
        <f>ElecMulti_SC_4200kWh!T186</f>
        <v>195.97839369940553</v>
      </c>
      <c r="V65" s="135" t="s">
        <v>342</v>
      </c>
      <c r="W65" s="38">
        <f>Gas_SC_12000kWh!K186</f>
        <v>19.106297226763822</v>
      </c>
      <c r="X65" s="38">
        <f>Gas_SC_12000kWh!L186</f>
        <v>19.106297226763822</v>
      </c>
      <c r="Y65" s="38">
        <f>Gas_SC_12000kWh!M186</f>
        <v>20.852393125569616</v>
      </c>
      <c r="Z65" s="38">
        <f>Gas_SC_12000kWh!N186</f>
        <v>20.849370287873601</v>
      </c>
      <c r="AA65" s="38">
        <f>Gas_SC_12000kWh!Q186</f>
        <v>21.50319340120604</v>
      </c>
      <c r="AB65" s="38">
        <f>Gas_SC_12000kWh!R186</f>
        <v>21.819481548965165</v>
      </c>
      <c r="AC65" s="38">
        <f>Gas_SC_12000kWh!S186</f>
        <v>25.256715910577434</v>
      </c>
      <c r="AD65" s="38">
        <f>Gas_SC_12000kWh!T186</f>
        <v>24.167303215101221</v>
      </c>
      <c r="AE65" s="7"/>
      <c r="AF65" s="135" t="s">
        <v>342</v>
      </c>
      <c r="AG65" s="38">
        <f t="shared" si="43"/>
        <v>116.97842314492706</v>
      </c>
      <c r="AH65" s="38">
        <f t="shared" si="44"/>
        <v>116.16718161364693</v>
      </c>
      <c r="AI65" s="38">
        <f t="shared" si="45"/>
        <v>139.17987234247994</v>
      </c>
      <c r="AJ65" s="38">
        <f t="shared" si="46"/>
        <v>137.08019513839329</v>
      </c>
      <c r="AK65" s="38">
        <f t="shared" si="47"/>
        <v>151.46022164065715</v>
      </c>
      <c r="AL65" s="38">
        <f t="shared" si="48"/>
        <v>153.72428763278873</v>
      </c>
      <c r="AM65" s="38">
        <f t="shared" si="49"/>
        <v>169.12642908351913</v>
      </c>
      <c r="AN65" s="38">
        <f t="shared" si="49"/>
        <v>170.54190650397089</v>
      </c>
    </row>
    <row r="66" spans="2:40" s="189" customFormat="1" ht="10.5" customHeight="1" x14ac:dyDescent="0.2">
      <c r="B66" s="135"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38">
        <f>ElecSingle_SC_3100kWh!T187</f>
        <v>144.00471246533911</v>
      </c>
      <c r="K66" s="7"/>
      <c r="L66" s="135" t="s">
        <v>343</v>
      </c>
      <c r="M66" s="38">
        <f>ElecMulti_SC_4200kWh!K187</f>
        <v>140.67827761874798</v>
      </c>
      <c r="N66" s="38">
        <f>ElecMulti_SC_4200kWh!L187</f>
        <v>141.88362767308908</v>
      </c>
      <c r="O66" s="38">
        <f>ElecMulti_SC_4200kWh!M187</f>
        <v>146.74643050364855</v>
      </c>
      <c r="P66" s="38">
        <f>ElecMulti_SC_4200kWh!N187</f>
        <v>146.21321809921974</v>
      </c>
      <c r="Q66" s="38">
        <f>ElecMulti_SC_4200kWh!Q187</f>
        <v>154.98695474225545</v>
      </c>
      <c r="R66" s="38">
        <f>ElecMulti_SC_4200kWh!R187</f>
        <v>155.91941768584419</v>
      </c>
      <c r="S66" s="38">
        <f>ElecMulti_SC_4200kWh!S187</f>
        <v>156.82128408270361</v>
      </c>
      <c r="T66" s="38">
        <f>ElecMulti_SC_4200kWh!T187</f>
        <v>160.05334295858538</v>
      </c>
      <c r="V66" s="135" t="s">
        <v>343</v>
      </c>
      <c r="W66" s="38">
        <f>Gas_SC_12000kWh!K187</f>
        <v>122.43954491549439</v>
      </c>
      <c r="X66" s="38">
        <f>Gas_SC_12000kWh!L187</f>
        <v>122.46354491524748</v>
      </c>
      <c r="Y66" s="38">
        <f>Gas_SC_12000kWh!M187</f>
        <v>126.26991866834115</v>
      </c>
      <c r="Z66" s="38">
        <f>Gas_SC_12000kWh!N187</f>
        <v>126.34191866760045</v>
      </c>
      <c r="AA66" s="38">
        <f>Gas_SC_12000kWh!Q187</f>
        <v>131.74472031618731</v>
      </c>
      <c r="AB66" s="38">
        <f>Gas_SC_12000kWh!R187</f>
        <v>131.30072032075481</v>
      </c>
      <c r="AC66" s="38">
        <f>Gas_SC_12000kWh!S187</f>
        <v>132.24553140529321</v>
      </c>
      <c r="AD66" s="38">
        <f>Gas_SC_12000kWh!T187</f>
        <v>129.58153143269809</v>
      </c>
      <c r="AE66" s="7"/>
      <c r="AF66" s="135" t="s">
        <v>343</v>
      </c>
      <c r="AG66" s="38">
        <f t="shared" si="43"/>
        <v>257.38581050543837</v>
      </c>
      <c r="AH66" s="38">
        <f t="shared" si="44"/>
        <v>258.30073581460857</v>
      </c>
      <c r="AI66" s="38">
        <f t="shared" si="45"/>
        <v>257.94828934158437</v>
      </c>
      <c r="AJ66" s="38">
        <f t="shared" si="46"/>
        <v>257.62617324577218</v>
      </c>
      <c r="AK66" s="38">
        <f t="shared" si="47"/>
        <v>270.2611118078288</v>
      </c>
      <c r="AL66" s="38">
        <f t="shared" si="48"/>
        <v>271.53855421844878</v>
      </c>
      <c r="AM66" s="38">
        <f t="shared" si="49"/>
        <v>272.76546182027027</v>
      </c>
      <c r="AN66" s="38">
        <f t="shared" si="49"/>
        <v>273.5862438980372</v>
      </c>
    </row>
    <row r="67" spans="2:40" s="189" customFormat="1" ht="10.5" customHeight="1" x14ac:dyDescent="0.2">
      <c r="B67" s="135"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38">
        <f>ElecSingle_SC_3100kWh!T188</f>
        <v>83.318230919765156</v>
      </c>
      <c r="K67" s="7"/>
      <c r="L67" s="135" t="s">
        <v>344</v>
      </c>
      <c r="M67" s="38">
        <f>ElecMulti_SC_4200kWh!K188</f>
        <v>78.263999999999996</v>
      </c>
      <c r="N67" s="38">
        <f>ElecMulti_SC_4200kWh!L188</f>
        <v>79.259530332681024</v>
      </c>
      <c r="O67" s="38">
        <f>ElecMulti_SC_4200kWh!M188</f>
        <v>80.408219178082177</v>
      </c>
      <c r="P67" s="38">
        <f>ElecMulti_SC_4200kWh!N188</f>
        <v>81.097432485322898</v>
      </c>
      <c r="Q67" s="38">
        <f>ElecMulti_SC_4200kWh!Q188</f>
        <v>82.016383561643821</v>
      </c>
      <c r="R67" s="38">
        <f>ElecMulti_SC_4200kWh!R188</f>
        <v>82.629017612524436</v>
      </c>
      <c r="S67" s="38">
        <f>ElecMulti_SC_4200kWh!S188</f>
        <v>83.088493150684926</v>
      </c>
      <c r="T67" s="38">
        <f>ElecMulti_SC_4200kWh!T188</f>
        <v>83.318230919765156</v>
      </c>
      <c r="V67" s="135" t="s">
        <v>344</v>
      </c>
      <c r="W67" s="38">
        <f>Gas_SC_12000kWh!K188</f>
        <v>89.202099999999987</v>
      </c>
      <c r="X67" s="38">
        <f>Gas_SC_12000kWh!L188</f>
        <v>90.336764677103716</v>
      </c>
      <c r="Y67" s="38">
        <f>Gas_SC_12000kWh!M188</f>
        <v>91.64599315068493</v>
      </c>
      <c r="Z67" s="38">
        <f>Gas_SC_12000kWh!N188</f>
        <v>92.431530234833659</v>
      </c>
      <c r="AA67" s="38">
        <f>Gas_SC_12000kWh!Q188</f>
        <v>93.478913013698644</v>
      </c>
      <c r="AB67" s="38">
        <f>Gas_SC_12000kWh!R188</f>
        <v>94.177168199608587</v>
      </c>
      <c r="AC67" s="38">
        <f>Gas_SC_12000kWh!S188</f>
        <v>94.700859589041102</v>
      </c>
      <c r="AD67" s="38">
        <f>Gas_SC_12000kWh!T188</f>
        <v>94.96270528375733</v>
      </c>
      <c r="AE67" s="7"/>
      <c r="AF67" s="135" t="s">
        <v>344</v>
      </c>
      <c r="AG67" s="38">
        <f t="shared" si="43"/>
        <v>167.46609999999998</v>
      </c>
      <c r="AH67" s="38">
        <f t="shared" si="44"/>
        <v>169.59629500978474</v>
      </c>
      <c r="AI67" s="38">
        <f t="shared" si="45"/>
        <v>172.05421232876711</v>
      </c>
      <c r="AJ67" s="38">
        <f t="shared" si="46"/>
        <v>173.52896272015656</v>
      </c>
      <c r="AK67" s="38">
        <f t="shared" si="47"/>
        <v>175.49529657534248</v>
      </c>
      <c r="AL67" s="38">
        <f t="shared" si="48"/>
        <v>176.80618581213304</v>
      </c>
      <c r="AM67" s="38">
        <f t="shared" si="49"/>
        <v>177.78935273972604</v>
      </c>
      <c r="AN67" s="38">
        <f t="shared" si="49"/>
        <v>178.28093620352249</v>
      </c>
    </row>
    <row r="68" spans="2:40" s="189" customFormat="1" ht="10.5" customHeight="1" x14ac:dyDescent="0.2">
      <c r="B68" s="135" t="s">
        <v>43</v>
      </c>
      <c r="C68" s="38">
        <f>ElecSingle_SC_3100kWh!K189</f>
        <v>0</v>
      </c>
      <c r="D68" s="38">
        <f>ElecSingle_SC_3100kWh!L189</f>
        <v>-0.18995176814939541</v>
      </c>
      <c r="E68" s="38">
        <f>ElecSingle_SC_3100kWh!M189</f>
        <v>2.389867465621514</v>
      </c>
      <c r="F68" s="38">
        <f>ElecSingle_SC_3100kWh!N189</f>
        <v>11.485463558514653</v>
      </c>
      <c r="G68" s="38">
        <f>ElecSingle_SC_3100kWh!Q189</f>
        <v>13.90509559648177</v>
      </c>
      <c r="H68" s="38">
        <f>ElecSingle_SC_3100kWh!R189</f>
        <v>14.008016342776509</v>
      </c>
      <c r="I68" s="38">
        <f>ElecSingle_SC_3100kWh!S189</f>
        <v>16.592254432324488</v>
      </c>
      <c r="J68" s="38">
        <f>ElecSingle_SC_3100kWh!T189</f>
        <v>16.855736391237038</v>
      </c>
      <c r="K68" s="7"/>
      <c r="L68" s="135" t="s">
        <v>43</v>
      </c>
      <c r="M68" s="38">
        <f>ElecMulti_SC_4200kWh!K189</f>
        <v>0</v>
      </c>
      <c r="N68" s="38">
        <f>ElecMulti_SC_4200kWh!L189</f>
        <v>-0.18995176814939541</v>
      </c>
      <c r="O68" s="38">
        <f>ElecMulti_SC_4200kWh!M189</f>
        <v>2.389867465621514</v>
      </c>
      <c r="P68" s="38">
        <f>ElecMulti_SC_4200kWh!N189</f>
        <v>11.485463558514653</v>
      </c>
      <c r="Q68" s="38">
        <f>ElecMulti_SC_4200kWh!Q189</f>
        <v>13.90509559648177</v>
      </c>
      <c r="R68" s="38">
        <f>ElecMulti_SC_4200kWh!R189</f>
        <v>14.008016342776509</v>
      </c>
      <c r="S68" s="38">
        <f>ElecMulti_SC_4200kWh!S189</f>
        <v>16.592254432324488</v>
      </c>
      <c r="T68" s="38">
        <f>ElecMulti_SC_4200kWh!T189</f>
        <v>16.855736391237038</v>
      </c>
      <c r="V68" s="135" t="s">
        <v>43</v>
      </c>
      <c r="W68" s="38">
        <f>Gas_SC_12000kWh!K189</f>
        <v>0</v>
      </c>
      <c r="X68" s="38">
        <f>Gas_SC_12000kWh!L189</f>
        <v>-0.14839795210242812</v>
      </c>
      <c r="Y68" s="38">
        <f>Gas_SC_12000kWh!M189</f>
        <v>1.8996756847995966</v>
      </c>
      <c r="Z68" s="38">
        <f>Gas_SC_12000kWh!N189</f>
        <v>12.665313810179315</v>
      </c>
      <c r="AA68" s="38">
        <f>Gas_SC_12000kWh!Q189</f>
        <v>14.640709693750987</v>
      </c>
      <c r="AB68" s="38">
        <f>Gas_SC_12000kWh!R189</f>
        <v>14.927787132222536</v>
      </c>
      <c r="AC68" s="38">
        <f>Gas_SC_12000kWh!S189</f>
        <v>17.170757060355502</v>
      </c>
      <c r="AD68" s="38">
        <f>Gas_SC_12000kWh!T189</f>
        <v>11.164989866554466</v>
      </c>
      <c r="AE68" s="7"/>
      <c r="AF68" s="135" t="s">
        <v>43</v>
      </c>
      <c r="AG68" s="38">
        <f t="shared" si="43"/>
        <v>0</v>
      </c>
      <c r="AH68" s="38">
        <f t="shared" si="44"/>
        <v>-0.33834972025182353</v>
      </c>
      <c r="AI68" s="38">
        <f t="shared" si="45"/>
        <v>4.2895431504211103</v>
      </c>
      <c r="AJ68" s="38">
        <f t="shared" si="46"/>
        <v>24.150777368693966</v>
      </c>
      <c r="AK68" s="38">
        <f t="shared" si="47"/>
        <v>28.545805290232757</v>
      </c>
      <c r="AL68" s="38">
        <f t="shared" si="48"/>
        <v>28.935803474999044</v>
      </c>
      <c r="AM68" s="38">
        <f t="shared" si="49"/>
        <v>33.763011492679993</v>
      </c>
      <c r="AN68" s="38">
        <f t="shared" si="49"/>
        <v>28.020726257791502</v>
      </c>
    </row>
    <row r="69" spans="2:40" s="189" customFormat="1" ht="10.5" customHeight="1" x14ac:dyDescent="0.2">
      <c r="B69" s="135"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38">
        <f>ElecSingle_SC_3100kWh!T190</f>
        <v>14.633493542074357</v>
      </c>
      <c r="K69" s="7"/>
      <c r="L69" s="135" t="s">
        <v>389</v>
      </c>
      <c r="M69" s="38">
        <f>ElecMulti_SC_4200kWh!K190</f>
        <v>13.745800000000001</v>
      </c>
      <c r="N69" s="38">
        <f>ElecMulti_SC_4200kWh!L190</f>
        <v>13.920648727984345</v>
      </c>
      <c r="O69" s="38">
        <f>ElecMulti_SC_4200kWh!M190</f>
        <v>14.122397260273971</v>
      </c>
      <c r="P69" s="38">
        <f>ElecMulti_SC_4200kWh!N190</f>
        <v>14.243446379647756</v>
      </c>
      <c r="Q69" s="38">
        <f>ElecMulti_SC_4200kWh!Q190</f>
        <v>14.404845205479452</v>
      </c>
      <c r="R69" s="38">
        <f>ElecMulti_SC_4200kWh!R190</f>
        <v>14.512444422700584</v>
      </c>
      <c r="S69" s="38">
        <f>ElecMulti_SC_4200kWh!S190</f>
        <v>14.593143835616443</v>
      </c>
      <c r="T69" s="38">
        <f>ElecMulti_SC_4200kWh!T190</f>
        <v>14.633493542074357</v>
      </c>
      <c r="V69" s="135" t="s">
        <v>389</v>
      </c>
      <c r="W69" s="38">
        <f>Gas_SC_12000kWh!K190</f>
        <v>13.440300000000006</v>
      </c>
      <c r="X69" s="38">
        <f>Gas_SC_12000kWh!L190</f>
        <v>13.611262720156558</v>
      </c>
      <c r="Y69" s="38">
        <f>Gas_SC_12000kWh!M190</f>
        <v>13.808527397260272</v>
      </c>
      <c r="Z69" s="38">
        <f>Gas_SC_12000kWh!N190</f>
        <v>13.926886203522512</v>
      </c>
      <c r="AA69" s="38">
        <f>Gas_SC_12000kWh!Q190</f>
        <v>14.084697945205479</v>
      </c>
      <c r="AB69" s="38">
        <f>Gas_SC_12000kWh!R190</f>
        <v>14.189905772994129</v>
      </c>
      <c r="AC69" s="38">
        <f>Gas_SC_12000kWh!S190</f>
        <v>14.268811643835617</v>
      </c>
      <c r="AD69" s="38">
        <f>Gas_SC_12000kWh!T190</f>
        <v>14.30826457925636</v>
      </c>
      <c r="AE69" s="7"/>
      <c r="AF69" s="135" t="s">
        <v>389</v>
      </c>
      <c r="AG69" s="38">
        <f t="shared" si="43"/>
        <v>27.186100000000007</v>
      </c>
      <c r="AH69" s="38">
        <f t="shared" si="44"/>
        <v>27.531911448140903</v>
      </c>
      <c r="AI69" s="38">
        <f t="shared" si="45"/>
        <v>27.930924657534241</v>
      </c>
      <c r="AJ69" s="38">
        <f t="shared" si="46"/>
        <v>28.170332583170268</v>
      </c>
      <c r="AK69" s="38">
        <f t="shared" si="47"/>
        <v>28.489543150684931</v>
      </c>
      <c r="AL69" s="38">
        <f t="shared" si="48"/>
        <v>28.702350195694713</v>
      </c>
      <c r="AM69" s="38">
        <f t="shared" si="49"/>
        <v>28.86195547945206</v>
      </c>
      <c r="AN69" s="38">
        <f t="shared" si="49"/>
        <v>28.941758121330714</v>
      </c>
    </row>
    <row r="70" spans="2:40" s="189" customFormat="1" ht="10.5" customHeight="1" x14ac:dyDescent="0.2">
      <c r="B70" s="135" t="s">
        <v>406</v>
      </c>
      <c r="C70" s="38">
        <f>ElecSingle_SC_3100kWh!K191</f>
        <v>28.259952398677655</v>
      </c>
      <c r="D70" s="38">
        <f>ElecSingle_SC_3100kWh!L191</f>
        <v>27.921192000162641</v>
      </c>
      <c r="E70" s="38">
        <f>ElecSingle_SC_3100kWh!M191</f>
        <v>30.186236600327902</v>
      </c>
      <c r="F70" s="38">
        <f>ElecSingle_SC_3100kWh!N191</f>
        <v>31.716207133770393</v>
      </c>
      <c r="G70" s="38">
        <f>ElecSingle_SC_3100kWh!Q191</f>
        <v>35.227665436285172</v>
      </c>
      <c r="H70" s="38">
        <f>ElecSingle_SC_3100kWh!R191</f>
        <v>34.070866706696556</v>
      </c>
      <c r="I70" s="38">
        <f>ElecSingle_SC_3100kWh!S191</f>
        <v>34.170077372927025</v>
      </c>
      <c r="J70" s="38">
        <f>ElecSingle_SC_3100kWh!T191</f>
        <v>33.133327506499874</v>
      </c>
      <c r="K70" s="7"/>
      <c r="L70" s="135" t="s">
        <v>406</v>
      </c>
      <c r="M70" s="38">
        <f>ElecMulti_SC_4200kWh!K191</f>
        <v>33.8320319564111</v>
      </c>
      <c r="N70" s="38">
        <f>ElecMulti_SC_4200kWh!L191</f>
        <v>33.377591403253426</v>
      </c>
      <c r="O70" s="38">
        <f>ElecMulti_SC_4200kWh!M191</f>
        <v>36.781507961085374</v>
      </c>
      <c r="P70" s="38">
        <f>ElecMulti_SC_4200kWh!N191</f>
        <v>38.699300188681306</v>
      </c>
      <c r="Q70" s="38">
        <f>ElecMulti_SC_4200kWh!Q191</f>
        <v>43.17555468735636</v>
      </c>
      <c r="R70" s="38">
        <f>ElecMulti_SC_4200kWh!R191</f>
        <v>41.542876149478822</v>
      </c>
      <c r="S70" s="38">
        <f>ElecMulti_SC_4200kWh!S191</f>
        <v>41.578018075011315</v>
      </c>
      <c r="T70" s="38">
        <f>ElecMulti_SC_4200kWh!T191</f>
        <v>40.019912194526462</v>
      </c>
      <c r="V70" s="135" t="s">
        <v>406</v>
      </c>
      <c r="W70" s="38">
        <f>Gas_SC_12000kWh!K191</f>
        <v>24.822168390640268</v>
      </c>
      <c r="X70" s="38">
        <f>Gas_SC_12000kWh!L191</f>
        <v>24.783110709845111</v>
      </c>
      <c r="Y70" s="38">
        <f>Gas_SC_12000kWh!M191</f>
        <v>26.257112357472725</v>
      </c>
      <c r="Z70" s="38">
        <f>Gas_SC_12000kWh!N191</f>
        <v>28.512566478977231</v>
      </c>
      <c r="AA70" s="38">
        <f>Gas_SC_12000kWh!Q191</f>
        <v>31.210435994598072</v>
      </c>
      <c r="AB70" s="38">
        <f>Gas_SC_12000kWh!R191</f>
        <v>28.360550353398107</v>
      </c>
      <c r="AC70" s="38">
        <f>Gas_SC_12000kWh!S191</f>
        <v>27.364641566341572</v>
      </c>
      <c r="AD70" s="38">
        <f>Gas_SC_12000kWh!T191</f>
        <v>23.91441793790225</v>
      </c>
      <c r="AE70" s="7"/>
      <c r="AF70" s="135" t="s">
        <v>406</v>
      </c>
      <c r="AG70" s="38">
        <f t="shared" si="43"/>
        <v>53.082120789317926</v>
      </c>
      <c r="AH70" s="38">
        <f t="shared" si="44"/>
        <v>52.704302710007752</v>
      </c>
      <c r="AI70" s="38">
        <f t="shared" si="45"/>
        <v>56.443348957800623</v>
      </c>
      <c r="AJ70" s="38">
        <f t="shared" si="46"/>
        <v>60.228773612747624</v>
      </c>
      <c r="AK70" s="38">
        <f t="shared" si="47"/>
        <v>66.43810143088325</v>
      </c>
      <c r="AL70" s="38">
        <f t="shared" si="48"/>
        <v>62.43141706009466</v>
      </c>
      <c r="AM70" s="38">
        <f t="shared" si="49"/>
        <v>61.5347189392686</v>
      </c>
      <c r="AN70" s="38">
        <f t="shared" si="49"/>
        <v>57.047745444402125</v>
      </c>
    </row>
    <row r="71" spans="2:40" s="189" customFormat="1" ht="10.5" customHeight="1" x14ac:dyDescent="0.2">
      <c r="B71" s="135" t="s">
        <v>388</v>
      </c>
      <c r="C71" s="38">
        <f>ElecSingle_SC_3100kWh!K192</f>
        <v>10.198984574527428</v>
      </c>
      <c r="D71" s="38">
        <f>ElecSingle_SC_3100kWh!L192</f>
        <v>10.083304164945959</v>
      </c>
      <c r="E71" s="38">
        <f>ElecSingle_SC_3100kWh!M192</f>
        <v>10.883325326828926</v>
      </c>
      <c r="F71" s="38">
        <f>ElecSingle_SC_3100kWh!N192</f>
        <v>11.42342102596562</v>
      </c>
      <c r="G71" s="38">
        <f>ElecSingle_SC_3100kWh!Q192</f>
        <v>12.66074788279016</v>
      </c>
      <c r="H71" s="38">
        <f>ElecSingle_SC_3100kWh!R192</f>
        <v>12.256242381629784</v>
      </c>
      <c r="I71" s="38">
        <f>ElecSingle_SC_3100kWh!S192</f>
        <v>12.29267574974933</v>
      </c>
      <c r="J71" s="38">
        <f>ElecSingle_SC_3100kWh!T192</f>
        <v>11.929062312958623</v>
      </c>
      <c r="K71" s="7"/>
      <c r="L71" s="135" t="s">
        <v>388</v>
      </c>
      <c r="M71" s="38">
        <f>ElecMulti_SC_4200kWh!K192</f>
        <v>12.237783299908074</v>
      </c>
      <c r="N71" s="38">
        <f>ElecMulti_SC_4200kWh!L192</f>
        <v>12.080364769583635</v>
      </c>
      <c r="O71" s="38">
        <f>ElecMulti_SC_4200kWh!M192</f>
        <v>13.288757178105088</v>
      </c>
      <c r="P71" s="38">
        <f>ElecMulti_SC_4200kWh!N192</f>
        <v>13.969717546703876</v>
      </c>
      <c r="Q71" s="38">
        <f>ElecMulti_SC_4200kWh!Q192</f>
        <v>15.556778099477823</v>
      </c>
      <c r="R71" s="38">
        <f>ElecMulti_SC_4200kWh!R192</f>
        <v>14.981134430589444</v>
      </c>
      <c r="S71" s="38">
        <f>ElecMulti_SC_4200kWh!S192</f>
        <v>14.995132480796119</v>
      </c>
      <c r="T71" s="38">
        <f>ElecMulti_SC_4200kWh!T192</f>
        <v>14.444574056883519</v>
      </c>
      <c r="V71" s="135" t="s">
        <v>388</v>
      </c>
      <c r="W71" s="38">
        <f>Gas_SC_12000kWh!K192</f>
        <v>9.098258277866071</v>
      </c>
      <c r="X71" s="38">
        <f>Gas_SC_12000kWh!L192</f>
        <v>9.0876629753533233</v>
      </c>
      <c r="Y71" s="38">
        <f>Gas_SC_12000kWh!M192</f>
        <v>9.6163026854442819</v>
      </c>
      <c r="Z71" s="38">
        <f>Gas_SC_12000kWh!N192</f>
        <v>10.421650724707646</v>
      </c>
      <c r="AA71" s="38">
        <f>Gas_SC_12000kWh!Q192</f>
        <v>11.385285129972273</v>
      </c>
      <c r="AB71" s="38">
        <f>Gas_SC_12000kWh!R192</f>
        <v>10.372619463589043</v>
      </c>
      <c r="AC71" s="38">
        <f>Gas_SC_12000kWh!S192</f>
        <v>10.019553847542252</v>
      </c>
      <c r="AD71" s="38">
        <f>Gas_SC_12000kWh!T192</f>
        <v>8.7918639737360404</v>
      </c>
      <c r="AE71" s="7"/>
      <c r="AF71" s="135" t="s">
        <v>388</v>
      </c>
      <c r="AG71" s="38">
        <f t="shared" si="43"/>
        <v>19.297242852393499</v>
      </c>
      <c r="AH71" s="38">
        <f t="shared" si="44"/>
        <v>19.170967140299283</v>
      </c>
      <c r="AI71" s="38">
        <f t="shared" si="45"/>
        <v>20.499628012273206</v>
      </c>
      <c r="AJ71" s="38">
        <f t="shared" si="46"/>
        <v>21.845071750673267</v>
      </c>
      <c r="AK71" s="38">
        <f t="shared" si="47"/>
        <v>24.046033012762432</v>
      </c>
      <c r="AL71" s="38">
        <f t="shared" si="48"/>
        <v>22.628861845218829</v>
      </c>
      <c r="AM71" s="38">
        <f t="shared" si="49"/>
        <v>22.312229597291584</v>
      </c>
      <c r="AN71" s="38">
        <f t="shared" si="49"/>
        <v>20.720926286694663</v>
      </c>
    </row>
    <row r="72" spans="2:40" s="189" customFormat="1" ht="10.5" customHeight="1" x14ac:dyDescent="0.2">
      <c r="B72" s="183" t="s">
        <v>404</v>
      </c>
      <c r="C72" s="38">
        <f>ElecSingle_SC_3100kWh!K193</f>
        <v>5.8833712769337527</v>
      </c>
      <c r="D72" s="38">
        <f>ElecSingle_SC_3100kWh!L193</f>
        <v>5.7811863880520038</v>
      </c>
      <c r="E72" s="38">
        <f>ElecSingle_SC_3100kWh!M193</f>
        <v>6.458554885140475</v>
      </c>
      <c r="F72" s="38">
        <f>ElecSingle_SC_3100kWh!N193</f>
        <v>6.8805113423005766</v>
      </c>
      <c r="G72" s="38">
        <f>ElecSingle_SC_3100kWh!Q193</f>
        <v>7.7280832588048156</v>
      </c>
      <c r="H72" s="38">
        <f>ElecSingle_SC_3100kWh!R193</f>
        <v>7.3911763259987664</v>
      </c>
      <c r="I72" s="38">
        <f>ElecSingle_SC_3100kWh!S193</f>
        <v>7.4151209257475106</v>
      </c>
      <c r="J72" s="38">
        <f>ElecSingle_SC_3100kWh!T193</f>
        <v>7.0839074881113131</v>
      </c>
      <c r="K72" s="7"/>
      <c r="L72" s="183" t="s">
        <v>404</v>
      </c>
      <c r="M72" s="38">
        <f>ElecMulti_SC_4200kWh!K193</f>
        <v>7.3705036155916455</v>
      </c>
      <c r="N72" s="38">
        <f>ElecMulti_SC_4200kWh!L193</f>
        <v>7.2315527301570182</v>
      </c>
      <c r="O72" s="38">
        <f>ElecMulti_SC_4200kWh!M193</f>
        <v>8.0915177994625989</v>
      </c>
      <c r="P72" s="38">
        <f>ElecMulti_SC_4200kWh!N193</f>
        <v>8.6240580695677522</v>
      </c>
      <c r="Q72" s="38">
        <f>ElecMulti_SC_4200kWh!Q193</f>
        <v>9.7185567363988064</v>
      </c>
      <c r="R72" s="38">
        <f>ElecMulti_SC_4200kWh!R193</f>
        <v>9.2613258372317713</v>
      </c>
      <c r="S72" s="38">
        <f>ElecMulti_SC_4200kWh!S193</f>
        <v>9.2589082096533932</v>
      </c>
      <c r="T72" s="38">
        <f>ElecMulti_SC_4200kWh!T193</f>
        <v>8.7873390801251965</v>
      </c>
      <c r="V72" s="183" t="s">
        <v>404</v>
      </c>
      <c r="W72" s="38">
        <f>Gas_SC_12000kWh!K193</f>
        <v>5.2182860136559741</v>
      </c>
      <c r="X72" s="38">
        <f>Gas_SC_12000kWh!L193</f>
        <v>5.2097701159746377</v>
      </c>
      <c r="Y72" s="38">
        <f>Gas_SC_12000kWh!M193</f>
        <v>5.5613994609341484</v>
      </c>
      <c r="Z72" s="38">
        <f>Gas_SC_12000kWh!N193</f>
        <v>6.1809292969719314</v>
      </c>
      <c r="AA72" s="38">
        <f>Gas_SC_12000kWh!Q193</f>
        <v>6.8443829569770429</v>
      </c>
      <c r="AB72" s="38">
        <f>Gas_SC_12000kWh!R193</f>
        <v>6.0705450399933136</v>
      </c>
      <c r="AC72" s="38">
        <f>Gas_SC_12000kWh!S193</f>
        <v>5.7846472425163586</v>
      </c>
      <c r="AD72" s="38">
        <f>Gas_SC_12000kWh!T193</f>
        <v>4.8776192862234939</v>
      </c>
      <c r="AE72" s="7"/>
      <c r="AF72" s="183" t="s">
        <v>404</v>
      </c>
      <c r="AG72" s="38">
        <f t="shared" si="43"/>
        <v>11.101657290589728</v>
      </c>
      <c r="AH72" s="38">
        <f t="shared" si="44"/>
        <v>10.990956504026641</v>
      </c>
      <c r="AI72" s="38">
        <f t="shared" si="45"/>
        <v>12.019954346074623</v>
      </c>
      <c r="AJ72" s="38">
        <f t="shared" si="46"/>
        <v>13.061440639272508</v>
      </c>
      <c r="AK72" s="38">
        <f t="shared" si="47"/>
        <v>14.572466215781859</v>
      </c>
      <c r="AL72" s="38">
        <f t="shared" si="48"/>
        <v>13.46172136599208</v>
      </c>
      <c r="AM72" s="38">
        <f t="shared" si="49"/>
        <v>13.199768168263869</v>
      </c>
      <c r="AN72" s="38">
        <f t="shared" si="49"/>
        <v>11.961526774334807</v>
      </c>
    </row>
    <row r="73" spans="2:40" s="189" customFormat="1" ht="10.5" customHeight="1" x14ac:dyDescent="0.2">
      <c r="B73" s="135" t="s">
        <v>373</v>
      </c>
      <c r="C73" s="38">
        <f>ElecSingle_SC_3100kWh!K194</f>
        <v>542.67181137229068</v>
      </c>
      <c r="D73" s="38">
        <f>ElecSingle_SC_3100kWh!L194</f>
        <v>536.48118638870415</v>
      </c>
      <c r="E73" s="38">
        <f>ElecSingle_SC_3100kWh!M194</f>
        <v>579.26491443485907</v>
      </c>
      <c r="F73" s="38">
        <f>ElecSingle_SC_3100kWh!N194</f>
        <v>608.11294857880023</v>
      </c>
      <c r="G73" s="38">
        <f>ElecSingle_SC_3100kWh!Q194</f>
        <v>674.08295974496946</v>
      </c>
      <c r="H73" s="38">
        <f>ElecSingle_SC_3100kWh!R194</f>
        <v>652.45629838698551</v>
      </c>
      <c r="I73" s="38">
        <f>ElecSingle_SC_3100kWh!S194</f>
        <v>654.39778788518959</v>
      </c>
      <c r="J73" s="38">
        <f>ElecSingle_SC_3100kWh!T194</f>
        <v>634.92903304759125</v>
      </c>
      <c r="K73" s="7"/>
      <c r="L73" s="135" t="s">
        <v>373</v>
      </c>
      <c r="M73" s="38">
        <f>ElecMulti_SC_4200kWh!K194</f>
        <v>651.46409546093935</v>
      </c>
      <c r="N73" s="38">
        <f>ElecMulti_SC_4200kWh!L194</f>
        <v>643.03996219117164</v>
      </c>
      <c r="O73" s="38">
        <f>ElecMulti_SC_4200kWh!M194</f>
        <v>707.49950143900332</v>
      </c>
      <c r="P73" s="38">
        <f>ElecMulti_SC_4200kWh!N194</f>
        <v>743.87204630523684</v>
      </c>
      <c r="Q73" s="38">
        <f>ElecMulti_SC_4200kWh!Q194</f>
        <v>828.49601324757771</v>
      </c>
      <c r="R73" s="38">
        <f>ElecMulti_SC_4200kWh!R194</f>
        <v>797.74175965802385</v>
      </c>
      <c r="S73" s="38">
        <f>ElecMulti_SC_4200kWh!S194</f>
        <v>798.47608121069538</v>
      </c>
      <c r="T73" s="38">
        <f>ElecMulti_SC_4200kWh!T194</f>
        <v>769.02776489679388</v>
      </c>
      <c r="V73" s="135" t="s">
        <v>373</v>
      </c>
      <c r="W73" s="38">
        <f>Gas_SC_12000kWh!K194</f>
        <v>484.07378705618913</v>
      </c>
      <c r="X73" s="38">
        <f>Gas_SC_12000kWh!L194</f>
        <v>483.50762388817441</v>
      </c>
      <c r="Y73" s="38">
        <f>Gas_SC_12000kWh!M194</f>
        <v>511.68238437708271</v>
      </c>
      <c r="Z73" s="38">
        <f>Gas_SC_12000kWh!N194</f>
        <v>554.68863561377214</v>
      </c>
      <c r="AA73" s="38">
        <f>Gas_SC_12000kWh!Q194</f>
        <v>606.06966860183309</v>
      </c>
      <c r="AB73" s="38">
        <f>Gas_SC_12000kWh!R194</f>
        <v>551.99765973226056</v>
      </c>
      <c r="AC73" s="38">
        <f>Gas_SC_12000kWh!S194</f>
        <v>533.12936876572223</v>
      </c>
      <c r="AD73" s="38">
        <f>Gas_SC_12000kWh!T194</f>
        <v>467.60711098280353</v>
      </c>
      <c r="AE73" s="7"/>
      <c r="AF73" s="135" t="s">
        <v>373</v>
      </c>
      <c r="AG73" s="38">
        <f t="shared" si="43"/>
        <v>1026.7455984284798</v>
      </c>
      <c r="AH73" s="38">
        <f t="shared" si="44"/>
        <v>1019.9888102768786</v>
      </c>
      <c r="AI73" s="38">
        <f t="shared" si="45"/>
        <v>1090.9472988119419</v>
      </c>
      <c r="AJ73" s="38">
        <f t="shared" si="46"/>
        <v>1162.8015841925724</v>
      </c>
      <c r="AK73" s="38">
        <f t="shared" si="47"/>
        <v>1280.1526283468024</v>
      </c>
      <c r="AL73" s="38">
        <f t="shared" si="48"/>
        <v>1204.4539581192462</v>
      </c>
      <c r="AM73" s="38">
        <f t="shared" si="49"/>
        <v>1187.5271566509118</v>
      </c>
      <c r="AN73" s="38">
        <f t="shared" si="49"/>
        <v>1102.5361440303948</v>
      </c>
    </row>
    <row r="74" spans="2:40" s="189" customFormat="1" ht="10.5" customHeight="1" x14ac:dyDescent="0.2">
      <c r="B74"/>
      <c r="C74"/>
      <c r="D74"/>
      <c r="E74"/>
      <c r="F74"/>
      <c r="G74"/>
      <c r="H74"/>
      <c r="I74"/>
      <c r="J74"/>
      <c r="K74" s="7"/>
      <c r="L74"/>
      <c r="M74"/>
      <c r="N74"/>
      <c r="O74"/>
      <c r="P74"/>
      <c r="Q74"/>
      <c r="R74"/>
      <c r="S74"/>
      <c r="T74"/>
      <c r="V74"/>
      <c r="W74"/>
      <c r="X74"/>
      <c r="Y74"/>
      <c r="Z74"/>
      <c r="AA74"/>
      <c r="AB74"/>
      <c r="AC74"/>
      <c r="AD74"/>
      <c r="AE74" s="7"/>
      <c r="AF74" s="135" t="s">
        <v>637</v>
      </c>
      <c r="AG74" s="38">
        <f>AG73*1.05</f>
        <v>1078.0828783499037</v>
      </c>
      <c r="AH74" s="38">
        <f t="shared" ref="AH74:AN74" si="50">AH73*1.05</f>
        <v>1070.9882507907225</v>
      </c>
      <c r="AI74" s="38">
        <f t="shared" si="50"/>
        <v>1145.4946637525391</v>
      </c>
      <c r="AJ74" s="38">
        <f t="shared" si="50"/>
        <v>1220.9416634022011</v>
      </c>
      <c r="AK74" s="38">
        <f t="shared" si="50"/>
        <v>1344.1602597641427</v>
      </c>
      <c r="AL74" s="38">
        <f t="shared" si="50"/>
        <v>1264.6766560252086</v>
      </c>
      <c r="AM74" s="38">
        <f t="shared" si="50"/>
        <v>1246.9035144834575</v>
      </c>
      <c r="AN74" s="38">
        <f t="shared" si="50"/>
        <v>1157.6629512319146</v>
      </c>
    </row>
    <row r="75" spans="2:40" s="189" customFormat="1" ht="18" customHeight="1" x14ac:dyDescent="0.2">
      <c r="B75" s="196" t="s">
        <v>585</v>
      </c>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3"/>
    </row>
    <row r="76" spans="2:40" s="194" customFormat="1" ht="10.5" customHeight="1" x14ac:dyDescent="0.15">
      <c r="B76" s="427"/>
    </row>
    <row r="77" spans="2:40" s="117" customFormat="1" ht="10.5" customHeight="1" x14ac:dyDescent="0.2">
      <c r="B77" s="199" t="s">
        <v>535</v>
      </c>
      <c r="C77" s="204"/>
      <c r="D77" s="204"/>
      <c r="E77" s="204"/>
      <c r="F77" s="204"/>
      <c r="G77" s="204"/>
      <c r="H77" s="204"/>
      <c r="I77" s="204"/>
      <c r="J77" s="205"/>
      <c r="K77" s="192"/>
      <c r="L77" s="199" t="s">
        <v>536</v>
      </c>
      <c r="M77" s="204"/>
      <c r="N77" s="204"/>
      <c r="O77" s="204"/>
      <c r="P77" s="204"/>
      <c r="Q77" s="204"/>
      <c r="R77" s="204"/>
      <c r="S77" s="204"/>
      <c r="T77" s="205"/>
      <c r="V77" s="199" t="s">
        <v>33</v>
      </c>
      <c r="W77" s="204"/>
      <c r="X77" s="204"/>
      <c r="Y77" s="204"/>
      <c r="Z77" s="204"/>
      <c r="AA77" s="204"/>
      <c r="AB77" s="204"/>
      <c r="AC77" s="204"/>
      <c r="AD77" s="205"/>
      <c r="AE77" s="192"/>
      <c r="AF77" s="199" t="s">
        <v>420</v>
      </c>
      <c r="AG77" s="204"/>
      <c r="AH77" s="204"/>
      <c r="AI77" s="204"/>
      <c r="AJ77" s="204"/>
      <c r="AK77" s="204"/>
      <c r="AL77" s="204"/>
      <c r="AM77" s="204"/>
      <c r="AN77" s="205"/>
    </row>
    <row r="78" spans="2:40" s="189" customFormat="1" ht="10.5" customHeight="1" x14ac:dyDescent="0.2">
      <c r="B78" s="192"/>
      <c r="C78" s="192"/>
      <c r="D78" s="192"/>
      <c r="E78" s="192"/>
      <c r="F78" s="192"/>
      <c r="G78" s="192"/>
      <c r="H78" s="192"/>
      <c r="I78" s="192"/>
      <c r="J78" s="192"/>
      <c r="K78" s="192"/>
      <c r="L78" s="192"/>
      <c r="M78" s="192"/>
      <c r="N78" s="192"/>
      <c r="O78" s="192"/>
      <c r="P78" s="192"/>
      <c r="Q78" s="192"/>
      <c r="R78" s="192"/>
      <c r="S78" s="192"/>
      <c r="T78" s="192"/>
      <c r="V78" s="192"/>
      <c r="W78" s="192"/>
      <c r="X78" s="192"/>
      <c r="Y78" s="192"/>
      <c r="Z78" s="192"/>
      <c r="AA78" s="192"/>
      <c r="AB78" s="192"/>
      <c r="AC78" s="192"/>
      <c r="AD78" s="192"/>
      <c r="AE78" s="192"/>
      <c r="AF78" s="192"/>
      <c r="AG78" s="192"/>
      <c r="AH78" s="192"/>
      <c r="AI78" s="192"/>
      <c r="AJ78" s="192"/>
      <c r="AK78" s="192"/>
      <c r="AL78" s="192"/>
      <c r="AM78" s="192"/>
      <c r="AN78" s="192"/>
    </row>
    <row r="79" spans="2:40" s="189" customFormat="1" ht="38.25" customHeight="1" x14ac:dyDescent="0.2">
      <c r="B79" s="193" t="s">
        <v>42</v>
      </c>
      <c r="C79" s="106" t="s">
        <v>421</v>
      </c>
      <c r="D79" s="106" t="s">
        <v>422</v>
      </c>
      <c r="E79" s="106" t="s">
        <v>423</v>
      </c>
      <c r="F79" s="106" t="s">
        <v>424</v>
      </c>
      <c r="G79" s="106" t="s">
        <v>561</v>
      </c>
      <c r="H79" s="106" t="s">
        <v>569</v>
      </c>
      <c r="I79" s="106" t="s">
        <v>579</v>
      </c>
      <c r="J79" s="106" t="s">
        <v>631</v>
      </c>
      <c r="K79" s="7"/>
      <c r="L79" s="193" t="s">
        <v>42</v>
      </c>
      <c r="M79" s="106" t="s">
        <v>421</v>
      </c>
      <c r="N79" s="106" t="s">
        <v>422</v>
      </c>
      <c r="O79" s="106" t="s">
        <v>423</v>
      </c>
      <c r="P79" s="106" t="s">
        <v>424</v>
      </c>
      <c r="Q79" s="106" t="s">
        <v>561</v>
      </c>
      <c r="R79" s="106" t="s">
        <v>569</v>
      </c>
      <c r="S79" s="106" t="s">
        <v>579</v>
      </c>
      <c r="T79" s="106" t="s">
        <v>631</v>
      </c>
      <c r="V79" s="193" t="s">
        <v>42</v>
      </c>
      <c r="W79" s="106" t="s">
        <v>421</v>
      </c>
      <c r="X79" s="106" t="s">
        <v>422</v>
      </c>
      <c r="Y79" s="106" t="s">
        <v>423</v>
      </c>
      <c r="Z79" s="106" t="s">
        <v>424</v>
      </c>
      <c r="AA79" s="106" t="s">
        <v>561</v>
      </c>
      <c r="AB79" s="106" t="s">
        <v>569</v>
      </c>
      <c r="AC79" s="106" t="s">
        <v>579</v>
      </c>
      <c r="AD79" s="106" t="s">
        <v>631</v>
      </c>
      <c r="AE79" s="7"/>
      <c r="AF79" s="193" t="s">
        <v>42</v>
      </c>
      <c r="AG79" s="106" t="s">
        <v>421</v>
      </c>
      <c r="AH79" s="106" t="s">
        <v>422</v>
      </c>
      <c r="AI79" s="106" t="s">
        <v>423</v>
      </c>
      <c r="AJ79" s="106" t="s">
        <v>424</v>
      </c>
      <c r="AK79" s="106" t="s">
        <v>561</v>
      </c>
      <c r="AL79" s="106" t="s">
        <v>569</v>
      </c>
      <c r="AM79" s="106" t="s">
        <v>579</v>
      </c>
      <c r="AN79" s="106" t="s">
        <v>631</v>
      </c>
    </row>
    <row r="80" spans="2:40" s="189" customFormat="1" ht="10.5" customHeight="1" x14ac:dyDescent="0.2">
      <c r="B80" s="135"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38" t="str">
        <f>ElecSingle_PPM_Nil!T183</f>
        <v>-</v>
      </c>
      <c r="K80" s="7"/>
      <c r="L80" s="135" t="s">
        <v>341</v>
      </c>
      <c r="M80" s="38" t="str">
        <f>ElecMulti_PPM_Nil!K183</f>
        <v>-</v>
      </c>
      <c r="N80" s="38" t="str">
        <f>ElecMulti_PPM_Nil!L183</f>
        <v>-</v>
      </c>
      <c r="O80" s="38" t="str">
        <f>ElecMulti_PPM_Nil!M183</f>
        <v>-</v>
      </c>
      <c r="P80" s="38" t="str">
        <f>ElecMulti_PPM_Nil!N183</f>
        <v>-</v>
      </c>
      <c r="Q80" s="38" t="str">
        <f>ElecMulti_PPM_Nil!Q183</f>
        <v>-</v>
      </c>
      <c r="R80" s="38" t="str">
        <f>ElecMulti_PPM_Nil!R183</f>
        <v>-</v>
      </c>
      <c r="S80" s="38" t="str">
        <f>ElecMulti_PPM_Nil!S183</f>
        <v>-</v>
      </c>
      <c r="T80" s="38" t="str">
        <f>ElecMulti_PPM_Nil!T183</f>
        <v>-</v>
      </c>
      <c r="V80" s="135" t="s">
        <v>341</v>
      </c>
      <c r="W80" s="38" t="str">
        <f>Gas_PPM_Nil!K183</f>
        <v>-</v>
      </c>
      <c r="X80" s="38" t="str">
        <f>Gas_PPM_Nil!L183</f>
        <v>-</v>
      </c>
      <c r="Y80" s="38" t="str">
        <f>Gas_PPM_Nil!M183</f>
        <v>-</v>
      </c>
      <c r="Z80" s="38" t="str">
        <f>Gas_PPM_Nil!N183</f>
        <v>-</v>
      </c>
      <c r="AA80" s="38" t="str">
        <f>Gas_PPM_Nil!Q183</f>
        <v>-</v>
      </c>
      <c r="AB80" s="38" t="str">
        <f>Gas_PPM_Nil!R183</f>
        <v>-</v>
      </c>
      <c r="AC80" s="38" t="str">
        <f>Gas_PPM_Nil!S183</f>
        <v>-</v>
      </c>
      <c r="AD80" s="38" t="str">
        <f>Gas_PPM_Nil!T183</f>
        <v>-</v>
      </c>
      <c r="AE80" s="7"/>
      <c r="AF80" s="135" t="s">
        <v>341</v>
      </c>
      <c r="AG80" s="38" t="str">
        <f>IFERROR(C80+W80,"-")</f>
        <v>-</v>
      </c>
      <c r="AH80" s="38" t="str">
        <f t="shared" ref="AH80" si="51">IFERROR(D80+X80,"-")</f>
        <v>-</v>
      </c>
      <c r="AI80" s="38" t="str">
        <f t="shared" ref="AI80" si="52">IFERROR(E80+Y80,"-")</f>
        <v>-</v>
      </c>
      <c r="AJ80" s="38" t="str">
        <f t="shared" ref="AJ80" si="53">IFERROR(F80+Z80,"-")</f>
        <v>-</v>
      </c>
      <c r="AK80" s="38" t="str">
        <f t="shared" ref="AK80" si="54">IFERROR(G80+AA80,"-")</f>
        <v>-</v>
      </c>
      <c r="AL80" s="38" t="str">
        <f t="shared" ref="AL80" si="55">IFERROR(H80+AB80,"-")</f>
        <v>-</v>
      </c>
      <c r="AM80" s="38" t="str">
        <f t="shared" ref="AM80:AN80" si="56">IFERROR(I80+AC80,"-")</f>
        <v>-</v>
      </c>
      <c r="AN80" s="38" t="str">
        <f t="shared" si="56"/>
        <v>-</v>
      </c>
    </row>
    <row r="81" spans="2:40" s="189" customFormat="1" ht="10.5" customHeight="1" x14ac:dyDescent="0.2">
      <c r="B81" s="135"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38" t="str">
        <f>ElecSingle_PPM_Nil!T184</f>
        <v>-</v>
      </c>
      <c r="K81" s="7"/>
      <c r="L81" s="135" t="s">
        <v>300</v>
      </c>
      <c r="M81" s="38" t="str">
        <f>ElecMulti_PPM_Nil!K184</f>
        <v>-</v>
      </c>
      <c r="N81" s="38" t="str">
        <f>ElecMulti_PPM_Nil!L184</f>
        <v>-</v>
      </c>
      <c r="O81" s="38" t="str">
        <f>ElecMulti_PPM_Nil!M184</f>
        <v>-</v>
      </c>
      <c r="P81" s="38" t="str">
        <f>ElecMulti_PPM_Nil!N184</f>
        <v>-</v>
      </c>
      <c r="Q81" s="38" t="str">
        <f>ElecMulti_PPM_Nil!Q184</f>
        <v>-</v>
      </c>
      <c r="R81" s="38" t="str">
        <f>ElecMulti_PPM_Nil!R184</f>
        <v>-</v>
      </c>
      <c r="S81" s="38" t="str">
        <f>ElecMulti_PPM_Nil!S184</f>
        <v>-</v>
      </c>
      <c r="T81" s="38" t="str">
        <f>ElecMulti_PPM_Nil!T184</f>
        <v>-</v>
      </c>
      <c r="V81" s="135" t="s">
        <v>300</v>
      </c>
      <c r="W81" s="38"/>
      <c r="X81" s="38"/>
      <c r="Y81" s="38"/>
      <c r="Z81" s="38"/>
      <c r="AA81" s="38"/>
      <c r="AB81" s="38"/>
      <c r="AC81" s="38"/>
      <c r="AD81" s="38"/>
      <c r="AE81" s="7"/>
      <c r="AF81" s="135" t="s">
        <v>300</v>
      </c>
      <c r="AG81" s="38" t="str">
        <f t="shared" ref="AG81:AG91" si="57">IFERROR(C81+W81,"-")</f>
        <v>-</v>
      </c>
      <c r="AH81" s="38" t="str">
        <f t="shared" ref="AH81:AH91" si="58">IFERROR(D81+X81,"-")</f>
        <v>-</v>
      </c>
      <c r="AI81" s="38" t="str">
        <f t="shared" ref="AI81:AI91" si="59">IFERROR(E81+Y81,"-")</f>
        <v>-</v>
      </c>
      <c r="AJ81" s="38" t="str">
        <f t="shared" ref="AJ81:AJ91" si="60">IFERROR(F81+Z81,"-")</f>
        <v>-</v>
      </c>
      <c r="AK81" s="38" t="str">
        <f t="shared" ref="AK81:AK91" si="61">IFERROR(G81+AA81,"-")</f>
        <v>-</v>
      </c>
      <c r="AL81" s="38" t="str">
        <f t="shared" ref="AL81:AL91" si="62">IFERROR(H81+AB81,"-")</f>
        <v>-</v>
      </c>
      <c r="AM81" s="38" t="str">
        <f t="shared" ref="AM81:AN91" si="63">IFERROR(I81+AC81,"-")</f>
        <v>-</v>
      </c>
      <c r="AN81" s="38" t="str">
        <f t="shared" si="63"/>
        <v>-</v>
      </c>
    </row>
    <row r="82" spans="2:40" s="189" customFormat="1" ht="10.5" customHeight="1" x14ac:dyDescent="0.2">
      <c r="B82" s="135" t="s">
        <v>601</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38">
        <f>ElecSingle_PPM_Nil!T185</f>
        <v>0</v>
      </c>
      <c r="K82" s="7"/>
      <c r="L82" s="135" t="s">
        <v>601</v>
      </c>
      <c r="M82" s="38" t="str">
        <f>ElecMulti_PPM_Nil!K185</f>
        <v>-</v>
      </c>
      <c r="N82" s="38" t="str">
        <f>ElecMulti_PPM_Nil!L185</f>
        <v>-</v>
      </c>
      <c r="O82" s="38" t="str">
        <f>ElecMulti_PPM_Nil!M185</f>
        <v>-</v>
      </c>
      <c r="P82" s="38" t="str">
        <f>ElecMulti_PPM_Nil!N185</f>
        <v>-</v>
      </c>
      <c r="Q82" s="38" t="str">
        <f>ElecMulti_PPM_Nil!Q185</f>
        <v>-</v>
      </c>
      <c r="R82" s="38" t="str">
        <f>ElecMulti_PPM_Nil!R185</f>
        <v>-</v>
      </c>
      <c r="S82" s="38" t="str">
        <f>ElecMulti_PPM_Nil!S185</f>
        <v>-</v>
      </c>
      <c r="T82" s="38">
        <f>ElecMulti_PPM_Nil!T185</f>
        <v>0</v>
      </c>
      <c r="V82" s="135" t="s">
        <v>601</v>
      </c>
      <c r="W82" s="38" t="str">
        <f>Gas_PPM_Nil!K185</f>
        <v>-</v>
      </c>
      <c r="X82" s="38" t="str">
        <f>Gas_PPM_Nil!L185</f>
        <v>-</v>
      </c>
      <c r="Y82" s="38" t="str">
        <f>Gas_PPM_Nil!M185</f>
        <v>-</v>
      </c>
      <c r="Z82" s="38" t="str">
        <f>Gas_PPM_Nil!N185</f>
        <v>-</v>
      </c>
      <c r="AA82" s="38" t="str">
        <f>Gas_PPM_Nil!Q185</f>
        <v>-</v>
      </c>
      <c r="AB82" s="38" t="str">
        <f>Gas_PPM_Nil!R185</f>
        <v>-</v>
      </c>
      <c r="AC82" s="38" t="str">
        <f>Gas_PPM_Nil!S185</f>
        <v>-</v>
      </c>
      <c r="AD82" s="38">
        <f>Gas_PPM_Nil!T185</f>
        <v>0</v>
      </c>
      <c r="AE82" s="7"/>
      <c r="AF82" s="135" t="s">
        <v>601</v>
      </c>
      <c r="AG82" s="38"/>
      <c r="AH82" s="38"/>
      <c r="AI82" s="38"/>
      <c r="AJ82" s="38"/>
      <c r="AK82" s="38"/>
      <c r="AL82" s="38"/>
      <c r="AM82" s="38"/>
      <c r="AN82" s="38"/>
    </row>
    <row r="83" spans="2:40" s="189" customFormat="1" ht="10.5" customHeight="1" x14ac:dyDescent="0.2">
      <c r="B83" s="135"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38">
        <f>ElecSingle_PPM_Nil!T186</f>
        <v>7.0492243060839295</v>
      </c>
      <c r="K83" s="7"/>
      <c r="L83" s="135" t="s">
        <v>342</v>
      </c>
      <c r="M83" s="38">
        <f>ElecMulti_PPM_Nil!K186</f>
        <v>6.6995028867368616</v>
      </c>
      <c r="N83" s="38">
        <f>ElecMulti_PPM_Nil!L186</f>
        <v>6.6995028867368616</v>
      </c>
      <c r="O83" s="38">
        <f>ElecMulti_PPM_Nil!M186</f>
        <v>7.113121830127354</v>
      </c>
      <c r="P83" s="38">
        <f>ElecMulti_PPM_Nil!N186</f>
        <v>7.113121830127354</v>
      </c>
      <c r="Q83" s="38">
        <f>ElecMulti_PPM_Nil!Q186</f>
        <v>7.2804579515147188</v>
      </c>
      <c r="R83" s="38">
        <f>ElecMulti_PPM_Nil!R186</f>
        <v>7.1935840895118579</v>
      </c>
      <c r="S83" s="38">
        <f>ElecMulti_PPM_Nil!S186</f>
        <v>7.3593999937099719</v>
      </c>
      <c r="T83" s="38">
        <f>ElecMulti_PPM_Nil!T186</f>
        <v>7.0492243060839295</v>
      </c>
      <c r="V83" s="135" t="s">
        <v>342</v>
      </c>
      <c r="W83" s="38">
        <f>Gas_PPM_Nil!K186</f>
        <v>6.6995028867368616</v>
      </c>
      <c r="X83" s="38">
        <f>Gas_PPM_Nil!L186</f>
        <v>6.6995028867368616</v>
      </c>
      <c r="Y83" s="38">
        <f>Gas_PPM_Nil!M186</f>
        <v>7.113121830127354</v>
      </c>
      <c r="Z83" s="38">
        <f>Gas_PPM_Nil!N186</f>
        <v>7.113121830127354</v>
      </c>
      <c r="AA83" s="38">
        <f>Gas_PPM_Nil!Q186</f>
        <v>7.2804579515147188</v>
      </c>
      <c r="AB83" s="38">
        <f>Gas_PPM_Nil!R186</f>
        <v>7.1935840895118579</v>
      </c>
      <c r="AC83" s="38">
        <f>Gas_PPM_Nil!S186</f>
        <v>7.3593999937099719</v>
      </c>
      <c r="AD83" s="38">
        <f>Gas_PPM_Nil!T186</f>
        <v>7.0492243060839295</v>
      </c>
      <c r="AE83" s="7"/>
      <c r="AF83" s="135" t="s">
        <v>342</v>
      </c>
      <c r="AG83" s="38">
        <f t="shared" si="57"/>
        <v>13.399005773473723</v>
      </c>
      <c r="AH83" s="38">
        <f t="shared" si="58"/>
        <v>13.399005773473723</v>
      </c>
      <c r="AI83" s="38">
        <f t="shared" si="59"/>
        <v>14.226243660254708</v>
      </c>
      <c r="AJ83" s="38">
        <f t="shared" si="60"/>
        <v>14.226243660254708</v>
      </c>
      <c r="AK83" s="38">
        <f t="shared" si="61"/>
        <v>14.560915903029438</v>
      </c>
      <c r="AL83" s="38">
        <f t="shared" si="62"/>
        <v>14.387168179023716</v>
      </c>
      <c r="AM83" s="38">
        <f t="shared" si="63"/>
        <v>14.718799987419944</v>
      </c>
      <c r="AN83" s="38">
        <f t="shared" si="63"/>
        <v>14.098448612167859</v>
      </c>
    </row>
    <row r="84" spans="2:40" s="189" customFormat="1" ht="10.5" customHeight="1" x14ac:dyDescent="0.2">
      <c r="B84" s="135"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38">
        <f>ElecSingle_PPM_Nil!T187</f>
        <v>17.267107142857146</v>
      </c>
      <c r="K84" s="7"/>
      <c r="L84" s="135" t="s">
        <v>343</v>
      </c>
      <c r="M84" s="38">
        <f>ElecMulti_PPM_Nil!K187</f>
        <v>16.43282142857143</v>
      </c>
      <c r="N84" s="38">
        <f>ElecMulti_PPM_Nil!L187</f>
        <v>16.43282142857143</v>
      </c>
      <c r="O84" s="38">
        <f>ElecMulti_PPM_Nil!M187</f>
        <v>16.727428571428572</v>
      </c>
      <c r="P84" s="38">
        <f>ElecMulti_PPM_Nil!N187</f>
        <v>16.727428571428572</v>
      </c>
      <c r="Q84" s="38">
        <f>ElecMulti_PPM_Nil!Q187</f>
        <v>16.54232142857143</v>
      </c>
      <c r="R84" s="38">
        <f>ElecMulti_PPM_Nil!R187</f>
        <v>16.54232142857143</v>
      </c>
      <c r="S84" s="38">
        <f>ElecMulti_PPM_Nil!S187</f>
        <v>17.267107142857146</v>
      </c>
      <c r="T84" s="38">
        <f>ElecMulti_PPM_Nil!T187</f>
        <v>17.267107142857146</v>
      </c>
      <c r="V84" s="135" t="s">
        <v>343</v>
      </c>
      <c r="W84" s="38"/>
      <c r="X84" s="38"/>
      <c r="Y84" s="38"/>
      <c r="Z84" s="38"/>
      <c r="AA84" s="38"/>
      <c r="AB84" s="38"/>
      <c r="AC84" s="38"/>
      <c r="AD84" s="38"/>
      <c r="AE84" s="7"/>
      <c r="AF84" s="135" t="s">
        <v>343</v>
      </c>
      <c r="AG84" s="38">
        <f t="shared" si="57"/>
        <v>16.43282142857143</v>
      </c>
      <c r="AH84" s="38">
        <f t="shared" si="58"/>
        <v>16.43282142857143</v>
      </c>
      <c r="AI84" s="38">
        <f t="shared" si="59"/>
        <v>16.727428571428572</v>
      </c>
      <c r="AJ84" s="38">
        <f t="shared" si="60"/>
        <v>16.727428571428572</v>
      </c>
      <c r="AK84" s="38">
        <f t="shared" si="61"/>
        <v>16.54232142857143</v>
      </c>
      <c r="AL84" s="38">
        <f t="shared" si="62"/>
        <v>16.54232142857143</v>
      </c>
      <c r="AM84" s="38">
        <f t="shared" si="63"/>
        <v>17.267107142857146</v>
      </c>
      <c r="AN84" s="38">
        <f t="shared" si="63"/>
        <v>17.267107142857146</v>
      </c>
    </row>
    <row r="85" spans="2:40" s="189" customFormat="1" ht="10.5" customHeight="1" x14ac:dyDescent="0.2">
      <c r="B85" s="135"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38">
        <f>ElecSingle_PPM_Nil!T188</f>
        <v>42.226323287671228</v>
      </c>
      <c r="K85" s="7"/>
      <c r="L85" s="135" t="s">
        <v>344</v>
      </c>
      <c r="M85" s="38">
        <f>ElecMulti_PPM_Nil!K188</f>
        <v>39.933199999999992</v>
      </c>
      <c r="N85" s="38">
        <f>ElecMulti_PPM_Nil!L188</f>
        <v>40.441156555772992</v>
      </c>
      <c r="O85" s="38">
        <f>ElecMulti_PPM_Nil!M188</f>
        <v>41.027260273972608</v>
      </c>
      <c r="P85" s="38">
        <f>ElecMulti_PPM_Nil!N188</f>
        <v>41.37892250489238</v>
      </c>
      <c r="Q85" s="38">
        <f>ElecMulti_PPM_Nil!Q188</f>
        <v>41.847805479452056</v>
      </c>
      <c r="R85" s="38">
        <f>ElecMulti_PPM_Nil!R188</f>
        <v>42.160394129158519</v>
      </c>
      <c r="S85" s="38">
        <f>ElecMulti_PPM_Nil!S188</f>
        <v>42.39483561643835</v>
      </c>
      <c r="T85" s="38">
        <f>ElecMulti_PPM_Nil!T188</f>
        <v>42.51205636007829</v>
      </c>
      <c r="V85" s="135" t="s">
        <v>344</v>
      </c>
      <c r="W85" s="38">
        <f>Gas_PPM_Nil!K188</f>
        <v>64.944500000000033</v>
      </c>
      <c r="X85" s="38">
        <f>Gas_PPM_Nil!L188</f>
        <v>65.770604207436435</v>
      </c>
      <c r="Y85" s="38">
        <f>Gas_PPM_Nil!M188</f>
        <v>66.723801369863025</v>
      </c>
      <c r="Z85" s="38">
        <f>Gas_PPM_Nil!N188</f>
        <v>67.295719667318977</v>
      </c>
      <c r="AA85" s="38">
        <f>Gas_PPM_Nil!Q188</f>
        <v>68.058277397260298</v>
      </c>
      <c r="AB85" s="38">
        <f>Gas_PPM_Nil!R188</f>
        <v>68.566649217221112</v>
      </c>
      <c r="AC85" s="38">
        <f>Gas_PPM_Nil!S188</f>
        <v>68.94792808219178</v>
      </c>
      <c r="AD85" s="38">
        <f>Gas_PPM_Nil!T188</f>
        <v>69.138567514677106</v>
      </c>
      <c r="AE85" s="7"/>
      <c r="AF85" s="135" t="s">
        <v>344</v>
      </c>
      <c r="AG85" s="38">
        <f t="shared" si="57"/>
        <v>104.60930000000005</v>
      </c>
      <c r="AH85" s="38">
        <f t="shared" si="58"/>
        <v>105.93994667318985</v>
      </c>
      <c r="AI85" s="38">
        <f t="shared" si="59"/>
        <v>107.4753082191781</v>
      </c>
      <c r="AJ85" s="38">
        <f t="shared" si="60"/>
        <v>108.39652514677104</v>
      </c>
      <c r="AK85" s="38">
        <f t="shared" si="61"/>
        <v>109.62481438356166</v>
      </c>
      <c r="AL85" s="38">
        <f t="shared" si="62"/>
        <v>110.44367387475536</v>
      </c>
      <c r="AM85" s="38">
        <f t="shared" si="63"/>
        <v>111.05781849315068</v>
      </c>
      <c r="AN85" s="38">
        <f t="shared" si="63"/>
        <v>111.36489080234833</v>
      </c>
    </row>
    <row r="86" spans="2:40" s="189" customFormat="1" ht="10.5" customHeight="1" x14ac:dyDescent="0.2">
      <c r="B86" s="135" t="s">
        <v>43</v>
      </c>
      <c r="C86" s="38">
        <f>ElecSingle_PPM_Nil!K189</f>
        <v>0</v>
      </c>
      <c r="D86" s="38">
        <f>ElecSingle_PPM_Nil!L189</f>
        <v>-0.13106672002308281</v>
      </c>
      <c r="E86" s="38">
        <f>ElecSingle_PPM_Nil!M189</f>
        <v>1.6490085512788444</v>
      </c>
      <c r="F86" s="38">
        <f>ElecSingle_PPM_Nil!N189</f>
        <v>1.7011698553751098</v>
      </c>
      <c r="G86" s="38">
        <f>ElecSingle_PPM_Nil!Q189</f>
        <v>3.37071596157242</v>
      </c>
      <c r="H86" s="38">
        <f>ElecSingle_PPM_Nil!R189</f>
        <v>3.2761312765157915</v>
      </c>
      <c r="I86" s="38">
        <f>ElecSingle_PPM_Nil!S189</f>
        <v>4.8946129781636989</v>
      </c>
      <c r="J86" s="38">
        <f>ElecSingle_PPM_Nil!T189</f>
        <v>4.2887571563853459</v>
      </c>
      <c r="K86" s="7"/>
      <c r="L86" s="135" t="s">
        <v>43</v>
      </c>
      <c r="M86" s="38">
        <f>ElecMulti_PPM_Nil!K189</f>
        <v>0</v>
      </c>
      <c r="N86" s="38">
        <f>ElecMulti_PPM_Nil!L189</f>
        <v>-0.13106672002308281</v>
      </c>
      <c r="O86" s="38">
        <f>ElecMulti_PPM_Nil!M189</f>
        <v>1.6490085512788444</v>
      </c>
      <c r="P86" s="38">
        <f>ElecMulti_PPM_Nil!N189</f>
        <v>1.7011698553751098</v>
      </c>
      <c r="Q86" s="38">
        <f>ElecMulti_PPM_Nil!Q189</f>
        <v>3.37071596157242</v>
      </c>
      <c r="R86" s="38">
        <f>ElecMulti_PPM_Nil!R189</f>
        <v>3.2761312765157915</v>
      </c>
      <c r="S86" s="38">
        <f>ElecMulti_PPM_Nil!S189</f>
        <v>4.8946129781636989</v>
      </c>
      <c r="T86" s="38">
        <f>ElecMulti_PPM_Nil!T189</f>
        <v>4.2887571563853459</v>
      </c>
      <c r="V86" s="135" t="s">
        <v>43</v>
      </c>
      <c r="W86" s="38">
        <f>Gas_PPM_Nil!K189</f>
        <v>0</v>
      </c>
      <c r="X86" s="38">
        <f>Gas_PPM_Nil!L189</f>
        <v>-0.10239458695067542</v>
      </c>
      <c r="Y86" s="38">
        <f>Gas_PPM_Nil!M189</f>
        <v>1.3107762225117212</v>
      </c>
      <c r="Z86" s="38">
        <f>Gas_PPM_Nil!N189</f>
        <v>1.3560665290237268</v>
      </c>
      <c r="AA86" s="38">
        <f>Gas_PPM_Nil!Q189</f>
        <v>2.7190896886881832</v>
      </c>
      <c r="AB86" s="38">
        <f>Gas_PPM_Nil!R189</f>
        <v>2.5445731212335483</v>
      </c>
      <c r="AC86" s="38">
        <f>Gas_PPM_Nil!S189</f>
        <v>3.7238675166956505</v>
      </c>
      <c r="AD86" s="38">
        <f>Gas_PPM_Nil!T189</f>
        <v>3.2317970151566944</v>
      </c>
      <c r="AE86" s="7"/>
      <c r="AF86" s="135" t="s">
        <v>43</v>
      </c>
      <c r="AG86" s="38">
        <f t="shared" si="57"/>
        <v>0</v>
      </c>
      <c r="AH86" s="38">
        <f t="shared" si="58"/>
        <v>-0.23346130697375822</v>
      </c>
      <c r="AI86" s="38">
        <f t="shared" si="59"/>
        <v>2.9597847737905658</v>
      </c>
      <c r="AJ86" s="38">
        <f t="shared" si="60"/>
        <v>3.0572363843988368</v>
      </c>
      <c r="AK86" s="38">
        <f t="shared" si="61"/>
        <v>6.0898056502606028</v>
      </c>
      <c r="AL86" s="38">
        <f t="shared" si="62"/>
        <v>5.8207043977493402</v>
      </c>
      <c r="AM86" s="38">
        <f t="shared" si="63"/>
        <v>8.6184804948593499</v>
      </c>
      <c r="AN86" s="38">
        <f t="shared" si="63"/>
        <v>7.5205541715420399</v>
      </c>
    </row>
    <row r="87" spans="2:40" s="189" customFormat="1" ht="10.5" customHeight="1" x14ac:dyDescent="0.2">
      <c r="B87" s="135"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38">
        <f>ElecSingle_PPM_Nil!T190</f>
        <v>25.983398825831703</v>
      </c>
      <c r="K87" s="7"/>
      <c r="L87" s="135" t="s">
        <v>389</v>
      </c>
      <c r="M87" s="38">
        <f>ElecMulti_PPM_Nil!K190</f>
        <v>24.407199999999992</v>
      </c>
      <c r="N87" s="38">
        <f>ElecMulti_PPM_Nil!L190</f>
        <v>24.717663405088064</v>
      </c>
      <c r="O87" s="38">
        <f>ElecMulti_PPM_Nil!M190</f>
        <v>25.075890410958895</v>
      </c>
      <c r="P87" s="38">
        <f>ElecMulti_PPM_Nil!N190</f>
        <v>25.290826614481411</v>
      </c>
      <c r="Q87" s="38">
        <f>ElecMulti_PPM_Nil!Q190</f>
        <v>25.577408219178089</v>
      </c>
      <c r="R87" s="38">
        <f>ElecMulti_PPM_Nil!R190</f>
        <v>25.76846262230919</v>
      </c>
      <c r="S87" s="38">
        <f>ElecMulti_PPM_Nil!S190</f>
        <v>25.911753424657544</v>
      </c>
      <c r="T87" s="38">
        <f>ElecMulti_PPM_Nil!T190</f>
        <v>25.983398825831703</v>
      </c>
      <c r="V87" s="135" t="s">
        <v>389</v>
      </c>
      <c r="W87" s="38">
        <f>Gas_PPM_Nil!K190</f>
        <v>39.661700000000003</v>
      </c>
      <c r="X87" s="38">
        <f>Gas_PPM_Nil!L190</f>
        <v>40.166203033268111</v>
      </c>
      <c r="Y87" s="38">
        <f>Gas_PPM_Nil!M190</f>
        <v>40.748321917808212</v>
      </c>
      <c r="Z87" s="38">
        <f>Gas_PPM_Nil!N190</f>
        <v>41.097593248532299</v>
      </c>
      <c r="AA87" s="38">
        <f>Gas_PPM_Nil!Q190</f>
        <v>41.563288356164385</v>
      </c>
      <c r="AB87" s="38">
        <f>Gas_PPM_Nil!R190</f>
        <v>41.873751761252443</v>
      </c>
      <c r="AC87" s="38">
        <f>Gas_PPM_Nil!S190</f>
        <v>42.106599315068493</v>
      </c>
      <c r="AD87" s="38">
        <f>Gas_PPM_Nil!T190</f>
        <v>42.223023091976522</v>
      </c>
      <c r="AE87" s="7"/>
      <c r="AF87" s="135" t="s">
        <v>389</v>
      </c>
      <c r="AG87" s="38">
        <f t="shared" si="57"/>
        <v>64.068899999999999</v>
      </c>
      <c r="AH87" s="38">
        <f t="shared" si="58"/>
        <v>64.883866438356179</v>
      </c>
      <c r="AI87" s="38">
        <f t="shared" si="59"/>
        <v>65.824212328767103</v>
      </c>
      <c r="AJ87" s="38">
        <f t="shared" si="60"/>
        <v>66.388419863013709</v>
      </c>
      <c r="AK87" s="38">
        <f t="shared" si="61"/>
        <v>67.140696575342474</v>
      </c>
      <c r="AL87" s="38">
        <f t="shared" si="62"/>
        <v>67.642214383561637</v>
      </c>
      <c r="AM87" s="38">
        <f t="shared" si="63"/>
        <v>68.018352739726041</v>
      </c>
      <c r="AN87" s="38">
        <f t="shared" si="63"/>
        <v>68.206421917808228</v>
      </c>
    </row>
    <row r="88" spans="2:40" s="189" customFormat="1" ht="10.5" customHeight="1" x14ac:dyDescent="0.2">
      <c r="B88" s="135" t="s">
        <v>406</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38">
        <f>ElecSingle_PPM_Nil!T191</f>
        <v>0</v>
      </c>
      <c r="K88" s="7"/>
      <c r="L88" s="135" t="s">
        <v>406</v>
      </c>
      <c r="M88" s="38">
        <f>ElecMulti_PPM_Nil!K191</f>
        <v>0</v>
      </c>
      <c r="N88" s="38">
        <f>ElecMulti_PPM_Nil!L191</f>
        <v>0</v>
      </c>
      <c r="O88" s="38">
        <f>ElecMulti_PPM_Nil!M191</f>
        <v>0</v>
      </c>
      <c r="P88" s="38">
        <f>ElecMulti_PPM_Nil!N191</f>
        <v>0</v>
      </c>
      <c r="Q88" s="38">
        <f>ElecMulti_PPM_Nil!Q191</f>
        <v>0</v>
      </c>
      <c r="R88" s="38">
        <f>ElecMulti_PPM_Nil!R191</f>
        <v>0</v>
      </c>
      <c r="S88" s="38">
        <f>ElecMulti_PPM_Nil!S191</f>
        <v>0</v>
      </c>
      <c r="T88" s="38">
        <f>ElecMulti_PPM_Nil!T191</f>
        <v>0</v>
      </c>
      <c r="V88" s="135" t="s">
        <v>406</v>
      </c>
      <c r="W88" s="38">
        <f>Gas_PPM_Nil!K191</f>
        <v>0</v>
      </c>
      <c r="X88" s="38">
        <f>Gas_PPM_Nil!L191</f>
        <v>0</v>
      </c>
      <c r="Y88" s="38">
        <f>Gas_PPM_Nil!M191</f>
        <v>0</v>
      </c>
      <c r="Z88" s="38">
        <f>Gas_PPM_Nil!N191</f>
        <v>0</v>
      </c>
      <c r="AA88" s="38">
        <f>Gas_PPM_Nil!Q191</f>
        <v>0</v>
      </c>
      <c r="AB88" s="38">
        <f>Gas_PPM_Nil!R191</f>
        <v>0</v>
      </c>
      <c r="AC88" s="38">
        <f>Gas_PPM_Nil!S191</f>
        <v>0</v>
      </c>
      <c r="AD88" s="38">
        <f>Gas_PPM_Nil!T191</f>
        <v>0</v>
      </c>
      <c r="AE88" s="7"/>
      <c r="AF88" s="135" t="s">
        <v>406</v>
      </c>
      <c r="AG88" s="38">
        <f t="shared" si="57"/>
        <v>0</v>
      </c>
      <c r="AH88" s="38">
        <f t="shared" si="58"/>
        <v>0</v>
      </c>
      <c r="AI88" s="38">
        <f t="shared" si="59"/>
        <v>0</v>
      </c>
      <c r="AJ88" s="38">
        <f t="shared" si="60"/>
        <v>0</v>
      </c>
      <c r="AK88" s="38">
        <f t="shared" si="61"/>
        <v>0</v>
      </c>
      <c r="AL88" s="38">
        <f t="shared" si="62"/>
        <v>0</v>
      </c>
      <c r="AM88" s="38">
        <f t="shared" si="63"/>
        <v>0</v>
      </c>
      <c r="AN88" s="38">
        <f t="shared" si="63"/>
        <v>0</v>
      </c>
    </row>
    <row r="89" spans="2:40" s="189" customFormat="1" ht="10.5" customHeight="1" x14ac:dyDescent="0.2">
      <c r="B89" s="135" t="s">
        <v>388</v>
      </c>
      <c r="C89" s="38">
        <f>ElecSingle_PPM_Nil!K192</f>
        <v>1.6889733533388911</v>
      </c>
      <c r="D89" s="38">
        <f>ElecSingle_PPM_Nil!L192</f>
        <v>1.702219886811942</v>
      </c>
      <c r="E89" s="38">
        <f>ElecSingle_PPM_Nil!M192</f>
        <v>1.7686268079354901</v>
      </c>
      <c r="F89" s="38">
        <f>ElecSingle_PPM_Nil!N192</f>
        <v>1.780565168331544</v>
      </c>
      <c r="G89" s="38">
        <f>ElecSingle_PPM_Nil!Q192</f>
        <v>1.8271275485169689</v>
      </c>
      <c r="H89" s="38">
        <f>ElecSingle_PPM_Nil!R192</f>
        <v>1.8333269262738028</v>
      </c>
      <c r="I89" s="38">
        <f>ElecSingle_PPM_Nil!S192</f>
        <v>1.8892082521903257</v>
      </c>
      <c r="J89" s="38">
        <f>ElecSingle_PPM_Nil!T192</f>
        <v>1.8751092540022867</v>
      </c>
      <c r="K89" s="7"/>
      <c r="L89" s="135" t="s">
        <v>388</v>
      </c>
      <c r="M89" s="38">
        <f>ElecMulti_PPM_Nil!K192</f>
        <v>1.6941717245388905</v>
      </c>
      <c r="N89" s="38">
        <f>ElecMulti_PPM_Nil!L192</f>
        <v>1.707484382107441</v>
      </c>
      <c r="O89" s="38">
        <f>ElecMulti_PPM_Nil!M192</f>
        <v>1.7739676002642568</v>
      </c>
      <c r="P89" s="38">
        <f>ElecMulti_PPM_Nil!N192</f>
        <v>1.7859517388802715</v>
      </c>
      <c r="Q89" s="38">
        <f>ElecMulti_PPM_Nil!Q192</f>
        <v>1.8325751566923116</v>
      </c>
      <c r="R89" s="38">
        <f>ElecMulti_PPM_Nil!R192</f>
        <v>1.838815226200222</v>
      </c>
      <c r="S89" s="38">
        <f>ElecMulti_PPM_Nil!S192</f>
        <v>1.8947270709300512</v>
      </c>
      <c r="T89" s="38">
        <f>ElecMulti_PPM_Nil!T192</f>
        <v>1.8806433321486664</v>
      </c>
      <c r="V89" s="135" t="s">
        <v>388</v>
      </c>
      <c r="W89" s="38">
        <f>Gas_PPM_Nil!K192</f>
        <v>2.1557688535103199</v>
      </c>
      <c r="X89" s="38">
        <f>Gas_PPM_Nil!L192</f>
        <v>2.1795568761882231</v>
      </c>
      <c r="Y89" s="38">
        <f>Gas_PPM_Nil!M192</f>
        <v>2.24467414131913</v>
      </c>
      <c r="Z89" s="38">
        <f>Gas_PPM_Nil!N192</f>
        <v>2.2633929246942452</v>
      </c>
      <c r="AA89" s="38">
        <f>Gas_PPM_Nil!Q192</f>
        <v>2.3168217242077782</v>
      </c>
      <c r="AB89" s="38">
        <f>Gas_PPM_Nil!R192</f>
        <v>2.3276183150087926</v>
      </c>
      <c r="AC89" s="38">
        <f>Gas_PPM_Nil!S192</f>
        <v>2.3655648117716734</v>
      </c>
      <c r="AD89" s="38">
        <f>Gas_PPM_Nil!T192</f>
        <v>2.3559741078194558</v>
      </c>
      <c r="AE89" s="7"/>
      <c r="AF89" s="135" t="s">
        <v>388</v>
      </c>
      <c r="AG89" s="38">
        <f t="shared" si="57"/>
        <v>3.8447422068492108</v>
      </c>
      <c r="AH89" s="38">
        <f t="shared" si="58"/>
        <v>3.8817767630001652</v>
      </c>
      <c r="AI89" s="38">
        <f t="shared" si="59"/>
        <v>4.0133009492546199</v>
      </c>
      <c r="AJ89" s="38">
        <f t="shared" si="60"/>
        <v>4.0439580930257897</v>
      </c>
      <c r="AK89" s="38">
        <f t="shared" si="61"/>
        <v>4.1439492727247469</v>
      </c>
      <c r="AL89" s="38">
        <f t="shared" si="62"/>
        <v>4.1609452412825956</v>
      </c>
      <c r="AM89" s="38">
        <f t="shared" si="63"/>
        <v>4.2547730639619994</v>
      </c>
      <c r="AN89" s="38">
        <f t="shared" si="63"/>
        <v>4.2310833618217423</v>
      </c>
    </row>
    <row r="90" spans="2:40" s="189" customFormat="1" ht="10.5" customHeight="1" x14ac:dyDescent="0.2">
      <c r="B90" s="183" t="s">
        <v>404</v>
      </c>
      <c r="C90" s="38">
        <f>ElecSingle_PPM_Nil!K193</f>
        <v>1.0608938326309489</v>
      </c>
      <c r="D90" s="38">
        <f>ElecSingle_PPM_Nil!L193</f>
        <v>1.0711013282346602</v>
      </c>
      <c r="E90" s="38">
        <f>ElecSingle_PPM_Nil!M193</f>
        <v>1.1179597392968228</v>
      </c>
      <c r="F90" s="38">
        <f>ElecSingle_PPM_Nil!N193</f>
        <v>1.1271591846842632</v>
      </c>
      <c r="G90" s="38">
        <f>ElecSingle_PPM_Nil!Q193</f>
        <v>1.1657493134527706</v>
      </c>
      <c r="H90" s="38">
        <f>ElecSingle_PPM_Nil!R193</f>
        <v>1.1705264214657733</v>
      </c>
      <c r="I90" s="38">
        <f>ElecSingle_PPM_Nil!S193</f>
        <v>1.2029757893387811</v>
      </c>
      <c r="J90" s="38">
        <f>ElecSingle_PPM_Nil!T193</f>
        <v>1.1921114026436563</v>
      </c>
      <c r="K90" s="7"/>
      <c r="L90" s="183" t="s">
        <v>404</v>
      </c>
      <c r="M90" s="38">
        <f>ElecMulti_PPM_Nil!K193</f>
        <v>1.0648995863836881</v>
      </c>
      <c r="N90" s="38">
        <f>ElecMulti_PPM_Nil!L193</f>
        <v>1.0751580358022579</v>
      </c>
      <c r="O90" s="38">
        <f>ElecMulti_PPM_Nil!M193</f>
        <v>1.1220752397277192</v>
      </c>
      <c r="P90" s="38">
        <f>ElecMulti_PPM_Nil!N193</f>
        <v>1.1313099608331394</v>
      </c>
      <c r="Q90" s="38">
        <f>ElecMulti_PPM_Nil!Q193</f>
        <v>1.1699471238922847</v>
      </c>
      <c r="R90" s="38">
        <f>ElecMulti_PPM_Nil!R193</f>
        <v>1.1747555880990472</v>
      </c>
      <c r="S90" s="38">
        <f>ElecMulti_PPM_Nil!S193</f>
        <v>1.2072284731173739</v>
      </c>
      <c r="T90" s="38">
        <f>ElecMulti_PPM_Nil!T193</f>
        <v>1.1963758449949091</v>
      </c>
      <c r="V90" s="183" t="s">
        <v>404</v>
      </c>
      <c r="W90" s="38">
        <f>Gas_PPM_Nil!K193</f>
        <v>1.6611894077489591</v>
      </c>
      <c r="X90" s="38">
        <f>Gas_PPM_Nil!L193</f>
        <v>1.6795199496525963</v>
      </c>
      <c r="Y90" s="38">
        <f>Gas_PPM_Nil!M193</f>
        <v>1.7296979225465361</v>
      </c>
      <c r="Z90" s="38">
        <f>Gas_PPM_Nil!N193</f>
        <v>1.7441222169777577</v>
      </c>
      <c r="AA90" s="38">
        <f>Gas_PPM_Nil!Q193</f>
        <v>1.785293308060228</v>
      </c>
      <c r="AB90" s="38">
        <f>Gas_PPM_Nil!R193</f>
        <v>1.7936129301983994</v>
      </c>
      <c r="AC90" s="38">
        <f>Gas_PPM_Nil!S193</f>
        <v>1.8228536896522851</v>
      </c>
      <c r="AD90" s="38">
        <f>Gas_PPM_Nil!T193</f>
        <v>1.8154632981488843</v>
      </c>
      <c r="AE90" s="7"/>
      <c r="AF90" s="183" t="s">
        <v>404</v>
      </c>
      <c r="AG90" s="38">
        <f t="shared" si="57"/>
        <v>2.722083240379908</v>
      </c>
      <c r="AH90" s="38">
        <f t="shared" si="58"/>
        <v>2.7506212778872565</v>
      </c>
      <c r="AI90" s="38">
        <f t="shared" si="59"/>
        <v>2.8476576618433587</v>
      </c>
      <c r="AJ90" s="38">
        <f t="shared" si="60"/>
        <v>2.8712814016620207</v>
      </c>
      <c r="AK90" s="38">
        <f t="shared" si="61"/>
        <v>2.9510426215129986</v>
      </c>
      <c r="AL90" s="38">
        <f t="shared" si="62"/>
        <v>2.9641393516641728</v>
      </c>
      <c r="AM90" s="38">
        <f t="shared" si="63"/>
        <v>3.0258294789910662</v>
      </c>
      <c r="AN90" s="38">
        <f t="shared" si="63"/>
        <v>3.0075747007925404</v>
      </c>
    </row>
    <row r="91" spans="2:40" s="189" customFormat="1" ht="10.5" customHeight="1" x14ac:dyDescent="0.2">
      <c r="B91" s="135" t="s">
        <v>373</v>
      </c>
      <c r="C91" s="38">
        <f>ElecSingle_PPM_Nil!K194</f>
        <v>89.954191501278132</v>
      </c>
      <c r="D91" s="38">
        <f>ElecSingle_PPM_Nil!L194</f>
        <v>90.661584681173295</v>
      </c>
      <c r="E91" s="38">
        <f>ElecSingle_PPM_Nil!M194</f>
        <v>94.203542760341051</v>
      </c>
      <c r="F91" s="38">
        <f>ElecSingle_PPM_Nil!N194</f>
        <v>94.841076703880304</v>
      </c>
      <c r="G91" s="38">
        <f>ElecSingle_PPM_Nil!Q194</f>
        <v>97.330317409107764</v>
      </c>
      <c r="H91" s="38">
        <f>ElecSingle_PPM_Nil!R194</f>
        <v>97.661377422182099</v>
      </c>
      <c r="I91" s="38">
        <f>ElecSingle_PPM_Nil!S194</f>
        <v>100.63494799187637</v>
      </c>
      <c r="J91" s="38">
        <f>ElecSingle_PPM_Nil!T194</f>
        <v>99.882031375475293</v>
      </c>
      <c r="K91" s="7"/>
      <c r="L91" s="135" t="s">
        <v>373</v>
      </c>
      <c r="M91" s="38">
        <f>ElecMulti_PPM_Nil!K194</f>
        <v>90.231795626230877</v>
      </c>
      <c r="N91" s="38">
        <f>ElecMulti_PPM_Nil!L194</f>
        <v>90.942719974055962</v>
      </c>
      <c r="O91" s="38">
        <f>ElecMulti_PPM_Nil!M194</f>
        <v>94.48875247775824</v>
      </c>
      <c r="P91" s="38">
        <f>ElecMulti_PPM_Nil!N194</f>
        <v>95.128731076018227</v>
      </c>
      <c r="Q91" s="38">
        <f>ElecMulti_PPM_Nil!Q194</f>
        <v>97.621231320873292</v>
      </c>
      <c r="R91" s="38">
        <f>ElecMulti_PPM_Nil!R194</f>
        <v>97.95446436036606</v>
      </c>
      <c r="S91" s="38">
        <f>ElecMulti_PPM_Nil!S194</f>
        <v>100.92966469987412</v>
      </c>
      <c r="T91" s="38">
        <f>ElecMulti_PPM_Nil!T194</f>
        <v>100.17756296837999</v>
      </c>
      <c r="V91" s="135" t="s">
        <v>373</v>
      </c>
      <c r="W91" s="38">
        <f>Gas_PPM_Nil!K194</f>
        <v>115.12266114799611</v>
      </c>
      <c r="X91" s="38">
        <f>Gas_PPM_Nil!L194</f>
        <v>116.39299236633154</v>
      </c>
      <c r="Y91" s="38">
        <f>Gas_PPM_Nil!M194</f>
        <v>119.87039340417597</v>
      </c>
      <c r="Z91" s="38">
        <f>Gas_PPM_Nil!N194</f>
        <v>120.87001641667437</v>
      </c>
      <c r="AA91" s="38">
        <f>Gas_PPM_Nil!Q194</f>
        <v>123.72322842589558</v>
      </c>
      <c r="AB91" s="38">
        <f>Gas_PPM_Nil!R194</f>
        <v>124.29978943442619</v>
      </c>
      <c r="AC91" s="38">
        <f>Gas_PPM_Nil!S194</f>
        <v>126.32621340908987</v>
      </c>
      <c r="AD91" s="38">
        <f>Gas_PPM_Nil!T194</f>
        <v>125.8140493338626</v>
      </c>
      <c r="AE91" s="7"/>
      <c r="AF91" s="135" t="s">
        <v>373</v>
      </c>
      <c r="AG91" s="38">
        <f t="shared" si="57"/>
        <v>205.07685264927426</v>
      </c>
      <c r="AH91" s="38">
        <f t="shared" si="58"/>
        <v>207.05457704750484</v>
      </c>
      <c r="AI91" s="38">
        <f t="shared" si="59"/>
        <v>214.07393616451702</v>
      </c>
      <c r="AJ91" s="38">
        <f t="shared" si="60"/>
        <v>215.71109312055466</v>
      </c>
      <c r="AK91" s="38">
        <f t="shared" si="61"/>
        <v>221.05354583500335</v>
      </c>
      <c r="AL91" s="38">
        <f t="shared" si="62"/>
        <v>221.96116685660829</v>
      </c>
      <c r="AM91" s="38">
        <f t="shared" si="63"/>
        <v>226.96116140096626</v>
      </c>
      <c r="AN91" s="38">
        <f t="shared" si="63"/>
        <v>225.69608070933788</v>
      </c>
    </row>
    <row r="92" spans="2:40" s="189" customFormat="1" ht="10.5" customHeight="1" x14ac:dyDescent="0.2">
      <c r="B92" s="78"/>
      <c r="C92" s="78"/>
      <c r="D92" s="78"/>
      <c r="E92" s="78"/>
      <c r="F92" s="78"/>
      <c r="G92" s="78"/>
      <c r="H92" s="78"/>
      <c r="I92" s="78"/>
      <c r="J92" s="78"/>
      <c r="K92" s="206"/>
      <c r="L92" s="78"/>
      <c r="M92" s="78"/>
      <c r="N92" s="78"/>
      <c r="O92" s="78"/>
      <c r="P92" s="78"/>
      <c r="Q92" s="78"/>
      <c r="R92" s="78"/>
      <c r="S92" s="78"/>
      <c r="T92" s="78"/>
      <c r="V92" s="78"/>
      <c r="W92" s="78"/>
      <c r="X92" s="78"/>
      <c r="Y92" s="78"/>
      <c r="Z92" s="78"/>
      <c r="AA92" s="78"/>
      <c r="AB92" s="78"/>
      <c r="AC92" s="78"/>
      <c r="AD92" s="78"/>
      <c r="AE92" s="206"/>
      <c r="AF92" s="135" t="s">
        <v>637</v>
      </c>
      <c r="AG92" s="38">
        <f>AG91*1.05</f>
        <v>215.33069528173797</v>
      </c>
      <c r="AH92" s="38">
        <f t="shared" ref="AH92:AN92" si="64">AH91*1.05</f>
        <v>217.4073058998801</v>
      </c>
      <c r="AI92" s="38">
        <f t="shared" si="64"/>
        <v>224.77763297274288</v>
      </c>
      <c r="AJ92" s="38">
        <f t="shared" si="64"/>
        <v>226.49664777658242</v>
      </c>
      <c r="AK92" s="38">
        <f t="shared" si="64"/>
        <v>232.10622312675352</v>
      </c>
      <c r="AL92" s="38">
        <f t="shared" si="64"/>
        <v>233.05922519943871</v>
      </c>
      <c r="AM92" s="38">
        <f t="shared" si="64"/>
        <v>238.30921947101459</v>
      </c>
      <c r="AN92" s="38">
        <f t="shared" si="64"/>
        <v>236.98088474480477</v>
      </c>
    </row>
    <row r="93" spans="2:40" s="194" customFormat="1" ht="10.5" customHeight="1" x14ac:dyDescent="0.2">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row>
    <row r="94" spans="2:40" s="189" customFormat="1" ht="38.25" customHeight="1" x14ac:dyDescent="0.2">
      <c r="B94" s="193" t="s">
        <v>405</v>
      </c>
      <c r="C94" s="106" t="s">
        <v>421</v>
      </c>
      <c r="D94" s="106" t="s">
        <v>422</v>
      </c>
      <c r="E94" s="106" t="s">
        <v>423</v>
      </c>
      <c r="F94" s="106" t="s">
        <v>424</v>
      </c>
      <c r="G94" s="106" t="s">
        <v>561</v>
      </c>
      <c r="H94" s="106" t="s">
        <v>569</v>
      </c>
      <c r="I94" s="106" t="s">
        <v>579</v>
      </c>
      <c r="J94" s="106" t="s">
        <v>631</v>
      </c>
      <c r="K94" s="7"/>
      <c r="L94" s="193" t="s">
        <v>405</v>
      </c>
      <c r="M94" s="106" t="s">
        <v>421</v>
      </c>
      <c r="N94" s="106" t="s">
        <v>422</v>
      </c>
      <c r="O94" s="106" t="s">
        <v>423</v>
      </c>
      <c r="P94" s="106" t="s">
        <v>424</v>
      </c>
      <c r="Q94" s="106" t="s">
        <v>561</v>
      </c>
      <c r="R94" s="106" t="s">
        <v>569</v>
      </c>
      <c r="S94" s="106" t="s">
        <v>579</v>
      </c>
      <c r="T94" s="106" t="s">
        <v>631</v>
      </c>
      <c r="V94" s="193" t="s">
        <v>405</v>
      </c>
      <c r="W94" s="106" t="s">
        <v>421</v>
      </c>
      <c r="X94" s="106" t="s">
        <v>422</v>
      </c>
      <c r="Y94" s="106" t="s">
        <v>423</v>
      </c>
      <c r="Z94" s="106" t="s">
        <v>424</v>
      </c>
      <c r="AA94" s="106" t="s">
        <v>561</v>
      </c>
      <c r="AB94" s="106" t="s">
        <v>569</v>
      </c>
      <c r="AC94" s="106" t="s">
        <v>579</v>
      </c>
      <c r="AD94" s="106" t="s">
        <v>631</v>
      </c>
      <c r="AE94" s="7"/>
      <c r="AF94" s="193" t="s">
        <v>405</v>
      </c>
      <c r="AG94" s="106" t="s">
        <v>421</v>
      </c>
      <c r="AH94" s="106" t="s">
        <v>422</v>
      </c>
      <c r="AI94" s="106" t="s">
        <v>423</v>
      </c>
      <c r="AJ94" s="106" t="s">
        <v>424</v>
      </c>
      <c r="AK94" s="106" t="s">
        <v>561</v>
      </c>
      <c r="AL94" s="106" t="s">
        <v>569</v>
      </c>
      <c r="AM94" s="106" t="s">
        <v>579</v>
      </c>
      <c r="AN94" s="106" t="s">
        <v>631</v>
      </c>
    </row>
    <row r="95" spans="2:40" s="189" customFormat="1" ht="10.5" customHeight="1" x14ac:dyDescent="0.2">
      <c r="B95" s="135"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38">
        <f>ElecSingle_PPM_3100kWh!T183</f>
        <v>154.3252669413111</v>
      </c>
      <c r="K95" s="7"/>
      <c r="L95" s="135" t="s">
        <v>341</v>
      </c>
      <c r="M95" s="38">
        <f>ElecMulti_PPM_4200kWh!K183</f>
        <v>231.08727248304805</v>
      </c>
      <c r="N95" s="38">
        <f>ElecMulti_PPM_4200kWh!L183</f>
        <v>222.53887479985914</v>
      </c>
      <c r="O95" s="38">
        <f>ElecMulti_PPM_4200kWh!M183</f>
        <v>235.40981965465372</v>
      </c>
      <c r="P95" s="38">
        <f>ElecMulti_PPM_4200kWh!N183</f>
        <v>262.73828123377126</v>
      </c>
      <c r="Q95" s="38">
        <f>ElecMulti_PPM_4200kWh!Q183</f>
        <v>305.29338052765604</v>
      </c>
      <c r="R95" s="38">
        <f>ElecMulti_PPM_4200kWh!R183</f>
        <v>273.36331230494829</v>
      </c>
      <c r="S95" s="38">
        <f>ElecMulti_PPM_4200kWh!S183</f>
        <v>251.00887731830213</v>
      </c>
      <c r="T95" s="38">
        <f>ElecMulti_PPM_4200kWh!T183</f>
        <v>209.87327464862173</v>
      </c>
      <c r="V95" s="135" t="s">
        <v>341</v>
      </c>
      <c r="W95" s="38">
        <f>Gas_PPM_12000kWh!K183</f>
        <v>200.74683223176862</v>
      </c>
      <c r="X95" s="38">
        <f>Gas_PPM_12000kWh!L183</f>
        <v>199.05760849983216</v>
      </c>
      <c r="Y95" s="38">
        <f>Gas_PPM_12000kWh!M183</f>
        <v>215.77106184657609</v>
      </c>
      <c r="Z95" s="38">
        <f>Gas_PPM_12000kWh!N183</f>
        <v>243.35846990910571</v>
      </c>
      <c r="AA95" s="38">
        <f>Gas_PPM_12000kWh!Q183</f>
        <v>281.17733015023748</v>
      </c>
      <c r="AB95" s="38">
        <f>Gas_PPM_12000kWh!R183</f>
        <v>230.77888190073506</v>
      </c>
      <c r="AC95" s="38">
        <f>Gas_PPM_12000kWh!S183</f>
        <v>206.31785050021912</v>
      </c>
      <c r="AD95" s="38">
        <f>Gas_PPM_12000kWh!T183</f>
        <v>145.13269789847294</v>
      </c>
      <c r="AE95" s="7"/>
      <c r="AF95" s="135" t="s">
        <v>341</v>
      </c>
      <c r="AG95" s="38">
        <f>IFERROR(C95+W95,"-")</f>
        <v>370.78325949544615</v>
      </c>
      <c r="AH95" s="38">
        <f t="shared" ref="AH95" si="65">IFERROR(D95+X95,"-")</f>
        <v>362.50352181693142</v>
      </c>
      <c r="AI95" s="38">
        <f t="shared" ref="AI95" si="66">IFERROR(E95+Y95,"-")</f>
        <v>388.92912261374386</v>
      </c>
      <c r="AJ95" s="38">
        <f t="shared" ref="AJ95" si="67">IFERROR(F95+Z95,"-")</f>
        <v>436.03275133232381</v>
      </c>
      <c r="AK95" s="38">
        <f t="shared" ref="AK95" si="68">IFERROR(G95+AA95,"-")</f>
        <v>505.96081857660658</v>
      </c>
      <c r="AL95" s="38">
        <f t="shared" ref="AL95" si="69">IFERROR(H95+AB95,"-")</f>
        <v>431.40559996257514</v>
      </c>
      <c r="AM95" s="38">
        <f t="shared" ref="AM95:AN95" si="70">IFERROR(I95+AC95,"-")</f>
        <v>390.52812729357402</v>
      </c>
      <c r="AN95" s="38">
        <f t="shared" si="70"/>
        <v>299.45796483978404</v>
      </c>
    </row>
    <row r="96" spans="2:40" s="189" customFormat="1" ht="10.5" customHeight="1" x14ac:dyDescent="0.2">
      <c r="B96" s="135"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38">
        <f>ElecSingle_PPM_3100kWh!T184</f>
        <v>18.715424771732444</v>
      </c>
      <c r="K96" s="7"/>
      <c r="L96" s="135" t="s">
        <v>300</v>
      </c>
      <c r="M96" s="38">
        <f>ElecMulti_PPM_4200kWh!K184</f>
        <v>3.695838468799503</v>
      </c>
      <c r="N96" s="38">
        <f>ElecMulti_PPM_4200kWh!L184</f>
        <v>3.5853367720281919</v>
      </c>
      <c r="O96" s="38">
        <f>ElecMulti_PPM_4200kWh!M184</f>
        <v>12.42910064094038</v>
      </c>
      <c r="P96" s="38">
        <f>ElecMulti_PPM_4200kWh!N184</f>
        <v>11.815456613688003</v>
      </c>
      <c r="Q96" s="38">
        <f>ElecMulti_PPM_4200kWh!Q184</f>
        <v>15.875278204103214</v>
      </c>
      <c r="R96" s="38">
        <f>ElecMulti_PPM_4200kWh!R184</f>
        <v>15.252517859400495</v>
      </c>
      <c r="S96" s="38">
        <f>ElecMulti_PPM_4200kWh!S184</f>
        <v>18.162094323274683</v>
      </c>
      <c r="T96" s="38">
        <f>ElecMulti_PPM_4200kWh!T184</f>
        <v>18.515809469683656</v>
      </c>
      <c r="V96" s="135" t="s">
        <v>300</v>
      </c>
      <c r="W96" s="38"/>
      <c r="X96" s="38"/>
      <c r="Y96" s="38"/>
      <c r="Z96" s="38"/>
      <c r="AA96" s="38"/>
      <c r="AB96" s="38"/>
      <c r="AC96" s="38"/>
      <c r="AD96" s="38"/>
      <c r="AE96" s="7"/>
      <c r="AF96" s="135" t="s">
        <v>300</v>
      </c>
      <c r="AG96" s="38">
        <f t="shared" ref="AG96:AG106" si="71">IFERROR(C96+W96,"-")</f>
        <v>3.4648843503671367</v>
      </c>
      <c r="AH96" s="38">
        <f t="shared" ref="AH96:AH106" si="72">IFERROR(D96+X96,"-")</f>
        <v>3.3612879396840958</v>
      </c>
      <c r="AI96" s="38">
        <f t="shared" ref="AI96:AI106" si="73">IFERROR(E96+Y96,"-")</f>
        <v>11.652403061262774</v>
      </c>
      <c r="AJ96" s="38">
        <f t="shared" ref="AJ96:AJ106" si="74">IFERROR(F96+Z96,"-")</f>
        <v>11.077105801368656</v>
      </c>
      <c r="AK96" s="38">
        <f t="shared" ref="AK96:AK106" si="75">IFERROR(G96+AA96,"-")</f>
        <v>14.883230646022749</v>
      </c>
      <c r="AL96" s="38">
        <f t="shared" ref="AL96:AL106" si="76">IFERROR(H96+AB96,"-")</f>
        <v>14.819176551301227</v>
      </c>
      <c r="AM96" s="38">
        <f t="shared" ref="AM96:AN106" si="77">IFERROR(I96+AC96,"-")</f>
        <v>17.646102036866232</v>
      </c>
      <c r="AN96" s="38">
        <f t="shared" si="77"/>
        <v>18.715424771732444</v>
      </c>
    </row>
    <row r="97" spans="2:40" s="189" customFormat="1" ht="10.5" customHeight="1" x14ac:dyDescent="0.2">
      <c r="B97" s="135" t="s">
        <v>601</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38">
        <f>ElecSingle_PPM_3100kWh!T185</f>
        <v>0</v>
      </c>
      <c r="K97" s="7"/>
      <c r="L97" s="135" t="s">
        <v>601</v>
      </c>
      <c r="M97" s="38" t="str">
        <f>ElecMulti_PPM_4200kWh!K185</f>
        <v>-</v>
      </c>
      <c r="N97" s="38" t="str">
        <f>ElecMulti_PPM_4200kWh!L185</f>
        <v>-</v>
      </c>
      <c r="O97" s="38" t="str">
        <f>ElecMulti_PPM_4200kWh!M185</f>
        <v>-</v>
      </c>
      <c r="P97" s="38" t="str">
        <f>ElecMulti_PPM_4200kWh!N185</f>
        <v>-</v>
      </c>
      <c r="Q97" s="38" t="str">
        <f>ElecMulti_PPM_4200kWh!Q185</f>
        <v>-</v>
      </c>
      <c r="R97" s="38" t="str">
        <f>ElecMulti_PPM_4200kWh!R185</f>
        <v>-</v>
      </c>
      <c r="S97" s="38" t="str">
        <f>ElecMulti_PPM_4200kWh!S185</f>
        <v>-</v>
      </c>
      <c r="T97" s="38">
        <f>ElecMulti_PPM_4200kWh!T185</f>
        <v>0</v>
      </c>
      <c r="V97" s="135" t="s">
        <v>601</v>
      </c>
      <c r="W97" s="38" t="str">
        <f>Gas_PPM_12000kWh!K185</f>
        <v>-</v>
      </c>
      <c r="X97" s="38" t="str">
        <f>Gas_PPM_12000kWh!L185</f>
        <v>-</v>
      </c>
      <c r="Y97" s="38" t="str">
        <f>Gas_PPM_12000kWh!M185</f>
        <v>-</v>
      </c>
      <c r="Z97" s="38" t="str">
        <f>Gas_PPM_12000kWh!N185</f>
        <v>-</v>
      </c>
      <c r="AA97" s="38" t="str">
        <f>Gas_PPM_12000kWh!Q185</f>
        <v>-</v>
      </c>
      <c r="AB97" s="38" t="str">
        <f>Gas_PPM_12000kWh!R185</f>
        <v>-</v>
      </c>
      <c r="AC97" s="38" t="str">
        <f>Gas_PPM_12000kWh!S185</f>
        <v>-</v>
      </c>
      <c r="AD97" s="38">
        <f>Gas_PPM_12000kWh!T185</f>
        <v>0</v>
      </c>
      <c r="AE97" s="7"/>
      <c r="AF97" s="135" t="s">
        <v>601</v>
      </c>
      <c r="AG97" s="38" t="str">
        <f t="shared" si="71"/>
        <v>-</v>
      </c>
      <c r="AH97" s="38" t="str">
        <f t="shared" si="72"/>
        <v>-</v>
      </c>
      <c r="AI97" s="38" t="str">
        <f t="shared" si="73"/>
        <v>-</v>
      </c>
      <c r="AJ97" s="38" t="str">
        <f t="shared" si="74"/>
        <v>-</v>
      </c>
      <c r="AK97" s="38" t="str">
        <f t="shared" si="75"/>
        <v>-</v>
      </c>
      <c r="AL97" s="38" t="str">
        <f t="shared" si="76"/>
        <v>-</v>
      </c>
      <c r="AM97" s="38" t="str">
        <f t="shared" si="77"/>
        <v>-</v>
      </c>
      <c r="AN97" s="38">
        <f t="shared" si="77"/>
        <v>0</v>
      </c>
    </row>
    <row r="98" spans="2:40" s="189" customFormat="1" ht="10.5" customHeight="1" x14ac:dyDescent="0.2">
      <c r="B98" s="135"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38">
        <f>ElecSingle_PPM_3100kWh!T186</f>
        <v>146.37460328886968</v>
      </c>
      <c r="K98" s="7"/>
      <c r="L98" s="135" t="s">
        <v>342</v>
      </c>
      <c r="M98" s="38">
        <f>ElecMulti_PPM_4200kWh!K186</f>
        <v>130.55258801843289</v>
      </c>
      <c r="N98" s="38">
        <f>ElecMulti_PPM_4200kWh!L186</f>
        <v>129.35238675068516</v>
      </c>
      <c r="O98" s="38">
        <f>ElecMulti_PPM_4200kWh!M186</f>
        <v>157.8318837971301</v>
      </c>
      <c r="P98" s="38">
        <f>ElecMulti_PPM_4200kWh!N186</f>
        <v>154.98567213011947</v>
      </c>
      <c r="Q98" s="38">
        <f>ElecMulti_PPM_4200kWh!Q186</f>
        <v>173.56318588672494</v>
      </c>
      <c r="R98" s="38">
        <f>ElecMulti_PPM_4200kWh!R186</f>
        <v>176.27169701252936</v>
      </c>
      <c r="S98" s="38">
        <f>ElecMulti_PPM_4200kWh!S186</f>
        <v>192.37787530232828</v>
      </c>
      <c r="T98" s="38">
        <f>ElecMulti_PPM_4200kWh!T186</f>
        <v>195.97839369940553</v>
      </c>
      <c r="V98" s="135" t="s">
        <v>342</v>
      </c>
      <c r="W98" s="38">
        <f>Gas_PPM_12000kWh!K186</f>
        <v>19.106297226763822</v>
      </c>
      <c r="X98" s="38">
        <f>Gas_PPM_12000kWh!L186</f>
        <v>19.106297226763822</v>
      </c>
      <c r="Y98" s="38">
        <f>Gas_PPM_12000kWh!M186</f>
        <v>20.852393125569616</v>
      </c>
      <c r="Z98" s="38">
        <f>Gas_PPM_12000kWh!N186</f>
        <v>20.849370287873601</v>
      </c>
      <c r="AA98" s="38">
        <f>Gas_PPM_12000kWh!Q186</f>
        <v>21.50319340120604</v>
      </c>
      <c r="AB98" s="38">
        <f>Gas_PPM_12000kWh!R186</f>
        <v>21.819481548965165</v>
      </c>
      <c r="AC98" s="38">
        <f>Gas_PPM_12000kWh!S186</f>
        <v>25.256715910577434</v>
      </c>
      <c r="AD98" s="38">
        <f>Gas_PPM_12000kWh!T186</f>
        <v>24.167303215101221</v>
      </c>
      <c r="AE98" s="7"/>
      <c r="AF98" s="135" t="s">
        <v>342</v>
      </c>
      <c r="AG98" s="38">
        <f t="shared" si="71"/>
        <v>116.97842314492706</v>
      </c>
      <c r="AH98" s="38">
        <f t="shared" si="72"/>
        <v>116.16718161364693</v>
      </c>
      <c r="AI98" s="38">
        <f t="shared" si="73"/>
        <v>139.17987234247994</v>
      </c>
      <c r="AJ98" s="38">
        <f t="shared" si="74"/>
        <v>137.08019513839329</v>
      </c>
      <c r="AK98" s="38">
        <f t="shared" si="75"/>
        <v>151.46022164065715</v>
      </c>
      <c r="AL98" s="38">
        <f t="shared" si="76"/>
        <v>153.72428763278873</v>
      </c>
      <c r="AM98" s="38">
        <f t="shared" si="77"/>
        <v>169.12642908351913</v>
      </c>
      <c r="AN98" s="38">
        <f t="shared" si="77"/>
        <v>170.54190650397089</v>
      </c>
    </row>
    <row r="99" spans="2:40" s="189" customFormat="1" ht="10.5" customHeight="1" x14ac:dyDescent="0.2">
      <c r="B99" s="135"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38">
        <f>ElecSingle_PPM_3100kWh!T187</f>
        <v>144.00471246533911</v>
      </c>
      <c r="K99" s="7"/>
      <c r="L99" s="135" t="s">
        <v>343</v>
      </c>
      <c r="M99" s="38">
        <f>ElecMulti_PPM_4200kWh!K187</f>
        <v>140.67827761874798</v>
      </c>
      <c r="N99" s="38">
        <f>ElecMulti_PPM_4200kWh!L187</f>
        <v>141.88362767308908</v>
      </c>
      <c r="O99" s="38">
        <f>ElecMulti_PPM_4200kWh!M187</f>
        <v>146.74643050364855</v>
      </c>
      <c r="P99" s="38">
        <f>ElecMulti_PPM_4200kWh!N187</f>
        <v>146.21321809921974</v>
      </c>
      <c r="Q99" s="38">
        <f>ElecMulti_PPM_4200kWh!Q187</f>
        <v>154.98695474225545</v>
      </c>
      <c r="R99" s="38">
        <f>ElecMulti_PPM_4200kWh!R187</f>
        <v>155.91941768584419</v>
      </c>
      <c r="S99" s="38">
        <f>ElecMulti_PPM_4200kWh!S187</f>
        <v>156.82128408270361</v>
      </c>
      <c r="T99" s="38">
        <f>ElecMulti_PPM_4200kWh!T187</f>
        <v>160.05334295858538</v>
      </c>
      <c r="V99" s="135" t="s">
        <v>343</v>
      </c>
      <c r="W99" s="38">
        <f>Gas_PPM_12000kWh!K187</f>
        <v>122.43954491549439</v>
      </c>
      <c r="X99" s="38">
        <f>Gas_PPM_12000kWh!L187</f>
        <v>122.46354491524748</v>
      </c>
      <c r="Y99" s="38">
        <f>Gas_PPM_12000kWh!M187</f>
        <v>126.26991866834115</v>
      </c>
      <c r="Z99" s="38">
        <f>Gas_PPM_12000kWh!N187</f>
        <v>126.34191866760045</v>
      </c>
      <c r="AA99" s="38">
        <f>Gas_PPM_12000kWh!Q187</f>
        <v>131.74472031618731</v>
      </c>
      <c r="AB99" s="38">
        <f>Gas_PPM_12000kWh!R187</f>
        <v>131.30072032075481</v>
      </c>
      <c r="AC99" s="38">
        <f>Gas_PPM_12000kWh!S187</f>
        <v>132.24553140529321</v>
      </c>
      <c r="AD99" s="38">
        <f>Gas_PPM_12000kWh!T187</f>
        <v>129.58153143269809</v>
      </c>
      <c r="AE99" s="7"/>
      <c r="AF99" s="135" t="s">
        <v>343</v>
      </c>
      <c r="AG99" s="38">
        <f t="shared" si="71"/>
        <v>257.38581050543837</v>
      </c>
      <c r="AH99" s="38">
        <f t="shared" si="72"/>
        <v>258.30073581460857</v>
      </c>
      <c r="AI99" s="38">
        <f t="shared" si="73"/>
        <v>257.94828934158437</v>
      </c>
      <c r="AJ99" s="38">
        <f t="shared" si="74"/>
        <v>257.62617324577218</v>
      </c>
      <c r="AK99" s="38">
        <f t="shared" si="75"/>
        <v>270.2611118078288</v>
      </c>
      <c r="AL99" s="38">
        <f t="shared" si="76"/>
        <v>271.53855421844878</v>
      </c>
      <c r="AM99" s="38">
        <f t="shared" si="77"/>
        <v>272.76546182027027</v>
      </c>
      <c r="AN99" s="38">
        <f t="shared" si="77"/>
        <v>273.5862438980372</v>
      </c>
    </row>
    <row r="100" spans="2:40" s="189" customFormat="1" ht="10.5" customHeight="1" x14ac:dyDescent="0.2">
      <c r="B100" s="135"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38">
        <f>ElecSingle_PPM_3100kWh!T188</f>
        <v>83.318230919765156</v>
      </c>
      <c r="K100" s="7"/>
      <c r="L100" s="135" t="s">
        <v>344</v>
      </c>
      <c r="M100" s="38">
        <f>ElecMulti_PPM_4200kWh!K188</f>
        <v>78.263999999999996</v>
      </c>
      <c r="N100" s="38">
        <f>ElecMulti_PPM_4200kWh!L188</f>
        <v>79.259530332681024</v>
      </c>
      <c r="O100" s="38">
        <f>ElecMulti_PPM_4200kWh!M188</f>
        <v>80.408219178082177</v>
      </c>
      <c r="P100" s="38">
        <f>ElecMulti_PPM_4200kWh!N188</f>
        <v>81.097432485322898</v>
      </c>
      <c r="Q100" s="38">
        <f>ElecMulti_PPM_4200kWh!Q188</f>
        <v>82.016383561643821</v>
      </c>
      <c r="R100" s="38">
        <f>ElecMulti_PPM_4200kWh!R188</f>
        <v>82.629017612524436</v>
      </c>
      <c r="S100" s="38">
        <f>ElecMulti_PPM_4200kWh!S188</f>
        <v>83.088493150684926</v>
      </c>
      <c r="T100" s="38">
        <f>ElecMulti_PPM_4200kWh!T188</f>
        <v>83.318230919765156</v>
      </c>
      <c r="V100" s="135" t="s">
        <v>344</v>
      </c>
      <c r="W100" s="38">
        <f>Gas_PPM_12000kWh!K188</f>
        <v>89.202099999999987</v>
      </c>
      <c r="X100" s="38">
        <f>Gas_PPM_12000kWh!L188</f>
        <v>90.336764677103716</v>
      </c>
      <c r="Y100" s="38">
        <f>Gas_PPM_12000kWh!M188</f>
        <v>91.64599315068493</v>
      </c>
      <c r="Z100" s="38">
        <f>Gas_PPM_12000kWh!N188</f>
        <v>92.431530234833659</v>
      </c>
      <c r="AA100" s="38">
        <f>Gas_PPM_12000kWh!Q188</f>
        <v>93.478913013698644</v>
      </c>
      <c r="AB100" s="38">
        <f>Gas_PPM_12000kWh!R188</f>
        <v>94.177168199608587</v>
      </c>
      <c r="AC100" s="38">
        <f>Gas_PPM_12000kWh!S188</f>
        <v>94.700859589041102</v>
      </c>
      <c r="AD100" s="38">
        <f>Gas_PPM_12000kWh!T188</f>
        <v>94.96270528375733</v>
      </c>
      <c r="AE100" s="7"/>
      <c r="AF100" s="135" t="s">
        <v>344</v>
      </c>
      <c r="AG100" s="38">
        <f t="shared" si="71"/>
        <v>167.46609999999998</v>
      </c>
      <c r="AH100" s="38">
        <f t="shared" si="72"/>
        <v>169.59629500978474</v>
      </c>
      <c r="AI100" s="38">
        <f t="shared" si="73"/>
        <v>172.05421232876711</v>
      </c>
      <c r="AJ100" s="38">
        <f t="shared" si="74"/>
        <v>173.52896272015656</v>
      </c>
      <c r="AK100" s="38">
        <f t="shared" si="75"/>
        <v>175.49529657534248</v>
      </c>
      <c r="AL100" s="38">
        <f t="shared" si="76"/>
        <v>176.80618581213304</v>
      </c>
      <c r="AM100" s="38">
        <f t="shared" si="77"/>
        <v>177.78935273972604</v>
      </c>
      <c r="AN100" s="38">
        <f t="shared" si="77"/>
        <v>178.28093620352249</v>
      </c>
    </row>
    <row r="101" spans="2:40" s="189" customFormat="1" ht="10.5" customHeight="1" x14ac:dyDescent="0.2">
      <c r="B101" s="135" t="s">
        <v>43</v>
      </c>
      <c r="C101" s="38">
        <f>ElecSingle_PPM_3100kWh!K189</f>
        <v>0</v>
      </c>
      <c r="D101" s="38">
        <f>ElecSingle_PPM_3100kWh!L189</f>
        <v>-0.18995176814939541</v>
      </c>
      <c r="E101" s="38">
        <f>ElecSingle_PPM_3100kWh!M189</f>
        <v>2.389867465621514</v>
      </c>
      <c r="F101" s="38">
        <f>ElecSingle_PPM_3100kWh!N189</f>
        <v>2.4654635585146534</v>
      </c>
      <c r="G101" s="38">
        <f>ElecSingle_PPM_3100kWh!Q189</f>
        <v>4.8850955964817686</v>
      </c>
      <c r="H101" s="38">
        <f>ElecSingle_PPM_3100kWh!R189</f>
        <v>4.7480163427765101</v>
      </c>
      <c r="I101" s="38">
        <f>ElecSingle_PPM_3100kWh!S189</f>
        <v>7.0936419973386942</v>
      </c>
      <c r="J101" s="38">
        <f>ElecSingle_PPM_3100kWh!T189</f>
        <v>6.2155900817178926</v>
      </c>
      <c r="K101" s="7"/>
      <c r="L101" s="135" t="s">
        <v>43</v>
      </c>
      <c r="M101" s="38">
        <f>ElecMulti_PPM_4200kWh!K189</f>
        <v>0</v>
      </c>
      <c r="N101" s="38">
        <f>ElecMulti_PPM_4200kWh!L189</f>
        <v>-0.18995176814939541</v>
      </c>
      <c r="O101" s="38">
        <f>ElecMulti_PPM_4200kWh!M189</f>
        <v>2.389867465621514</v>
      </c>
      <c r="P101" s="38">
        <f>ElecMulti_PPM_4200kWh!N189</f>
        <v>2.4654635585146534</v>
      </c>
      <c r="Q101" s="38">
        <f>ElecMulti_PPM_4200kWh!Q189</f>
        <v>4.8850955964817686</v>
      </c>
      <c r="R101" s="38">
        <f>ElecMulti_PPM_4200kWh!R189</f>
        <v>4.7480163427765101</v>
      </c>
      <c r="S101" s="38">
        <f>ElecMulti_PPM_4200kWh!S189</f>
        <v>7.0936419973386942</v>
      </c>
      <c r="T101" s="38">
        <f>ElecMulti_PPM_4200kWh!T189</f>
        <v>6.2155900817178926</v>
      </c>
      <c r="V101" s="135" t="s">
        <v>43</v>
      </c>
      <c r="W101" s="38">
        <f>Gas_PPM_12000kWh!K189</f>
        <v>0</v>
      </c>
      <c r="X101" s="38">
        <f>Gas_PPM_12000kWh!L189</f>
        <v>-0.14839795210242812</v>
      </c>
      <c r="Y101" s="38">
        <f>Gas_PPM_12000kWh!M189</f>
        <v>1.8996756847995966</v>
      </c>
      <c r="Z101" s="38">
        <f>Gas_PPM_12000kWh!N189</f>
        <v>1.9653138101793142</v>
      </c>
      <c r="AA101" s="38">
        <f>Gas_PPM_12000kWh!Q189</f>
        <v>3.9407096937509896</v>
      </c>
      <c r="AB101" s="38">
        <f>Gas_PPM_12000kWh!R189</f>
        <v>3.6877871322225366</v>
      </c>
      <c r="AC101" s="38">
        <f>Gas_PPM_12000kWh!S189</f>
        <v>5.3969094444864529</v>
      </c>
      <c r="AD101" s="38">
        <f>Gas_PPM_12000kWh!T189</f>
        <v>4.6837637900821667</v>
      </c>
      <c r="AE101" s="7"/>
      <c r="AF101" s="135" t="s">
        <v>43</v>
      </c>
      <c r="AG101" s="38">
        <f t="shared" si="71"/>
        <v>0</v>
      </c>
      <c r="AH101" s="38">
        <f t="shared" si="72"/>
        <v>-0.33834972025182353</v>
      </c>
      <c r="AI101" s="38">
        <f t="shared" si="73"/>
        <v>4.2895431504211103</v>
      </c>
      <c r="AJ101" s="38">
        <f t="shared" si="74"/>
        <v>4.4307773686939678</v>
      </c>
      <c r="AK101" s="38">
        <f t="shared" si="75"/>
        <v>8.8258052902327577</v>
      </c>
      <c r="AL101" s="38">
        <f t="shared" si="76"/>
        <v>8.4358034749990463</v>
      </c>
      <c r="AM101" s="38">
        <f t="shared" si="77"/>
        <v>12.490551441825147</v>
      </c>
      <c r="AN101" s="38">
        <f t="shared" si="77"/>
        <v>10.899353871800059</v>
      </c>
    </row>
    <row r="102" spans="2:40" s="189" customFormat="1" ht="10.5" customHeight="1" x14ac:dyDescent="0.2">
      <c r="B102" s="135"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38">
        <f>ElecSingle_PPM_3100kWh!T190</f>
        <v>25.983398825831703</v>
      </c>
      <c r="K102" s="7"/>
      <c r="L102" s="135" t="s">
        <v>389</v>
      </c>
      <c r="M102" s="38">
        <f>ElecMulti_PPM_4200kWh!K190</f>
        <v>24.407199999999992</v>
      </c>
      <c r="N102" s="38">
        <f>ElecMulti_PPM_4200kWh!L190</f>
        <v>24.717663405088064</v>
      </c>
      <c r="O102" s="38">
        <f>ElecMulti_PPM_4200kWh!M190</f>
        <v>25.075890410958895</v>
      </c>
      <c r="P102" s="38">
        <f>ElecMulti_PPM_4200kWh!N190</f>
        <v>25.290826614481411</v>
      </c>
      <c r="Q102" s="38">
        <f>ElecMulti_PPM_4200kWh!Q190</f>
        <v>25.577408219178089</v>
      </c>
      <c r="R102" s="38">
        <f>ElecMulti_PPM_4200kWh!R190</f>
        <v>25.76846262230919</v>
      </c>
      <c r="S102" s="38">
        <f>ElecMulti_PPM_4200kWh!S190</f>
        <v>25.911753424657544</v>
      </c>
      <c r="T102" s="38">
        <f>ElecMulti_PPM_4200kWh!T190</f>
        <v>25.983398825831703</v>
      </c>
      <c r="V102" s="135" t="s">
        <v>389</v>
      </c>
      <c r="W102" s="38">
        <f>Gas_PPM_12000kWh!K190</f>
        <v>39.661700000000003</v>
      </c>
      <c r="X102" s="38">
        <f>Gas_PPM_12000kWh!L190</f>
        <v>40.166203033268111</v>
      </c>
      <c r="Y102" s="38">
        <f>Gas_PPM_12000kWh!M190</f>
        <v>40.748321917808212</v>
      </c>
      <c r="Z102" s="38">
        <f>Gas_PPM_12000kWh!N190</f>
        <v>41.097593248532299</v>
      </c>
      <c r="AA102" s="38">
        <f>Gas_PPM_12000kWh!Q190</f>
        <v>41.563288356164385</v>
      </c>
      <c r="AB102" s="38">
        <f>Gas_PPM_12000kWh!R190</f>
        <v>41.873751761252443</v>
      </c>
      <c r="AC102" s="38">
        <f>Gas_PPM_12000kWh!S190</f>
        <v>42.106599315068493</v>
      </c>
      <c r="AD102" s="38">
        <f>Gas_PPM_12000kWh!T190</f>
        <v>42.223023091976522</v>
      </c>
      <c r="AE102" s="7"/>
      <c r="AF102" s="135" t="s">
        <v>389</v>
      </c>
      <c r="AG102" s="38">
        <f t="shared" si="71"/>
        <v>64.068899999999999</v>
      </c>
      <c r="AH102" s="38">
        <f t="shared" si="72"/>
        <v>64.883866438356179</v>
      </c>
      <c r="AI102" s="38">
        <f t="shared" si="73"/>
        <v>65.824212328767103</v>
      </c>
      <c r="AJ102" s="38">
        <f t="shared" si="74"/>
        <v>66.388419863013709</v>
      </c>
      <c r="AK102" s="38">
        <f t="shared" si="75"/>
        <v>67.140696575342474</v>
      </c>
      <c r="AL102" s="38">
        <f t="shared" si="76"/>
        <v>67.642214383561637</v>
      </c>
      <c r="AM102" s="38">
        <f t="shared" si="77"/>
        <v>68.018352739726041</v>
      </c>
      <c r="AN102" s="38">
        <f t="shared" si="77"/>
        <v>68.206421917808228</v>
      </c>
    </row>
    <row r="103" spans="2:40" s="189" customFormat="1" ht="10.5" customHeight="1" x14ac:dyDescent="0.2">
      <c r="B103" s="135" t="s">
        <v>406</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38">
        <f>ElecSingle_PPM_3100kWh!T191</f>
        <v>0</v>
      </c>
      <c r="K103" s="7"/>
      <c r="L103" s="135" t="s">
        <v>406</v>
      </c>
      <c r="M103" s="38">
        <f>ElecMulti_PPM_4200kWh!K191</f>
        <v>0</v>
      </c>
      <c r="N103" s="38">
        <f>ElecMulti_PPM_4200kWh!L191</f>
        <v>0</v>
      </c>
      <c r="O103" s="38">
        <f>ElecMulti_PPM_4200kWh!M191</f>
        <v>0</v>
      </c>
      <c r="P103" s="38">
        <f>ElecMulti_PPM_4200kWh!N191</f>
        <v>0</v>
      </c>
      <c r="Q103" s="38">
        <f>ElecMulti_PPM_4200kWh!Q191</f>
        <v>0</v>
      </c>
      <c r="R103" s="38">
        <f>ElecMulti_PPM_4200kWh!R191</f>
        <v>0</v>
      </c>
      <c r="S103" s="38">
        <f>ElecMulti_PPM_4200kWh!S191</f>
        <v>0</v>
      </c>
      <c r="T103" s="38">
        <f>ElecMulti_PPM_4200kWh!T191</f>
        <v>0</v>
      </c>
      <c r="V103" s="135" t="s">
        <v>406</v>
      </c>
      <c r="W103" s="38">
        <f>Gas_PPM_12000kWh!K191</f>
        <v>0</v>
      </c>
      <c r="X103" s="38">
        <f>Gas_PPM_12000kWh!L191</f>
        <v>0</v>
      </c>
      <c r="Y103" s="38">
        <f>Gas_PPM_12000kWh!M191</f>
        <v>0</v>
      </c>
      <c r="Z103" s="38">
        <f>Gas_PPM_12000kWh!N191</f>
        <v>0</v>
      </c>
      <c r="AA103" s="38">
        <f>Gas_PPM_12000kWh!Q191</f>
        <v>0</v>
      </c>
      <c r="AB103" s="38">
        <f>Gas_PPM_12000kWh!R191</f>
        <v>0</v>
      </c>
      <c r="AC103" s="38">
        <f>Gas_PPM_12000kWh!S191</f>
        <v>0</v>
      </c>
      <c r="AD103" s="38">
        <f>Gas_PPM_12000kWh!T191</f>
        <v>0</v>
      </c>
      <c r="AE103" s="7"/>
      <c r="AF103" s="135" t="s">
        <v>406</v>
      </c>
      <c r="AG103" s="38">
        <f t="shared" si="71"/>
        <v>0</v>
      </c>
      <c r="AH103" s="38">
        <f t="shared" si="72"/>
        <v>0</v>
      </c>
      <c r="AI103" s="38">
        <f t="shared" si="73"/>
        <v>0</v>
      </c>
      <c r="AJ103" s="38">
        <f t="shared" si="74"/>
        <v>0</v>
      </c>
      <c r="AK103" s="38">
        <f t="shared" si="75"/>
        <v>0</v>
      </c>
      <c r="AL103" s="38">
        <f t="shared" si="76"/>
        <v>0</v>
      </c>
      <c r="AM103" s="38">
        <f t="shared" si="77"/>
        <v>0</v>
      </c>
      <c r="AN103" s="38">
        <f t="shared" si="77"/>
        <v>0</v>
      </c>
    </row>
    <row r="104" spans="2:40" s="189" customFormat="1" ht="10.5" customHeight="1" x14ac:dyDescent="0.2">
      <c r="B104" s="135" t="s">
        <v>388</v>
      </c>
      <c r="C104" s="38">
        <f>ElecSingle_PPM_3100kWh!K192</f>
        <v>9.8581358116698379</v>
      </c>
      <c r="D104" s="38">
        <f>ElecSingle_PPM_3100kWh!L192</f>
        <v>9.7516430985529521</v>
      </c>
      <c r="E104" s="38">
        <f>ElecSingle_PPM_3100kWh!M192</f>
        <v>10.510825551696243</v>
      </c>
      <c r="F104" s="38">
        <f>ElecSingle_PPM_3100kWh!N192</f>
        <v>10.848407826587012</v>
      </c>
      <c r="G104" s="38">
        <f>ElecSingle_PPM_3100kWh!Q192</f>
        <v>12.020149299069502</v>
      </c>
      <c r="H104" s="38">
        <f>ElecSingle_PPM_3100kWh!R192</f>
        <v>11.635016715744504</v>
      </c>
      <c r="I104" s="38">
        <f>ElecSingle_PPM_3100kWh!S192</f>
        <v>11.66611939607022</v>
      </c>
      <c r="J104" s="38">
        <f>ElecSingle_PPM_3100kWh!T192</f>
        <v>11.212856218241175</v>
      </c>
      <c r="K104" s="7"/>
      <c r="L104" s="135" t="s">
        <v>388</v>
      </c>
      <c r="M104" s="38">
        <f>ElecMulti_PPM_4200kWh!K192</f>
        <v>11.789014500176306</v>
      </c>
      <c r="N104" s="38">
        <f>ElecMulti_PPM_4200kWh!L192</f>
        <v>11.643024159551567</v>
      </c>
      <c r="O104" s="38">
        <f>ElecMulti_PPM_4200kWh!M192</f>
        <v>12.78852018725725</v>
      </c>
      <c r="P104" s="38">
        <f>ElecMulti_PPM_4200kWh!N192</f>
        <v>13.259455801037754</v>
      </c>
      <c r="Q104" s="38">
        <f>ElecMulti_PPM_4200kWh!Q192</f>
        <v>14.76224479674242</v>
      </c>
      <c r="R104" s="38">
        <f>ElecMulti_PPM_4200kWh!R192</f>
        <v>14.21519088581636</v>
      </c>
      <c r="S104" s="38">
        <f>ElecMulti_PPM_4200kWh!S192</f>
        <v>14.225099131599046</v>
      </c>
      <c r="T104" s="38">
        <f>ElecMulti_PPM_4200kWh!T192</f>
        <v>13.556399970410739</v>
      </c>
      <c r="V104" s="135" t="s">
        <v>388</v>
      </c>
      <c r="W104" s="38">
        <f>Gas_PPM_12000kWh!K192</f>
        <v>9.1253585956761523</v>
      </c>
      <c r="X104" s="38">
        <f>Gas_PPM_12000kWh!L192</f>
        <v>9.1219797711093857</v>
      </c>
      <c r="Y104" s="38">
        <f>Gas_PPM_12000kWh!M192</f>
        <v>9.6295248735787222</v>
      </c>
      <c r="Z104" s="38">
        <f>Gas_PPM_12000kWh!N192</f>
        <v>10.188423991190566</v>
      </c>
      <c r="AA104" s="38">
        <f>Gas_PPM_12000kWh!Q192</f>
        <v>11.105769144708351</v>
      </c>
      <c r="AB104" s="38">
        <f>Gas_PPM_12000kWh!R192</f>
        <v>10.141816733445014</v>
      </c>
      <c r="AC104" s="38">
        <f>Gas_PPM_12000kWh!S192</f>
        <v>9.8006818606776367</v>
      </c>
      <c r="AD104" s="38">
        <f>Gas_PPM_12000kWh!T192</f>
        <v>8.5364658466237238</v>
      </c>
      <c r="AE104" s="7"/>
      <c r="AF104" s="135" t="s">
        <v>388</v>
      </c>
      <c r="AG104" s="38">
        <f t="shared" si="71"/>
        <v>18.98349440734599</v>
      </c>
      <c r="AH104" s="38">
        <f t="shared" si="72"/>
        <v>18.873622869662338</v>
      </c>
      <c r="AI104" s="38">
        <f t="shared" si="73"/>
        <v>20.140350425274967</v>
      </c>
      <c r="AJ104" s="38">
        <f t="shared" si="74"/>
        <v>21.036831817777578</v>
      </c>
      <c r="AK104" s="38">
        <f t="shared" si="75"/>
        <v>23.125918443777852</v>
      </c>
      <c r="AL104" s="38">
        <f t="shared" si="76"/>
        <v>21.776833449189517</v>
      </c>
      <c r="AM104" s="38">
        <f t="shared" si="77"/>
        <v>21.466801256747857</v>
      </c>
      <c r="AN104" s="38">
        <f t="shared" si="77"/>
        <v>19.749322064864899</v>
      </c>
    </row>
    <row r="105" spans="2:40" s="189" customFormat="1" ht="10.5" customHeight="1" x14ac:dyDescent="0.2">
      <c r="B105" s="183" t="s">
        <v>404</v>
      </c>
      <c r="C105" s="38">
        <f>ElecSingle_PPM_3100kWh!K193</f>
        <v>5.6207205045277151</v>
      </c>
      <c r="D105" s="38">
        <f>ElecSingle_PPM_3100kWh!L193</f>
        <v>5.5256154581920365</v>
      </c>
      <c r="E105" s="38">
        <f>ElecSingle_PPM_3100kWh!M193</f>
        <v>6.1715145190865339</v>
      </c>
      <c r="F105" s="38">
        <f>ElecSingle_PPM_3100kWh!N193</f>
        <v>6.437418459421143</v>
      </c>
      <c r="G105" s="38">
        <f>ElecSingle_PPM_3100kWh!Q193</f>
        <v>7.2344516803714729</v>
      </c>
      <c r="H105" s="38">
        <f>ElecSingle_PPM_3100kWh!R193</f>
        <v>6.9124731040322684</v>
      </c>
      <c r="I105" s="38">
        <f>ElecSingle_PPM_3100kWh!S193</f>
        <v>6.9323099896887967</v>
      </c>
      <c r="J105" s="38">
        <f>ElecSingle_PPM_3100kWh!T193</f>
        <v>6.5320143775059956</v>
      </c>
      <c r="K105" s="7"/>
      <c r="L105" s="183" t="s">
        <v>404</v>
      </c>
      <c r="M105" s="38">
        <f>ElecMulti_PPM_4200kWh!K193</f>
        <v>7.0246919691209575</v>
      </c>
      <c r="N105" s="38">
        <f>ElecMulti_PPM_4200kWh!L193</f>
        <v>6.8945474024379791</v>
      </c>
      <c r="O105" s="38">
        <f>ElecMulti_PPM_4200kWh!M193</f>
        <v>7.7060458648405232</v>
      </c>
      <c r="P105" s="38">
        <f>ElecMulti_PPM_4200kWh!N193</f>
        <v>8.0767455473051708</v>
      </c>
      <c r="Q105" s="38">
        <f>ElecMulti_PPM_4200kWh!Q193</f>
        <v>9.1063063532194342</v>
      </c>
      <c r="R105" s="38">
        <f>ElecMulti_PPM_4200kWh!R193</f>
        <v>8.6711061105487008</v>
      </c>
      <c r="S105" s="38">
        <f>ElecMulti_PPM_4200kWh!S193</f>
        <v>8.6655369670840816</v>
      </c>
      <c r="T105" s="38">
        <f>ElecMulti_PPM_4200kWh!T193</f>
        <v>8.1029311101876029</v>
      </c>
      <c r="V105" s="183" t="s">
        <v>404</v>
      </c>
      <c r="W105" s="38">
        <f>Gas_PPM_12000kWh!K193</f>
        <v>5.2391689394016678</v>
      </c>
      <c r="X105" s="38">
        <f>Gas_PPM_12000kWh!L193</f>
        <v>5.2362139054027264</v>
      </c>
      <c r="Y105" s="38">
        <f>Gas_PPM_12000kWh!M193</f>
        <v>5.5715881965402101</v>
      </c>
      <c r="Z105" s="38">
        <f>Gas_PPM_12000kWh!N193</f>
        <v>6.0012097603937908</v>
      </c>
      <c r="AA105" s="38">
        <f>Gas_PPM_12000kWh!Q193</f>
        <v>6.6289939122467301</v>
      </c>
      <c r="AB105" s="38">
        <f>Gas_PPM_12000kWh!R193</f>
        <v>5.8926933886112653</v>
      </c>
      <c r="AC105" s="38">
        <f>Gas_PPM_12000kWh!S193</f>
        <v>5.6159891669344466</v>
      </c>
      <c r="AD105" s="38">
        <f>Gas_PPM_12000kWh!T193</f>
        <v>4.6808149475639684</v>
      </c>
      <c r="AE105" s="7"/>
      <c r="AF105" s="183" t="s">
        <v>404</v>
      </c>
      <c r="AG105" s="38">
        <f t="shared" si="71"/>
        <v>10.859889443929383</v>
      </c>
      <c r="AH105" s="38">
        <f t="shared" si="72"/>
        <v>10.761829363594764</v>
      </c>
      <c r="AI105" s="38">
        <f t="shared" si="73"/>
        <v>11.743102715626744</v>
      </c>
      <c r="AJ105" s="38">
        <f t="shared" si="74"/>
        <v>12.438628219814934</v>
      </c>
      <c r="AK105" s="38">
        <f t="shared" si="75"/>
        <v>13.863445592618202</v>
      </c>
      <c r="AL105" s="38">
        <f t="shared" si="76"/>
        <v>12.805166492643533</v>
      </c>
      <c r="AM105" s="38">
        <f t="shared" si="77"/>
        <v>12.548299156623244</v>
      </c>
      <c r="AN105" s="38">
        <f t="shared" si="77"/>
        <v>11.212829325069965</v>
      </c>
    </row>
    <row r="106" spans="2:40" s="189" customFormat="1" ht="10.5" customHeight="1" x14ac:dyDescent="0.2">
      <c r="B106" s="135" t="s">
        <v>373</v>
      </c>
      <c r="C106" s="38">
        <f>ElecSingle_PPM_3100kWh!K194</f>
        <v>524.46975943834934</v>
      </c>
      <c r="D106" s="38">
        <f>ElecSingle_PPM_3100kWh!L194</f>
        <v>518.76977706939238</v>
      </c>
      <c r="E106" s="38">
        <f>ElecSingle_PPM_3100kWh!M194</f>
        <v>559.37263084402946</v>
      </c>
      <c r="F106" s="38">
        <f>ElecSingle_PPM_3100kWh!N194</f>
        <v>577.40601559760546</v>
      </c>
      <c r="G106" s="38">
        <f>ElecSingle_PPM_3100kWh!Q194</f>
        <v>639.87362716022903</v>
      </c>
      <c r="H106" s="38">
        <f>ElecSingle_PPM_3100kWh!R194</f>
        <v>619.28152099204578</v>
      </c>
      <c r="I106" s="38">
        <f>ElecSingle_PPM_3100kWh!S194</f>
        <v>620.93834037658019</v>
      </c>
      <c r="J106" s="38">
        <f>ElecSingle_PPM_3100kWh!T194</f>
        <v>596.68209789031425</v>
      </c>
      <c r="K106" s="7"/>
      <c r="L106" s="135" t="s">
        <v>373</v>
      </c>
      <c r="M106" s="38">
        <f>ElecMulti_PPM_4200kWh!K194</f>
        <v>627.49888305832553</v>
      </c>
      <c r="N106" s="38">
        <f>ElecMulti_PPM_4200kWh!L194</f>
        <v>619.68503952727065</v>
      </c>
      <c r="O106" s="38">
        <f>ElecMulti_PPM_4200kWh!M194</f>
        <v>680.78577770313302</v>
      </c>
      <c r="P106" s="38">
        <f>ElecMulti_PPM_4200kWh!N194</f>
        <v>705.94255208346021</v>
      </c>
      <c r="Q106" s="38">
        <f>ElecMulti_PPM_4200kWh!Q194</f>
        <v>786.06623788800505</v>
      </c>
      <c r="R106" s="38">
        <f>ElecMulti_PPM_4200kWh!R194</f>
        <v>756.83873843669755</v>
      </c>
      <c r="S106" s="38">
        <f>ElecMulti_PPM_4200kWh!S194</f>
        <v>757.35465569797304</v>
      </c>
      <c r="T106" s="38">
        <f>ElecMulti_PPM_4200kWh!T194</f>
        <v>721.59737168420929</v>
      </c>
      <c r="V106" s="135" t="s">
        <v>373</v>
      </c>
      <c r="W106" s="38">
        <f>Gas_PPM_12000kWh!K194</f>
        <v>485.52100190910471</v>
      </c>
      <c r="X106" s="38">
        <f>Gas_PPM_12000kWh!L194</f>
        <v>485.3402140766251</v>
      </c>
      <c r="Y106" s="38">
        <f>Gas_PPM_12000kWh!M194</f>
        <v>512.38847746389854</v>
      </c>
      <c r="Z106" s="38">
        <f>Gas_PPM_12000kWh!N194</f>
        <v>542.23382990970936</v>
      </c>
      <c r="AA106" s="38">
        <f>Gas_PPM_12000kWh!Q194</f>
        <v>591.1429179882</v>
      </c>
      <c r="AB106" s="38">
        <f>Gas_PPM_12000kWh!R194</f>
        <v>539.6723009855948</v>
      </c>
      <c r="AC106" s="38">
        <f>Gas_PPM_12000kWh!S194</f>
        <v>521.44113719229779</v>
      </c>
      <c r="AD106" s="38">
        <f>Gas_PPM_12000kWh!T194</f>
        <v>453.96830550627595</v>
      </c>
      <c r="AE106" s="7"/>
      <c r="AF106" s="135" t="s">
        <v>373</v>
      </c>
      <c r="AG106" s="38">
        <f t="shared" si="71"/>
        <v>1009.9907613474541</v>
      </c>
      <c r="AH106" s="38">
        <f t="shared" si="72"/>
        <v>1004.1099911460175</v>
      </c>
      <c r="AI106" s="38">
        <f t="shared" si="73"/>
        <v>1071.761108307928</v>
      </c>
      <c r="AJ106" s="38">
        <f t="shared" si="74"/>
        <v>1119.6398455073149</v>
      </c>
      <c r="AK106" s="38">
        <f t="shared" si="75"/>
        <v>1231.016545148429</v>
      </c>
      <c r="AL106" s="38">
        <f t="shared" si="76"/>
        <v>1158.9538219776405</v>
      </c>
      <c r="AM106" s="38">
        <f t="shared" si="77"/>
        <v>1142.379477568878</v>
      </c>
      <c r="AN106" s="38">
        <f t="shared" si="77"/>
        <v>1050.6504033965903</v>
      </c>
    </row>
    <row r="107" spans="2:40" s="426" customFormat="1" ht="10.5" customHeight="1" x14ac:dyDescent="0.2">
      <c r="B107" s="1"/>
      <c r="C107" s="1"/>
      <c r="D107" s="1"/>
      <c r="E107" s="1"/>
      <c r="F107" s="1"/>
      <c r="G107" s="1"/>
      <c r="H107" s="1"/>
      <c r="I107" s="1"/>
      <c r="J107" s="1"/>
      <c r="K107" s="1"/>
      <c r="L107" s="1"/>
      <c r="M107" s="1"/>
      <c r="N107" s="1"/>
      <c r="O107" s="1"/>
      <c r="P107" s="1"/>
      <c r="Q107" s="1"/>
      <c r="R107" s="1"/>
      <c r="S107" s="1"/>
      <c r="T107" s="1"/>
      <c r="V107" s="1"/>
      <c r="W107" s="1"/>
      <c r="X107" s="1"/>
      <c r="Y107" s="1"/>
      <c r="Z107" s="1"/>
      <c r="AA107" s="1"/>
      <c r="AB107" s="1"/>
      <c r="AC107" s="1"/>
      <c r="AD107" s="1"/>
      <c r="AE107" s="1"/>
      <c r="AF107" s="135" t="s">
        <v>637</v>
      </c>
      <c r="AG107" s="38">
        <f>AG106*1.05</f>
        <v>1060.4902994148267</v>
      </c>
      <c r="AH107" s="38">
        <f t="shared" ref="AH107:AN107" si="78">AH106*1.05</f>
        <v>1054.3154907033183</v>
      </c>
      <c r="AI107" s="38">
        <f t="shared" si="78"/>
        <v>1125.3491637233244</v>
      </c>
      <c r="AJ107" s="38">
        <f t="shared" si="78"/>
        <v>1175.6218377826808</v>
      </c>
      <c r="AK107" s="38">
        <f t="shared" si="78"/>
        <v>1292.5673724058506</v>
      </c>
      <c r="AL107" s="38">
        <f t="shared" si="78"/>
        <v>1216.9015130765226</v>
      </c>
      <c r="AM107" s="38">
        <f t="shared" si="78"/>
        <v>1199.4984514473219</v>
      </c>
      <c r="AN107" s="38">
        <f t="shared" si="78"/>
        <v>1103.1829235664197</v>
      </c>
    </row>
    <row r="108" spans="2:40" x14ac:dyDescent="0.15">
      <c r="AJ108" s="105"/>
      <c r="AK108" s="105"/>
      <c r="AL108" s="105"/>
      <c r="AM108" s="105"/>
      <c r="AN108" s="105"/>
    </row>
    <row r="109" spans="2:40" s="185" customFormat="1" ht="10.5" customHeight="1" x14ac:dyDescent="0.15">
      <c r="B109" s="186" t="s">
        <v>425</v>
      </c>
    </row>
    <row r="110" spans="2:40" x14ac:dyDescent="0.15">
      <c r="B110" s="90"/>
    </row>
    <row r="111" spans="2:40" x14ac:dyDescent="0.15">
      <c r="B111" s="159" t="s">
        <v>456</v>
      </c>
      <c r="AG111" s="361"/>
      <c r="AH111" s="361"/>
      <c r="AI111" s="361"/>
      <c r="AJ111" s="361"/>
      <c r="AK111" s="361"/>
      <c r="AL111" s="361"/>
      <c r="AM111" s="361"/>
      <c r="AN111" s="361"/>
    </row>
    <row r="112" spans="2:40" x14ac:dyDescent="0.15">
      <c r="AG112" s="187"/>
      <c r="AH112" s="187"/>
      <c r="AI112" s="187"/>
      <c r="AJ112" s="187"/>
      <c r="AK112" s="187"/>
      <c r="AL112" s="187"/>
      <c r="AM112" s="187"/>
      <c r="AN112" s="187"/>
    </row>
    <row r="113" spans="2:40" x14ac:dyDescent="0.15">
      <c r="B113" s="493" t="s">
        <v>508</v>
      </c>
      <c r="C113" s="493"/>
      <c r="D113" s="137" t="s">
        <v>330</v>
      </c>
      <c r="E113" s="137" t="s">
        <v>331</v>
      </c>
      <c r="AG113" s="360"/>
      <c r="AH113" s="360"/>
      <c r="AI113" s="360"/>
      <c r="AJ113" s="360"/>
      <c r="AK113" s="360"/>
      <c r="AL113" s="360"/>
      <c r="AM113" s="360"/>
      <c r="AN113" s="360"/>
    </row>
    <row r="114" spans="2:40" x14ac:dyDescent="0.15">
      <c r="B114" s="494" t="s">
        <v>482</v>
      </c>
      <c r="C114" s="494"/>
      <c r="D114" s="138">
        <v>0.43239827522563951</v>
      </c>
      <c r="E114" s="138">
        <v>0.56760172477436055</v>
      </c>
    </row>
    <row r="115" spans="2:40" x14ac:dyDescent="0.15">
      <c r="B115" s="494" t="s">
        <v>483</v>
      </c>
      <c r="C115" s="494"/>
      <c r="D115" s="138">
        <v>0.39487128143182382</v>
      </c>
      <c r="E115" s="138">
        <v>0.60512871856817618</v>
      </c>
    </row>
    <row r="116" spans="2:40" x14ac:dyDescent="0.15">
      <c r="B116" s="502" t="s">
        <v>33</v>
      </c>
      <c r="C116" s="502"/>
      <c r="D116" s="138">
        <v>0.24711723243957096</v>
      </c>
      <c r="E116" s="138">
        <v>0.75288276692031531</v>
      </c>
    </row>
    <row r="117" spans="2:40" s="187" customFormat="1" x14ac:dyDescent="0.15">
      <c r="B117" s="118"/>
      <c r="C117" s="188"/>
      <c r="D117" s="188"/>
    </row>
    <row r="118" spans="2:40" s="187" customFormat="1" ht="12" thickBot="1" x14ac:dyDescent="0.2">
      <c r="B118" s="118"/>
      <c r="C118" s="188"/>
      <c r="D118" s="188"/>
    </row>
    <row r="119" spans="2:40" ht="12.4" customHeight="1" x14ac:dyDescent="0.15">
      <c r="B119" s="495"/>
      <c r="C119" s="496"/>
      <c r="D119" s="496"/>
      <c r="E119" s="490" t="s">
        <v>42</v>
      </c>
      <c r="F119" s="491"/>
      <c r="G119" s="491"/>
      <c r="H119" s="501"/>
      <c r="I119" s="490" t="s">
        <v>405</v>
      </c>
      <c r="J119" s="491"/>
      <c r="K119" s="491"/>
      <c r="L119" s="492"/>
      <c r="N119" s="243"/>
      <c r="O119" s="243"/>
      <c r="P119" s="243"/>
      <c r="Q119" s="243"/>
      <c r="R119" s="243"/>
      <c r="S119" s="244"/>
      <c r="T119" s="244"/>
      <c r="U119" s="244"/>
      <c r="V119" s="244"/>
      <c r="W119" s="244"/>
      <c r="X119" s="244"/>
      <c r="Y119" s="244"/>
      <c r="Z119" s="244"/>
      <c r="AA119" s="244"/>
      <c r="AB119" s="244"/>
      <c r="AC119" s="244"/>
      <c r="AD119" s="244"/>
      <c r="AE119" s="244"/>
      <c r="AF119" s="244"/>
      <c r="AG119" s="187"/>
    </row>
    <row r="120" spans="2:40" ht="12.4" customHeight="1" x14ac:dyDescent="0.15">
      <c r="B120" s="497"/>
      <c r="C120" s="498"/>
      <c r="D120" s="498"/>
      <c r="E120" s="507" t="s">
        <v>32</v>
      </c>
      <c r="F120" s="508"/>
      <c r="G120" s="503" t="s">
        <v>33</v>
      </c>
      <c r="H120" s="503" t="s">
        <v>544</v>
      </c>
      <c r="I120" s="507" t="s">
        <v>32</v>
      </c>
      <c r="J120" s="508"/>
      <c r="K120" s="503" t="s">
        <v>33</v>
      </c>
      <c r="L120" s="505" t="s">
        <v>544</v>
      </c>
      <c r="N120" s="243"/>
      <c r="O120" s="243"/>
      <c r="P120" s="243"/>
      <c r="Q120" s="243"/>
      <c r="R120" s="243"/>
      <c r="S120" s="244"/>
      <c r="T120" s="244"/>
      <c r="U120" s="244"/>
      <c r="V120" s="244"/>
      <c r="W120" s="243"/>
      <c r="X120" s="243"/>
      <c r="Y120" s="244"/>
      <c r="Z120" s="244"/>
      <c r="AA120" s="244"/>
      <c r="AB120" s="244"/>
      <c r="AC120" s="243"/>
      <c r="AD120" s="243"/>
      <c r="AE120" s="243"/>
      <c r="AF120" s="243"/>
      <c r="AG120" s="187"/>
    </row>
    <row r="121" spans="2:40" ht="12" thickBot="1" x14ac:dyDescent="0.2">
      <c r="B121" s="499"/>
      <c r="C121" s="500"/>
      <c r="D121" s="500"/>
      <c r="E121" s="225" t="s">
        <v>509</v>
      </c>
      <c r="F121" s="225" t="s">
        <v>510</v>
      </c>
      <c r="G121" s="504"/>
      <c r="H121" s="504"/>
      <c r="I121" s="225" t="s">
        <v>509</v>
      </c>
      <c r="J121" s="225" t="s">
        <v>510</v>
      </c>
      <c r="K121" s="504"/>
      <c r="L121" s="506"/>
      <c r="N121" s="243"/>
      <c r="O121" s="243"/>
      <c r="P121" s="243"/>
      <c r="Q121" s="243"/>
      <c r="R121" s="243"/>
      <c r="S121" s="245"/>
      <c r="T121" s="245"/>
      <c r="U121" s="245"/>
      <c r="V121" s="245"/>
      <c r="W121" s="243"/>
      <c r="X121" s="243"/>
      <c r="Y121" s="245"/>
      <c r="Z121" s="245"/>
      <c r="AA121" s="245"/>
      <c r="AB121" s="245"/>
      <c r="AC121" s="243"/>
      <c r="AD121" s="243"/>
      <c r="AE121" s="243"/>
      <c r="AF121" s="243"/>
      <c r="AG121" s="187"/>
    </row>
    <row r="122" spans="2:40" ht="12.4" customHeight="1" x14ac:dyDescent="0.15">
      <c r="B122" s="468" t="s">
        <v>435</v>
      </c>
      <c r="C122" s="469"/>
      <c r="D122" s="469"/>
      <c r="E122" s="469"/>
      <c r="F122" s="469"/>
      <c r="G122" s="469"/>
      <c r="H122" s="469"/>
      <c r="I122" s="469"/>
      <c r="J122" s="469"/>
      <c r="K122" s="469"/>
      <c r="L122" s="470"/>
      <c r="N122" s="246"/>
      <c r="O122" s="246"/>
      <c r="P122" s="246"/>
      <c r="Q122" s="246"/>
      <c r="R122" s="246"/>
      <c r="S122" s="246"/>
      <c r="T122" s="246"/>
      <c r="U122" s="246"/>
      <c r="V122" s="246"/>
      <c r="W122" s="246"/>
      <c r="X122" s="246"/>
      <c r="Y122" s="246"/>
      <c r="Z122" s="246"/>
      <c r="AA122" s="246"/>
      <c r="AB122" s="246"/>
      <c r="AC122" s="246"/>
      <c r="AD122" s="246"/>
      <c r="AE122" s="246"/>
      <c r="AF122" s="246"/>
      <c r="AG122" s="187"/>
    </row>
    <row r="123" spans="2:40" ht="11.25" customHeight="1" x14ac:dyDescent="0.15">
      <c r="B123" s="484" t="s">
        <v>350</v>
      </c>
      <c r="C123" s="487" t="s">
        <v>419</v>
      </c>
      <c r="D123" s="487"/>
      <c r="E123" s="307"/>
      <c r="F123" s="307"/>
      <c r="G123" s="307"/>
      <c r="H123" s="307"/>
      <c r="I123" s="307">
        <f>'3a DF'!J47</f>
        <v>166.29564018045022</v>
      </c>
      <c r="J123" s="307">
        <f>'3a DF'!J48</f>
        <v>225.91439154720877</v>
      </c>
      <c r="K123" s="307">
        <f>'3a DF'!J49</f>
        <v>199.47504466602001</v>
      </c>
      <c r="L123" s="308">
        <f t="shared" ref="L123:L134" si="79">I123+K123</f>
        <v>365.7706848464702</v>
      </c>
      <c r="N123" s="238"/>
      <c r="O123" s="239"/>
      <c r="P123" s="239"/>
      <c r="Q123" s="239"/>
      <c r="R123" s="239"/>
      <c r="S123" s="240"/>
      <c r="T123" s="240"/>
      <c r="U123" s="240"/>
      <c r="V123" s="240"/>
      <c r="W123" s="240"/>
      <c r="X123" s="240"/>
      <c r="Y123" s="240"/>
      <c r="Z123" s="240"/>
      <c r="AA123" s="240"/>
      <c r="AB123" s="240"/>
      <c r="AC123" s="240"/>
      <c r="AD123" s="240"/>
      <c r="AE123" s="240"/>
      <c r="AF123" s="240"/>
      <c r="AG123" s="187"/>
    </row>
    <row r="124" spans="2:40" x14ac:dyDescent="0.15">
      <c r="B124" s="485"/>
      <c r="C124" s="486" t="s">
        <v>300</v>
      </c>
      <c r="D124" s="486"/>
      <c r="E124" s="309"/>
      <c r="F124" s="309"/>
      <c r="G124" s="309"/>
      <c r="H124" s="309"/>
      <c r="I124" s="309">
        <f>'3b CM'!I47</f>
        <v>3.4060828489830097</v>
      </c>
      <c r="J124" s="309">
        <f>'3b CM'!I48</f>
        <v>3.6289707186326705</v>
      </c>
      <c r="K124" s="309"/>
      <c r="L124" s="310">
        <f t="shared" si="79"/>
        <v>3.4060828489830097</v>
      </c>
      <c r="N124" s="238"/>
      <c r="O124" s="239"/>
      <c r="P124" s="239"/>
      <c r="Q124" s="239"/>
      <c r="R124" s="239"/>
      <c r="S124" s="240"/>
      <c r="T124" s="240"/>
      <c r="U124" s="240"/>
      <c r="V124" s="240"/>
      <c r="W124" s="240"/>
      <c r="X124" s="240"/>
      <c r="Y124" s="240"/>
      <c r="Z124" s="240"/>
      <c r="AA124" s="240"/>
      <c r="AB124" s="240"/>
      <c r="AC124" s="240"/>
      <c r="AD124" s="240"/>
      <c r="AE124" s="240"/>
      <c r="AF124" s="240"/>
      <c r="AG124" s="187"/>
    </row>
    <row r="125" spans="2:40" x14ac:dyDescent="0.15">
      <c r="B125" s="483" t="s">
        <v>353</v>
      </c>
      <c r="C125" s="486" t="s">
        <v>354</v>
      </c>
      <c r="D125" s="486"/>
      <c r="E125" s="309"/>
      <c r="F125" s="309"/>
      <c r="G125" s="309"/>
      <c r="H125" s="309"/>
      <c r="I125" s="309">
        <f>'3d PC'!I71</f>
        <v>57.788612295619139</v>
      </c>
      <c r="J125" s="309">
        <f>'3d PC'!I78</f>
        <v>78.294515797066808</v>
      </c>
      <c r="K125" s="309"/>
      <c r="L125" s="310">
        <f t="shared" si="79"/>
        <v>57.788612295619139</v>
      </c>
      <c r="N125" s="238"/>
      <c r="O125" s="239"/>
      <c r="P125" s="239"/>
      <c r="Q125" s="239"/>
      <c r="R125" s="239"/>
      <c r="S125" s="240"/>
      <c r="T125" s="240"/>
      <c r="U125" s="240"/>
      <c r="V125" s="240"/>
      <c r="W125" s="240"/>
      <c r="X125" s="240"/>
      <c r="Y125" s="240"/>
      <c r="Z125" s="240"/>
      <c r="AA125" s="240"/>
      <c r="AB125" s="240"/>
      <c r="AC125" s="240"/>
      <c r="AD125" s="240"/>
      <c r="AE125" s="240"/>
      <c r="AF125" s="240"/>
      <c r="AG125" s="187"/>
    </row>
    <row r="126" spans="2:40" x14ac:dyDescent="0.15">
      <c r="B126" s="484"/>
      <c r="C126" s="486" t="s">
        <v>355</v>
      </c>
      <c r="D126" s="486"/>
      <c r="E126" s="309"/>
      <c r="F126" s="309"/>
      <c r="G126" s="309"/>
      <c r="H126" s="309"/>
      <c r="I126" s="309">
        <f>'3d PC'!I72</f>
        <v>8.3250055785085859</v>
      </c>
      <c r="J126" s="309">
        <f>'3d PC'!I79</f>
        <v>11.483420533355106</v>
      </c>
      <c r="K126" s="309"/>
      <c r="L126" s="310">
        <f t="shared" si="79"/>
        <v>8.3250055785085859</v>
      </c>
      <c r="N126" s="238"/>
      <c r="O126" s="239"/>
      <c r="P126" s="239"/>
      <c r="Q126" s="239"/>
      <c r="R126" s="239"/>
      <c r="S126" s="240"/>
      <c r="T126" s="240"/>
      <c r="U126" s="240"/>
      <c r="V126" s="240"/>
      <c r="W126" s="240"/>
      <c r="X126" s="240"/>
      <c r="Y126" s="240"/>
      <c r="Z126" s="240"/>
      <c r="AA126" s="240"/>
      <c r="AB126" s="240"/>
      <c r="AC126" s="240"/>
      <c r="AD126" s="240"/>
      <c r="AE126" s="240"/>
      <c r="AF126" s="240"/>
      <c r="AG126" s="187"/>
    </row>
    <row r="127" spans="2:40" x14ac:dyDescent="0.15">
      <c r="B127" s="484"/>
      <c r="C127" s="486" t="s">
        <v>358</v>
      </c>
      <c r="D127" s="486"/>
      <c r="E127" s="309"/>
      <c r="F127" s="309"/>
      <c r="G127" s="309"/>
      <c r="H127" s="309"/>
      <c r="I127" s="309">
        <f>'3d PC'!I73</f>
        <v>14.38921237332776</v>
      </c>
      <c r="J127" s="309">
        <f>'3d PC'!I80</f>
        <v>19.511538854455289</v>
      </c>
      <c r="K127" s="309"/>
      <c r="L127" s="310">
        <f t="shared" si="79"/>
        <v>14.38921237332776</v>
      </c>
      <c r="N127" s="238"/>
      <c r="O127" s="239"/>
      <c r="P127" s="239"/>
      <c r="Q127" s="239"/>
      <c r="R127" s="239"/>
      <c r="S127" s="240"/>
      <c r="T127" s="240"/>
      <c r="U127" s="240"/>
      <c r="V127" s="240"/>
      <c r="W127" s="240"/>
      <c r="X127" s="240"/>
      <c r="Y127" s="240"/>
      <c r="Z127" s="240"/>
      <c r="AA127" s="240"/>
      <c r="AB127" s="240"/>
      <c r="AC127" s="240"/>
      <c r="AD127" s="240"/>
      <c r="AE127" s="240"/>
      <c r="AF127" s="240"/>
      <c r="AG127" s="187"/>
    </row>
    <row r="128" spans="2:40" x14ac:dyDescent="0.15">
      <c r="B128" s="484"/>
      <c r="C128" s="486" t="s">
        <v>356</v>
      </c>
      <c r="D128" s="486"/>
      <c r="E128" s="309"/>
      <c r="F128" s="309"/>
      <c r="G128" s="309"/>
      <c r="H128" s="309"/>
      <c r="I128" s="309">
        <f>'3d PC'!I74</f>
        <v>9.4283615533623824</v>
      </c>
      <c r="J128" s="309">
        <f>'3d PC'!I81</f>
        <v>12.77390920132968</v>
      </c>
      <c r="K128" s="309">
        <f>'3d PC'!I85</f>
        <v>12.406794332085205</v>
      </c>
      <c r="L128" s="310">
        <f t="shared" si="79"/>
        <v>21.835155885447588</v>
      </c>
      <c r="N128" s="238"/>
      <c r="O128" s="239"/>
      <c r="P128" s="239"/>
      <c r="Q128" s="239"/>
      <c r="R128" s="239"/>
      <c r="S128" s="240"/>
      <c r="T128" s="240"/>
      <c r="U128" s="240"/>
      <c r="V128" s="240"/>
      <c r="W128" s="240"/>
      <c r="X128" s="240"/>
      <c r="Y128" s="240"/>
      <c r="Z128" s="240"/>
      <c r="AA128" s="240"/>
      <c r="AB128" s="240"/>
      <c r="AC128" s="240"/>
      <c r="AD128" s="240"/>
      <c r="AE128" s="240"/>
      <c r="AF128" s="240"/>
      <c r="AG128" s="187"/>
    </row>
    <row r="129" spans="2:33" x14ac:dyDescent="0.15">
      <c r="B129" s="484"/>
      <c r="C129" s="486" t="s">
        <v>357</v>
      </c>
      <c r="D129" s="486"/>
      <c r="E129" s="309">
        <f>'3d PC'!I75</f>
        <v>6.6995028867368625</v>
      </c>
      <c r="F129" s="309">
        <f>'3d PC'!I82</f>
        <v>6.6995028867368607</v>
      </c>
      <c r="G129" s="309">
        <f>'3d PC'!I86</f>
        <v>6.6995028824484173</v>
      </c>
      <c r="H129" s="309">
        <f>E129+G129</f>
        <v>13.39900576918528</v>
      </c>
      <c r="I129" s="309">
        <f>'3d PC'!I75</f>
        <v>6.6995028867368625</v>
      </c>
      <c r="J129" s="309">
        <f>'3d PC'!I82</f>
        <v>6.6995028867368607</v>
      </c>
      <c r="K129" s="309">
        <f>'3d PC'!I86</f>
        <v>6.6995028824484173</v>
      </c>
      <c r="L129" s="310">
        <f t="shared" si="79"/>
        <v>13.39900576918528</v>
      </c>
      <c r="N129" s="238"/>
      <c r="O129" s="239"/>
      <c r="P129" s="239"/>
      <c r="Q129" s="239"/>
      <c r="R129" s="239"/>
      <c r="S129" s="240"/>
      <c r="T129" s="240"/>
      <c r="U129" s="240"/>
      <c r="V129" s="240"/>
      <c r="W129" s="240"/>
      <c r="X129" s="240"/>
      <c r="Y129" s="240"/>
      <c r="Z129" s="240"/>
      <c r="AA129" s="240"/>
      <c r="AB129" s="240"/>
      <c r="AC129" s="240"/>
      <c r="AD129" s="240"/>
      <c r="AE129" s="240"/>
      <c r="AF129" s="240"/>
      <c r="AG129" s="187"/>
    </row>
    <row r="130" spans="2:33" x14ac:dyDescent="0.15">
      <c r="B130" s="485"/>
      <c r="C130" s="486" t="s">
        <v>359</v>
      </c>
      <c r="D130" s="486"/>
      <c r="E130" s="309"/>
      <c r="F130" s="309"/>
      <c r="G130" s="309"/>
      <c r="H130" s="309"/>
      <c r="I130" s="309">
        <f>'3d PC'!I76</f>
        <v>0.78096913824533987</v>
      </c>
      <c r="J130" s="309">
        <f>'3d PC'!I83</f>
        <v>1.0558090067924109</v>
      </c>
      <c r="K130" s="309"/>
      <c r="L130" s="310">
        <f t="shared" si="79"/>
        <v>0.78096913824533987</v>
      </c>
      <c r="N130" s="238"/>
      <c r="O130" s="239"/>
      <c r="P130" s="239"/>
      <c r="Q130" s="239"/>
      <c r="R130" s="239"/>
      <c r="S130" s="240"/>
      <c r="T130" s="240"/>
      <c r="U130" s="240"/>
      <c r="V130" s="240"/>
      <c r="W130" s="240"/>
      <c r="X130" s="240"/>
      <c r="Y130" s="240"/>
      <c r="Z130" s="240"/>
      <c r="AA130" s="240"/>
      <c r="AB130" s="240"/>
      <c r="AC130" s="240"/>
      <c r="AD130" s="240"/>
      <c r="AE130" s="240"/>
      <c r="AF130" s="240"/>
      <c r="AG130" s="187"/>
    </row>
    <row r="131" spans="2:33" x14ac:dyDescent="0.15">
      <c r="B131" s="483" t="s">
        <v>364</v>
      </c>
      <c r="C131" s="486" t="s">
        <v>360</v>
      </c>
      <c r="D131" s="486"/>
      <c r="E131" s="309"/>
      <c r="F131" s="309"/>
      <c r="G131" s="309"/>
      <c r="H131" s="309"/>
      <c r="I131" s="309">
        <f>'3e NC-Elec'!J76</f>
        <v>37.266776894086618</v>
      </c>
      <c r="J131" s="309">
        <f>'3e NC-Elec'!J80</f>
        <v>40.076480384526562</v>
      </c>
      <c r="K131" s="309">
        <f>'3f NC-Gas'!I64</f>
        <v>8.8078470890364855</v>
      </c>
      <c r="L131" s="310">
        <f t="shared" si="79"/>
        <v>46.074623983123104</v>
      </c>
      <c r="N131" s="238"/>
      <c r="O131" s="239"/>
      <c r="P131" s="239"/>
      <c r="Q131" s="239"/>
      <c r="R131" s="239"/>
      <c r="S131" s="240"/>
      <c r="T131" s="240"/>
      <c r="U131" s="240"/>
      <c r="V131" s="240"/>
      <c r="W131" s="240"/>
      <c r="X131" s="240"/>
      <c r="Y131" s="240"/>
      <c r="Z131" s="240"/>
      <c r="AA131" s="240"/>
      <c r="AB131" s="240"/>
      <c r="AC131" s="240"/>
      <c r="AD131" s="240"/>
      <c r="AE131" s="240"/>
      <c r="AF131" s="240"/>
      <c r="AG131" s="187"/>
    </row>
    <row r="132" spans="2:33" x14ac:dyDescent="0.15">
      <c r="B132" s="484"/>
      <c r="C132" s="486" t="s">
        <v>361</v>
      </c>
      <c r="D132" s="486"/>
      <c r="E132" s="309">
        <f>AVERAGE('3e NC-Elec'!L14:L27)*D114+AVERAGE('3e NC-Elec'!M14:M27)*E114</f>
        <v>16.43282142857143</v>
      </c>
      <c r="F132" s="309">
        <f>AVERAGE('3e NC-Elec'!L42:L55)*D115+AVERAGE('3e NC-Elec'!M42:M55)*E115</f>
        <v>16.43282142857143</v>
      </c>
      <c r="G132" s="309"/>
      <c r="H132" s="309">
        <f>E132+G132</f>
        <v>16.43282142857143</v>
      </c>
      <c r="I132" s="309">
        <f>'3e NC-Elec'!J77</f>
        <v>89.836392857142869</v>
      </c>
      <c r="J132" s="309">
        <f>'3e NC-Elec'!J81</f>
        <v>89.990721428571433</v>
      </c>
      <c r="K132" s="309">
        <f>'3f NC-Gas'!I65</f>
        <v>113.64976693430289</v>
      </c>
      <c r="L132" s="310">
        <f t="shared" si="79"/>
        <v>203.48615979144574</v>
      </c>
      <c r="N132" s="238"/>
      <c r="O132" s="239"/>
      <c r="P132" s="239"/>
      <c r="Q132" s="239"/>
      <c r="R132" s="239"/>
      <c r="S132" s="240"/>
      <c r="T132" s="240"/>
      <c r="U132" s="240"/>
      <c r="V132" s="240"/>
      <c r="W132" s="240"/>
      <c r="X132" s="240"/>
      <c r="Y132" s="240"/>
      <c r="Z132" s="240"/>
      <c r="AA132" s="240"/>
      <c r="AB132" s="240"/>
      <c r="AC132" s="240"/>
      <c r="AD132" s="240"/>
      <c r="AE132" s="240"/>
      <c r="AF132" s="240"/>
      <c r="AG132" s="187"/>
    </row>
    <row r="133" spans="2:33" x14ac:dyDescent="0.15">
      <c r="B133" s="485"/>
      <c r="C133" s="486" t="s">
        <v>362</v>
      </c>
      <c r="D133" s="486"/>
      <c r="E133" s="309"/>
      <c r="F133" s="309"/>
      <c r="G133" s="309"/>
      <c r="H133" s="309"/>
      <c r="I133" s="309">
        <f>'3e NC-Elec'!J78</f>
        <v>8.3487865809847772</v>
      </c>
      <c r="J133" s="309">
        <f>'3e NC-Elec'!J82</f>
        <v>11.340467739459509</v>
      </c>
      <c r="K133" s="309"/>
      <c r="L133" s="310">
        <f t="shared" si="79"/>
        <v>8.3487865809847772</v>
      </c>
      <c r="N133" s="238"/>
      <c r="O133" s="239"/>
      <c r="P133" s="239"/>
      <c r="Q133" s="239"/>
      <c r="R133" s="239"/>
      <c r="S133" s="240"/>
      <c r="T133" s="240"/>
      <c r="U133" s="240"/>
      <c r="V133" s="240"/>
      <c r="W133" s="240"/>
      <c r="X133" s="240"/>
      <c r="Y133" s="240"/>
      <c r="Z133" s="240"/>
      <c r="AA133" s="240"/>
      <c r="AB133" s="240"/>
      <c r="AC133" s="240"/>
      <c r="AD133" s="240"/>
      <c r="AE133" s="240"/>
      <c r="AF133" s="240"/>
      <c r="AG133" s="187"/>
    </row>
    <row r="134" spans="2:33" ht="12" thickBot="1" x14ac:dyDescent="0.2">
      <c r="B134" s="488" t="s">
        <v>349</v>
      </c>
      <c r="C134" s="489"/>
      <c r="D134" s="489"/>
      <c r="E134" s="311">
        <f>ElecSingle_Other_Nil!K188*$D$114+ElecSingle_Other_Nil!L188*$E$114+ElecSingle_Other_Nil!K189*$D$114+ElecSingle_Other_Nil!L189*$E$114</f>
        <v>39.876785477437927</v>
      </c>
      <c r="F134" s="311">
        <f>ElecMulti_Other_Nil!K188*$D$115+ElecMulti_Other_Nil!L188*$E$115+ElecMulti_Other_Nil!K189*$D$115+ElecMulti_Other_Nil!L189*$E$115</f>
        <v>40.161266863348708</v>
      </c>
      <c r="G134" s="311">
        <f>Gas_Other_Nil!K188*$D$116+Gas_Other_Nil!L188*$E$116+Gas_Other_Nil!K189*$D$116+Gas_Other_Nil!L189*$E$116</f>
        <v>65.48936845994632</v>
      </c>
      <c r="H134" s="311">
        <f>E134+G134</f>
        <v>105.36615393738424</v>
      </c>
      <c r="I134" s="311">
        <f>ElecSingle_Other_3100kWh!K188*$D$114+ElecSingle_Other_3100kWh!L188*$E$114+ElecSingle_Other_3100kWh!K189*$D$114+ElecSingle_Other_3100kWh!L189*$E$114</f>
        <v>78.721247782669408</v>
      </c>
      <c r="J134" s="311">
        <f>ElecMulti_Other_4200kWh!K188*$D$115+ElecMulti_Other_4200kWh!L188*$E$115+ElecMulti_Other_4200kWh!K189*$D$115+ElecMulti_Other_4200kWh!L189*$E$115</f>
        <v>78.751478724461009</v>
      </c>
      <c r="K134" s="311">
        <f>Gas_Other_12000kWh!K188*$D$116+Gas_Other_12000kWh!L188*$E$116+Gas_Other_12000kWh!K189*$D$116+Gas_Other_12000kWh!L189*$E$116</f>
        <v>89.94464316374092</v>
      </c>
      <c r="L134" s="312">
        <f t="shared" si="79"/>
        <v>168.66589094641034</v>
      </c>
      <c r="N134" s="238"/>
      <c r="O134" s="238"/>
      <c r="P134" s="238"/>
      <c r="Q134" s="238"/>
      <c r="R134" s="238"/>
      <c r="S134" s="240"/>
      <c r="T134" s="240"/>
      <c r="U134" s="240"/>
      <c r="V134" s="240"/>
      <c r="W134" s="240"/>
      <c r="X134" s="240"/>
      <c r="Y134" s="240"/>
      <c r="Z134" s="240"/>
      <c r="AA134" s="240"/>
      <c r="AB134" s="240"/>
      <c r="AC134" s="240"/>
      <c r="AD134" s="240"/>
      <c r="AE134" s="240"/>
      <c r="AF134" s="240"/>
      <c r="AG134" s="187"/>
    </row>
    <row r="135" spans="2:33" ht="12.75" customHeight="1" x14ac:dyDescent="0.15">
      <c r="B135" s="468" t="s">
        <v>621</v>
      </c>
      <c r="C135" s="469"/>
      <c r="D135" s="469"/>
      <c r="E135" s="469"/>
      <c r="F135" s="469"/>
      <c r="G135" s="469"/>
      <c r="H135" s="469"/>
      <c r="I135" s="469"/>
      <c r="J135" s="469"/>
      <c r="K135" s="469"/>
      <c r="L135" s="470"/>
      <c r="N135" s="246"/>
      <c r="O135" s="246"/>
      <c r="P135" s="246"/>
      <c r="Q135" s="246"/>
      <c r="R135" s="246"/>
      <c r="S135" s="246"/>
      <c r="T135" s="246"/>
      <c r="U135" s="246"/>
      <c r="V135" s="246"/>
      <c r="W135" s="246"/>
      <c r="X135" s="246"/>
      <c r="Y135" s="246"/>
      <c r="Z135" s="246"/>
      <c r="AA135" s="246"/>
      <c r="AB135" s="246"/>
      <c r="AC135" s="246"/>
      <c r="AD135" s="246"/>
      <c r="AE135" s="246"/>
      <c r="AF135" s="246"/>
      <c r="AG135" s="187"/>
    </row>
    <row r="136" spans="2:33" ht="11.25" customHeight="1" x14ac:dyDescent="0.15">
      <c r="B136" s="480" t="s">
        <v>393</v>
      </c>
      <c r="C136" s="481"/>
      <c r="D136" s="482"/>
      <c r="E136" s="307">
        <f>ElecSingle_Other_Nil!G190*$D$114+ElecSingle_Other_Nil!H190*$E$114+ElecSingle_Other_Nil!G191*$D$114+ElecSingle_Other_Nil!H191*$E$114</f>
        <v>3.6578766542176977</v>
      </c>
      <c r="F136" s="307">
        <f>ElecMulti_Other_Nil!G190*$D$115+ElecMulti_Other_Nil!H190*$E$115+ElecMulti_Other_Nil!G191*$D$115+ElecMulti_Other_Nil!H191*$E$115</f>
        <v>3.6575722829234905</v>
      </c>
      <c r="G136" s="307">
        <f>Gas_Other_Nil!G190*$D$116+Gas_Other_Nil!H190*$E$116+Gas_Other_Nil!G191*$D$116+Gas_Other_Nil!H191*$E$116</f>
        <v>3.4089053923558823</v>
      </c>
      <c r="H136" s="307">
        <f t="shared" ref="H136:H142" si="80">E136+G136</f>
        <v>7.0667820465735804</v>
      </c>
      <c r="I136" s="307">
        <f>ElecSingle_Other_3100kWh!K190*$D$114+ElecSingle_Other_3100kWh!L190*$E$114+ElecSingle_Other_3100kWh!K191*$D$114+ElecSingle_Other_3100kWh!L191*$E$114</f>
        <v>5.7839798356931915</v>
      </c>
      <c r="J136" s="307">
        <f>ElecMulti_Other_4200kWh!K190*$D$115+ElecMulti_Other_4200kWh!L190*$E$115+ElecMulti_Other_4200kWh!K191*$D$115+ElecMulti_Other_4200kWh!L191*$E$115</f>
        <v>6.2230736808514964</v>
      </c>
      <c r="K136" s="307">
        <f>Gas_Other_12000kWh!K190*$D$116+Gas_Other_12000kWh!L190*$E$116+Gas_Other_12000kWh!K191*$D$116+Gas_Other_12000kWh!L191*$E$116</f>
        <v>4.9985278647361584</v>
      </c>
      <c r="L136" s="308">
        <f t="shared" ref="L136:L142" si="81">I136+K136</f>
        <v>10.782507700429349</v>
      </c>
      <c r="N136" s="238"/>
      <c r="O136" s="238"/>
      <c r="P136" s="238"/>
      <c r="Q136" s="238"/>
      <c r="R136" s="238"/>
      <c r="S136" s="240"/>
      <c r="T136" s="240"/>
      <c r="U136" s="240"/>
      <c r="V136" s="240"/>
      <c r="W136" s="240"/>
      <c r="X136" s="240"/>
      <c r="Y136" s="240"/>
      <c r="Z136" s="240"/>
      <c r="AA136" s="240"/>
      <c r="AB136" s="240"/>
      <c r="AC136" s="240"/>
      <c r="AD136" s="240"/>
      <c r="AE136" s="240"/>
      <c r="AF136" s="240"/>
      <c r="AG136" s="187"/>
    </row>
    <row r="137" spans="2:33" ht="11.25" customHeight="1" x14ac:dyDescent="0.15">
      <c r="B137" s="474" t="s">
        <v>363</v>
      </c>
      <c r="C137" s="475"/>
      <c r="D137" s="476"/>
      <c r="E137" s="309">
        <f>ElecSingle_Other_Nil!G192*$D$114+ElecSingle_Other_Nil!H192*$E$114</f>
        <v>1.2998434566571573</v>
      </c>
      <c r="F137" s="309">
        <f>ElecMulti_Other_Nil!G192*$D$115+ElecMulti_Other_Nil!H192*$E$115</f>
        <v>1.3150502488129661</v>
      </c>
      <c r="G137" s="309">
        <f>Gas_Other_Nil!G192*$D$116+Gas_Other_Nil!H192*$E$116</f>
        <v>1.4244056406140153</v>
      </c>
      <c r="H137" s="309">
        <f t="shared" si="80"/>
        <v>2.7242490972711728</v>
      </c>
      <c r="I137" s="309">
        <f>ElecSingle_Other_3100kWh!K192*$D$114+ElecSingle_Other_3100kWh!L192*$E$114</f>
        <v>9.4335828153669326</v>
      </c>
      <c r="J137" s="309">
        <f>ElecMulti_Other_4200kWh!K192*$D$115+ElecMulti_Other_4200kWh!L192*$E$115</f>
        <v>11.344842721475601</v>
      </c>
      <c r="K137" s="309">
        <f>Gas_Other_12000kWh!K192*$D$116+Gas_Other_12000kWh!L192*$E$116</f>
        <v>8.4441018344261458</v>
      </c>
      <c r="L137" s="310">
        <f t="shared" si="81"/>
        <v>17.877684649793078</v>
      </c>
      <c r="N137" s="239"/>
      <c r="O137" s="239"/>
      <c r="P137" s="239"/>
      <c r="Q137" s="239"/>
      <c r="R137" s="239"/>
      <c r="S137" s="240"/>
      <c r="T137" s="240"/>
      <c r="U137" s="240"/>
      <c r="V137" s="240"/>
      <c r="W137" s="240"/>
      <c r="X137" s="240"/>
      <c r="Y137" s="240"/>
      <c r="Z137" s="240"/>
      <c r="AA137" s="240"/>
      <c r="AB137" s="240"/>
      <c r="AC137" s="240"/>
      <c r="AD137" s="240"/>
      <c r="AE137" s="240"/>
      <c r="AF137" s="240"/>
      <c r="AG137" s="187"/>
    </row>
    <row r="138" spans="2:33" ht="12.4" customHeight="1" x14ac:dyDescent="0.15">
      <c r="B138" s="474" t="s">
        <v>434</v>
      </c>
      <c r="C138" s="475"/>
      <c r="D138" s="476"/>
      <c r="E138" s="309">
        <f>SUM(E123:E137)*0.05</f>
        <v>3.3983414951810538</v>
      </c>
      <c r="F138" s="309">
        <f>SUM(F123:F137)*0.05</f>
        <v>3.4133106855196731</v>
      </c>
      <c r="G138" s="309">
        <f>SUM(G123:G137)*0.05</f>
        <v>3.8511091187682314</v>
      </c>
      <c r="H138" s="309">
        <f t="shared" si="80"/>
        <v>7.2494506139492856</v>
      </c>
      <c r="I138" s="309">
        <f>SUM(I123:I137)*0.05</f>
        <v>24.825207681058856</v>
      </c>
      <c r="J138" s="309">
        <f>SUM(J123:J137)*0.05</f>
        <v>29.854456161246162</v>
      </c>
      <c r="K138" s="309">
        <f>SUM(K123:K137)*0.05</f>
        <v>22.221311438339811</v>
      </c>
      <c r="L138" s="310">
        <f t="shared" si="81"/>
        <v>47.046519119398667</v>
      </c>
      <c r="N138" s="239"/>
      <c r="O138" s="239"/>
      <c r="P138" s="239"/>
      <c r="Q138" s="239"/>
      <c r="R138" s="239"/>
      <c r="S138" s="240"/>
      <c r="T138" s="240"/>
      <c r="U138" s="240"/>
      <c r="V138" s="240"/>
      <c r="W138" s="240"/>
      <c r="X138" s="240"/>
      <c r="Y138" s="240"/>
      <c r="Z138" s="240"/>
      <c r="AA138" s="240"/>
      <c r="AB138" s="240"/>
      <c r="AC138" s="240"/>
      <c r="AD138" s="240"/>
      <c r="AE138" s="240"/>
      <c r="AF138" s="240"/>
      <c r="AG138" s="187"/>
    </row>
    <row r="139" spans="2:33" ht="13.5" customHeight="1" x14ac:dyDescent="0.15">
      <c r="B139" s="477" t="s">
        <v>545</v>
      </c>
      <c r="C139" s="478"/>
      <c r="D139" s="479"/>
      <c r="E139" s="313">
        <f>SUM(E123:E138)</f>
        <v>71.365171398802133</v>
      </c>
      <c r="F139" s="313">
        <f>SUM(F123:F138)</f>
        <v>71.679524395913134</v>
      </c>
      <c r="G139" s="313">
        <f>SUM(G123:G138)</f>
        <v>80.873291494132857</v>
      </c>
      <c r="H139" s="313">
        <f t="shared" si="80"/>
        <v>152.23846289293499</v>
      </c>
      <c r="I139" s="313">
        <f>SUM(I123:I138)</f>
        <v>521.32936130223595</v>
      </c>
      <c r="J139" s="313">
        <f>SUM(J123:J138)</f>
        <v>626.9435793861694</v>
      </c>
      <c r="K139" s="313">
        <f>SUM(K123:K138)</f>
        <v>466.64754020513601</v>
      </c>
      <c r="L139" s="314">
        <f t="shared" si="81"/>
        <v>987.97690150737196</v>
      </c>
      <c r="N139" s="241"/>
      <c r="O139" s="241"/>
      <c r="P139" s="241"/>
      <c r="Q139" s="241"/>
      <c r="R139" s="241"/>
      <c r="S139" s="242"/>
      <c r="T139" s="242"/>
      <c r="U139" s="242"/>
      <c r="V139" s="242"/>
      <c r="W139" s="242"/>
      <c r="X139" s="242"/>
      <c r="Y139" s="242"/>
      <c r="Z139" s="242"/>
      <c r="AA139" s="242"/>
      <c r="AB139" s="242"/>
      <c r="AC139" s="242"/>
      <c r="AD139" s="242"/>
      <c r="AE139" s="242"/>
      <c r="AF139" s="242"/>
      <c r="AG139" s="187"/>
    </row>
    <row r="140" spans="2:33" ht="13.15" customHeight="1" x14ac:dyDescent="0.15">
      <c r="B140" s="474" t="s">
        <v>546</v>
      </c>
      <c r="C140" s="475"/>
      <c r="D140" s="476"/>
      <c r="E140" s="309">
        <f>ElecSingle_Other_Nil!G193*$D$114+ElecSingle_Other_Nil!H193*$E$114</f>
        <v>0.73689156274804168</v>
      </c>
      <c r="F140" s="309">
        <f>ElecMulti_Other_Nil!G193*$D$115+ElecMulti_Other_Nil!H193*$E$115</f>
        <v>0.74099825879300962</v>
      </c>
      <c r="G140" s="309">
        <f>Gas_Other_Nil!G193*$D$116+Gas_Other_Nil!H193*$E$116</f>
        <v>1.0976165457965905</v>
      </c>
      <c r="H140" s="309">
        <f t="shared" si="80"/>
        <v>1.8345081085446322</v>
      </c>
      <c r="I140" s="309">
        <f>ElecSingle_Other_3100kWh!K193*$D$114+ElecSingle_Other_3100kWh!L193*$E$114</f>
        <v>5.286165220507705</v>
      </c>
      <c r="J140" s="309">
        <f>ElecMulti_Other_4200kWh!K193*$D$115+ElecMulti_Other_4200kWh!L193*$E$115</f>
        <v>6.6717436615113321</v>
      </c>
      <c r="K140" s="309">
        <f>Gas_Other_12000kWh!K193*$D$116+Gas_Other_12000kWh!L193*$E$116</f>
        <v>4.7139424884589527</v>
      </c>
      <c r="L140" s="310">
        <f t="shared" si="81"/>
        <v>10.000107708966658</v>
      </c>
      <c r="N140" s="239"/>
      <c r="O140" s="239"/>
      <c r="P140" s="239"/>
      <c r="Q140" s="239"/>
      <c r="R140" s="239"/>
      <c r="S140" s="240"/>
      <c r="T140" s="240"/>
      <c r="U140" s="240"/>
      <c r="V140" s="240"/>
      <c r="W140" s="240"/>
      <c r="X140" s="240"/>
      <c r="Y140" s="240"/>
      <c r="Z140" s="240"/>
      <c r="AA140" s="240"/>
      <c r="AB140" s="240"/>
      <c r="AC140" s="240"/>
      <c r="AD140" s="240"/>
      <c r="AE140" s="240"/>
      <c r="AF140" s="240"/>
      <c r="AG140" s="187"/>
    </row>
    <row r="141" spans="2:33" ht="13.15" customHeight="1" x14ac:dyDescent="0.15">
      <c r="B141" s="474" t="s">
        <v>434</v>
      </c>
      <c r="C141" s="475"/>
      <c r="D141" s="476"/>
      <c r="E141" s="309">
        <f>E140*0.05</f>
        <v>3.6844578137402086E-2</v>
      </c>
      <c r="F141" s="309">
        <f>F140*0.05</f>
        <v>3.704991293965048E-2</v>
      </c>
      <c r="G141" s="309">
        <f>G140*0.05</f>
        <v>5.4880827289829529E-2</v>
      </c>
      <c r="H141" s="309">
        <f t="shared" si="80"/>
        <v>9.1725405427231621E-2</v>
      </c>
      <c r="I141" s="309">
        <f>I140*0.05</f>
        <v>0.26430826102538524</v>
      </c>
      <c r="J141" s="309">
        <f>J140*0.05</f>
        <v>0.33358718307556662</v>
      </c>
      <c r="K141" s="309">
        <f>K140*0.05</f>
        <v>0.23569712442294766</v>
      </c>
      <c r="L141" s="310">
        <f t="shared" si="81"/>
        <v>0.50000538544833284</v>
      </c>
      <c r="N141" s="239"/>
      <c r="O141" s="239"/>
      <c r="P141" s="239"/>
      <c r="Q141" s="239"/>
      <c r="R141" s="239"/>
      <c r="S141" s="240"/>
      <c r="T141" s="240"/>
      <c r="U141" s="240"/>
      <c r="V141" s="240"/>
      <c r="W141" s="240"/>
      <c r="X141" s="240"/>
      <c r="Y141" s="240"/>
      <c r="Z141" s="240"/>
      <c r="AA141" s="240"/>
      <c r="AB141" s="240"/>
      <c r="AC141" s="240"/>
      <c r="AD141" s="240"/>
      <c r="AE141" s="240"/>
      <c r="AF141" s="240"/>
      <c r="AG141" s="187"/>
    </row>
    <row r="142" spans="2:33" ht="13.5" customHeight="1" thickBot="1" x14ac:dyDescent="0.2">
      <c r="B142" s="471" t="s">
        <v>547</v>
      </c>
      <c r="C142" s="472"/>
      <c r="D142" s="473"/>
      <c r="E142" s="315">
        <f>SUM(E139:E141)</f>
        <v>72.13890753968758</v>
      </c>
      <c r="F142" s="315">
        <f>SUM(F139:F141)</f>
        <v>72.457572567645798</v>
      </c>
      <c r="G142" s="315">
        <f>SUM(G139:G141)</f>
        <v>82.025788867219276</v>
      </c>
      <c r="H142" s="315">
        <f t="shared" si="80"/>
        <v>154.16469640690684</v>
      </c>
      <c r="I142" s="315">
        <f>SUM(I139,I140,I141)</f>
        <v>526.87983478376896</v>
      </c>
      <c r="J142" s="315">
        <f>SUM(J139,J140,J141)</f>
        <v>633.94891023075627</v>
      </c>
      <c r="K142" s="315">
        <f>SUM(K139,K140,K141)</f>
        <v>471.59717981801788</v>
      </c>
      <c r="L142" s="316">
        <f t="shared" si="81"/>
        <v>998.47701460178678</v>
      </c>
      <c r="N142" s="241"/>
      <c r="O142" s="241"/>
      <c r="P142" s="241"/>
      <c r="Q142" s="241"/>
      <c r="R142" s="241"/>
      <c r="S142" s="242"/>
      <c r="T142" s="242"/>
      <c r="U142" s="242"/>
      <c r="V142" s="242"/>
      <c r="W142" s="242"/>
      <c r="X142" s="242"/>
      <c r="Y142" s="242"/>
      <c r="Z142" s="242"/>
      <c r="AA142" s="242"/>
      <c r="AB142" s="242"/>
      <c r="AC142" s="242"/>
      <c r="AD142" s="242"/>
      <c r="AE142" s="242"/>
      <c r="AF142" s="242"/>
      <c r="AG142" s="187"/>
    </row>
    <row r="143" spans="2:33" ht="12.75" customHeight="1" x14ac:dyDescent="0.15">
      <c r="B143" s="468" t="s">
        <v>548</v>
      </c>
      <c r="C143" s="469"/>
      <c r="D143" s="469"/>
      <c r="E143" s="469"/>
      <c r="F143" s="469"/>
      <c r="G143" s="469"/>
      <c r="H143" s="469"/>
      <c r="I143" s="469"/>
      <c r="J143" s="469"/>
      <c r="K143" s="469"/>
      <c r="L143" s="470"/>
      <c r="N143" s="246"/>
      <c r="O143" s="246"/>
      <c r="P143" s="246"/>
      <c r="Q143" s="246"/>
      <c r="R143" s="246"/>
      <c r="S143" s="246"/>
      <c r="T143" s="246"/>
      <c r="U143" s="246"/>
      <c r="V143" s="246"/>
      <c r="W143" s="246"/>
      <c r="X143" s="246"/>
      <c r="Y143" s="246"/>
      <c r="Z143" s="246"/>
      <c r="AA143" s="246"/>
      <c r="AB143" s="246"/>
      <c r="AC143" s="246"/>
      <c r="AD143" s="246"/>
      <c r="AE143" s="246"/>
      <c r="AF143" s="246"/>
      <c r="AG143" s="187"/>
    </row>
    <row r="144" spans="2:33" ht="11.25" customHeight="1" x14ac:dyDescent="0.15">
      <c r="B144" s="480" t="s">
        <v>393</v>
      </c>
      <c r="C144" s="481"/>
      <c r="D144" s="482"/>
      <c r="E144" s="307">
        <f>ElecSingle_SC_Nil!G190*$D$114+ElecSingle_SC_Nil!H190*$E$114+ElecSingle_SC_Nil!G191*$D$114+ElecSingle_SC_Nil!H191*$E$114</f>
        <v>17.152293114603626</v>
      </c>
      <c r="F144" s="307">
        <f>ElecMulti_SC_Nil!G190*$D$115+ElecMulti_SC_Nil!H190*$E$115+ElecMulti_SC_Nil!G191*$D$115+ElecMulti_SC_Nil!H191*$E$115</f>
        <v>17.172513157136184</v>
      </c>
      <c r="G144" s="307">
        <f>Gas_SC_Nil!G190*$D$116+Gas_SC_Nil!H190*$E$116+Gas_SC_Nil!G191*$D$116+Gas_SC_Nil!H191*$E$116</f>
        <v>17.192237412457903</v>
      </c>
      <c r="H144" s="307">
        <f t="shared" ref="H144:H153" si="82">E144+G144</f>
        <v>34.344530527061529</v>
      </c>
      <c r="I144" s="307">
        <f>ElecSingle_SC_3100kWh!K190*$D$114+ElecSingle_SC_3100kWh!L190*$E$114+ElecSingle_SC_3100kWh!K191*$D$114+ElecSingle_SC_3100kWh!L191*$E$114</f>
        <v>41.912715851773804</v>
      </c>
      <c r="J144" s="307">
        <f>ElecMulti_SC_4200kWh!K190*$D$115+ElecMulti_SC_4200kWh!L190*$E$115+ElecMulti_SC_4200kWh!K191*$D$115+ElecMulti_SC_4200kWh!L191*$E$115</f>
        <v>47.408642913521831</v>
      </c>
      <c r="K144" s="307">
        <f>Gas_SC_12000kWh!K190*$D$116+Gas_SC_12000kWh!L190*$E$116+Gas_SC_12000kWh!K191*$D$116+Gas_SC_12000kWh!L191*$E$116</f>
        <v>38.361777397153084</v>
      </c>
      <c r="L144" s="308">
        <f t="shared" ref="L144:L150" si="83">I144+K144</f>
        <v>80.274493248926888</v>
      </c>
      <c r="N144" s="238"/>
      <c r="O144" s="238"/>
      <c r="P144" s="238"/>
      <c r="Q144" s="238"/>
      <c r="R144" s="238"/>
      <c r="S144" s="240"/>
      <c r="T144" s="240"/>
      <c r="U144" s="240"/>
      <c r="V144" s="240"/>
      <c r="W144" s="240"/>
      <c r="X144" s="240"/>
      <c r="Y144" s="240"/>
      <c r="Z144" s="240"/>
      <c r="AA144" s="240"/>
      <c r="AB144" s="240"/>
      <c r="AC144" s="240"/>
      <c r="AD144" s="240"/>
      <c r="AE144" s="240"/>
      <c r="AF144" s="240"/>
      <c r="AG144" s="187"/>
    </row>
    <row r="145" spans="2:41" ht="11.25" customHeight="1" x14ac:dyDescent="0.15">
      <c r="B145" s="474" t="s">
        <v>363</v>
      </c>
      <c r="C145" s="475"/>
      <c r="D145" s="476"/>
      <c r="E145" s="309">
        <f>ElecSingle_SC_Nil!G192*$D$114+ElecSingle_SC_Nil!H192*$E$114</f>
        <v>1.5612033146619118</v>
      </c>
      <c r="F145" s="309">
        <f>ElecMulti_SC_Nil!G192*$D$115+ElecMulti_SC_Nil!H192*$E$115</f>
        <v>1.5768076236647175</v>
      </c>
      <c r="G145" s="309">
        <f>Gas_SC_Nil!G192*$D$116+Gas_SC_Nil!H192*$E$116</f>
        <v>1.6913612151793513</v>
      </c>
      <c r="H145" s="309">
        <f t="shared" si="82"/>
        <v>3.2525645298412629</v>
      </c>
      <c r="I145" s="309">
        <f>ElecSingle_SC_3100kWh!K192*$D$114+ElecSingle_SC_3100kWh!L192*$E$114</f>
        <v>10.133324174526383</v>
      </c>
      <c r="J145" s="309">
        <f>ElecMulti_SC_4200kWh!K192*$D$115+ElecMulti_SC_4200kWh!L192*$E$115</f>
        <v>12.142524826373961</v>
      </c>
      <c r="K145" s="309">
        <f>Gas_SC_12000kWh!K192*$D$116+Gas_SC_12000kWh!L192*$E$116</f>
        <v>9.090281251369996</v>
      </c>
      <c r="L145" s="310">
        <f t="shared" si="83"/>
        <v>19.22360542589638</v>
      </c>
      <c r="N145" s="239"/>
      <c r="O145" s="239"/>
      <c r="P145" s="239"/>
      <c r="Q145" s="239"/>
      <c r="R145" s="239"/>
      <c r="S145" s="240"/>
      <c r="T145" s="240"/>
      <c r="U145" s="240"/>
      <c r="V145" s="240"/>
      <c r="W145" s="240"/>
      <c r="X145" s="240"/>
      <c r="Y145" s="240"/>
      <c r="Z145" s="240"/>
      <c r="AA145" s="240"/>
      <c r="AB145" s="240"/>
      <c r="AC145" s="240"/>
      <c r="AD145" s="240"/>
      <c r="AE145" s="240"/>
      <c r="AF145" s="240"/>
      <c r="AG145" s="187"/>
    </row>
    <row r="146" spans="2:41" ht="13.5" customHeight="1" x14ac:dyDescent="0.15">
      <c r="B146" s="474" t="s">
        <v>434</v>
      </c>
      <c r="C146" s="475"/>
      <c r="D146" s="476"/>
      <c r="E146" s="309">
        <f>SUM(E123:E134,E144,E145)*0.05</f>
        <v>4.0861303111005878</v>
      </c>
      <c r="F146" s="309">
        <f>SUM(F123:F134,F144,F145)*0.05</f>
        <v>4.1021455979728954</v>
      </c>
      <c r="G146" s="309">
        <f>SUM(G123:G134,G144,G145)*0.05</f>
        <v>4.5536234985016</v>
      </c>
      <c r="H146" s="309">
        <f t="shared" si="82"/>
        <v>8.6397538096021869</v>
      </c>
      <c r="I146" s="309">
        <f>SUM(I123:I134,I144,I145)*0.05</f>
        <v>26.66663154982086</v>
      </c>
      <c r="J146" s="309">
        <f>SUM(J123:J134,J144,J145)*0.05</f>
        <v>31.953618728124596</v>
      </c>
      <c r="K146" s="309">
        <f>SUM(K123:K134,K144,K145)*0.05</f>
        <v>23.921782885807854</v>
      </c>
      <c r="L146" s="310">
        <f t="shared" si="83"/>
        <v>50.588414435628714</v>
      </c>
      <c r="N146" s="239"/>
      <c r="O146" s="239"/>
      <c r="P146" s="239"/>
      <c r="Q146" s="239"/>
      <c r="R146" s="239"/>
      <c r="S146" s="240"/>
      <c r="T146" s="240"/>
      <c r="U146" s="240"/>
      <c r="V146" s="240"/>
      <c r="W146" s="240"/>
      <c r="X146" s="240"/>
      <c r="Y146" s="240"/>
      <c r="Z146" s="240"/>
      <c r="AA146" s="240"/>
      <c r="AB146" s="240"/>
      <c r="AC146" s="240"/>
      <c r="AD146" s="240"/>
      <c r="AE146" s="240"/>
      <c r="AF146" s="240"/>
      <c r="AG146" s="187"/>
    </row>
    <row r="147" spans="2:41" ht="11.25" customHeight="1" x14ac:dyDescent="0.15">
      <c r="B147" s="477" t="s">
        <v>545</v>
      </c>
      <c r="C147" s="478"/>
      <c r="D147" s="479"/>
      <c r="E147" s="313">
        <f>SUM(E123:E134,E144,E145,E146)</f>
        <v>85.808736533112338</v>
      </c>
      <c r="F147" s="313">
        <f>SUM(F123:F134,F144,F145,F146)</f>
        <v>86.145057557430789</v>
      </c>
      <c r="G147" s="313">
        <f>SUM(G123:G134,G144,G145,G146)</f>
        <v>95.626093468533583</v>
      </c>
      <c r="H147" s="313">
        <f t="shared" si="82"/>
        <v>181.43483000164593</v>
      </c>
      <c r="I147" s="313">
        <f>SUM(I123:I134,I144:I146)</f>
        <v>559.99926254623801</v>
      </c>
      <c r="J147" s="313">
        <f>SUM(J123:J134,J144:J146)</f>
        <v>671.0259932906165</v>
      </c>
      <c r="K147" s="313">
        <f>SUM(K123:K134,K144:K146)</f>
        <v>502.35744060196487</v>
      </c>
      <c r="L147" s="314">
        <f t="shared" si="83"/>
        <v>1062.356703148203</v>
      </c>
      <c r="U147" s="242"/>
      <c r="V147" s="242"/>
      <c r="W147" s="242"/>
      <c r="X147" s="242"/>
      <c r="Y147" s="242"/>
      <c r="Z147" s="242"/>
      <c r="AA147" s="242"/>
      <c r="AB147" s="242"/>
      <c r="AC147" s="242"/>
      <c r="AD147" s="242"/>
      <c r="AE147" s="242"/>
      <c r="AF147" s="242"/>
      <c r="AG147" s="187"/>
    </row>
    <row r="148" spans="2:41" ht="11.65" customHeight="1" x14ac:dyDescent="0.15">
      <c r="B148" s="474" t="s">
        <v>418</v>
      </c>
      <c r="C148" s="475"/>
      <c r="D148" s="476"/>
      <c r="E148" s="309">
        <f>ElecSingle_SC_Nil!G193*$D$114+ElecSingle_SC_Nil!H193*$E$114</f>
        <v>0.93828988382559964</v>
      </c>
      <c r="F148" s="309">
        <f>ElecMulti_SC_Nil!H193*$D$114+ElecMulti_SC_Nil!I193*$E$114</f>
        <v>0.94546362914355164</v>
      </c>
      <c r="G148" s="309">
        <f>Gas_SC_Nil!I193*$D$114+Gas_SC_Nil!J193*$E$114</f>
        <v>1.312595311855512</v>
      </c>
      <c r="H148" s="309">
        <f t="shared" si="82"/>
        <v>2.2508851956811116</v>
      </c>
      <c r="I148" s="309">
        <f>ElecSingle_SC_3100kWh!K193*$D$114+ElecSingle_SC_3100kWh!L193*$E$114</f>
        <v>5.8253709577585955</v>
      </c>
      <c r="J148" s="309">
        <f>ElecMulti_SC_4200kWh!K193*$D$115+ElecMulti_SC_4200kWh!L193*$E$115</f>
        <v>7.2864204443446763</v>
      </c>
      <c r="K148" s="309">
        <f>Gas_SC_12000kWh!K193*$D$116+Gas_SC_12000kWh!L193*$E$116</f>
        <v>5.2118745377065423</v>
      </c>
      <c r="L148" s="310">
        <f t="shared" si="83"/>
        <v>11.037245495465138</v>
      </c>
      <c r="N148" s="304"/>
      <c r="O148" s="239"/>
      <c r="P148" s="239"/>
      <c r="Q148" s="239"/>
      <c r="R148" s="239"/>
      <c r="S148" s="240"/>
      <c r="T148" s="240"/>
      <c r="U148" s="240"/>
      <c r="V148" s="240"/>
      <c r="W148" s="240"/>
      <c r="X148" s="240"/>
      <c r="Y148" s="240"/>
      <c r="Z148" s="240"/>
      <c r="AA148" s="240"/>
      <c r="AB148" s="240"/>
      <c r="AC148" s="240"/>
      <c r="AD148" s="240"/>
      <c r="AE148" s="240"/>
      <c r="AF148" s="240"/>
      <c r="AG148" s="187"/>
    </row>
    <row r="149" spans="2:41" ht="10.15" customHeight="1" x14ac:dyDescent="0.15">
      <c r="B149" s="474" t="s">
        <v>434</v>
      </c>
      <c r="C149" s="475"/>
      <c r="D149" s="476"/>
      <c r="E149" s="309">
        <f>E148*0.05</f>
        <v>4.6914494191279986E-2</v>
      </c>
      <c r="F149" s="309">
        <f>F148*0.05</f>
        <v>4.7273181457177585E-2</v>
      </c>
      <c r="G149" s="309">
        <f>G148*0.05</f>
        <v>6.5629765592775599E-2</v>
      </c>
      <c r="H149" s="309">
        <f t="shared" si="82"/>
        <v>0.11254425978405558</v>
      </c>
      <c r="I149" s="309">
        <f>I148*0.05</f>
        <v>0.29126854788792977</v>
      </c>
      <c r="J149" s="309">
        <f>J148*0.05</f>
        <v>0.36432102221723384</v>
      </c>
      <c r="K149" s="309">
        <f>K148*0.05</f>
        <v>0.26059372688532711</v>
      </c>
      <c r="L149" s="310">
        <f t="shared" si="83"/>
        <v>0.55186227477325689</v>
      </c>
      <c r="N149" s="239"/>
      <c r="O149" s="239"/>
      <c r="P149" s="239"/>
      <c r="Q149" s="239"/>
      <c r="R149" s="239"/>
      <c r="S149" s="240"/>
      <c r="T149" s="240"/>
      <c r="U149" s="240"/>
      <c r="V149" s="240"/>
      <c r="W149" s="240"/>
      <c r="X149" s="240"/>
      <c r="Y149" s="240"/>
      <c r="Z149" s="240"/>
      <c r="AA149" s="240"/>
      <c r="AB149" s="240"/>
      <c r="AC149" s="240"/>
      <c r="AD149" s="240"/>
      <c r="AE149" s="240"/>
      <c r="AF149" s="240"/>
      <c r="AG149" s="187"/>
    </row>
    <row r="150" spans="2:41" ht="11.25" customHeight="1" thickBot="1" x14ac:dyDescent="0.2">
      <c r="B150" s="471" t="s">
        <v>547</v>
      </c>
      <c r="C150" s="472"/>
      <c r="D150" s="473"/>
      <c r="E150" s="315">
        <f>SUM(E147:E149)</f>
        <v>86.793940911129226</v>
      </c>
      <c r="F150" s="315">
        <f>SUM(F147:F149)</f>
        <v>87.137794368031507</v>
      </c>
      <c r="G150" s="315">
        <f>SUM(G147:G149)</f>
        <v>97.004318545981874</v>
      </c>
      <c r="H150" s="315">
        <f t="shared" si="82"/>
        <v>183.7982594571111</v>
      </c>
      <c r="I150" s="315">
        <f>SUM(I147:I149)</f>
        <v>566.11590205188463</v>
      </c>
      <c r="J150" s="315">
        <f>SUM(J147:J149)</f>
        <v>678.67673475717845</v>
      </c>
      <c r="K150" s="315">
        <f>SUM(K147:K149)</f>
        <v>507.82990886655671</v>
      </c>
      <c r="L150" s="316">
        <f t="shared" si="83"/>
        <v>1073.9458109184413</v>
      </c>
      <c r="N150" s="241"/>
      <c r="O150" s="241"/>
      <c r="P150" s="241"/>
      <c r="Q150" s="241"/>
      <c r="R150" s="241"/>
      <c r="S150" s="242"/>
      <c r="T150" s="242"/>
      <c r="U150" s="242"/>
      <c r="V150" s="242"/>
      <c r="W150" s="242"/>
      <c r="X150" s="242"/>
      <c r="Y150" s="242"/>
      <c r="Z150" s="242"/>
      <c r="AA150" s="242"/>
      <c r="AB150" s="242"/>
      <c r="AC150" s="242"/>
      <c r="AD150" s="242"/>
      <c r="AE150" s="242"/>
      <c r="AF150" s="242"/>
      <c r="AG150" s="187"/>
    </row>
    <row r="151" spans="2:41" ht="12.75" customHeight="1" x14ac:dyDescent="0.15">
      <c r="B151" s="468" t="s">
        <v>593</v>
      </c>
      <c r="C151" s="469"/>
      <c r="D151" s="469"/>
      <c r="E151" s="469"/>
      <c r="F151" s="469"/>
      <c r="G151" s="469"/>
      <c r="H151" s="469"/>
      <c r="I151" s="469"/>
      <c r="J151" s="469"/>
      <c r="K151" s="469"/>
      <c r="L151" s="470"/>
      <c r="N151" s="246"/>
      <c r="O151" s="246"/>
      <c r="P151" s="246"/>
      <c r="Q151" s="246"/>
      <c r="R151" s="246"/>
      <c r="S151" s="246"/>
      <c r="T151" s="246"/>
      <c r="U151" s="246"/>
      <c r="V151" s="246"/>
      <c r="W151" s="246"/>
      <c r="X151" s="246"/>
      <c r="Y151" s="246"/>
      <c r="Z151" s="246"/>
      <c r="AA151" s="246"/>
      <c r="AB151" s="246"/>
      <c r="AC151" s="246"/>
      <c r="AD151" s="246"/>
      <c r="AE151" s="246"/>
      <c r="AF151" s="246"/>
      <c r="AG151" s="187"/>
    </row>
    <row r="152" spans="2:41" ht="11.25" customHeight="1" x14ac:dyDescent="0.15">
      <c r="B152" s="515" t="s">
        <v>393</v>
      </c>
      <c r="C152" s="516"/>
      <c r="D152" s="517"/>
      <c r="E152" s="307">
        <f>ElecSingle_PPM_Nil!G190*$D$114+ElecSingle_PPM_Nil!H190*$E$114+ElecSingle_PPM_Nil!G191*$D$114+ElecSingle_PPM_Nil!H191*$E$114</f>
        <v>23.885029293183784</v>
      </c>
      <c r="F152" s="307">
        <f>ElecMulti_PPM_Nil!G190*$D$115+ElecMulti_PPM_Nil!H190*$E$115+ElecMulti_PPM_Nil!G191*$D$115+ElecMulti_PPM_Nil!H191*$E$115</f>
        <v>23.886821717533927</v>
      </c>
      <c r="G152" s="307">
        <f>Gas_PPM_Nil!G190*$D$116+Gas_PPM_Nil!H190*$E$116+Gas_PPM_Nil!G191*$D$116+Gas_PPM_Nil!H191*$E$116</f>
        <v>38.827553322417721</v>
      </c>
      <c r="H152" s="307">
        <f t="shared" si="82"/>
        <v>62.712582615601505</v>
      </c>
      <c r="I152" s="307">
        <f>ElecSingle_PPM_3100kWh!K190*$D$114+ElecSingle_PPM_3100kWh!L190*$E$114+ElecSingle_PPM_3100kWh!K191*$D$114+ElecSingle_PPM_3100kWh!L191*$E$114</f>
        <v>24.583419564207304</v>
      </c>
      <c r="J152" s="307">
        <f>ElecMulti_PPM_4200kWh!K190*$D$115+ElecMulti_PPM_4200kWh!L190*$E$115+ElecMulti_PPM_4200kWh!K191*$D$115+ElecMulti_PPM_4200kWh!L191*$E$115</f>
        <v>24.595070322483252</v>
      </c>
      <c r="K152" s="307">
        <f>Gas_PPM_12000kWh!K190*$D$116+Gas_PPM_12000kWh!L190*$E$116+Gas_PPM_12000kWh!K191*$D$116+Gas_PPM_12000kWh!L191*$E$116</f>
        <v>40.041531614218592</v>
      </c>
      <c r="L152" s="308">
        <f>I152+K152</f>
        <v>64.624951178425903</v>
      </c>
      <c r="N152" s="238"/>
      <c r="O152" s="238"/>
      <c r="P152" s="238"/>
      <c r="Q152" s="238"/>
      <c r="R152" s="238"/>
      <c r="S152" s="240"/>
      <c r="T152" s="240"/>
      <c r="U152" s="240"/>
      <c r="V152" s="240"/>
      <c r="W152" s="240"/>
      <c r="X152" s="240"/>
      <c r="Y152" s="240"/>
      <c r="Z152" s="240"/>
      <c r="AA152" s="240"/>
      <c r="AB152" s="240"/>
      <c r="AC152" s="240"/>
      <c r="AD152" s="240"/>
      <c r="AE152" s="240"/>
      <c r="AF152" s="240"/>
      <c r="AG152" s="187"/>
    </row>
    <row r="153" spans="2:41" ht="11.25" customHeight="1" x14ac:dyDescent="0.15">
      <c r="B153" s="509" t="s">
        <v>363</v>
      </c>
      <c r="C153" s="510"/>
      <c r="D153" s="511"/>
      <c r="E153" s="309">
        <f>ElecSingle_PPM_Nil!G192*$D$114+ElecSingle_PPM_Nil!H192*$E$114</f>
        <v>1.6916029489686522</v>
      </c>
      <c r="F153" s="309">
        <f>ElecMulti_PPM_Nil!G192*$D$115+ElecMulti_PPM_Nil!H192*$E$115</f>
        <v>1.7068503518625009</v>
      </c>
      <c r="G153" s="309">
        <f>Gas_PPM_Nil!G192*$D$116+Gas_PPM_Nil!H192*$E$116</f>
        <v>2.1103940137234538</v>
      </c>
      <c r="H153" s="309">
        <f t="shared" si="82"/>
        <v>3.801996962692106</v>
      </c>
      <c r="I153" s="309">
        <f>ElecSingle_PPM_3100kWh!K192*$D$114+ElecSingle_PPM_3100kWh!L192*$E$114</f>
        <v>9.7976903640287922</v>
      </c>
      <c r="J153" s="309">
        <f>ElecMulti_PPM_4200kWh!K192*$D$115+ElecMulti_PPM_4200kWh!L192*$E$115</f>
        <v>11.700671552430727</v>
      </c>
      <c r="K153" s="309">
        <f>Gas_PPM_12000kWh!K192*$D$116+Gas_PPM_12000kWh!L192*$E$116</f>
        <v>9.1228147310461196</v>
      </c>
      <c r="L153" s="310">
        <f>I153+K153</f>
        <v>18.920505095074912</v>
      </c>
      <c r="N153" s="239"/>
      <c r="O153" s="239"/>
      <c r="P153" s="239"/>
      <c r="Q153" s="239"/>
      <c r="R153" s="239"/>
      <c r="S153" s="240"/>
      <c r="T153" s="240"/>
      <c r="U153" s="240"/>
      <c r="V153" s="240"/>
      <c r="W153" s="240"/>
      <c r="X153" s="240"/>
      <c r="Y153" s="240"/>
      <c r="Z153" s="240"/>
      <c r="AA153" s="240"/>
      <c r="AB153" s="240"/>
      <c r="AC153" s="240"/>
      <c r="AD153" s="240"/>
      <c r="AE153" s="240"/>
      <c r="AF153" s="240"/>
      <c r="AG153" s="187"/>
    </row>
    <row r="154" spans="2:41" ht="13.5" customHeight="1" x14ac:dyDescent="0.15">
      <c r="B154" s="509" t="s">
        <v>434</v>
      </c>
      <c r="C154" s="510"/>
      <c r="D154" s="511"/>
      <c r="E154" s="309">
        <f>SUM(E123:E134,E152,E153)*0.05</f>
        <v>4.429287101744932</v>
      </c>
      <c r="F154" s="309">
        <f t="shared" ref="F154:I154" si="84">SUM(F123:F134,F152,F153)*0.05</f>
        <v>4.4443631624026709</v>
      </c>
      <c r="G154" s="309">
        <f t="shared" si="84"/>
        <v>5.6563409339267956</v>
      </c>
      <c r="H154" s="309">
        <f t="shared" ref="H154:H158" si="85">E154+G154</f>
        <v>10.085628035671728</v>
      </c>
      <c r="I154" s="309">
        <f t="shared" si="84"/>
        <v>25.783385044917651</v>
      </c>
      <c r="J154" s="309">
        <f t="shared" ref="J154" si="86">SUM(J123:J134,J152,J153)*0.05</f>
        <v>30.790847434875509</v>
      </c>
      <c r="K154" s="309">
        <f t="shared" ref="K154" si="87">SUM(K123:K134,K152,K153)*0.05</f>
        <v>24.00739727064493</v>
      </c>
      <c r="L154" s="310">
        <f>I154+K154</f>
        <v>49.790782315562581</v>
      </c>
      <c r="N154" s="239"/>
      <c r="O154" s="239"/>
      <c r="P154" s="239"/>
      <c r="Q154" s="239"/>
      <c r="R154" s="239"/>
      <c r="S154" s="240"/>
      <c r="T154" s="240"/>
      <c r="U154" s="240"/>
      <c r="V154" s="240"/>
      <c r="W154" s="240"/>
      <c r="X154" s="240"/>
      <c r="Y154" s="240"/>
      <c r="Z154" s="240"/>
      <c r="AA154" s="240"/>
      <c r="AB154" s="240"/>
      <c r="AC154" s="240"/>
      <c r="AD154" s="240"/>
      <c r="AE154" s="240"/>
      <c r="AF154" s="240"/>
      <c r="AG154" s="187"/>
    </row>
    <row r="155" spans="2:41" ht="11.25" customHeight="1" x14ac:dyDescent="0.15">
      <c r="B155" s="518" t="s">
        <v>545</v>
      </c>
      <c r="C155" s="519"/>
      <c r="D155" s="520"/>
      <c r="E155" s="313">
        <f>SUM(E123:E134,E152,E153,E154)</f>
        <v>93.015029136643577</v>
      </c>
      <c r="F155" s="313">
        <f t="shared" ref="F155:L155" si="88">SUM(F123:F134,F152,F153,F154)</f>
        <v>93.331626410456082</v>
      </c>
      <c r="G155" s="313">
        <f t="shared" si="88"/>
        <v>118.78315961246271</v>
      </c>
      <c r="H155" s="313">
        <f t="shared" si="88"/>
        <v>211.79818874910626</v>
      </c>
      <c r="I155" s="313">
        <f t="shared" si="88"/>
        <v>541.45108594327064</v>
      </c>
      <c r="J155" s="313">
        <f t="shared" si="88"/>
        <v>646.60779613238572</v>
      </c>
      <c r="K155" s="313">
        <f t="shared" si="88"/>
        <v>504.15534268354349</v>
      </c>
      <c r="L155" s="313">
        <f t="shared" si="88"/>
        <v>1045.6064286268145</v>
      </c>
      <c r="U155" s="242"/>
      <c r="V155" s="242"/>
      <c r="W155" s="242"/>
      <c r="X155" s="242"/>
      <c r="Y155" s="242"/>
      <c r="Z155" s="242"/>
      <c r="AA155" s="242"/>
      <c r="AB155" s="242"/>
      <c r="AC155" s="242"/>
      <c r="AD155" s="242"/>
      <c r="AE155" s="242"/>
      <c r="AF155" s="242"/>
      <c r="AG155" s="187"/>
    </row>
    <row r="156" spans="2:41" ht="11.65" customHeight="1" x14ac:dyDescent="0.15">
      <c r="B156" s="509" t="s">
        <v>418</v>
      </c>
      <c r="C156" s="510"/>
      <c r="D156" s="511"/>
      <c r="E156" s="309">
        <f>ElecSingle_PPM_Nil!G193*$D$114+ElecSingle_PPM_Nil!H193*$E$114</f>
        <v>1.0387730552620766</v>
      </c>
      <c r="F156" s="309">
        <f>ElecMulti_PPM_Nil!H193*$D$114+ElecMulti_PPM_Nil!I193*$E$114</f>
        <v>1.0458255990136112</v>
      </c>
      <c r="G156" s="309">
        <f>Gas_PPM_Nil!I193*$D$114+Gas_PPM_Nil!J193*$E$114</f>
        <v>1.6377046021185873</v>
      </c>
      <c r="H156" s="309">
        <f t="shared" si="85"/>
        <v>2.6764776573806639</v>
      </c>
      <c r="I156" s="309">
        <f>ElecSingle_PPM_3100kWh!K193*$D$114+ElecSingle_PPM_3100kWh!L193*$E$114</f>
        <v>5.5667387161928392</v>
      </c>
      <c r="J156" s="309">
        <f>ElecMulti_PPM_4200kWh!K193*$D$115+ElecMulti_PPM_4200kWh!L193*$E$115</f>
        <v>6.9459377542554765</v>
      </c>
      <c r="K156" s="309">
        <f>Gas_PPM_12000kWh!K193*$D$116+Gas_PPM_12000kWh!L193*$E$116</f>
        <v>5.2369441418745373</v>
      </c>
      <c r="L156" s="310">
        <f>I156+K156</f>
        <v>10.803682858067376</v>
      </c>
      <c r="N156" s="304"/>
      <c r="O156" s="239"/>
      <c r="P156" s="239"/>
      <c r="Q156" s="239"/>
      <c r="R156" s="239"/>
      <c r="S156" s="240"/>
      <c r="T156" s="240"/>
      <c r="U156" s="240"/>
      <c r="V156" s="240"/>
      <c r="W156" s="240"/>
      <c r="X156" s="240"/>
      <c r="Y156" s="240"/>
      <c r="Z156" s="240"/>
      <c r="AA156" s="240"/>
      <c r="AB156" s="240"/>
      <c r="AC156" s="240"/>
      <c r="AD156" s="240"/>
      <c r="AE156" s="240"/>
      <c r="AF156" s="240"/>
      <c r="AG156" s="187"/>
    </row>
    <row r="157" spans="2:41" ht="10.15" customHeight="1" x14ac:dyDescent="0.15">
      <c r="B157" s="509" t="s">
        <v>434</v>
      </c>
      <c r="C157" s="510"/>
      <c r="D157" s="511"/>
      <c r="E157" s="309">
        <f>E156*0.05</f>
        <v>5.1938652763103832E-2</v>
      </c>
      <c r="F157" s="309">
        <f>F156*0.05</f>
        <v>5.2291279950680558E-2</v>
      </c>
      <c r="G157" s="309">
        <f>G156*0.05</f>
        <v>8.1885230105929366E-2</v>
      </c>
      <c r="H157" s="309">
        <f t="shared" si="85"/>
        <v>0.13382388286903318</v>
      </c>
      <c r="I157" s="309">
        <f>I156*0.05</f>
        <v>0.27833693580964197</v>
      </c>
      <c r="J157" s="309">
        <f>J156*0.05</f>
        <v>0.34729688771277384</v>
      </c>
      <c r="K157" s="309">
        <f>K156*0.05</f>
        <v>0.26184720709372689</v>
      </c>
      <c r="L157" s="310">
        <f>I157+K157</f>
        <v>0.54018414290336891</v>
      </c>
      <c r="N157" s="239"/>
      <c r="O157" s="239"/>
      <c r="P157" s="239"/>
      <c r="Q157" s="239"/>
      <c r="R157" s="239"/>
      <c r="S157" s="240"/>
      <c r="T157" s="240"/>
      <c r="U157" s="240"/>
      <c r="V157" s="240"/>
      <c r="W157" s="240"/>
      <c r="X157" s="240"/>
      <c r="Y157" s="240"/>
      <c r="Z157" s="240"/>
      <c r="AA157" s="240"/>
      <c r="AB157" s="240"/>
      <c r="AC157" s="240"/>
      <c r="AD157" s="240"/>
      <c r="AE157" s="240"/>
      <c r="AF157" s="240"/>
      <c r="AG157" s="187"/>
    </row>
    <row r="158" spans="2:41" ht="11.25" customHeight="1" thickBot="1" x14ac:dyDescent="0.2">
      <c r="B158" s="512" t="s">
        <v>547</v>
      </c>
      <c r="C158" s="513"/>
      <c r="D158" s="514"/>
      <c r="E158" s="315">
        <f>SUM(E155:E157)</f>
        <v>94.105740844668745</v>
      </c>
      <c r="F158" s="315">
        <f>SUM(F155:F157)</f>
        <v>94.429743289420372</v>
      </c>
      <c r="G158" s="315">
        <f>SUM(G155:G157)</f>
        <v>120.50274944468723</v>
      </c>
      <c r="H158" s="315">
        <f t="shared" si="85"/>
        <v>214.60849028935598</v>
      </c>
      <c r="I158" s="315">
        <f>SUM(I155:I157)</f>
        <v>547.29616159527313</v>
      </c>
      <c r="J158" s="315">
        <f>SUM(J155:J157)</f>
        <v>653.90103077435401</v>
      </c>
      <c r="K158" s="315">
        <f>SUM(K155:K157)</f>
        <v>509.65413403251176</v>
      </c>
      <c r="L158" s="316">
        <f>I158+K158</f>
        <v>1056.950295627785</v>
      </c>
      <c r="N158" s="241"/>
      <c r="O158" s="241"/>
      <c r="P158" s="241"/>
      <c r="Q158" s="241"/>
      <c r="R158" s="241"/>
      <c r="S158" s="242"/>
      <c r="T158" s="242"/>
      <c r="U158" s="242"/>
      <c r="V158" s="242"/>
      <c r="W158" s="242"/>
      <c r="X158" s="242"/>
      <c r="Y158" s="242"/>
      <c r="Z158" s="242"/>
      <c r="AA158" s="242"/>
      <c r="AB158" s="242"/>
      <c r="AC158" s="242"/>
      <c r="AD158" s="242"/>
      <c r="AE158" s="242"/>
      <c r="AF158" s="242"/>
      <c r="AG158" s="187"/>
    </row>
    <row r="159" spans="2:41" x14ac:dyDescent="0.15">
      <c r="P159" s="105"/>
      <c r="Q159" s="105"/>
      <c r="R159" s="105"/>
      <c r="S159" s="105"/>
      <c r="T159" s="105"/>
      <c r="V159" s="187"/>
      <c r="W159" s="187"/>
      <c r="X159" s="187"/>
      <c r="Y159" s="187"/>
      <c r="Z159" s="187"/>
      <c r="AA159" s="187"/>
      <c r="AB159" s="187"/>
      <c r="AC159" s="187"/>
      <c r="AD159" s="187"/>
      <c r="AE159" s="187"/>
      <c r="AF159" s="187"/>
      <c r="AG159" s="187"/>
      <c r="AH159" s="187"/>
      <c r="AI159" s="187"/>
      <c r="AJ159" s="187"/>
      <c r="AK159" s="187"/>
      <c r="AL159" s="187"/>
      <c r="AM159" s="187"/>
      <c r="AN159" s="187"/>
      <c r="AO159" s="187"/>
    </row>
    <row r="160" spans="2:41" x14ac:dyDescent="0.15">
      <c r="D160" s="105"/>
      <c r="K160" s="105"/>
      <c r="V160" s="187"/>
      <c r="W160" s="187"/>
      <c r="X160" s="187"/>
      <c r="Y160" s="187"/>
      <c r="Z160" s="187"/>
      <c r="AA160" s="187"/>
      <c r="AB160" s="187"/>
      <c r="AC160" s="187"/>
      <c r="AD160" s="187"/>
      <c r="AE160" s="187"/>
      <c r="AF160" s="187"/>
      <c r="AG160" s="187"/>
      <c r="AH160" s="187"/>
      <c r="AI160" s="187"/>
      <c r="AJ160" s="187"/>
      <c r="AK160" s="187"/>
      <c r="AL160" s="187"/>
      <c r="AM160" s="187"/>
      <c r="AN160" s="187"/>
      <c r="AO160" s="187"/>
    </row>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x14ac:dyDescent="0.15"/>
    <row r="258" x14ac:dyDescent="0.15"/>
    <row r="259" x14ac:dyDescent="0.15"/>
    <row r="260" x14ac:dyDescent="0.15"/>
  </sheetData>
  <mergeCells count="54">
    <mergeCell ref="B137:D137"/>
    <mergeCell ref="B136:D136"/>
    <mergeCell ref="B156:D156"/>
    <mergeCell ref="B157:D157"/>
    <mergeCell ref="B158:D158"/>
    <mergeCell ref="B151:L151"/>
    <mergeCell ref="B152:D152"/>
    <mergeCell ref="B153:D153"/>
    <mergeCell ref="B154:D154"/>
    <mergeCell ref="B155:D155"/>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B135:L135"/>
    <mergeCell ref="B143:L143"/>
    <mergeCell ref="B3:L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
  <sheetViews>
    <sheetView workbookViewId="0"/>
  </sheetViews>
  <sheetFormatPr defaultRowHeight="12.75"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AA489"/>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482</v>
      </c>
      <c r="D6" s="75"/>
      <c r="E6" s="75"/>
      <c r="F6" s="75"/>
      <c r="G6" s="75"/>
      <c r="I6" s="76"/>
      <c r="J6" s="76"/>
      <c r="K6" s="76"/>
      <c r="L6" s="76"/>
      <c r="M6" s="76"/>
      <c r="N6" s="76"/>
      <c r="O6" s="76"/>
      <c r="P6" s="76"/>
      <c r="Q6" s="76"/>
    </row>
    <row r="7" spans="1:27" ht="14.65" customHeight="1" x14ac:dyDescent="0.2">
      <c r="B7" s="79" t="s">
        <v>470</v>
      </c>
      <c r="C7" s="81" t="s">
        <v>515</v>
      </c>
      <c r="D7" s="75"/>
      <c r="E7" s="75"/>
      <c r="F7" s="75"/>
      <c r="G7" s="75"/>
      <c r="I7" s="76"/>
      <c r="J7" s="76"/>
      <c r="K7" s="76"/>
      <c r="L7" s="76"/>
      <c r="M7" s="76"/>
      <c r="N7" s="76"/>
      <c r="O7" s="76"/>
      <c r="P7" s="76"/>
      <c r="Q7" s="76"/>
    </row>
    <row r="8" spans="1:27" ht="12.4" customHeight="1" x14ac:dyDescent="0.2">
      <c r="B8" s="80" t="s">
        <v>345</v>
      </c>
      <c r="C8" s="82" t="s">
        <v>591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t="str">
        <f>'3a DF'!V13</f>
        <v>-</v>
      </c>
      <c r="V15" s="38" t="str">
        <f>'3a DF'!W13</f>
        <v>-</v>
      </c>
      <c r="W15" s="38" t="str">
        <f>'3a DF'!X13</f>
        <v>-</v>
      </c>
      <c r="X15" s="38" t="str">
        <f>'3a DF'!Y13</f>
        <v>-</v>
      </c>
      <c r="Y15" s="38" t="str">
        <f>'3a DF'!Z13</f>
        <v>-</v>
      </c>
      <c r="Z15" s="38" t="str">
        <f>'3a DF'!AA13</f>
        <v>-</v>
      </c>
      <c r="AA15" s="28"/>
    </row>
    <row r="16" spans="1:27" s="29" customFormat="1" ht="11.25" customHeight="1" x14ac:dyDescent="0.15">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t="str">
        <f>'3b CM'!U13</f>
        <v>-</v>
      </c>
      <c r="V16" s="38" t="str">
        <f>'3b CM'!V13</f>
        <v>-</v>
      </c>
      <c r="W16" s="38" t="str">
        <f>'3b CM'!W13</f>
        <v>-</v>
      </c>
      <c r="X16" s="38" t="str">
        <f>'3b CM'!X13</f>
        <v>-</v>
      </c>
      <c r="Y16" s="38" t="str">
        <f>'3b CM'!Y13</f>
        <v>-</v>
      </c>
      <c r="Z16" s="38" t="str">
        <f>'3b CM'!Z13</f>
        <v>-</v>
      </c>
      <c r="AA16" s="28"/>
    </row>
    <row r="17" spans="1:27" s="29" customFormat="1" ht="11.25" customHeight="1" x14ac:dyDescent="0.15">
      <c r="A17" s="256"/>
      <c r="B17" s="135" t="s">
        <v>600</v>
      </c>
      <c r="C17" s="135" t="s">
        <v>601</v>
      </c>
      <c r="D17" s="127" t="s">
        <v>315</v>
      </c>
      <c r="E17" s="128"/>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f>IF('3c AA'!W55="-","-",'3c AA'!W55)</f>
        <v>4.5858898534688404</v>
      </c>
      <c r="U17" s="38" t="str">
        <f>IF('3c AA'!X55="-","-",'3c AA'!X55)</f>
        <v>-</v>
      </c>
      <c r="V17" s="38" t="str">
        <f>IF('3c AA'!Y55="-","-",'3c AA'!Y55)</f>
        <v>-</v>
      </c>
      <c r="W17" s="38" t="str">
        <f>IF('3c AA'!Z55="-","-",'3c AA'!Z55)</f>
        <v>-</v>
      </c>
      <c r="X17" s="38" t="str">
        <f>IF('3c AA'!AA55="-","-",'3c AA'!AA55)</f>
        <v>-</v>
      </c>
      <c r="Y17" s="38" t="str">
        <f>IF('3c AA'!AB55="-","-",'3c AA'!AB55)</f>
        <v>-</v>
      </c>
      <c r="Z17" s="38" t="str">
        <f>IF('3c AA'!AC55="-","-",'3c AA'!AC55)</f>
        <v>-</v>
      </c>
      <c r="AA17" s="28"/>
    </row>
    <row r="18" spans="1:27" s="29" customFormat="1" ht="11.25" customHeight="1" x14ac:dyDescent="0.15">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t="str">
        <f>'3d PC'!U14</f>
        <v>-</v>
      </c>
      <c r="V18" s="38" t="str">
        <f>'3d PC'!V14</f>
        <v>-</v>
      </c>
      <c r="W18" s="38" t="str">
        <f>'3d PC'!W14</f>
        <v>-</v>
      </c>
      <c r="X18" s="38" t="str">
        <f>'3d PC'!X14</f>
        <v>-</v>
      </c>
      <c r="Y18" s="38" t="str">
        <f>'3d PC'!Y14</f>
        <v>-</v>
      </c>
      <c r="Z18" s="38" t="str">
        <f>'3d PC'!Z14</f>
        <v>-</v>
      </c>
      <c r="AA18" s="28"/>
    </row>
    <row r="19" spans="1:27" s="29" customFormat="1" ht="11.25" customHeight="1" x14ac:dyDescent="0.15">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t="str">
        <f>'3e NC-Elec'!V28</f>
        <v>-</v>
      </c>
      <c r="V19" s="38" t="str">
        <f>'3e NC-Elec'!W28</f>
        <v>-</v>
      </c>
      <c r="W19" s="38" t="str">
        <f>'3e NC-Elec'!X28</f>
        <v>-</v>
      </c>
      <c r="X19" s="38" t="str">
        <f>'3e NC-Elec'!Y28</f>
        <v>-</v>
      </c>
      <c r="Y19" s="38" t="str">
        <f>'3e NC-Elec'!Z28</f>
        <v>-</v>
      </c>
      <c r="Z19" s="38" t="str">
        <f>'3e NC-Elec'!AA28</f>
        <v>-</v>
      </c>
      <c r="AA19" s="28"/>
    </row>
    <row r="20" spans="1:27" s="29" customFormat="1" ht="11.25" customHeight="1" x14ac:dyDescent="0.15">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t="str">
        <f>IF('3g CPIH'!Q$16="-","-",'3h OC '!$E$8*('3g CPIH'!Q$16/'3g CPIH'!$G$16))</f>
        <v>-</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f>IF('3i SMNCC'!P$38="-","-",'3i SMNCC'!P$38)</f>
        <v>16.855736391237045</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15">
      <c r="A22" s="256"/>
      <c r="B22" s="135" t="s">
        <v>349</v>
      </c>
      <c r="C22" s="135" t="s">
        <v>389</v>
      </c>
      <c r="D22" s="127" t="s">
        <v>315</v>
      </c>
      <c r="E22" s="128"/>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f>IF('3g CPIH'!P$16="-","-",'3j PAAC PAP'!$G$10*('3g CPIH'!P$16/'3g CPIH'!$G$16))</f>
        <v>3.6441612524461835</v>
      </c>
      <c r="U22" s="38" t="str">
        <f>IF('3g CPIH'!Q$16="-","-",'3j PAAC PAP'!$G$10*('3g CPIH'!Q$16/'3g CPIH'!$G$16))</f>
        <v>-</v>
      </c>
      <c r="V22" s="38" t="str">
        <f>IF('3g CPIH'!R$16="-","-",'3j PAAC PAP'!$G$10*('3g CPIH'!R$16/'3g CPIH'!$G$16))</f>
        <v>-</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25" x14ac:dyDescent="0.15">
      <c r="A23" s="256"/>
      <c r="B23" s="135" t="s">
        <v>349</v>
      </c>
      <c r="C23" s="135" t="s">
        <v>406</v>
      </c>
      <c r="D23" s="127" t="s">
        <v>315</v>
      </c>
      <c r="E23" s="128"/>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2.309822816773957</v>
      </c>
      <c r="M23" s="38">
        <f>IF(M15="-","-",SUM(M15:M21)*'3j PAAC PAP'!$G$28)</f>
        <v>2.5053296124338313</v>
      </c>
      <c r="N23" s="38">
        <f>IF(N15="-","-",SUM(N15:N21)*'3j PAAC PAP'!$G$28)</f>
        <v>2.6331874668902771</v>
      </c>
      <c r="O23" s="30"/>
      <c r="P23" s="38">
        <f>IF(P15="-","-",SUM(P15:P21)*'3j PAAC PAP'!$G$28)</f>
        <v>2.6331874668902771</v>
      </c>
      <c r="Q23" s="38">
        <f>IF(Q15="-","-",SUM(Q15:Q21)*'3j PAAC PAP'!$G$28)</f>
        <v>2.9406399654296149</v>
      </c>
      <c r="R23" s="38">
        <f>IF(R15="-","-",SUM(R15:R21)*'3j PAAC PAP'!$G$28)</f>
        <v>2.8435394165524754</v>
      </c>
      <c r="S23" s="38">
        <f>IF(S15="-","-",SUM(S15:S21)*'3j PAAC PAP'!$G$28)</f>
        <v>2.8442477818698144</v>
      </c>
      <c r="T23" s="38">
        <f>IF(T15="-","-",SUM(T15:T21)*'3j PAAC PAP'!$G$28)</f>
        <v>2.7568648876027511</v>
      </c>
      <c r="U23" s="38" t="str">
        <f>IF(U15="-","-",SUM(U15:U21)*'3j PAAC PAP'!$G$28)</f>
        <v>-</v>
      </c>
      <c r="V23" s="38" t="str">
        <f>IF(V15="-","-",SUM(V15:V21)*'3j PAAC PAP'!$G$28)</f>
        <v>-</v>
      </c>
      <c r="W23" s="38" t="str">
        <f>IF(W15="-","-",SUM(W15:W21)*'3j PAAC PAP'!$G$28)</f>
        <v>-</v>
      </c>
      <c r="X23" s="38" t="str">
        <f>IF(X15="-","-",SUM(X15:X21)*'3j PAAC PAP'!$G$28)</f>
        <v>-</v>
      </c>
      <c r="Y23" s="38" t="str">
        <f>IF(Y15="-","-",SUM(Y15:Y21)*'3j PAAC PAP'!$G$28)</f>
        <v>-</v>
      </c>
      <c r="Z23" s="38" t="str">
        <f>IF(Z15="-","-",SUM(Z15:Z21)*'3j PAAC PAP'!$G$28)</f>
        <v>-</v>
      </c>
      <c r="AA23" s="28"/>
    </row>
    <row r="24" spans="1:27" s="29" customFormat="1" ht="11.25" x14ac:dyDescent="0.15">
      <c r="A24" s="256"/>
      <c r="B24" s="135" t="s">
        <v>388</v>
      </c>
      <c r="C24" s="135" t="s">
        <v>518</v>
      </c>
      <c r="D24" s="127" t="s">
        <v>315</v>
      </c>
      <c r="E24" s="128"/>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9.3283285808443885</v>
      </c>
      <c r="M24" s="38">
        <f>IF(M15="-","-",SUM(M15:M23)*'3k EBIT'!$E$8)</f>
        <v>10.113182092414878</v>
      </c>
      <c r="N24" s="38">
        <f>IF(N15="-","-",SUM(N15:N23)*'3k EBIT'!$E$8)</f>
        <v>10.62640934947415</v>
      </c>
      <c r="O24" s="30"/>
      <c r="P24" s="38">
        <f>IF(P15="-","-",SUM(P15:P23)*'3k EBIT'!$E$8)</f>
        <v>10.62640934947415</v>
      </c>
      <c r="Q24" s="38">
        <f>IF(Q15="-","-",SUM(Q15:Q23)*'3k EBIT'!$E$8)</f>
        <v>11.85991221940548</v>
      </c>
      <c r="R24" s="38">
        <f>IF(R15="-","-",SUM(R15:R23)*'3k EBIT'!$E$8)</f>
        <v>11.471108555103845</v>
      </c>
      <c r="S24" s="38">
        <f>IF(S15="-","-",SUM(S15:S23)*'3k EBIT'!$E$8)</f>
        <v>11.474337959720168</v>
      </c>
      <c r="T24" s="38">
        <f>IF(T15="-","-",SUM(T15:T23)*'3k EBIT'!$E$8)</f>
        <v>11.124172672774513</v>
      </c>
      <c r="U24" s="38" t="str">
        <f>IF(U15="-","-",SUM(U15:U23)*'3k EBIT'!$E$8)</f>
        <v>-</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15">
      <c r="A25" s="256"/>
      <c r="B25" s="135" t="s">
        <v>292</v>
      </c>
      <c r="C25" s="179" t="s">
        <v>519</v>
      </c>
      <c r="D25" s="127" t="s">
        <v>315</v>
      </c>
      <c r="E25" s="127"/>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5.2752474792605009</v>
      </c>
      <c r="M25" s="38">
        <f>IF(M15="-","-",SUM(M15:M18,M20:M24)*'3l HAP'!$E$9)</f>
        <v>5.9077476206326605</v>
      </c>
      <c r="N25" s="38">
        <f>IF(N15="-","-",SUM(N15:N18,N20:N24)*'3l HAP'!$E$9)</f>
        <v>6.3090386206168851</v>
      </c>
      <c r="O25" s="30"/>
      <c r="P25" s="38">
        <f>IF(P15="-","-",SUM(P15:P18,P20:P24)*'3l HAP'!$E$9)</f>
        <v>6.3090386206168851</v>
      </c>
      <c r="Q25" s="38">
        <f>IF(Q15="-","-",SUM(Q15:Q18,Q20:Q24)*'3l HAP'!$E$9)</f>
        <v>7.1272050011212409</v>
      </c>
      <c r="R25" s="38">
        <f>IF(R15="-","-",SUM(R15:R18,R20:R24)*'3l HAP'!$E$9)</f>
        <v>6.8012104969306293</v>
      </c>
      <c r="S25" s="38">
        <f>IF(S15="-","-",SUM(S15:S18,S20:S24)*'3l HAP'!$E$9)</f>
        <v>6.8131768124875061</v>
      </c>
      <c r="T25" s="38">
        <f>IF(T15="-","-",SUM(T15:T18,T20:T24)*'3l HAP'!$E$9)</f>
        <v>6.490722754456959</v>
      </c>
      <c r="U25" s="38" t="str">
        <f>IF(U15="-","-",SUM(U15:U18,U20:U24)*'3l HAP'!$E$9)</f>
        <v>-</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15">
      <c r="A26" s="256"/>
      <c r="B26" s="135" t="s">
        <v>44</v>
      </c>
      <c r="C26" s="135" t="str">
        <f>B26&amp;"_"&amp;D26</f>
        <v>Total_Eastern</v>
      </c>
      <c r="D26" s="127" t="s">
        <v>315</v>
      </c>
      <c r="E26" s="128"/>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496.23970683480485</v>
      </c>
      <c r="M26" s="38">
        <f t="shared" si="0"/>
        <v>538.18026947011469</v>
      </c>
      <c r="N26" s="38">
        <f t="shared" si="0"/>
        <v>565.59351021059854</v>
      </c>
      <c r="O26" s="30"/>
      <c r="P26" s="38">
        <f t="shared" ref="P26:Z26" si="1">IF(P15="-","-",SUM(P15:P25))</f>
        <v>565.59351021059854</v>
      </c>
      <c r="Q26" s="38">
        <f t="shared" si="1"/>
        <v>631.33285345583658</v>
      </c>
      <c r="R26" s="38">
        <f t="shared" si="1"/>
        <v>610.54351665136551</v>
      </c>
      <c r="S26" s="38">
        <f t="shared" si="1"/>
        <v>610.72545156073352</v>
      </c>
      <c r="T26" s="38">
        <f t="shared" si="1"/>
        <v>591.97325317064917</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t="str">
        <f>'3a DF'!V14</f>
        <v>-</v>
      </c>
      <c r="V27" s="129" t="str">
        <f>'3a DF'!W14</f>
        <v>-</v>
      </c>
      <c r="W27" s="129" t="str">
        <f>'3a DF'!X14</f>
        <v>-</v>
      </c>
      <c r="X27" s="129" t="str">
        <f>'3a DF'!Y14</f>
        <v>-</v>
      </c>
      <c r="Y27" s="129" t="str">
        <f>'3a DF'!Z14</f>
        <v>-</v>
      </c>
      <c r="Z27" s="129" t="str">
        <f>'3a DF'!AA14</f>
        <v>-</v>
      </c>
      <c r="AA27" s="28"/>
    </row>
    <row r="28" spans="1:27" s="29" customFormat="1" ht="11.25" customHeight="1" x14ac:dyDescent="0.15">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t="str">
        <f>'3b CM'!U14</f>
        <v>-</v>
      </c>
      <c r="V28" s="129" t="str">
        <f>'3b CM'!V14</f>
        <v>-</v>
      </c>
      <c r="W28" s="129" t="str">
        <f>'3b CM'!W14</f>
        <v>-</v>
      </c>
      <c r="X28" s="129" t="str">
        <f>'3b CM'!X14</f>
        <v>-</v>
      </c>
      <c r="Y28" s="129" t="str">
        <f>'3b CM'!Y14</f>
        <v>-</v>
      </c>
      <c r="Z28" s="129" t="str">
        <f>'3b CM'!Z14</f>
        <v>-</v>
      </c>
      <c r="AA28" s="28"/>
    </row>
    <row r="29" spans="1:27" s="29" customFormat="1" ht="12.4" customHeight="1" x14ac:dyDescent="0.15">
      <c r="A29" s="256"/>
      <c r="B29" s="132" t="s">
        <v>600</v>
      </c>
      <c r="C29" s="132" t="s">
        <v>601</v>
      </c>
      <c r="D29" s="130" t="s">
        <v>317</v>
      </c>
      <c r="E29" s="131"/>
      <c r="F29" s="30"/>
      <c r="G29" s="129" t="str">
        <f>IF('3c AA'!J56="-","-",'3c AA'!J56)</f>
        <v>-</v>
      </c>
      <c r="H29" s="129" t="str">
        <f>IF('3c AA'!K56="-","-",'3c AA'!K56)</f>
        <v>-</v>
      </c>
      <c r="I29" s="129" t="str">
        <f>IF('3c AA'!L56="-","-",'3c AA'!L56)</f>
        <v>-</v>
      </c>
      <c r="J29" s="129" t="str">
        <f>IF('3c AA'!M56="-","-",'3c AA'!M56)</f>
        <v>-</v>
      </c>
      <c r="K29" s="129" t="str">
        <f>IF('3c AA'!N56="-","-",'3c AA'!N56)</f>
        <v>-</v>
      </c>
      <c r="L29" s="129" t="str">
        <f>IF('3c AA'!O56="-","-",'3c AA'!O56)</f>
        <v>-</v>
      </c>
      <c r="M29" s="129" t="str">
        <f>IF('3c AA'!P56="-","-",'3c AA'!P56)</f>
        <v>-</v>
      </c>
      <c r="N29" s="129" t="str">
        <f>IF('3c AA'!Q56="-","-",'3c AA'!Q56)</f>
        <v>-</v>
      </c>
      <c r="O29" s="30"/>
      <c r="P29" s="129" t="str">
        <f>IF('3c AA'!S56="-","-",'3c AA'!S56)</f>
        <v>-</v>
      </c>
      <c r="Q29" s="129" t="str">
        <f>IF('3c AA'!T56="-","-",'3c AA'!T56)</f>
        <v>-</v>
      </c>
      <c r="R29" s="129" t="str">
        <f>IF('3c AA'!U56="-","-",'3c AA'!U56)</f>
        <v>-</v>
      </c>
      <c r="S29" s="129" t="str">
        <f>IF('3c AA'!V56="-","-",'3c AA'!V56)</f>
        <v>-</v>
      </c>
      <c r="T29" s="129">
        <f>IF('3c AA'!W56="-","-",'3c AA'!W56)</f>
        <v>4.5286596291411447</v>
      </c>
      <c r="U29" s="129" t="str">
        <f>IF('3c AA'!X56="-","-",'3c AA'!X56)</f>
        <v>-</v>
      </c>
      <c r="V29" s="129" t="str">
        <f>IF('3c AA'!Y56="-","-",'3c AA'!Y56)</f>
        <v>-</v>
      </c>
      <c r="W29" s="129" t="str">
        <f>IF('3c AA'!Z56="-","-",'3c AA'!Z56)</f>
        <v>-</v>
      </c>
      <c r="X29" s="129" t="str">
        <f>IF('3c AA'!AA56="-","-",'3c AA'!AA56)</f>
        <v>-</v>
      </c>
      <c r="Y29" s="129" t="str">
        <f>IF('3c AA'!AB56="-","-",'3c AA'!AB56)</f>
        <v>-</v>
      </c>
      <c r="Z29" s="129" t="str">
        <f>IF('3c AA'!AC56="-","-",'3c AA'!AC56)</f>
        <v>-</v>
      </c>
      <c r="AA29" s="28"/>
    </row>
    <row r="30" spans="1:27" s="29" customFormat="1" ht="12.4" customHeight="1" x14ac:dyDescent="0.15">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t="str">
        <f>'3d PC'!U15</f>
        <v>-</v>
      </c>
      <c r="V30" s="129" t="str">
        <f>'3d PC'!V15</f>
        <v>-</v>
      </c>
      <c r="W30" s="129" t="str">
        <f>'3d PC'!W15</f>
        <v>-</v>
      </c>
      <c r="X30" s="129" t="str">
        <f>'3d PC'!X15</f>
        <v>-</v>
      </c>
      <c r="Y30" s="129" t="str">
        <f>'3d PC'!Y15</f>
        <v>-</v>
      </c>
      <c r="Z30" s="129" t="str">
        <f>'3d PC'!Z15</f>
        <v>-</v>
      </c>
      <c r="AA30" s="28"/>
    </row>
    <row r="31" spans="1:27" s="29" customFormat="1" ht="11.25" customHeight="1" x14ac:dyDescent="0.15">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t="str">
        <f>'3e NC-Elec'!V29</f>
        <v>-</v>
      </c>
      <c r="V31" s="129" t="str">
        <f>'3e NC-Elec'!W29</f>
        <v>-</v>
      </c>
      <c r="W31" s="129" t="str">
        <f>'3e NC-Elec'!X29</f>
        <v>-</v>
      </c>
      <c r="X31" s="129" t="str">
        <f>'3e NC-Elec'!Y29</f>
        <v>-</v>
      </c>
      <c r="Y31" s="129" t="str">
        <f>'3e NC-Elec'!Z29</f>
        <v>-</v>
      </c>
      <c r="Z31" s="129" t="str">
        <f>'3e NC-Elec'!AA29</f>
        <v>-</v>
      </c>
      <c r="AA31" s="28"/>
    </row>
    <row r="32" spans="1:27" s="29" customFormat="1" ht="11.25" customHeight="1" x14ac:dyDescent="0.15">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t="str">
        <f>IF('3g CPIH'!Q$16="-","-",'3h OC '!$E$8*('3g CPIH'!Q$16/'3g CPIH'!$G$16))</f>
        <v>-</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f>IF('3i SMNCC'!P$38="-","-",'3i SMNCC'!P$38)</f>
        <v>16.855736391237045</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15">
      <c r="A34" s="256"/>
      <c r="B34" s="132" t="s">
        <v>349</v>
      </c>
      <c r="C34" s="132" t="s">
        <v>389</v>
      </c>
      <c r="D34" s="130" t="s">
        <v>317</v>
      </c>
      <c r="E34" s="131"/>
      <c r="F34" s="30"/>
      <c r="G34" s="129">
        <f>IF('3g CPIH'!C$16="-","-",'3j PAAC PAP'!$G$10*('3g CPIH'!C$16/'3g CPIH'!$G$16))</f>
        <v>3.3460635029354204</v>
      </c>
      <c r="H34" s="129">
        <f>IF('3g CPIH'!D$16="-","-",'3j PAAC PAP'!$G$10*('3g CPIH'!D$16/'3g CPIH'!$G$16))</f>
        <v>3.3527623287671227</v>
      </c>
      <c r="I34" s="129">
        <f>IF('3g CPIH'!E$16="-","-",'3j PAAC PAP'!$G$10*('3g CPIH'!E$16/'3g CPIH'!$G$16))</f>
        <v>3.3628105675146771</v>
      </c>
      <c r="J34" s="129">
        <f>IF('3g CPIH'!F$16="-","-",'3j PAAC PAP'!$G$10*('3g CPIH'!F$16/'3g CPIH'!$G$16))</f>
        <v>3.3829070450097847</v>
      </c>
      <c r="K34" s="129">
        <f>IF('3g CPIH'!G$16="-","-",'3j PAAC PAP'!$G$10*('3g CPIH'!G$16/'3g CPIH'!$G$16))</f>
        <v>3.4230999999999998</v>
      </c>
      <c r="L34" s="129">
        <f>IF('3g CPIH'!H$16="-","-",'3j PAAC PAP'!$G$10*('3g CPIH'!H$16/'3g CPIH'!$G$16))</f>
        <v>3.4666423679060667</v>
      </c>
      <c r="M34" s="129">
        <f>IF('3g CPIH'!I$16="-","-",'3j PAAC PAP'!$G$10*('3g CPIH'!I$16/'3g CPIH'!$G$16))</f>
        <v>3.516883561643835</v>
      </c>
      <c r="N34" s="129">
        <f>IF('3g CPIH'!J$16="-","-",'3j PAAC PAP'!$G$10*('3g CPIH'!J$16/'3g CPIH'!$G$16))</f>
        <v>3.547028277886497</v>
      </c>
      <c r="O34" s="30"/>
      <c r="P34" s="129">
        <f>IF('3g CPIH'!L$16="-","-",'3j PAAC PAP'!$G$10*('3g CPIH'!L$16/'3g CPIH'!$G$16))</f>
        <v>3.547028277886497</v>
      </c>
      <c r="Q34" s="129">
        <f>IF('3g CPIH'!M$16="-","-",'3j PAAC PAP'!$G$10*('3g CPIH'!M$16/'3g CPIH'!$G$16))</f>
        <v>3.5872212328767121</v>
      </c>
      <c r="R34" s="129">
        <f>IF('3g CPIH'!N$16="-","-",'3j PAAC PAP'!$G$10*('3g CPIH'!N$16/'3g CPIH'!$G$16))</f>
        <v>3.6140165362035224</v>
      </c>
      <c r="S34" s="129">
        <f>IF('3g CPIH'!O$16="-","-",'3j PAAC PAP'!$G$10*('3g CPIH'!O$16/'3g CPIH'!$G$16))</f>
        <v>3.6341130136986299</v>
      </c>
      <c r="T34" s="129">
        <f>IF('3g CPIH'!P$16="-","-",'3j PAAC PAP'!$G$10*('3g CPIH'!P$16/'3g CPIH'!$G$16))</f>
        <v>3.6441612524461835</v>
      </c>
      <c r="U34" s="129" t="str">
        <f>IF('3g CPIH'!Q$16="-","-",'3j PAAC PAP'!$G$10*('3g CPIH'!Q$16/'3g CPIH'!$G$16))</f>
        <v>-</v>
      </c>
      <c r="V34" s="129" t="str">
        <f>IF('3g CPIH'!R$16="-","-",'3j PAAC PAP'!$G$10*('3g CPIH'!R$16/'3g CPIH'!$G$16))</f>
        <v>-</v>
      </c>
      <c r="W34" s="129" t="str">
        <f>IF('3g CPIH'!S$16="-","-",'3j PAAC PAP'!$G$10*('3g CPIH'!S$16/'3g CPIH'!$G$16))</f>
        <v>-</v>
      </c>
      <c r="X34" s="129" t="str">
        <f>IF('3g CPIH'!T$16="-","-",'3j PAAC PAP'!$G$10*('3g CPIH'!T$16/'3g CPIH'!$G$16))</f>
        <v>-</v>
      </c>
      <c r="Y34" s="129" t="str">
        <f>IF('3g CPIH'!U$16="-","-",'3j PAAC PAP'!$G$10*('3g CPIH'!U$16/'3g CPIH'!$G$16))</f>
        <v>-</v>
      </c>
      <c r="Z34" s="129" t="str">
        <f>IF('3g CPIH'!V$16="-","-",'3j PAAC PAP'!$G$10*('3g CPIH'!V$16/'3g CPIH'!$G$16))</f>
        <v>-</v>
      </c>
      <c r="AA34" s="28"/>
    </row>
    <row r="35" spans="1:27" s="29" customFormat="1" ht="11.25" x14ac:dyDescent="0.15">
      <c r="A35" s="256"/>
      <c r="B35" s="132" t="s">
        <v>349</v>
      </c>
      <c r="C35" s="132" t="s">
        <v>406</v>
      </c>
      <c r="D35" s="130" t="s">
        <v>317</v>
      </c>
      <c r="E35" s="131"/>
      <c r="F35" s="30"/>
      <c r="G35" s="129">
        <f>IF(G27="-","-",SUM(G27:G33)*'3j PAAC PAP'!$G$28)</f>
        <v>2.1630568961741878</v>
      </c>
      <c r="H35" s="129">
        <f>IF(H27="-","-",SUM(H27:H33)*'3j PAAC PAP'!$G$28)</f>
        <v>2.0724569714709173</v>
      </c>
      <c r="I35" s="129">
        <f>IF(I27="-","-",SUM(I27:I33)*'3j PAAC PAP'!$G$28)</f>
        <v>2.148887608162211</v>
      </c>
      <c r="J35" s="129">
        <f>IF(J27="-","-",SUM(J27:J33)*'3j PAAC PAP'!$G$28)</f>
        <v>2.1071103534733946</v>
      </c>
      <c r="K35" s="129">
        <f>IF(K27="-","-",SUM(K27:K33)*'3j PAAC PAP'!$G$28)</f>
        <v>2.2708918630749402</v>
      </c>
      <c r="L35" s="129">
        <f>IF(L27="-","-",SUM(L27:L33)*'3j PAAC PAP'!$G$28)</f>
        <v>2.2430211333926127</v>
      </c>
      <c r="M35" s="129">
        <f>IF(M27="-","-",SUM(M27:M33)*'3j PAAC PAP'!$G$28)</f>
        <v>2.4406430599962441</v>
      </c>
      <c r="N35" s="129">
        <f>IF(N27="-","-",SUM(N27:N33)*'3j PAAC PAP'!$G$28)</f>
        <v>2.5675392587062866</v>
      </c>
      <c r="O35" s="30"/>
      <c r="P35" s="129">
        <f>IF(P27="-","-",SUM(P27:P33)*'3j PAAC PAP'!$G$28)</f>
        <v>2.5675392587062866</v>
      </c>
      <c r="Q35" s="129">
        <f>IF(Q27="-","-",SUM(Q27:Q33)*'3j PAAC PAP'!$G$28)</f>
        <v>2.8467322924354028</v>
      </c>
      <c r="R35" s="129">
        <f>IF(R27="-","-",SUM(R27:R33)*'3j PAAC PAP'!$G$28)</f>
        <v>2.7514904742655495</v>
      </c>
      <c r="S35" s="129">
        <f>IF(S27="-","-",SUM(S27:S33)*'3j PAAC PAP'!$G$28)</f>
        <v>2.7558836628171575</v>
      </c>
      <c r="T35" s="129">
        <f>IF(T27="-","-",SUM(T27:T33)*'3j PAAC PAP'!$G$28)</f>
        <v>2.6695825535811979</v>
      </c>
      <c r="U35" s="129" t="str">
        <f>IF(U27="-","-",SUM(U27:U33)*'3j PAAC PAP'!$G$28)</f>
        <v>-</v>
      </c>
      <c r="V35" s="129" t="str">
        <f>IF(V27="-","-",SUM(V27:V33)*'3j PAAC PAP'!$G$28)</f>
        <v>-</v>
      </c>
      <c r="W35" s="129" t="str">
        <f>IF(W27="-","-",SUM(W27:W33)*'3j PAAC PAP'!$G$28)</f>
        <v>-</v>
      </c>
      <c r="X35" s="129" t="str">
        <f>IF(X27="-","-",SUM(X27:X33)*'3j PAAC PAP'!$G$28)</f>
        <v>-</v>
      </c>
      <c r="Y35" s="129" t="str">
        <f>IF(Y27="-","-",SUM(Y27:Y33)*'3j PAAC PAP'!$G$28)</f>
        <v>-</v>
      </c>
      <c r="Z35" s="129" t="str">
        <f>IF(Z27="-","-",SUM(Z27:Z33)*'3j PAAC PAP'!$G$28)</f>
        <v>-</v>
      </c>
      <c r="AA35" s="28"/>
    </row>
    <row r="36" spans="1:27" s="29" customFormat="1" ht="11.25" x14ac:dyDescent="0.15">
      <c r="A36" s="256"/>
      <c r="B36" s="132" t="s">
        <v>388</v>
      </c>
      <c r="C36" s="132" t="s">
        <v>518</v>
      </c>
      <c r="D36" s="130" t="s">
        <v>317</v>
      </c>
      <c r="E36" s="131"/>
      <c r="F36" s="30"/>
      <c r="G36" s="129">
        <f>IF(G27="-","-",SUM(G27:G35)*'3k EBIT'!$E$8)</f>
        <v>8.7375382963624872</v>
      </c>
      <c r="H36" s="129">
        <f>IF(H27="-","-",SUM(H27:H35)*'3k EBIT'!$E$8)</f>
        <v>8.3744095212118577</v>
      </c>
      <c r="I36" s="129">
        <f>IF(I27="-","-",SUM(I27:I35)*'3k EBIT'!$E$8)</f>
        <v>8.6810511872598575</v>
      </c>
      <c r="J36" s="129">
        <f>IF(J27="-","-",SUM(J27:J35)*'3k EBIT'!$E$8)</f>
        <v>8.5139353801037583</v>
      </c>
      <c r="K36" s="129">
        <f>IF(K27="-","-",SUM(K27:K35)*'3k EBIT'!$E$8)</f>
        <v>9.1713924012840202</v>
      </c>
      <c r="L36" s="129">
        <f>IF(L27="-","-",SUM(L27:L35)*'3k EBIT'!$E$8)</f>
        <v>9.0604886175650368</v>
      </c>
      <c r="M36" s="129">
        <f>IF(M27="-","-",SUM(M27:M35)*'3k EBIT'!$E$8)</f>
        <v>9.8538227027622849</v>
      </c>
      <c r="N36" s="129">
        <f>IF(N27="-","-",SUM(N27:N35)*'3k EBIT'!$E$8)</f>
        <v>10.363194221062194</v>
      </c>
      <c r="O36" s="30"/>
      <c r="P36" s="129">
        <f>IF(P27="-","-",SUM(P27:P35)*'3k EBIT'!$E$8)</f>
        <v>10.363194221062194</v>
      </c>
      <c r="Q36" s="129">
        <f>IF(Q27="-","-",SUM(Q27:Q35)*'3k EBIT'!$E$8)</f>
        <v>11.4833913532645</v>
      </c>
      <c r="R36" s="129">
        <f>IF(R27="-","-",SUM(R27:R35)*'3k EBIT'!$E$8)</f>
        <v>11.102040231162194</v>
      </c>
      <c r="S36" s="129">
        <f>IF(S27="-","-",SUM(S27:S35)*'3k EBIT'!$E$8)</f>
        <v>11.12004385807054</v>
      </c>
      <c r="T36" s="129">
        <f>IF(T27="-","-",SUM(T27:T35)*'3k EBIT'!$E$8)</f>
        <v>10.774215965758387</v>
      </c>
      <c r="U36" s="129" t="str">
        <f>IF(U27="-","-",SUM(U27:U35)*'3k EBIT'!$E$8)</f>
        <v>-</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15">
      <c r="A37" s="256"/>
      <c r="B37" s="132" t="s">
        <v>292</v>
      </c>
      <c r="C37" s="177" t="s">
        <v>519</v>
      </c>
      <c r="D37" s="130" t="s">
        <v>317</v>
      </c>
      <c r="E37" s="130"/>
      <c r="F37" s="30"/>
      <c r="G37" s="129">
        <f>IF(G27="-","-",SUM(G27:G30,G32:G36)*'3l HAP'!$E$9)</f>
        <v>5.0836264861727134</v>
      </c>
      <c r="H37" s="129">
        <f>IF(H27="-","-",SUM(H27:H30,H32:H36)*'3l HAP'!$E$9)</f>
        <v>4.7930305545735683</v>
      </c>
      <c r="I37" s="129">
        <f>IF(I27="-","-",SUM(I27:I30,I32:I36)*'3l HAP'!$E$9)</f>
        <v>4.8227718507267054</v>
      </c>
      <c r="J37" s="129">
        <f>IF(J27="-","-",SUM(J27:J30,J32:J36)*'3l HAP'!$E$9)</f>
        <v>4.7021014809297341</v>
      </c>
      <c r="K37" s="129">
        <f>IF(K27="-","-",SUM(K27:K30,K32:K36)*'3l HAP'!$E$9)</f>
        <v>5.3107202880922015</v>
      </c>
      <c r="L37" s="129">
        <f>IF(L27="-","-",SUM(L27:L30,L32:L36)*'3l HAP'!$E$9)</f>
        <v>5.2123409931477971</v>
      </c>
      <c r="M37" s="129">
        <f>IF(M27="-","-",SUM(M27:M30,M32:M36)*'3l HAP'!$E$9)</f>
        <v>5.8637455947232748</v>
      </c>
      <c r="N37" s="129">
        <f>IF(N27="-","-",SUM(N27:N30,N32:N36)*'3l HAP'!$E$9)</f>
        <v>6.2619929500825959</v>
      </c>
      <c r="O37" s="30"/>
      <c r="P37" s="129">
        <f>IF(P27="-","-",SUM(P27:P30,P32:P36)*'3l HAP'!$E$9)</f>
        <v>6.2619929500825959</v>
      </c>
      <c r="Q37" s="129">
        <f>IF(Q27="-","-",SUM(Q27:Q30,Q32:Q36)*'3l HAP'!$E$9)</f>
        <v>7.0419892039636682</v>
      </c>
      <c r="R37" s="129">
        <f>IF(R27="-","-",SUM(R27:R30,R32:R36)*'3l HAP'!$E$9)</f>
        <v>6.7229082132505518</v>
      </c>
      <c r="S37" s="129">
        <f>IF(S27="-","-",SUM(S27:S30,S32:S36)*'3l HAP'!$E$9)</f>
        <v>6.7467562811459745</v>
      </c>
      <c r="T37" s="129">
        <f>IF(T27="-","-",SUM(T27:T30,T32:T36)*'3l HAP'!$E$9)</f>
        <v>6.4295808657602223</v>
      </c>
      <c r="U37" s="129" t="str">
        <f>IF(U27="-","-",SUM(U27:U30,U32:U36)*'3l HAP'!$E$9)</f>
        <v>-</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15">
      <c r="A38" s="256"/>
      <c r="B38" s="132" t="s">
        <v>44</v>
      </c>
      <c r="C38" s="132" t="str">
        <f>B38&amp;"_"&amp;D38</f>
        <v>Total_East Midlands</v>
      </c>
      <c r="D38" s="130" t="s">
        <v>317</v>
      </c>
      <c r="E38" s="131"/>
      <c r="F38" s="30"/>
      <c r="G38" s="129">
        <f t="shared" ref="G38:N38" si="2">IF(G27="-","-",SUM(G27:G37))</f>
        <v>464.95387318621584</v>
      </c>
      <c r="H38" s="129">
        <f t="shared" si="2"/>
        <v>445.55124435149065</v>
      </c>
      <c r="I38" s="129">
        <f t="shared" si="2"/>
        <v>461.72001403653354</v>
      </c>
      <c r="J38" s="129">
        <f t="shared" si="2"/>
        <v>452.80377850207844</v>
      </c>
      <c r="K38" s="129">
        <f t="shared" si="2"/>
        <v>488.0153841311369</v>
      </c>
      <c r="L38" s="129">
        <f t="shared" si="2"/>
        <v>482.07996599882915</v>
      </c>
      <c r="M38" s="129">
        <f t="shared" si="2"/>
        <v>524.48577889033379</v>
      </c>
      <c r="N38" s="129">
        <f t="shared" si="2"/>
        <v>551.69304245110106</v>
      </c>
      <c r="O38" s="30"/>
      <c r="P38" s="129">
        <f t="shared" ref="P38:Z38" si="3">IF(P27="-","-",SUM(P27:P37))</f>
        <v>551.69304245110106</v>
      </c>
      <c r="Q38" s="129">
        <f t="shared" si="3"/>
        <v>611.43075815246266</v>
      </c>
      <c r="R38" s="129">
        <f t="shared" si="3"/>
        <v>591.0405737625764</v>
      </c>
      <c r="S38" s="129">
        <f t="shared" si="3"/>
        <v>592.01198075004572</v>
      </c>
      <c r="T38" s="129">
        <f t="shared" si="3"/>
        <v>573.493344836392</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t="str">
        <f>'3a DF'!V15</f>
        <v>-</v>
      </c>
      <c r="V39" s="38" t="str">
        <f>'3a DF'!W15</f>
        <v>-</v>
      </c>
      <c r="W39" s="38" t="str">
        <f>'3a DF'!X15</f>
        <v>-</v>
      </c>
      <c r="X39" s="38" t="str">
        <f>'3a DF'!Y15</f>
        <v>-</v>
      </c>
      <c r="Y39" s="38" t="str">
        <f>'3a DF'!Z15</f>
        <v>-</v>
      </c>
      <c r="Z39" s="38" t="str">
        <f>'3a DF'!AA15</f>
        <v>-</v>
      </c>
      <c r="AA39" s="28"/>
    </row>
    <row r="40" spans="1:27" s="29" customFormat="1" ht="11.25" customHeight="1" x14ac:dyDescent="0.15">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t="str">
        <f>'3b CM'!U15</f>
        <v>-</v>
      </c>
      <c r="V40" s="38" t="str">
        <f>'3b CM'!V15</f>
        <v>-</v>
      </c>
      <c r="W40" s="38" t="str">
        <f>'3b CM'!W15</f>
        <v>-</v>
      </c>
      <c r="X40" s="38" t="str">
        <f>'3b CM'!X15</f>
        <v>-</v>
      </c>
      <c r="Y40" s="38" t="str">
        <f>'3b CM'!Y15</f>
        <v>-</v>
      </c>
      <c r="Z40" s="38" t="str">
        <f>'3b CM'!Z15</f>
        <v>-</v>
      </c>
      <c r="AA40" s="28"/>
    </row>
    <row r="41" spans="1:27" s="29" customFormat="1" ht="11.25" customHeight="1" x14ac:dyDescent="0.15">
      <c r="A41" s="256"/>
      <c r="B41" s="135" t="s">
        <v>600</v>
      </c>
      <c r="C41" s="135" t="s">
        <v>601</v>
      </c>
      <c r="D41" s="127" t="s">
        <v>318</v>
      </c>
      <c r="E41" s="128"/>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f>IF('3c AA'!W57="-","-",'3c AA'!W57)</f>
        <v>4.6252573118737148</v>
      </c>
      <c r="U41" s="38" t="str">
        <f>IF('3c AA'!X57="-","-",'3c AA'!X57)</f>
        <v>-</v>
      </c>
      <c r="V41" s="38" t="str">
        <f>IF('3c AA'!Y57="-","-",'3c AA'!Y57)</f>
        <v>-</v>
      </c>
      <c r="W41" s="38" t="str">
        <f>IF('3c AA'!Z57="-","-",'3c AA'!Z57)</f>
        <v>-</v>
      </c>
      <c r="X41" s="38" t="str">
        <f>IF('3c AA'!AA57="-","-",'3c AA'!AA57)</f>
        <v>-</v>
      </c>
      <c r="Y41" s="38" t="str">
        <f>IF('3c AA'!AB57="-","-",'3c AA'!AB57)</f>
        <v>-</v>
      </c>
      <c r="Z41" s="38" t="str">
        <f>IF('3c AA'!AC57="-","-",'3c AA'!AC57)</f>
        <v>-</v>
      </c>
      <c r="AA41" s="28"/>
    </row>
    <row r="42" spans="1:27" s="29" customFormat="1" ht="11.25" customHeight="1" x14ac:dyDescent="0.15">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t="str">
        <f>'3d PC'!U16</f>
        <v>-</v>
      </c>
      <c r="V42" s="38" t="str">
        <f>'3d PC'!V16</f>
        <v>-</v>
      </c>
      <c r="W42" s="38" t="str">
        <f>'3d PC'!W16</f>
        <v>-</v>
      </c>
      <c r="X42" s="38" t="str">
        <f>'3d PC'!X16</f>
        <v>-</v>
      </c>
      <c r="Y42" s="38" t="str">
        <f>'3d PC'!Y16</f>
        <v>-</v>
      </c>
      <c r="Z42" s="38" t="str">
        <f>'3d PC'!Z16</f>
        <v>-</v>
      </c>
      <c r="AA42" s="28"/>
    </row>
    <row r="43" spans="1:27" s="29" customFormat="1" ht="11.25" customHeight="1" x14ac:dyDescent="0.15">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t="str">
        <f>'3e NC-Elec'!V30</f>
        <v>-</v>
      </c>
      <c r="V43" s="38" t="str">
        <f>'3e NC-Elec'!W30</f>
        <v>-</v>
      </c>
      <c r="W43" s="38" t="str">
        <f>'3e NC-Elec'!X30</f>
        <v>-</v>
      </c>
      <c r="X43" s="38" t="str">
        <f>'3e NC-Elec'!Y30</f>
        <v>-</v>
      </c>
      <c r="Y43" s="38" t="str">
        <f>'3e NC-Elec'!Z30</f>
        <v>-</v>
      </c>
      <c r="Z43" s="38" t="str">
        <f>'3e NC-Elec'!AA30</f>
        <v>-</v>
      </c>
      <c r="AA43" s="28"/>
    </row>
    <row r="44" spans="1:27" s="29" customFormat="1" ht="12.4" customHeight="1" x14ac:dyDescent="0.15">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t="str">
        <f>IF('3g CPIH'!Q$16="-","-",'3h OC '!$E$8*('3g CPIH'!Q$16/'3g CPIH'!$G$16))</f>
        <v>-</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f>IF('3i SMNCC'!P$38="-","-",'3i SMNCC'!P$38)</f>
        <v>16.855736391237045</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15">
      <c r="A46" s="256"/>
      <c r="B46" s="135" t="s">
        <v>349</v>
      </c>
      <c r="C46" s="135" t="s">
        <v>389</v>
      </c>
      <c r="D46" s="127" t="s">
        <v>318</v>
      </c>
      <c r="E46" s="128"/>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f>IF('3g CPIH'!P$16="-","-",'3j PAAC PAP'!$G$10*('3g CPIH'!P$16/'3g CPIH'!$G$16))</f>
        <v>3.6441612524461835</v>
      </c>
      <c r="U46" s="38" t="str">
        <f>IF('3g CPIH'!Q$16="-","-",'3j PAAC PAP'!$G$10*('3g CPIH'!Q$16/'3g CPIH'!$G$16))</f>
        <v>-</v>
      </c>
      <c r="V46" s="38" t="str">
        <f>IF('3g CPIH'!R$16="-","-",'3j PAAC PAP'!$G$10*('3g CPIH'!R$16/'3g CPIH'!$G$16))</f>
        <v>-</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25" x14ac:dyDescent="0.15">
      <c r="A47" s="256"/>
      <c r="B47" s="135" t="s">
        <v>349</v>
      </c>
      <c r="C47" s="135" t="s">
        <v>406</v>
      </c>
      <c r="D47" s="127" t="s">
        <v>318</v>
      </c>
      <c r="E47" s="128"/>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2.1910417848481014</v>
      </c>
      <c r="M47" s="38">
        <f>IF(M39="-","-",SUM(M39:M45)*'3j PAAC PAP'!$G$28)</f>
        <v>2.4286926972490686</v>
      </c>
      <c r="N47" s="38">
        <f>IF(N39="-","-",SUM(N39:N45)*'3j PAAC PAP'!$G$28)</f>
        <v>2.5572409628944714</v>
      </c>
      <c r="O47" s="30"/>
      <c r="P47" s="38">
        <f>IF(P39="-","-",SUM(P39:P45)*'3j PAAC PAP'!$G$28)</f>
        <v>2.5572409628944714</v>
      </c>
      <c r="Q47" s="38">
        <f>IF(Q39="-","-",SUM(Q39:Q45)*'3j PAAC PAP'!$G$28)</f>
        <v>2.8706376982944604</v>
      </c>
      <c r="R47" s="38">
        <f>IF(R39="-","-",SUM(R39:R45)*'3j PAAC PAP'!$G$28)</f>
        <v>2.7726159147683465</v>
      </c>
      <c r="S47" s="38">
        <f>IF(S39="-","-",SUM(S39:S45)*'3j PAAC PAP'!$G$28)</f>
        <v>2.8036943384448594</v>
      </c>
      <c r="T47" s="38">
        <f>IF(T39="-","-",SUM(T39:T45)*'3j PAAC PAP'!$G$28)</f>
        <v>2.714976354330064</v>
      </c>
      <c r="U47" s="38" t="str">
        <f>IF(U39="-","-",SUM(U39:U45)*'3j PAAC PAP'!$G$28)</f>
        <v>-</v>
      </c>
      <c r="V47" s="38" t="str">
        <f>IF(V39="-","-",SUM(V39:V45)*'3j PAAC PAP'!$G$28)</f>
        <v>-</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15">
      <c r="A48" s="256"/>
      <c r="B48" s="135" t="s">
        <v>388</v>
      </c>
      <c r="C48" s="135" t="s">
        <v>518</v>
      </c>
      <c r="D48" s="133" t="s">
        <v>318</v>
      </c>
      <c r="E48" s="128"/>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8.8520784982276162</v>
      </c>
      <c r="M48" s="38">
        <f>IF(M39="-","-",SUM(M39:M47)*'3k EBIT'!$E$8)</f>
        <v>9.8059079713159747</v>
      </c>
      <c r="N48" s="38">
        <f>IF(N39="-","-",SUM(N39:N47)*'3k EBIT'!$E$8)</f>
        <v>10.321903417710272</v>
      </c>
      <c r="O48" s="30"/>
      <c r="P48" s="38">
        <f>IF(P39="-","-",SUM(P39:P47)*'3k EBIT'!$E$8)</f>
        <v>10.321903417710272</v>
      </c>
      <c r="Q48" s="38">
        <f>IF(Q39="-","-",SUM(Q39:Q47)*'3k EBIT'!$E$8)</f>
        <v>11.579239581982282</v>
      </c>
      <c r="R48" s="38">
        <f>IF(R39="-","-",SUM(R39:R47)*'3k EBIT'!$E$8)</f>
        <v>11.186742246472628</v>
      </c>
      <c r="S48" s="38">
        <f>IF(S39="-","-",SUM(S39:S47)*'3k EBIT'!$E$8)</f>
        <v>11.311739769854421</v>
      </c>
      <c r="T48" s="38">
        <f>IF(T39="-","-",SUM(T39:T47)*'3k EBIT'!$E$8)</f>
        <v>10.95622146786946</v>
      </c>
      <c r="U48" s="38" t="str">
        <f>IF(U39="-","-",SUM(U39:U47)*'3k EBIT'!$E$8)</f>
        <v>-</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15">
      <c r="A49" s="256"/>
      <c r="B49" s="135" t="s">
        <v>292</v>
      </c>
      <c r="C49" s="179" t="s">
        <v>519</v>
      </c>
      <c r="D49" s="133" t="s">
        <v>318</v>
      </c>
      <c r="E49" s="127"/>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5.2348427632724457</v>
      </c>
      <c r="M49" s="38">
        <f>IF(M39="-","-",SUM(M39:M42,M44:M48)*'3l HAP'!$E$9)</f>
        <v>5.9272261378641984</v>
      </c>
      <c r="N49" s="38">
        <f>IF(N39="-","-",SUM(N39:N42,N44:N48)*'3l HAP'!$E$9)</f>
        <v>6.3307001129848333</v>
      </c>
      <c r="O49" s="30"/>
      <c r="P49" s="38">
        <f>IF(P39="-","-",SUM(P39:P42,P44:P48)*'3l HAP'!$E$9)</f>
        <v>6.3307001129848333</v>
      </c>
      <c r="Q49" s="38">
        <f>IF(Q39="-","-",SUM(Q39:Q42,Q44:Q48)*'3l HAP'!$E$9)</f>
        <v>7.1408053996263305</v>
      </c>
      <c r="R49" s="38">
        <f>IF(R39="-","-",SUM(R39:R42,R44:R48)*'3l HAP'!$E$9)</f>
        <v>6.8129462872516129</v>
      </c>
      <c r="S49" s="38">
        <f>IF(S39="-","-",SUM(S39:S42,S44:S48)*'3l HAP'!$E$9)</f>
        <v>6.8377627488087827</v>
      </c>
      <c r="T49" s="38">
        <f>IF(T39="-","-",SUM(T39:T42,T44:T48)*'3l HAP'!$E$9)</f>
        <v>6.5125598811876992</v>
      </c>
      <c r="U49" s="38" t="str">
        <f>IF(U39="-","-",SUM(U39:U42,U44:U48)*'3l HAP'!$E$9)</f>
        <v>-</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15">
      <c r="A50" s="256"/>
      <c r="B50" s="135" t="s">
        <v>44</v>
      </c>
      <c r="C50" s="135" t="str">
        <f>B50&amp;"_"&amp;D50</f>
        <v>Total_London</v>
      </c>
      <c r="D50" s="133" t="s">
        <v>318</v>
      </c>
      <c r="E50" s="128"/>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471.13351865036913</v>
      </c>
      <c r="M50" s="38">
        <f t="shared" si="4"/>
        <v>522.02743250426352</v>
      </c>
      <c r="N50" s="38">
        <f t="shared" si="4"/>
        <v>549.58855033523207</v>
      </c>
      <c r="O50" s="30"/>
      <c r="P50" s="38">
        <f t="shared" ref="P50:Z50" si="5">IF(P39="-","-",SUM(P39:P49))</f>
        <v>549.58855033523207</v>
      </c>
      <c r="Q50" s="38">
        <f t="shared" si="5"/>
        <v>616.57421588114812</v>
      </c>
      <c r="R50" s="38">
        <f t="shared" si="5"/>
        <v>595.58861080100155</v>
      </c>
      <c r="S50" s="38">
        <f t="shared" si="5"/>
        <v>602.19224156525661</v>
      </c>
      <c r="T50" s="38">
        <f t="shared" si="5"/>
        <v>583.15555684830645</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t="str">
        <f>'3a DF'!V16</f>
        <v>-</v>
      </c>
      <c r="V51" s="129" t="str">
        <f>'3a DF'!W16</f>
        <v>-</v>
      </c>
      <c r="W51" s="129" t="str">
        <f>'3a DF'!X16</f>
        <v>-</v>
      </c>
      <c r="X51" s="129" t="str">
        <f>'3a DF'!Y16</f>
        <v>-</v>
      </c>
      <c r="Y51" s="129" t="str">
        <f>'3a DF'!Z16</f>
        <v>-</v>
      </c>
      <c r="Z51" s="129" t="str">
        <f>'3a DF'!AA16</f>
        <v>-</v>
      </c>
      <c r="AA51" s="28"/>
    </row>
    <row r="52" spans="1:27" s="29" customFormat="1" ht="11.25" customHeight="1" x14ac:dyDescent="0.15">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t="str">
        <f>'3b CM'!U16</f>
        <v>-</v>
      </c>
      <c r="V52" s="129" t="str">
        <f>'3b CM'!V16</f>
        <v>-</v>
      </c>
      <c r="W52" s="129" t="str">
        <f>'3b CM'!W16</f>
        <v>-</v>
      </c>
      <c r="X52" s="129" t="str">
        <f>'3b CM'!X16</f>
        <v>-</v>
      </c>
      <c r="Y52" s="129" t="str">
        <f>'3b CM'!Y16</f>
        <v>-</v>
      </c>
      <c r="Z52" s="129" t="str">
        <f>'3b CM'!Z16</f>
        <v>-</v>
      </c>
      <c r="AA52" s="28"/>
    </row>
    <row r="53" spans="1:27" s="29" customFormat="1" ht="11.25" customHeight="1" x14ac:dyDescent="0.15">
      <c r="A53" s="256"/>
      <c r="B53" s="132" t="s">
        <v>600</v>
      </c>
      <c r="C53" s="132" t="s">
        <v>601</v>
      </c>
      <c r="D53" s="134" t="s">
        <v>319</v>
      </c>
      <c r="E53" s="131"/>
      <c r="F53" s="30"/>
      <c r="G53" s="129" t="str">
        <f>IF('3c AA'!J58="-","-",'3c AA'!J58)</f>
        <v>-</v>
      </c>
      <c r="H53" s="129" t="str">
        <f>IF('3c AA'!K58="-","-",'3c AA'!K58)</f>
        <v>-</v>
      </c>
      <c r="I53" s="129" t="str">
        <f>IF('3c AA'!L58="-","-",'3c AA'!L58)</f>
        <v>-</v>
      </c>
      <c r="J53" s="129" t="str">
        <f>IF('3c AA'!M58="-","-",'3c AA'!M58)</f>
        <v>-</v>
      </c>
      <c r="K53" s="129" t="str">
        <f>IF('3c AA'!N58="-","-",'3c AA'!N58)</f>
        <v>-</v>
      </c>
      <c r="L53" s="129" t="str">
        <f>IF('3c AA'!O58="-","-",'3c AA'!O58)</f>
        <v>-</v>
      </c>
      <c r="M53" s="129" t="str">
        <f>IF('3c AA'!P58="-","-",'3c AA'!P58)</f>
        <v>-</v>
      </c>
      <c r="N53" s="129" t="str">
        <f>IF('3c AA'!Q58="-","-",'3c AA'!Q58)</f>
        <v>-</v>
      </c>
      <c r="O53" s="30"/>
      <c r="P53" s="129" t="str">
        <f>IF('3c AA'!S58="-","-",'3c AA'!S58)</f>
        <v>-</v>
      </c>
      <c r="Q53" s="129" t="str">
        <f>IF('3c AA'!T58="-","-",'3c AA'!T58)</f>
        <v>-</v>
      </c>
      <c r="R53" s="129" t="str">
        <f>IF('3c AA'!U58="-","-",'3c AA'!U58)</f>
        <v>-</v>
      </c>
      <c r="S53" s="129" t="str">
        <f>IF('3c AA'!V58="-","-",'3c AA'!V58)</f>
        <v>-</v>
      </c>
      <c r="T53" s="129">
        <f>IF('3c AA'!W58="-","-",'3c AA'!W58)</f>
        <v>4.6588267577428137</v>
      </c>
      <c r="U53" s="129" t="str">
        <f>IF('3c AA'!X58="-","-",'3c AA'!X58)</f>
        <v>-</v>
      </c>
      <c r="V53" s="129" t="str">
        <f>IF('3c AA'!Y58="-","-",'3c AA'!Y58)</f>
        <v>-</v>
      </c>
      <c r="W53" s="129" t="str">
        <f>IF('3c AA'!Z58="-","-",'3c AA'!Z58)</f>
        <v>-</v>
      </c>
      <c r="X53" s="129" t="str">
        <f>IF('3c AA'!AA58="-","-",'3c AA'!AA58)</f>
        <v>-</v>
      </c>
      <c r="Y53" s="129" t="str">
        <f>IF('3c AA'!AB58="-","-",'3c AA'!AB58)</f>
        <v>-</v>
      </c>
      <c r="Z53" s="129" t="str">
        <f>IF('3c AA'!AC58="-","-",'3c AA'!AC58)</f>
        <v>-</v>
      </c>
      <c r="AA53" s="28"/>
    </row>
    <row r="54" spans="1:27" s="29" customFormat="1" ht="11.25" customHeight="1" x14ac:dyDescent="0.15">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t="str">
        <f>'3d PC'!U17</f>
        <v>-</v>
      </c>
      <c r="V54" s="129" t="str">
        <f>'3d PC'!V17</f>
        <v>-</v>
      </c>
      <c r="W54" s="129" t="str">
        <f>'3d PC'!W17</f>
        <v>-</v>
      </c>
      <c r="X54" s="129" t="str">
        <f>'3d PC'!X17</f>
        <v>-</v>
      </c>
      <c r="Y54" s="129" t="str">
        <f>'3d PC'!Y17</f>
        <v>-</v>
      </c>
      <c r="Z54" s="129" t="str">
        <f>'3d PC'!Z17</f>
        <v>-</v>
      </c>
      <c r="AA54" s="28"/>
    </row>
    <row r="55" spans="1:27" s="29" customFormat="1" ht="11.25" customHeight="1" x14ac:dyDescent="0.15">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t="str">
        <f>'3e NC-Elec'!V31</f>
        <v>-</v>
      </c>
      <c r="V55" s="129" t="str">
        <f>'3e NC-Elec'!W31</f>
        <v>-</v>
      </c>
      <c r="W55" s="129" t="str">
        <f>'3e NC-Elec'!X31</f>
        <v>-</v>
      </c>
      <c r="X55" s="129" t="str">
        <f>'3e NC-Elec'!Y31</f>
        <v>-</v>
      </c>
      <c r="Y55" s="129" t="str">
        <f>'3e NC-Elec'!Z31</f>
        <v>-</v>
      </c>
      <c r="Z55" s="129" t="str">
        <f>'3e NC-Elec'!AA31</f>
        <v>-</v>
      </c>
      <c r="AA55" s="28"/>
    </row>
    <row r="56" spans="1:27" s="29" customFormat="1" ht="11.25" x14ac:dyDescent="0.15">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t="str">
        <f>IF('3g CPIH'!Q$16="-","-",'3h OC '!$E$8*('3g CPIH'!Q$16/'3g CPIH'!$G$16))</f>
        <v>-</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f>IF('3i SMNCC'!P$38="-","-",'3i SMNCC'!P$38)</f>
        <v>16.855736391237045</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15">
      <c r="A58" s="256"/>
      <c r="B58" s="132" t="s">
        <v>349</v>
      </c>
      <c r="C58" s="132" t="s">
        <v>389</v>
      </c>
      <c r="D58" s="134" t="s">
        <v>319</v>
      </c>
      <c r="E58" s="131"/>
      <c r="F58" s="30"/>
      <c r="G58" s="129">
        <f>IF('3g CPIH'!C$16="-","-",'3j PAAC PAP'!$G$10*('3g CPIH'!C$16/'3g CPIH'!$G$16))</f>
        <v>3.3460635029354204</v>
      </c>
      <c r="H58" s="129">
        <f>IF('3g CPIH'!D$16="-","-",'3j PAAC PAP'!$G$10*('3g CPIH'!D$16/'3g CPIH'!$G$16))</f>
        <v>3.3527623287671227</v>
      </c>
      <c r="I58" s="129">
        <f>IF('3g CPIH'!E$16="-","-",'3j PAAC PAP'!$G$10*('3g CPIH'!E$16/'3g CPIH'!$G$16))</f>
        <v>3.3628105675146771</v>
      </c>
      <c r="J58" s="129">
        <f>IF('3g CPIH'!F$16="-","-",'3j PAAC PAP'!$G$10*('3g CPIH'!F$16/'3g CPIH'!$G$16))</f>
        <v>3.3829070450097847</v>
      </c>
      <c r="K58" s="129">
        <f>IF('3g CPIH'!G$16="-","-",'3j PAAC PAP'!$G$10*('3g CPIH'!G$16/'3g CPIH'!$G$16))</f>
        <v>3.4230999999999998</v>
      </c>
      <c r="L58" s="129">
        <f>IF('3g CPIH'!H$16="-","-",'3j PAAC PAP'!$G$10*('3g CPIH'!H$16/'3g CPIH'!$G$16))</f>
        <v>3.4666423679060667</v>
      </c>
      <c r="M58" s="129">
        <f>IF('3g CPIH'!I$16="-","-",'3j PAAC PAP'!$G$10*('3g CPIH'!I$16/'3g CPIH'!$G$16))</f>
        <v>3.516883561643835</v>
      </c>
      <c r="N58" s="129">
        <f>IF('3g CPIH'!J$16="-","-",'3j PAAC PAP'!$G$10*('3g CPIH'!J$16/'3g CPIH'!$G$16))</f>
        <v>3.547028277886497</v>
      </c>
      <c r="O58" s="30"/>
      <c r="P58" s="129">
        <f>IF('3g CPIH'!L$16="-","-",'3j PAAC PAP'!$G$10*('3g CPIH'!L$16/'3g CPIH'!$G$16))</f>
        <v>3.547028277886497</v>
      </c>
      <c r="Q58" s="129">
        <f>IF('3g CPIH'!M$16="-","-",'3j PAAC PAP'!$G$10*('3g CPIH'!M$16/'3g CPIH'!$G$16))</f>
        <v>3.5872212328767121</v>
      </c>
      <c r="R58" s="129">
        <f>IF('3g CPIH'!N$16="-","-",'3j PAAC PAP'!$G$10*('3g CPIH'!N$16/'3g CPIH'!$G$16))</f>
        <v>3.6140165362035224</v>
      </c>
      <c r="S58" s="129">
        <f>IF('3g CPIH'!O$16="-","-",'3j PAAC PAP'!$G$10*('3g CPIH'!O$16/'3g CPIH'!$G$16))</f>
        <v>3.6341130136986299</v>
      </c>
      <c r="T58" s="129">
        <f>IF('3g CPIH'!P$16="-","-",'3j PAAC PAP'!$G$10*('3g CPIH'!P$16/'3g CPIH'!$G$16))</f>
        <v>3.6441612524461835</v>
      </c>
      <c r="U58" s="129" t="str">
        <f>IF('3g CPIH'!Q$16="-","-",'3j PAAC PAP'!$G$10*('3g CPIH'!Q$16/'3g CPIH'!$G$16))</f>
        <v>-</v>
      </c>
      <c r="V58" s="129" t="str">
        <f>IF('3g CPIH'!R$16="-","-",'3j PAAC PAP'!$G$10*('3g CPIH'!R$16/'3g CPIH'!$G$16))</f>
        <v>-</v>
      </c>
      <c r="W58" s="129" t="str">
        <f>IF('3g CPIH'!S$16="-","-",'3j PAAC PAP'!$G$10*('3g CPIH'!S$16/'3g CPIH'!$G$16))</f>
        <v>-</v>
      </c>
      <c r="X58" s="129" t="str">
        <f>IF('3g CPIH'!T$16="-","-",'3j PAAC PAP'!$G$10*('3g CPIH'!T$16/'3g CPIH'!$G$16))</f>
        <v>-</v>
      </c>
      <c r="Y58" s="129" t="str">
        <f>IF('3g CPIH'!U$16="-","-",'3j PAAC PAP'!$G$10*('3g CPIH'!U$16/'3g CPIH'!$G$16))</f>
        <v>-</v>
      </c>
      <c r="Z58" s="129" t="str">
        <f>IF('3g CPIH'!V$16="-","-",'3j PAAC PAP'!$G$10*('3g CPIH'!V$16/'3g CPIH'!$G$16))</f>
        <v>-</v>
      </c>
      <c r="AA58" s="28"/>
    </row>
    <row r="59" spans="1:27" s="29" customFormat="1" ht="11.25" x14ac:dyDescent="0.15">
      <c r="A59" s="256"/>
      <c r="B59" s="132" t="s">
        <v>349</v>
      </c>
      <c r="C59" s="132" t="s">
        <v>406</v>
      </c>
      <c r="D59" s="134" t="s">
        <v>319</v>
      </c>
      <c r="E59" s="131"/>
      <c r="F59" s="30"/>
      <c r="G59" s="129">
        <f>IF(G51="-","-",SUM(G51:G57)*'3j PAAC PAP'!$G$28)</f>
        <v>2.4211963765476709</v>
      </c>
      <c r="H59" s="129">
        <f>IF(H51="-","-",SUM(H51:H57)*'3j PAAC PAP'!$G$28)</f>
        <v>2.3285397539814108</v>
      </c>
      <c r="I59" s="129">
        <f>IF(I51="-","-",SUM(I51:I57)*'3j PAAC PAP'!$G$28)</f>
        <v>2.2986793125676317</v>
      </c>
      <c r="J59" s="129">
        <f>IF(J51="-","-",SUM(J51:J57)*'3j PAAC PAP'!$G$28)</f>
        <v>2.2559219767807432</v>
      </c>
      <c r="K59" s="129">
        <f>IF(K51="-","-",SUM(K51:K57)*'3j PAAC PAP'!$G$28)</f>
        <v>2.4451904447065229</v>
      </c>
      <c r="L59" s="129">
        <f>IF(L51="-","-",SUM(L51:L57)*'3j PAAC PAP'!$G$28)</f>
        <v>2.4165584112837393</v>
      </c>
      <c r="M59" s="129">
        <f>IF(M51="-","-",SUM(M51:M57)*'3j PAAC PAP'!$G$28)</f>
        <v>2.6051947341714299</v>
      </c>
      <c r="N59" s="129">
        <f>IF(N51="-","-",SUM(N51:N57)*'3j PAAC PAP'!$G$28)</f>
        <v>2.734314312578273</v>
      </c>
      <c r="O59" s="30"/>
      <c r="P59" s="129">
        <f>IF(P51="-","-",SUM(P51:P57)*'3j PAAC PAP'!$G$28)</f>
        <v>2.734314312578273</v>
      </c>
      <c r="Q59" s="129">
        <f>IF(Q51="-","-",SUM(Q51:Q57)*'3j PAAC PAP'!$G$28)</f>
        <v>3.088058905625831</v>
      </c>
      <c r="R59" s="129">
        <f>IF(R51="-","-",SUM(R51:R57)*'3j PAAC PAP'!$G$28)</f>
        <v>2.9892913683645226</v>
      </c>
      <c r="S59" s="129">
        <f>IF(S51="-","-",SUM(S51:S57)*'3j PAAC PAP'!$G$28)</f>
        <v>3.0070132955745636</v>
      </c>
      <c r="T59" s="129">
        <f>IF(T51="-","-",SUM(T51:T57)*'3j PAAC PAP'!$G$28)</f>
        <v>2.9175765811978778</v>
      </c>
      <c r="U59" s="129" t="str">
        <f>IF(U51="-","-",SUM(U51:U57)*'3j PAAC PAP'!$G$28)</f>
        <v>-</v>
      </c>
      <c r="V59" s="129" t="str">
        <f>IF(V51="-","-",SUM(V51:V57)*'3j PAAC PAP'!$G$28)</f>
        <v>-</v>
      </c>
      <c r="W59" s="129" t="str">
        <f>IF(W51="-","-",SUM(W51:W57)*'3j PAAC PAP'!$G$28)</f>
        <v>-</v>
      </c>
      <c r="X59" s="129" t="str">
        <f>IF(X51="-","-",SUM(X51:X57)*'3j PAAC PAP'!$G$28)</f>
        <v>-</v>
      </c>
      <c r="Y59" s="129" t="str">
        <f>IF(Y51="-","-",SUM(Y51:Y57)*'3j PAAC PAP'!$G$28)</f>
        <v>-</v>
      </c>
      <c r="Z59" s="129" t="str">
        <f>IF(Z51="-","-",SUM(Z51:Z57)*'3j PAAC PAP'!$G$28)</f>
        <v>-</v>
      </c>
      <c r="AA59" s="28"/>
    </row>
    <row r="60" spans="1:27" s="29" customFormat="1" ht="11.25" customHeight="1" x14ac:dyDescent="0.15">
      <c r="A60" s="256"/>
      <c r="B60" s="132" t="s">
        <v>388</v>
      </c>
      <c r="C60" s="132" t="s">
        <v>518</v>
      </c>
      <c r="D60" s="134" t="s">
        <v>319</v>
      </c>
      <c r="E60" s="131"/>
      <c r="F60" s="30"/>
      <c r="G60" s="129">
        <f>IF(G51="-","-",SUM(G51:G59)*'3k EBIT'!$E$8)</f>
        <v>9.7725431861268941</v>
      </c>
      <c r="H60" s="129">
        <f>IF(H51="-","-",SUM(H51:H59)*'3k EBIT'!$E$8)</f>
        <v>9.4011681235742657</v>
      </c>
      <c r="I60" s="129">
        <f>IF(I51="-","-",SUM(I51:I59)*'3k EBIT'!$E$8)</f>
        <v>9.281637917664078</v>
      </c>
      <c r="J60" s="129">
        <f>IF(J51="-","-",SUM(J51:J59)*'3k EBIT'!$E$8)</f>
        <v>9.1105924956834592</v>
      </c>
      <c r="K60" s="129">
        <f>IF(K51="-","-",SUM(K51:K59)*'3k EBIT'!$E$8)</f>
        <v>9.8702389473709697</v>
      </c>
      <c r="L60" s="129">
        <f>IF(L51="-","-",SUM(L51:L59)*'3k EBIT'!$E$8)</f>
        <v>9.7562827321028553</v>
      </c>
      <c r="M60" s="129">
        <f>IF(M51="-","-",SUM(M51:M59)*'3k EBIT'!$E$8)</f>
        <v>10.5135892256662</v>
      </c>
      <c r="N60" s="129">
        <f>IF(N51="-","-",SUM(N51:N59)*'3k EBIT'!$E$8)</f>
        <v>11.03187533872187</v>
      </c>
      <c r="O60" s="30"/>
      <c r="P60" s="129">
        <f>IF(P51="-","-",SUM(P51:P59)*'3k EBIT'!$E$8)</f>
        <v>11.03187533872187</v>
      </c>
      <c r="Q60" s="129">
        <f>IF(Q51="-","-",SUM(Q51:Q59)*'3k EBIT'!$E$8)</f>
        <v>12.450985400951421</v>
      </c>
      <c r="R60" s="129">
        <f>IF(R51="-","-",SUM(R51:R59)*'3k EBIT'!$E$8)</f>
        <v>12.055497981316044</v>
      </c>
      <c r="S60" s="129">
        <f>IF(S51="-","-",SUM(S51:S59)*'3k EBIT'!$E$8)</f>
        <v>12.126942909283457</v>
      </c>
      <c r="T60" s="129">
        <f>IF(T51="-","-",SUM(T51:T59)*'3k EBIT'!$E$8)</f>
        <v>11.768542873228212</v>
      </c>
      <c r="U60" s="129" t="str">
        <f>IF(U51="-","-",SUM(U51:U59)*'3k EBIT'!$E$8)</f>
        <v>-</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15">
      <c r="A61" s="256"/>
      <c r="B61" s="132" t="s">
        <v>292</v>
      </c>
      <c r="C61" s="177" t="s">
        <v>519</v>
      </c>
      <c r="D61" s="134" t="s">
        <v>319</v>
      </c>
      <c r="E61" s="130"/>
      <c r="F61" s="30"/>
      <c r="G61" s="129">
        <f>IF(G51="-","-",SUM(G51:G54,G56:G60)*'3l HAP'!$E$9)</f>
        <v>5.1648609844235862</v>
      </c>
      <c r="H61" s="129">
        <f>IF(H51="-","-",SUM(H51:H54,H56:H60)*'3l HAP'!$E$9)</f>
        <v>4.8676676112730757</v>
      </c>
      <c r="I61" s="129">
        <f>IF(I51="-","-",SUM(I51:I54,I56:I60)*'3l HAP'!$E$9)</f>
        <v>4.8851535562399135</v>
      </c>
      <c r="J61" s="129">
        <f>IF(J51="-","-",SUM(J51:J54,J56:J60)*'3l HAP'!$E$9)</f>
        <v>4.761637899597325</v>
      </c>
      <c r="K61" s="129">
        <f>IF(K51="-","-",SUM(K51:K54,K56:K60)*'3l HAP'!$E$9)</f>
        <v>5.384286931496673</v>
      </c>
      <c r="L61" s="129">
        <f>IF(L51="-","-",SUM(L51:L54,L56:L60)*'3l HAP'!$E$9)</f>
        <v>5.2832641517909886</v>
      </c>
      <c r="M61" s="129">
        <f>IF(M51="-","-",SUM(M51:M54,M56:M60)*'3l HAP'!$E$9)</f>
        <v>5.9629456456210903</v>
      </c>
      <c r="N61" s="129">
        <f>IF(N51="-","-",SUM(N51:N54,N56:N60)*'3l HAP'!$E$9)</f>
        <v>6.368227282645603</v>
      </c>
      <c r="O61" s="30"/>
      <c r="P61" s="129">
        <f>IF(P51="-","-",SUM(P51:P54,P56:P60)*'3l HAP'!$E$9)</f>
        <v>6.368227282645603</v>
      </c>
      <c r="Q61" s="129">
        <f>IF(Q51="-","-",SUM(Q51:Q54,Q56:Q60)*'3l HAP'!$E$9)</f>
        <v>7.1866368135140277</v>
      </c>
      <c r="R61" s="129">
        <f>IF(R51="-","-",SUM(R51:R54,R56:R60)*'3l HAP'!$E$9)</f>
        <v>6.8562446622098685</v>
      </c>
      <c r="S61" s="129">
        <f>IF(S51="-","-",SUM(S51:S54,S56:S60)*'3l HAP'!$E$9)</f>
        <v>6.8872766861917603</v>
      </c>
      <c r="T61" s="129">
        <f>IF(T51="-","-",SUM(T51:T54,T56:T60)*'3l HAP'!$E$9)</f>
        <v>6.5591971051105915</v>
      </c>
      <c r="U61" s="129" t="str">
        <f>IF(U51="-","-",SUM(U51:U54,U56:U60)*'3l HAP'!$E$9)</f>
        <v>-</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15">
      <c r="A62" s="256"/>
      <c r="B62" s="132" t="s">
        <v>44</v>
      </c>
      <c r="C62" s="132" t="str">
        <f>B62&amp;"_"&amp;D62</f>
        <v>Total_N Wales and Mersey</v>
      </c>
      <c r="D62" s="134" t="s">
        <v>319</v>
      </c>
      <c r="E62" s="131"/>
      <c r="F62" s="30"/>
      <c r="G62" s="129">
        <f t="shared" ref="G62:N62" si="6">IF(G51="-","-",SUM(G51:G61))</f>
        <v>519.50902675041914</v>
      </c>
      <c r="H62" s="129">
        <f t="shared" si="6"/>
        <v>499.66578552699247</v>
      </c>
      <c r="I62" s="129">
        <f t="shared" si="6"/>
        <v>493.39221060154119</v>
      </c>
      <c r="J62" s="129">
        <f t="shared" si="6"/>
        <v>484.26630803279932</v>
      </c>
      <c r="K62" s="129">
        <f t="shared" si="6"/>
        <v>524.8703327443659</v>
      </c>
      <c r="L62" s="129">
        <f t="shared" si="6"/>
        <v>518.77161690159596</v>
      </c>
      <c r="M62" s="129">
        <f t="shared" si="6"/>
        <v>559.30951843521746</v>
      </c>
      <c r="N62" s="129">
        <f t="shared" si="6"/>
        <v>586.99300528152185</v>
      </c>
      <c r="O62" s="30"/>
      <c r="P62" s="129">
        <f t="shared" ref="P62:Z62" si="7">IF(P51="-","-",SUM(P51:P61))</f>
        <v>586.99300528152185</v>
      </c>
      <c r="Q62" s="129">
        <f t="shared" si="7"/>
        <v>662.50138723674036</v>
      </c>
      <c r="R62" s="129">
        <f t="shared" si="7"/>
        <v>641.35587633394539</v>
      </c>
      <c r="S62" s="129">
        <f t="shared" si="7"/>
        <v>645.14716617144882</v>
      </c>
      <c r="T62" s="129">
        <f t="shared" si="7"/>
        <v>625.95593458946075</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t="str">
        <f>'3a DF'!V17</f>
        <v>-</v>
      </c>
      <c r="V63" s="38" t="str">
        <f>'3a DF'!W17</f>
        <v>-</v>
      </c>
      <c r="W63" s="38" t="str">
        <f>'3a DF'!X17</f>
        <v>-</v>
      </c>
      <c r="X63" s="38" t="str">
        <f>'3a DF'!Y17</f>
        <v>-</v>
      </c>
      <c r="Y63" s="38" t="str">
        <f>'3a DF'!Z17</f>
        <v>-</v>
      </c>
      <c r="Z63" s="38" t="str">
        <f>'3a DF'!AA17</f>
        <v>-</v>
      </c>
      <c r="AA63" s="28"/>
    </row>
    <row r="64" spans="1:27" s="29" customFormat="1" ht="11.25" customHeight="1" x14ac:dyDescent="0.15">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t="str">
        <f>'3b CM'!U17</f>
        <v>-</v>
      </c>
      <c r="V64" s="38" t="str">
        <f>'3b CM'!V17</f>
        <v>-</v>
      </c>
      <c r="W64" s="38" t="str">
        <f>'3b CM'!W17</f>
        <v>-</v>
      </c>
      <c r="X64" s="38" t="str">
        <f>'3b CM'!X17</f>
        <v>-</v>
      </c>
      <c r="Y64" s="38" t="str">
        <f>'3b CM'!Y17</f>
        <v>-</v>
      </c>
      <c r="Z64" s="38" t="str">
        <f>'3b CM'!Z17</f>
        <v>-</v>
      </c>
      <c r="AA64" s="28"/>
    </row>
    <row r="65" spans="1:27" s="29" customFormat="1" ht="11.25" customHeight="1" x14ac:dyDescent="0.15">
      <c r="A65" s="256"/>
      <c r="B65" s="135" t="s">
        <v>600</v>
      </c>
      <c r="C65" s="135" t="s">
        <v>601</v>
      </c>
      <c r="D65" s="133" t="s">
        <v>320</v>
      </c>
      <c r="E65" s="128"/>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f>IF('3c AA'!W59="-","-",'3c AA'!W59)</f>
        <v>4.5616988560456058</v>
      </c>
      <c r="U65" s="38" t="str">
        <f>IF('3c AA'!X59="-","-",'3c AA'!X59)</f>
        <v>-</v>
      </c>
      <c r="V65" s="38" t="str">
        <f>IF('3c AA'!Y59="-","-",'3c AA'!Y59)</f>
        <v>-</v>
      </c>
      <c r="W65" s="38" t="str">
        <f>IF('3c AA'!Z59="-","-",'3c AA'!Z59)</f>
        <v>-</v>
      </c>
      <c r="X65" s="38" t="str">
        <f>IF('3c AA'!AA59="-","-",'3c AA'!AA59)</f>
        <v>-</v>
      </c>
      <c r="Y65" s="38" t="str">
        <f>IF('3c AA'!AB59="-","-",'3c AA'!AB59)</f>
        <v>-</v>
      </c>
      <c r="Z65" s="38" t="str">
        <f>IF('3c AA'!AC59="-","-",'3c AA'!AC59)</f>
        <v>-</v>
      </c>
      <c r="AA65" s="28"/>
    </row>
    <row r="66" spans="1:27" s="29" customFormat="1" ht="11.25" customHeight="1" x14ac:dyDescent="0.15">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t="str">
        <f>'3d PC'!U18</f>
        <v>-</v>
      </c>
      <c r="V66" s="38" t="str">
        <f>'3d PC'!V18</f>
        <v>-</v>
      </c>
      <c r="W66" s="38" t="str">
        <f>'3d PC'!W18</f>
        <v>-</v>
      </c>
      <c r="X66" s="38" t="str">
        <f>'3d PC'!X18</f>
        <v>-</v>
      </c>
      <c r="Y66" s="38" t="str">
        <f>'3d PC'!Y18</f>
        <v>-</v>
      </c>
      <c r="Z66" s="38" t="str">
        <f>'3d PC'!Z18</f>
        <v>-</v>
      </c>
      <c r="AA66" s="28"/>
    </row>
    <row r="67" spans="1:27" s="29" customFormat="1" ht="11.25" x14ac:dyDescent="0.15">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t="str">
        <f>'3e NC-Elec'!V32</f>
        <v>-</v>
      </c>
      <c r="V67" s="38" t="str">
        <f>'3e NC-Elec'!W32</f>
        <v>-</v>
      </c>
      <c r="W67" s="38" t="str">
        <f>'3e NC-Elec'!X32</f>
        <v>-</v>
      </c>
      <c r="X67" s="38" t="str">
        <f>'3e NC-Elec'!Y32</f>
        <v>-</v>
      </c>
      <c r="Y67" s="38" t="str">
        <f>'3e NC-Elec'!Z32</f>
        <v>-</v>
      </c>
      <c r="Z67" s="38" t="str">
        <f>'3e NC-Elec'!AA32</f>
        <v>-</v>
      </c>
      <c r="AA67" s="28"/>
    </row>
    <row r="68" spans="1:27" s="29" customFormat="1" ht="11.25" x14ac:dyDescent="0.15">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t="str">
        <f>IF('3g CPIH'!Q$16="-","-",'3h OC '!$E$8*('3g CPIH'!Q$16/'3g CPIH'!$G$16))</f>
        <v>-</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f>IF('3i SMNCC'!P$38="-","-",'3i SMNCC'!P$38)</f>
        <v>16.855736391237045</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15">
      <c r="A70" s="256"/>
      <c r="B70" s="135" t="s">
        <v>349</v>
      </c>
      <c r="C70" s="135" t="s">
        <v>389</v>
      </c>
      <c r="D70" s="133" t="s">
        <v>320</v>
      </c>
      <c r="E70" s="128"/>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f>IF('3g CPIH'!P$16="-","-",'3j PAAC PAP'!$G$10*('3g CPIH'!P$16/'3g CPIH'!$G$16))</f>
        <v>3.6441612524461835</v>
      </c>
      <c r="U70" s="38" t="str">
        <f>IF('3g CPIH'!Q$16="-","-",'3j PAAC PAP'!$G$10*('3g CPIH'!Q$16/'3g CPIH'!$G$16))</f>
        <v>-</v>
      </c>
      <c r="V70" s="38" t="str">
        <f>IF('3g CPIH'!R$16="-","-",'3j PAAC PAP'!$G$10*('3g CPIH'!R$16/'3g CPIH'!$G$16))</f>
        <v>-</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15">
      <c r="A71" s="256"/>
      <c r="B71" s="135" t="s">
        <v>349</v>
      </c>
      <c r="C71" s="135" t="s">
        <v>406</v>
      </c>
      <c r="D71" s="133" t="s">
        <v>320</v>
      </c>
      <c r="E71" s="128"/>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2.2882017910122334</v>
      </c>
      <c r="M71" s="38">
        <f>IF(M63="-","-",SUM(M63:M69)*'3j PAAC PAP'!$G$28)</f>
        <v>2.5051923821439668</v>
      </c>
      <c r="N71" s="38">
        <f>IF(N63="-","-",SUM(N63:N69)*'3j PAAC PAP'!$G$28)</f>
        <v>2.6326543609073991</v>
      </c>
      <c r="O71" s="30"/>
      <c r="P71" s="38">
        <f>IF(P63="-","-",SUM(P63:P69)*'3j PAAC PAP'!$G$28)</f>
        <v>2.6326543609073991</v>
      </c>
      <c r="Q71" s="38">
        <f>IF(Q63="-","-",SUM(Q63:Q69)*'3j PAAC PAP'!$G$28)</f>
        <v>2.9089351730832904</v>
      </c>
      <c r="R71" s="38">
        <f>IF(R63="-","-",SUM(R63:R69)*'3j PAAC PAP'!$G$28)</f>
        <v>2.8125708455206913</v>
      </c>
      <c r="S71" s="38">
        <f>IF(S63="-","-",SUM(S63:S69)*'3j PAAC PAP'!$G$28)</f>
        <v>2.7987910253351886</v>
      </c>
      <c r="T71" s="38">
        <f>IF(T63="-","-",SUM(T63:T69)*'3j PAAC PAP'!$G$28)</f>
        <v>2.7110290672028552</v>
      </c>
      <c r="U71" s="38" t="str">
        <f>IF(U63="-","-",SUM(U63:U69)*'3j PAAC PAP'!$G$28)</f>
        <v>-</v>
      </c>
      <c r="V71" s="38" t="str">
        <f>IF(V63="-","-",SUM(V63:V69)*'3j PAAC PAP'!$G$28)</f>
        <v>-</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15">
      <c r="A72" s="256"/>
      <c r="B72" s="135" t="s">
        <v>388</v>
      </c>
      <c r="C72" s="135" t="s">
        <v>518</v>
      </c>
      <c r="D72" s="133" t="s">
        <v>320</v>
      </c>
      <c r="E72" s="128"/>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9.2416395267224498</v>
      </c>
      <c r="M72" s="38">
        <f>IF(M63="-","-",SUM(M63:M71)*'3k EBIT'!$E$8)</f>
        <v>10.112631870415406</v>
      </c>
      <c r="N72" s="38">
        <f>IF(N63="-","-",SUM(N63:N71)*'3k EBIT'!$E$8)</f>
        <v>10.624271872098573</v>
      </c>
      <c r="O72" s="30"/>
      <c r="P72" s="38">
        <f>IF(P63="-","-",SUM(P63:P71)*'3k EBIT'!$E$8)</f>
        <v>10.624271872098573</v>
      </c>
      <c r="Q72" s="38">
        <f>IF(Q63="-","-",SUM(Q63:Q71)*'3k EBIT'!$E$8)</f>
        <v>11.732792512416321</v>
      </c>
      <c r="R72" s="38">
        <f>IF(R63="-","-",SUM(R63:R71)*'3k EBIT'!$E$8)</f>
        <v>11.346940712197604</v>
      </c>
      <c r="S72" s="38">
        <f>IF(S63="-","-",SUM(S63:S71)*'3k EBIT'!$E$8)</f>
        <v>11.292080037692518</v>
      </c>
      <c r="T72" s="38">
        <f>IF(T63="-","-",SUM(T63:T71)*'3k EBIT'!$E$8)</f>
        <v>10.940394902045224</v>
      </c>
      <c r="U72" s="38" t="str">
        <f>IF(U63="-","-",SUM(U63:U71)*'3k EBIT'!$E$8)</f>
        <v>-</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15">
      <c r="A73" s="256"/>
      <c r="B73" s="135" t="s">
        <v>292</v>
      </c>
      <c r="C73" s="179" t="s">
        <v>519</v>
      </c>
      <c r="D73" s="133" t="s">
        <v>320</v>
      </c>
      <c r="E73" s="127"/>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5.2212154199940981</v>
      </c>
      <c r="M73" s="38">
        <f>IF(M63="-","-",SUM(M63:M66,M68:M72)*'3l HAP'!$E$9)</f>
        <v>5.8903787508343814</v>
      </c>
      <c r="N73" s="38">
        <f>IF(N63="-","-",SUM(N63:N66,N68:N72)*'3l HAP'!$E$9)</f>
        <v>6.2904160024979445</v>
      </c>
      <c r="O73" s="30"/>
      <c r="P73" s="38">
        <f>IF(P63="-","-",SUM(P63:P66,P68:P72)*'3l HAP'!$E$9)</f>
        <v>6.2904160024979445</v>
      </c>
      <c r="Q73" s="38">
        <f>IF(Q63="-","-",SUM(Q63:Q66,Q68:Q72)*'3l HAP'!$E$9)</f>
        <v>7.0892056118671576</v>
      </c>
      <c r="R73" s="38">
        <f>IF(R63="-","-",SUM(R63:R66,R68:R72)*'3l HAP'!$E$9)</f>
        <v>6.7662155289125563</v>
      </c>
      <c r="S73" s="38">
        <f>IF(S63="-","-",SUM(S63:S66,S68:S72)*'3l HAP'!$E$9)</f>
        <v>6.8050290671540195</v>
      </c>
      <c r="T73" s="38">
        <f>IF(T63="-","-",SUM(T63:T66,T68:T72)*'3l HAP'!$E$9)</f>
        <v>6.4822416981558355</v>
      </c>
      <c r="U73" s="38" t="str">
        <f>IF(U63="-","-",SUM(U63:U66,U68:U72)*'3l HAP'!$E$9)</f>
        <v>-</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15">
      <c r="A74" s="256"/>
      <c r="B74" s="135" t="s">
        <v>44</v>
      </c>
      <c r="C74" s="135" t="str">
        <f>B74&amp;"_"&amp;D74</f>
        <v>Total_Midlands</v>
      </c>
      <c r="D74" s="133" t="s">
        <v>320</v>
      </c>
      <c r="E74" s="128"/>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491.6230948642326</v>
      </c>
      <c r="M74" s="38">
        <f t="shared" si="8"/>
        <v>538.13394155967433</v>
      </c>
      <c r="N74" s="38">
        <f t="shared" si="8"/>
        <v>565.4623888297067</v>
      </c>
      <c r="O74" s="30"/>
      <c r="P74" s="38">
        <f t="shared" ref="P74:Z74" si="9">IF(P63="-","-",SUM(P63:P73))</f>
        <v>565.4623888297067</v>
      </c>
      <c r="Q74" s="38">
        <f t="shared" si="9"/>
        <v>624.604345935948</v>
      </c>
      <c r="R74" s="38">
        <f t="shared" si="9"/>
        <v>603.97337475606287</v>
      </c>
      <c r="S74" s="38">
        <f t="shared" si="9"/>
        <v>601.12478556563326</v>
      </c>
      <c r="T74" s="38">
        <f t="shared" si="9"/>
        <v>582.29226186069377</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t="str">
        <f>'3a DF'!V18</f>
        <v>-</v>
      </c>
      <c r="V75" s="129" t="str">
        <f>'3a DF'!W18</f>
        <v>-</v>
      </c>
      <c r="W75" s="129" t="str">
        <f>'3a DF'!X18</f>
        <v>-</v>
      </c>
      <c r="X75" s="129" t="str">
        <f>'3a DF'!Y18</f>
        <v>-</v>
      </c>
      <c r="Y75" s="129" t="str">
        <f>'3a DF'!Z18</f>
        <v>-</v>
      </c>
      <c r="Z75" s="129" t="str">
        <f>'3a DF'!AA18</f>
        <v>-</v>
      </c>
      <c r="AA75" s="28"/>
    </row>
    <row r="76" spans="1:27" s="29" customFormat="1" ht="11.25" customHeight="1" x14ac:dyDescent="0.15">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t="str">
        <f>'3b CM'!U18</f>
        <v>-</v>
      </c>
      <c r="V76" s="129" t="str">
        <f>'3b CM'!V18</f>
        <v>-</v>
      </c>
      <c r="W76" s="129" t="str">
        <f>'3b CM'!W18</f>
        <v>-</v>
      </c>
      <c r="X76" s="129" t="str">
        <f>'3b CM'!X18</f>
        <v>-</v>
      </c>
      <c r="Y76" s="129" t="str">
        <f>'3b CM'!Y18</f>
        <v>-</v>
      </c>
      <c r="Z76" s="129" t="str">
        <f>'3b CM'!Z18</f>
        <v>-</v>
      </c>
      <c r="AA76" s="28"/>
    </row>
    <row r="77" spans="1:27" s="29" customFormat="1" ht="11.25" x14ac:dyDescent="0.15">
      <c r="A77" s="256"/>
      <c r="B77" s="132" t="s">
        <v>600</v>
      </c>
      <c r="C77" s="132" t="s">
        <v>601</v>
      </c>
      <c r="D77" s="134" t="s">
        <v>321</v>
      </c>
      <c r="E77" s="131"/>
      <c r="F77" s="30"/>
      <c r="G77" s="129" t="str">
        <f>IF('3c AA'!J60="-","-",'3c AA'!J60)</f>
        <v>-</v>
      </c>
      <c r="H77" s="129" t="str">
        <f>IF('3c AA'!K60="-","-",'3c AA'!K60)</f>
        <v>-</v>
      </c>
      <c r="I77" s="129" t="str">
        <f>IF('3c AA'!L60="-","-",'3c AA'!L60)</f>
        <v>-</v>
      </c>
      <c r="J77" s="129" t="str">
        <f>IF('3c AA'!M60="-","-",'3c AA'!M60)</f>
        <v>-</v>
      </c>
      <c r="K77" s="129" t="str">
        <f>IF('3c AA'!N60="-","-",'3c AA'!N60)</f>
        <v>-</v>
      </c>
      <c r="L77" s="129" t="str">
        <f>IF('3c AA'!O60="-","-",'3c AA'!O60)</f>
        <v>-</v>
      </c>
      <c r="M77" s="129" t="str">
        <f>IF('3c AA'!P60="-","-",'3c AA'!P60)</f>
        <v>-</v>
      </c>
      <c r="N77" s="129" t="str">
        <f>IF('3c AA'!Q60="-","-",'3c AA'!Q60)</f>
        <v>-</v>
      </c>
      <c r="O77" s="30"/>
      <c r="P77" s="129" t="str">
        <f>IF('3c AA'!S60="-","-",'3c AA'!S60)</f>
        <v>-</v>
      </c>
      <c r="Q77" s="129" t="str">
        <f>IF('3c AA'!T60="-","-",'3c AA'!T60)</f>
        <v>-</v>
      </c>
      <c r="R77" s="129" t="str">
        <f>IF('3c AA'!U60="-","-",'3c AA'!U60)</f>
        <v>-</v>
      </c>
      <c r="S77" s="129" t="str">
        <f>IF('3c AA'!V60="-","-",'3c AA'!V60)</f>
        <v>-</v>
      </c>
      <c r="T77" s="129">
        <f>IF('3c AA'!W60="-","-",'3c AA'!W60)</f>
        <v>4.5066764067244529</v>
      </c>
      <c r="U77" s="129" t="str">
        <f>IF('3c AA'!X60="-","-",'3c AA'!X60)</f>
        <v>-</v>
      </c>
      <c r="V77" s="129" t="str">
        <f>IF('3c AA'!Y60="-","-",'3c AA'!Y60)</f>
        <v>-</v>
      </c>
      <c r="W77" s="129" t="str">
        <f>IF('3c AA'!Z60="-","-",'3c AA'!Z60)</f>
        <v>-</v>
      </c>
      <c r="X77" s="129" t="str">
        <f>IF('3c AA'!AA60="-","-",'3c AA'!AA60)</f>
        <v>-</v>
      </c>
      <c r="Y77" s="129" t="str">
        <f>IF('3c AA'!AB60="-","-",'3c AA'!AB60)</f>
        <v>-</v>
      </c>
      <c r="Z77" s="129" t="str">
        <f>IF('3c AA'!AC60="-","-",'3c AA'!AC60)</f>
        <v>-</v>
      </c>
      <c r="AA77" s="28"/>
    </row>
    <row r="78" spans="1:27" s="29" customFormat="1" ht="11.25" x14ac:dyDescent="0.15">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t="str">
        <f>'3d PC'!U19</f>
        <v>-</v>
      </c>
      <c r="V78" s="129" t="str">
        <f>'3d PC'!V19</f>
        <v>-</v>
      </c>
      <c r="W78" s="129" t="str">
        <f>'3d PC'!W19</f>
        <v>-</v>
      </c>
      <c r="X78" s="129" t="str">
        <f>'3d PC'!X19</f>
        <v>-</v>
      </c>
      <c r="Y78" s="129" t="str">
        <f>'3d PC'!Y19</f>
        <v>-</v>
      </c>
      <c r="Z78" s="129" t="str">
        <f>'3d PC'!Z19</f>
        <v>-</v>
      </c>
      <c r="AA78" s="28"/>
    </row>
    <row r="79" spans="1:27" s="29" customFormat="1" ht="11.25" x14ac:dyDescent="0.15">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t="str">
        <f>'3e NC-Elec'!V33</f>
        <v>-</v>
      </c>
      <c r="V79" s="129" t="str">
        <f>'3e NC-Elec'!W33</f>
        <v>-</v>
      </c>
      <c r="W79" s="129" t="str">
        <f>'3e NC-Elec'!X33</f>
        <v>-</v>
      </c>
      <c r="X79" s="129" t="str">
        <f>'3e NC-Elec'!Y33</f>
        <v>-</v>
      </c>
      <c r="Y79" s="129" t="str">
        <f>'3e NC-Elec'!Z33</f>
        <v>-</v>
      </c>
      <c r="Z79" s="129" t="str">
        <f>'3e NC-Elec'!AA33</f>
        <v>-</v>
      </c>
      <c r="AA79" s="28"/>
    </row>
    <row r="80" spans="1:27" s="29" customFormat="1" ht="11.25" x14ac:dyDescent="0.15">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t="str">
        <f>IF('3g CPIH'!Q$16="-","-",'3h OC '!$E$8*('3g CPIH'!Q$16/'3g CPIH'!$G$16))</f>
        <v>-</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f>IF('3i SMNCC'!P$38="-","-",'3i SMNCC'!P$38)</f>
        <v>16.855736391237045</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15">
      <c r="A82" s="256"/>
      <c r="B82" s="132" t="s">
        <v>349</v>
      </c>
      <c r="C82" s="132" t="s">
        <v>389</v>
      </c>
      <c r="D82" s="134" t="s">
        <v>321</v>
      </c>
      <c r="E82" s="131"/>
      <c r="F82" s="30"/>
      <c r="G82" s="129">
        <f>IF('3g CPIH'!C$16="-","-",'3j PAAC PAP'!$G$10*('3g CPIH'!C$16/'3g CPIH'!$G$16))</f>
        <v>3.3460635029354204</v>
      </c>
      <c r="H82" s="129">
        <f>IF('3g CPIH'!D$16="-","-",'3j PAAC PAP'!$G$10*('3g CPIH'!D$16/'3g CPIH'!$G$16))</f>
        <v>3.3527623287671227</v>
      </c>
      <c r="I82" s="129">
        <f>IF('3g CPIH'!E$16="-","-",'3j PAAC PAP'!$G$10*('3g CPIH'!E$16/'3g CPIH'!$G$16))</f>
        <v>3.3628105675146771</v>
      </c>
      <c r="J82" s="129">
        <f>IF('3g CPIH'!F$16="-","-",'3j PAAC PAP'!$G$10*('3g CPIH'!F$16/'3g CPIH'!$G$16))</f>
        <v>3.3829070450097847</v>
      </c>
      <c r="K82" s="129">
        <f>IF('3g CPIH'!G$16="-","-",'3j PAAC PAP'!$G$10*('3g CPIH'!G$16/'3g CPIH'!$G$16))</f>
        <v>3.4230999999999998</v>
      </c>
      <c r="L82" s="129">
        <f>IF('3g CPIH'!H$16="-","-",'3j PAAC PAP'!$G$10*('3g CPIH'!H$16/'3g CPIH'!$G$16))</f>
        <v>3.4666423679060667</v>
      </c>
      <c r="M82" s="129">
        <f>IF('3g CPIH'!I$16="-","-",'3j PAAC PAP'!$G$10*('3g CPIH'!I$16/'3g CPIH'!$G$16))</f>
        <v>3.516883561643835</v>
      </c>
      <c r="N82" s="129">
        <f>IF('3g CPIH'!J$16="-","-",'3j PAAC PAP'!$G$10*('3g CPIH'!J$16/'3g CPIH'!$G$16))</f>
        <v>3.547028277886497</v>
      </c>
      <c r="O82" s="30"/>
      <c r="P82" s="129">
        <f>IF('3g CPIH'!L$16="-","-",'3j PAAC PAP'!$G$10*('3g CPIH'!L$16/'3g CPIH'!$G$16))</f>
        <v>3.547028277886497</v>
      </c>
      <c r="Q82" s="129">
        <f>IF('3g CPIH'!M$16="-","-",'3j PAAC PAP'!$G$10*('3g CPIH'!M$16/'3g CPIH'!$G$16))</f>
        <v>3.5872212328767121</v>
      </c>
      <c r="R82" s="129">
        <f>IF('3g CPIH'!N$16="-","-",'3j PAAC PAP'!$G$10*('3g CPIH'!N$16/'3g CPIH'!$G$16))</f>
        <v>3.6140165362035224</v>
      </c>
      <c r="S82" s="129">
        <f>IF('3g CPIH'!O$16="-","-",'3j PAAC PAP'!$G$10*('3g CPIH'!O$16/'3g CPIH'!$G$16))</f>
        <v>3.6341130136986299</v>
      </c>
      <c r="T82" s="129">
        <f>IF('3g CPIH'!P$16="-","-",'3j PAAC PAP'!$G$10*('3g CPIH'!P$16/'3g CPIH'!$G$16))</f>
        <v>3.6441612524461835</v>
      </c>
      <c r="U82" s="129" t="str">
        <f>IF('3g CPIH'!Q$16="-","-",'3j PAAC PAP'!$G$10*('3g CPIH'!Q$16/'3g CPIH'!$G$16))</f>
        <v>-</v>
      </c>
      <c r="V82" s="129" t="str">
        <f>IF('3g CPIH'!R$16="-","-",'3j PAAC PAP'!$G$10*('3g CPIH'!R$16/'3g CPIH'!$G$16))</f>
        <v>-</v>
      </c>
      <c r="W82" s="129" t="str">
        <f>IF('3g CPIH'!S$16="-","-",'3j PAAC PAP'!$G$10*('3g CPIH'!S$16/'3g CPIH'!$G$16))</f>
        <v>-</v>
      </c>
      <c r="X82" s="129" t="str">
        <f>IF('3g CPIH'!T$16="-","-",'3j PAAC PAP'!$G$10*('3g CPIH'!T$16/'3g CPIH'!$G$16))</f>
        <v>-</v>
      </c>
      <c r="Y82" s="129" t="str">
        <f>IF('3g CPIH'!U$16="-","-",'3j PAAC PAP'!$G$10*('3g CPIH'!U$16/'3g CPIH'!$G$16))</f>
        <v>-</v>
      </c>
      <c r="Z82" s="129" t="str">
        <f>IF('3g CPIH'!V$16="-","-",'3j PAAC PAP'!$G$10*('3g CPIH'!V$16/'3g CPIH'!$G$16))</f>
        <v>-</v>
      </c>
      <c r="AA82" s="28"/>
    </row>
    <row r="83" spans="1:27" s="29" customFormat="1" ht="11.25" customHeight="1" x14ac:dyDescent="0.15">
      <c r="A83" s="256"/>
      <c r="B83" s="132" t="s">
        <v>349</v>
      </c>
      <c r="C83" s="132" t="s">
        <v>406</v>
      </c>
      <c r="D83" s="134" t="s">
        <v>321</v>
      </c>
      <c r="E83" s="131"/>
      <c r="F83" s="30"/>
      <c r="G83" s="129">
        <f>IF(G75="-","-",SUM(G75:G81)*'3j PAAC PAP'!$G$28)</f>
        <v>2.252949537012324</v>
      </c>
      <c r="H83" s="129">
        <f>IF(H75="-","-",SUM(H75:H81)*'3j PAAC PAP'!$G$28)</f>
        <v>2.1614193622608404</v>
      </c>
      <c r="I83" s="129">
        <f>IF(I75="-","-",SUM(I75:I81)*'3j PAAC PAP'!$G$28)</f>
        <v>2.2397722727714129</v>
      </c>
      <c r="J83" s="129">
        <f>IF(J75="-","-",SUM(J75:J81)*'3j PAAC PAP'!$G$28)</f>
        <v>2.1975517581896775</v>
      </c>
      <c r="K83" s="129">
        <f>IF(K75="-","-",SUM(K75:K81)*'3j PAAC PAP'!$G$28)</f>
        <v>2.3471141076063451</v>
      </c>
      <c r="L83" s="129">
        <f>IF(L75="-","-",SUM(L75:L81)*'3j PAAC PAP'!$G$28)</f>
        <v>2.3188994681093975</v>
      </c>
      <c r="M83" s="129">
        <f>IF(M75="-","-",SUM(M75:M81)*'3j PAAC PAP'!$G$28)</f>
        <v>2.472092643689662</v>
      </c>
      <c r="N83" s="129">
        <f>IF(N75="-","-",SUM(N75:N81)*'3j PAAC PAP'!$G$28)</f>
        <v>2.598597825906857</v>
      </c>
      <c r="O83" s="30"/>
      <c r="P83" s="129">
        <f>IF(P75="-","-",SUM(P75:P81)*'3j PAAC PAP'!$G$28)</f>
        <v>2.598597825906857</v>
      </c>
      <c r="Q83" s="129">
        <f>IF(Q75="-","-",SUM(Q75:Q81)*'3j PAAC PAP'!$G$28)</f>
        <v>2.8820546109739351</v>
      </c>
      <c r="R83" s="129">
        <f>IF(R75="-","-",SUM(R75:R81)*'3j PAAC PAP'!$G$28)</f>
        <v>2.7872196128027391</v>
      </c>
      <c r="S83" s="129">
        <f>IF(S75="-","-",SUM(S75:S81)*'3j PAAC PAP'!$G$28)</f>
        <v>2.8090449523577696</v>
      </c>
      <c r="T83" s="129">
        <f>IF(T75="-","-",SUM(T75:T81)*'3j PAAC PAP'!$G$28)</f>
        <v>2.7232583770333663</v>
      </c>
      <c r="U83" s="129" t="str">
        <f>IF(U75="-","-",SUM(U75:U81)*'3j PAAC PAP'!$G$28)</f>
        <v>-</v>
      </c>
      <c r="V83" s="129" t="str">
        <f>IF(V75="-","-",SUM(V75:V81)*'3j PAAC PAP'!$G$28)</f>
        <v>-</v>
      </c>
      <c r="W83" s="129" t="str">
        <f>IF(W75="-","-",SUM(W75:W81)*'3j PAAC PAP'!$G$28)</f>
        <v>-</v>
      </c>
      <c r="X83" s="129" t="str">
        <f>IF(X75="-","-",SUM(X75:X81)*'3j PAAC PAP'!$G$28)</f>
        <v>-</v>
      </c>
      <c r="Y83" s="129" t="str">
        <f>IF(Y75="-","-",SUM(Y75:Y81)*'3j PAAC PAP'!$G$28)</f>
        <v>-</v>
      </c>
      <c r="Z83" s="129" t="str">
        <f>IF(Z75="-","-",SUM(Z75:Z81)*'3j PAAC PAP'!$G$28)</f>
        <v>-</v>
      </c>
      <c r="AA83" s="28"/>
    </row>
    <row r="84" spans="1:27" s="29" customFormat="1" ht="11.25" customHeight="1" x14ac:dyDescent="0.15">
      <c r="A84" s="256"/>
      <c r="B84" s="132" t="s">
        <v>388</v>
      </c>
      <c r="C84" s="132" t="s">
        <v>518</v>
      </c>
      <c r="D84" s="134" t="s">
        <v>321</v>
      </c>
      <c r="E84" s="131"/>
      <c r="F84" s="30"/>
      <c r="G84" s="129">
        <f>IF(G75="-","-",SUM(G75:G83)*'3k EBIT'!$E$8)</f>
        <v>9.0979609743918015</v>
      </c>
      <c r="H84" s="129">
        <f>IF(H75="-","-",SUM(H75:H83)*'3k EBIT'!$E$8)</f>
        <v>8.7311023809769885</v>
      </c>
      <c r="I84" s="129">
        <f>IF(I75="-","-",SUM(I75:I83)*'3k EBIT'!$E$8)</f>
        <v>9.0454513640132319</v>
      </c>
      <c r="J84" s="129">
        <f>IF(J75="-","-",SUM(J75:J83)*'3k EBIT'!$E$8)</f>
        <v>8.8765583155148047</v>
      </c>
      <c r="K84" s="129">
        <f>IF(K75="-","-",SUM(K75:K83)*'3k EBIT'!$E$8)</f>
        <v>9.47700390900334</v>
      </c>
      <c r="L84" s="129">
        <f>IF(L75="-","-",SUM(L75:L83)*'3k EBIT'!$E$8)</f>
        <v>9.3647212260192987</v>
      </c>
      <c r="M84" s="129">
        <f>IF(M75="-","-",SUM(M75:M83)*'3k EBIT'!$E$8)</f>
        <v>9.9799191559535867</v>
      </c>
      <c r="N84" s="129">
        <f>IF(N75="-","-",SUM(N75:N83)*'3k EBIT'!$E$8)</f>
        <v>10.487722901739623</v>
      </c>
      <c r="O84" s="30"/>
      <c r="P84" s="129">
        <f>IF(P75="-","-",SUM(P75:P83)*'3k EBIT'!$E$8)</f>
        <v>10.487722901739623</v>
      </c>
      <c r="Q84" s="129">
        <f>IF(Q75="-","-",SUM(Q75:Q83)*'3k EBIT'!$E$8)</f>
        <v>11.625015456452058</v>
      </c>
      <c r="R84" s="129">
        <f>IF(R75="-","-",SUM(R75:R83)*'3k EBIT'!$E$8)</f>
        <v>11.245295470692223</v>
      </c>
      <c r="S84" s="129">
        <f>IF(S75="-","-",SUM(S75:S83)*'3k EBIT'!$E$8)</f>
        <v>11.333192945304727</v>
      </c>
      <c r="T84" s="129">
        <f>IF(T75="-","-",SUM(T75:T83)*'3k EBIT'!$E$8)</f>
        <v>10.989428066033584</v>
      </c>
      <c r="U84" s="129" t="str">
        <f>IF(U75="-","-",SUM(U75:U83)*'3k EBIT'!$E$8)</f>
        <v>-</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15">
      <c r="A85" s="256"/>
      <c r="B85" s="132" t="s">
        <v>292</v>
      </c>
      <c r="C85" s="177" t="s">
        <v>519</v>
      </c>
      <c r="D85" s="134" t="s">
        <v>321</v>
      </c>
      <c r="E85" s="130"/>
      <c r="F85" s="30"/>
      <c r="G85" s="129">
        <f>IF(G75="-","-",SUM(G75:G78,G80:G84)*'3l HAP'!$E$9)</f>
        <v>5.1183948735589073</v>
      </c>
      <c r="H85" s="129">
        <f>IF(H75="-","-",SUM(H75:H78,H80:H84)*'3l HAP'!$E$9)</f>
        <v>4.8248149136801608</v>
      </c>
      <c r="I85" s="129">
        <f>IF(I75="-","-",SUM(I75:I78,I80:I84)*'3l HAP'!$E$9)</f>
        <v>4.8526782951195422</v>
      </c>
      <c r="J85" s="129">
        <f>IF(J75="-","-",SUM(J75:J78,J80:J84)*'3l HAP'!$E$9)</f>
        <v>4.7307210882913378</v>
      </c>
      <c r="K85" s="129">
        <f>IF(K75="-","-",SUM(K75:K78,K80:K84)*'3l HAP'!$E$9)</f>
        <v>5.3437604489183856</v>
      </c>
      <c r="L85" s="129">
        <f>IF(L75="-","-",SUM(L75:L78,L80:L84)*'3l HAP'!$E$9)</f>
        <v>5.2441868419698743</v>
      </c>
      <c r="M85" s="129">
        <f>IF(M75="-","-",SUM(M75:M78,M80:M84)*'3l HAP'!$E$9)</f>
        <v>5.8524645422979384</v>
      </c>
      <c r="N85" s="129">
        <f>IF(N75="-","-",SUM(N75:N78,N80:N84)*'3l HAP'!$E$9)</f>
        <v>6.2494759590492395</v>
      </c>
      <c r="O85" s="30"/>
      <c r="P85" s="129">
        <f>IF(P75="-","-",SUM(P75:P78,P80:P84)*'3l HAP'!$E$9)</f>
        <v>6.2494759590492395</v>
      </c>
      <c r="Q85" s="129">
        <f>IF(Q75="-","-",SUM(Q75:Q78,Q80:Q84)*'3l HAP'!$E$9)</f>
        <v>7.0160061779126126</v>
      </c>
      <c r="R85" s="129">
        <f>IF(R75="-","-",SUM(R75:R78,R80:R84)*'3l HAP'!$E$9)</f>
        <v>6.6996121816806911</v>
      </c>
      <c r="S85" s="129">
        <f>IF(S75="-","-",SUM(S75:S78,S80:S84)*'3l HAP'!$E$9)</f>
        <v>6.7110276956818522</v>
      </c>
      <c r="T85" s="129">
        <f>IF(T75="-","-",SUM(T75:T78,T80:T84)*'3l HAP'!$E$9)</f>
        <v>6.3980404868925769</v>
      </c>
      <c r="U85" s="129" t="str">
        <f>IF(U75="-","-",SUM(U75:U78,U80:U84)*'3l HAP'!$E$9)</f>
        <v>-</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15">
      <c r="A86" s="256"/>
      <c r="B86" s="132" t="s">
        <v>44</v>
      </c>
      <c r="C86" s="132" t="str">
        <f>B86&amp;"_"&amp;D86</f>
        <v>Total_Northern</v>
      </c>
      <c r="D86" s="134" t="s">
        <v>321</v>
      </c>
      <c r="E86" s="131"/>
      <c r="F86" s="30"/>
      <c r="G86" s="129">
        <f t="shared" ref="G86:N86" si="10">IF(G75="-","-",SUM(G75:G85))</f>
        <v>483.95824837127793</v>
      </c>
      <c r="H86" s="129">
        <f t="shared" si="10"/>
        <v>464.35632936492709</v>
      </c>
      <c r="I86" s="129">
        <f t="shared" si="10"/>
        <v>480.92886923024139</v>
      </c>
      <c r="J86" s="129">
        <f t="shared" si="10"/>
        <v>471.91780787937427</v>
      </c>
      <c r="K86" s="129">
        <f t="shared" si="10"/>
        <v>504.13323384384381</v>
      </c>
      <c r="L86" s="129">
        <f t="shared" si="10"/>
        <v>498.12404778397939</v>
      </c>
      <c r="M86" s="129">
        <f t="shared" si="10"/>
        <v>531.11115052774278</v>
      </c>
      <c r="N86" s="129">
        <f t="shared" si="10"/>
        <v>558.23466384114943</v>
      </c>
      <c r="O86" s="30"/>
      <c r="P86" s="129">
        <f t="shared" ref="P86:Z86" si="11">IF(P75="-","-",SUM(P75:P85))</f>
        <v>558.23466384114943</v>
      </c>
      <c r="Q86" s="129">
        <f t="shared" si="11"/>
        <v>618.8586722153259</v>
      </c>
      <c r="R86" s="129">
        <f t="shared" si="11"/>
        <v>598.55702406564342</v>
      </c>
      <c r="S86" s="129">
        <f t="shared" si="11"/>
        <v>603.19462054313078</v>
      </c>
      <c r="T86" s="129">
        <f t="shared" si="11"/>
        <v>584.78875242496167</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t="str">
        <f>'3a DF'!V19</f>
        <v>-</v>
      </c>
      <c r="V87" s="38" t="str">
        <f>'3a DF'!W19</f>
        <v>-</v>
      </c>
      <c r="W87" s="38" t="str">
        <f>'3a DF'!X19</f>
        <v>-</v>
      </c>
      <c r="X87" s="38" t="str">
        <f>'3a DF'!Y19</f>
        <v>-</v>
      </c>
      <c r="Y87" s="38" t="str">
        <f>'3a DF'!Z19</f>
        <v>-</v>
      </c>
      <c r="Z87" s="38" t="str">
        <f>'3a DF'!AA19</f>
        <v>-</v>
      </c>
      <c r="AA87" s="28"/>
    </row>
    <row r="88" spans="1:27" s="29" customFormat="1" ht="11.25" x14ac:dyDescent="0.15">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t="str">
        <f>'3b CM'!U19</f>
        <v>-</v>
      </c>
      <c r="V88" s="38" t="str">
        <f>'3b CM'!V19</f>
        <v>-</v>
      </c>
      <c r="W88" s="38" t="str">
        <f>'3b CM'!W19</f>
        <v>-</v>
      </c>
      <c r="X88" s="38" t="str">
        <f>'3b CM'!X19</f>
        <v>-</v>
      </c>
      <c r="Y88" s="38" t="str">
        <f>'3b CM'!Y19</f>
        <v>-</v>
      </c>
      <c r="Z88" s="38" t="str">
        <f>'3b CM'!Z19</f>
        <v>-</v>
      </c>
      <c r="AA88" s="28"/>
    </row>
    <row r="89" spans="1:27" s="29" customFormat="1" ht="11.25" x14ac:dyDescent="0.15">
      <c r="A89" s="256"/>
      <c r="B89" s="135" t="s">
        <v>600</v>
      </c>
      <c r="C89" s="135" t="s">
        <v>601</v>
      </c>
      <c r="D89" s="133" t="s">
        <v>322</v>
      </c>
      <c r="E89" s="128"/>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f>IF('3c AA'!W61="-","-",'3c AA'!W61)</f>
        <v>4.583143211518049</v>
      </c>
      <c r="U89" s="38" t="str">
        <f>IF('3c AA'!X61="-","-",'3c AA'!X61)</f>
        <v>-</v>
      </c>
      <c r="V89" s="38" t="str">
        <f>IF('3c AA'!Y61="-","-",'3c AA'!Y61)</f>
        <v>-</v>
      </c>
      <c r="W89" s="38" t="str">
        <f>IF('3c AA'!Z61="-","-",'3c AA'!Z61)</f>
        <v>-</v>
      </c>
      <c r="X89" s="38" t="str">
        <f>IF('3c AA'!AA61="-","-",'3c AA'!AA61)</f>
        <v>-</v>
      </c>
      <c r="Y89" s="38" t="str">
        <f>IF('3c AA'!AB61="-","-",'3c AA'!AB61)</f>
        <v>-</v>
      </c>
      <c r="Z89" s="38" t="str">
        <f>IF('3c AA'!AC61="-","-",'3c AA'!AC61)</f>
        <v>-</v>
      </c>
      <c r="AA89" s="28"/>
    </row>
    <row r="90" spans="1:27" s="29" customFormat="1" ht="11.25" x14ac:dyDescent="0.15">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t="str">
        <f>'3d PC'!U20</f>
        <v>-</v>
      </c>
      <c r="V90" s="38" t="str">
        <f>'3d PC'!V20</f>
        <v>-</v>
      </c>
      <c r="W90" s="38" t="str">
        <f>'3d PC'!W20</f>
        <v>-</v>
      </c>
      <c r="X90" s="38" t="str">
        <f>'3d PC'!X20</f>
        <v>-</v>
      </c>
      <c r="Y90" s="38" t="str">
        <f>'3d PC'!Y20</f>
        <v>-</v>
      </c>
      <c r="Z90" s="38" t="str">
        <f>'3d PC'!Z20</f>
        <v>-</v>
      </c>
      <c r="AA90" s="28"/>
    </row>
    <row r="91" spans="1:27" s="29" customFormat="1" ht="11.25" x14ac:dyDescent="0.15">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t="str">
        <f>'3e NC-Elec'!V34</f>
        <v>-</v>
      </c>
      <c r="V91" s="38" t="str">
        <f>'3e NC-Elec'!W34</f>
        <v>-</v>
      </c>
      <c r="W91" s="38" t="str">
        <f>'3e NC-Elec'!X34</f>
        <v>-</v>
      </c>
      <c r="X91" s="38" t="str">
        <f>'3e NC-Elec'!Y34</f>
        <v>-</v>
      </c>
      <c r="Y91" s="38" t="str">
        <f>'3e NC-Elec'!Z34</f>
        <v>-</v>
      </c>
      <c r="Z91" s="38" t="str">
        <f>'3e NC-Elec'!AA34</f>
        <v>-</v>
      </c>
      <c r="AA91" s="28"/>
    </row>
    <row r="92" spans="1:27" s="29" customFormat="1" ht="11.25" x14ac:dyDescent="0.15">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t="str">
        <f>IF('3g CPIH'!Q$16="-","-",'3h OC '!$E$8*('3g CPIH'!Q$16/'3g CPIH'!$G$16))</f>
        <v>-</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f>IF('3i SMNCC'!P$38="-","-",'3i SMNCC'!P$38)</f>
        <v>16.855736391237045</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15">
      <c r="A94" s="256"/>
      <c r="B94" s="135" t="s">
        <v>349</v>
      </c>
      <c r="C94" s="135" t="s">
        <v>389</v>
      </c>
      <c r="D94" s="133" t="s">
        <v>322</v>
      </c>
      <c r="E94" s="128"/>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f>IF('3g CPIH'!P$16="-","-",'3j PAAC PAP'!$G$10*('3g CPIH'!P$16/'3g CPIH'!$G$16))</f>
        <v>3.6441612524461835</v>
      </c>
      <c r="U94" s="38" t="str">
        <f>IF('3g CPIH'!Q$16="-","-",'3j PAAC PAP'!$G$10*('3g CPIH'!Q$16/'3g CPIH'!$G$16))</f>
        <v>-</v>
      </c>
      <c r="V94" s="38" t="str">
        <f>IF('3g CPIH'!R$16="-","-",'3j PAAC PAP'!$G$10*('3g CPIH'!R$16/'3g CPIH'!$G$16))</f>
        <v>-</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15">
      <c r="A95" s="256"/>
      <c r="B95" s="135" t="s">
        <v>349</v>
      </c>
      <c r="C95" s="135" t="s">
        <v>406</v>
      </c>
      <c r="D95" s="133" t="s">
        <v>322</v>
      </c>
      <c r="E95" s="128"/>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2.2655475794725199</v>
      </c>
      <c r="M95" s="38">
        <f>IF(M87="-","-",SUM(M87:M93)*'3j PAAC PAP'!$G$28)</f>
        <v>2.4808238492945569</v>
      </c>
      <c r="N95" s="38">
        <f>IF(N87="-","-",SUM(N87:N93)*'3j PAAC PAP'!$G$28)</f>
        <v>2.608658258905415</v>
      </c>
      <c r="O95" s="30"/>
      <c r="P95" s="38">
        <f>IF(P87="-","-",SUM(P87:P93)*'3j PAAC PAP'!$G$28)</f>
        <v>2.608658258905415</v>
      </c>
      <c r="Q95" s="38">
        <f>IF(Q87="-","-",SUM(Q87:Q93)*'3j PAAC PAP'!$G$28)</f>
        <v>2.9136016430487892</v>
      </c>
      <c r="R95" s="38">
        <f>IF(R87="-","-",SUM(R87:R93)*'3j PAAC PAP'!$G$28)</f>
        <v>2.8166926303341868</v>
      </c>
      <c r="S95" s="38">
        <f>IF(S87="-","-",SUM(S87:S93)*'3j PAAC PAP'!$G$28)</f>
        <v>2.7807492955784214</v>
      </c>
      <c r="T95" s="38">
        <f>IF(T87="-","-",SUM(T87:T93)*'3j PAAC PAP'!$G$28)</f>
        <v>2.6936316058607002</v>
      </c>
      <c r="U95" s="38" t="str">
        <f>IF(U87="-","-",SUM(U87:U93)*'3j PAAC PAP'!$G$28)</f>
        <v>-</v>
      </c>
      <c r="V95" s="38" t="str">
        <f>IF(V87="-","-",SUM(V87:V93)*'3j PAAC PAP'!$G$28)</f>
        <v>-</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15">
      <c r="A96" s="256"/>
      <c r="B96" s="135" t="s">
        <v>388</v>
      </c>
      <c r="C96" s="135" t="s">
        <v>518</v>
      </c>
      <c r="D96" s="133" t="s">
        <v>322</v>
      </c>
      <c r="E96" s="128"/>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9.1508079356638614</v>
      </c>
      <c r="M96" s="38">
        <f>IF(M87="-","-",SUM(M87:M95)*'3k EBIT'!$E$8)</f>
        <v>10.014926743640407</v>
      </c>
      <c r="N96" s="38">
        <f>IF(N87="-","-",SUM(N87:N95)*'3k EBIT'!$E$8)</f>
        <v>10.528059999077811</v>
      </c>
      <c r="O96" s="30"/>
      <c r="P96" s="38">
        <f>IF(P87="-","-",SUM(P87:P95)*'3k EBIT'!$E$8)</f>
        <v>10.528059999077811</v>
      </c>
      <c r="Q96" s="38">
        <f>IF(Q87="-","-",SUM(Q87:Q95)*'3k EBIT'!$E$8)</f>
        <v>11.751502626906525</v>
      </c>
      <c r="R96" s="38">
        <f>IF(R87="-","-",SUM(R87:R95)*'3k EBIT'!$E$8)</f>
        <v>11.36346692287391</v>
      </c>
      <c r="S96" s="38">
        <f>IF(S87="-","-",SUM(S87:S95)*'3k EBIT'!$E$8)</f>
        <v>11.219742096626529</v>
      </c>
      <c r="T96" s="38">
        <f>IF(T87="-","-",SUM(T87:T95)*'3k EBIT'!$E$8)</f>
        <v>10.870640141818058</v>
      </c>
      <c r="U96" s="38" t="str">
        <f>IF(U87="-","-",SUM(U87:U95)*'3k EBIT'!$E$8)</f>
        <v>-</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15">
      <c r="A97" s="256"/>
      <c r="B97" s="135" t="s">
        <v>292</v>
      </c>
      <c r="C97" s="179" t="s">
        <v>519</v>
      </c>
      <c r="D97" s="133" t="s">
        <v>322</v>
      </c>
      <c r="E97" s="127"/>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5.2521572053744059</v>
      </c>
      <c r="M97" s="38">
        <f>IF(M87="-","-",SUM(M87:M90,M92:M96)*'3l HAP'!$E$9)</f>
        <v>5.902817666954113</v>
      </c>
      <c r="N97" s="38">
        <f>IF(N87="-","-",SUM(N87:N90,N92:N96)*'3l HAP'!$E$9)</f>
        <v>6.3040327520678794</v>
      </c>
      <c r="O97" s="30"/>
      <c r="P97" s="38">
        <f>IF(P87="-","-",SUM(P87:P90,P92:P96)*'3l HAP'!$E$9)</f>
        <v>6.3040327520678794</v>
      </c>
      <c r="Q97" s="38">
        <f>IF(Q87="-","-",SUM(Q87:Q90,Q92:Q96)*'3l HAP'!$E$9)</f>
        <v>7.1033513081591373</v>
      </c>
      <c r="R97" s="38">
        <f>IF(R87="-","-",SUM(R87:R90,R92:R96)*'3l HAP'!$E$9)</f>
        <v>6.7791582987287118</v>
      </c>
      <c r="S97" s="38">
        <f>IF(S87="-","-",SUM(S87:S90,S92:S96)*'3l HAP'!$E$9)</f>
        <v>6.7792005494243037</v>
      </c>
      <c r="T97" s="38">
        <f>IF(T87="-","-",SUM(T87:T90,T92:T96)*'3l HAP'!$E$9)</f>
        <v>6.4597155174168668</v>
      </c>
      <c r="U97" s="38" t="str">
        <f>IF(U87="-","-",SUM(U87:U90,U92:U96)*'3l HAP'!$E$9)</f>
        <v>-</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15">
      <c r="A98" s="256"/>
      <c r="B98" s="135" t="s">
        <v>44</v>
      </c>
      <c r="C98" s="135" t="str">
        <f>B98&amp;"_"&amp;D98</f>
        <v>Total_North West</v>
      </c>
      <c r="D98" s="133" t="s">
        <v>322</v>
      </c>
      <c r="E98" s="128"/>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486.87342856854048</v>
      </c>
      <c r="M98" s="38">
        <f t="shared" si="12"/>
        <v>533.00400750644371</v>
      </c>
      <c r="N98" s="38">
        <f t="shared" si="12"/>
        <v>560.41222488031815</v>
      </c>
      <c r="O98" s="30"/>
      <c r="P98" s="38">
        <f t="shared" ref="P98:Z98" si="13">IF(P87="-","-",SUM(P87:P97))</f>
        <v>560.41222488031815</v>
      </c>
      <c r="Q98" s="38">
        <f t="shared" si="13"/>
        <v>625.60323409339514</v>
      </c>
      <c r="R98" s="38">
        <f t="shared" si="13"/>
        <v>604.85611772851667</v>
      </c>
      <c r="S98" s="38">
        <f t="shared" si="13"/>
        <v>597.29169856439705</v>
      </c>
      <c r="T98" s="38">
        <f t="shared" si="13"/>
        <v>578.59843402654474</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t="str">
        <f>'3a DF'!V20</f>
        <v>-</v>
      </c>
      <c r="V99" s="129" t="str">
        <f>'3a DF'!W20</f>
        <v>-</v>
      </c>
      <c r="W99" s="129" t="str">
        <f>'3a DF'!X20</f>
        <v>-</v>
      </c>
      <c r="X99" s="129" t="str">
        <f>'3a DF'!Y20</f>
        <v>-</v>
      </c>
      <c r="Y99" s="129" t="str">
        <f>'3a DF'!Z20</f>
        <v>-</v>
      </c>
      <c r="Z99" s="129" t="str">
        <f>'3a DF'!AA20</f>
        <v>-</v>
      </c>
      <c r="AA99" s="28"/>
    </row>
    <row r="100" spans="1:27" s="29" customFormat="1" ht="11.25" x14ac:dyDescent="0.15">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t="str">
        <f>'3b CM'!U20</f>
        <v>-</v>
      </c>
      <c r="V100" s="129" t="str">
        <f>'3b CM'!V20</f>
        <v>-</v>
      </c>
      <c r="W100" s="129" t="str">
        <f>'3b CM'!W20</f>
        <v>-</v>
      </c>
      <c r="X100" s="129" t="str">
        <f>'3b CM'!X20</f>
        <v>-</v>
      </c>
      <c r="Y100" s="129" t="str">
        <f>'3b CM'!Y20</f>
        <v>-</v>
      </c>
      <c r="Z100" s="129" t="str">
        <f>'3b CM'!Z20</f>
        <v>-</v>
      </c>
      <c r="AA100" s="28"/>
    </row>
    <row r="101" spans="1:27" s="29" customFormat="1" ht="11.25" x14ac:dyDescent="0.15">
      <c r="A101" s="256"/>
      <c r="B101" s="132" t="s">
        <v>600</v>
      </c>
      <c r="C101" s="132" t="s">
        <v>601</v>
      </c>
      <c r="D101" s="134" t="s">
        <v>323</v>
      </c>
      <c r="E101" s="131"/>
      <c r="F101" s="30"/>
      <c r="G101" s="129" t="str">
        <f>IF('3c AA'!J62="-","-",'3c AA'!J62)</f>
        <v>-</v>
      </c>
      <c r="H101" s="129" t="str">
        <f>IF('3c AA'!K62="-","-",'3c AA'!K62)</f>
        <v>-</v>
      </c>
      <c r="I101" s="129" t="str">
        <f>IF('3c AA'!L62="-","-",'3c AA'!L62)</f>
        <v>-</v>
      </c>
      <c r="J101" s="129" t="str">
        <f>IF('3c AA'!M62="-","-",'3c AA'!M62)</f>
        <v>-</v>
      </c>
      <c r="K101" s="129" t="str">
        <f>IF('3c AA'!N62="-","-",'3c AA'!N62)</f>
        <v>-</v>
      </c>
      <c r="L101" s="129" t="str">
        <f>IF('3c AA'!O62="-","-",'3c AA'!O62)</f>
        <v>-</v>
      </c>
      <c r="M101" s="129" t="str">
        <f>IF('3c AA'!P62="-","-",'3c AA'!P62)</f>
        <v>-</v>
      </c>
      <c r="N101" s="129" t="str">
        <f>IF('3c AA'!Q62="-","-",'3c AA'!Q62)</f>
        <v>-</v>
      </c>
      <c r="O101" s="30"/>
      <c r="P101" s="129" t="str">
        <f>IF('3c AA'!S62="-","-",'3c AA'!S62)</f>
        <v>-</v>
      </c>
      <c r="Q101" s="129" t="str">
        <f>IF('3c AA'!T62="-","-",'3c AA'!T62)</f>
        <v>-</v>
      </c>
      <c r="R101" s="129" t="str">
        <f>IF('3c AA'!U62="-","-",'3c AA'!U62)</f>
        <v>-</v>
      </c>
      <c r="S101" s="129" t="str">
        <f>IF('3c AA'!V62="-","-",'3c AA'!V62)</f>
        <v>-</v>
      </c>
      <c r="T101" s="129">
        <f>IF('3c AA'!W62="-","-",'3c AA'!W62)</f>
        <v>4.5479718512711056</v>
      </c>
      <c r="U101" s="129" t="str">
        <f>IF('3c AA'!X62="-","-",'3c AA'!X62)</f>
        <v>-</v>
      </c>
      <c r="V101" s="129" t="str">
        <f>IF('3c AA'!Y62="-","-",'3c AA'!Y62)</f>
        <v>-</v>
      </c>
      <c r="W101" s="129" t="str">
        <f>IF('3c AA'!Z62="-","-",'3c AA'!Z62)</f>
        <v>-</v>
      </c>
      <c r="X101" s="129" t="str">
        <f>IF('3c AA'!AA62="-","-",'3c AA'!AA62)</f>
        <v>-</v>
      </c>
      <c r="Y101" s="129" t="str">
        <f>IF('3c AA'!AB62="-","-",'3c AA'!AB62)</f>
        <v>-</v>
      </c>
      <c r="Z101" s="129" t="str">
        <f>IF('3c AA'!AC62="-","-",'3c AA'!AC62)</f>
        <v>-</v>
      </c>
      <c r="AA101" s="28"/>
    </row>
    <row r="102" spans="1:27" s="29" customFormat="1" ht="11.25" x14ac:dyDescent="0.15">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t="str">
        <f>'3d PC'!U21</f>
        <v>-</v>
      </c>
      <c r="V102" s="129" t="str">
        <f>'3d PC'!V21</f>
        <v>-</v>
      </c>
      <c r="W102" s="129" t="str">
        <f>'3d PC'!W21</f>
        <v>-</v>
      </c>
      <c r="X102" s="129" t="str">
        <f>'3d PC'!X21</f>
        <v>-</v>
      </c>
      <c r="Y102" s="129" t="str">
        <f>'3d PC'!Y21</f>
        <v>-</v>
      </c>
      <c r="Z102" s="129" t="str">
        <f>'3d PC'!Z21</f>
        <v>-</v>
      </c>
      <c r="AA102" s="28"/>
    </row>
    <row r="103" spans="1:27" s="29" customFormat="1" ht="11.25" x14ac:dyDescent="0.15">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t="str">
        <f>'3e NC-Elec'!V35</f>
        <v>-</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15">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t="str">
        <f>IF('3g CPIH'!Q$16="-","-",'3h OC '!$E$8*('3g CPIH'!Q$16/'3g CPIH'!$G$16))</f>
        <v>-</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f>IF('3i SMNCC'!P$38="-","-",'3i SMNCC'!P$38)</f>
        <v>16.855736391237045</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15">
      <c r="A106" s="256"/>
      <c r="B106" s="132" t="s">
        <v>349</v>
      </c>
      <c r="C106" s="132" t="s">
        <v>389</v>
      </c>
      <c r="D106" s="134" t="s">
        <v>323</v>
      </c>
      <c r="E106" s="131"/>
      <c r="F106" s="30"/>
      <c r="G106" s="129">
        <f>IF('3g CPIH'!C$16="-","-",'3j PAAC PAP'!$G$10*('3g CPIH'!C$16/'3g CPIH'!$G$16))</f>
        <v>3.3460635029354204</v>
      </c>
      <c r="H106" s="129">
        <f>IF('3g CPIH'!D$16="-","-",'3j PAAC PAP'!$G$10*('3g CPIH'!D$16/'3g CPIH'!$G$16))</f>
        <v>3.3527623287671227</v>
      </c>
      <c r="I106" s="129">
        <f>IF('3g CPIH'!E$16="-","-",'3j PAAC PAP'!$G$10*('3g CPIH'!E$16/'3g CPIH'!$G$16))</f>
        <v>3.3628105675146771</v>
      </c>
      <c r="J106" s="129">
        <f>IF('3g CPIH'!F$16="-","-",'3j PAAC PAP'!$G$10*('3g CPIH'!F$16/'3g CPIH'!$G$16))</f>
        <v>3.3829070450097847</v>
      </c>
      <c r="K106" s="129">
        <f>IF('3g CPIH'!G$16="-","-",'3j PAAC PAP'!$G$10*('3g CPIH'!G$16/'3g CPIH'!$G$16))</f>
        <v>3.4230999999999998</v>
      </c>
      <c r="L106" s="129">
        <f>IF('3g CPIH'!H$16="-","-",'3j PAAC PAP'!$G$10*('3g CPIH'!H$16/'3g CPIH'!$G$16))</f>
        <v>3.4666423679060667</v>
      </c>
      <c r="M106" s="129">
        <f>IF('3g CPIH'!I$16="-","-",'3j PAAC PAP'!$G$10*('3g CPIH'!I$16/'3g CPIH'!$G$16))</f>
        <v>3.516883561643835</v>
      </c>
      <c r="N106" s="129">
        <f>IF('3g CPIH'!J$16="-","-",'3j PAAC PAP'!$G$10*('3g CPIH'!J$16/'3g CPIH'!$G$16))</f>
        <v>3.547028277886497</v>
      </c>
      <c r="O106" s="30"/>
      <c r="P106" s="129">
        <f>IF('3g CPIH'!L$16="-","-",'3j PAAC PAP'!$G$10*('3g CPIH'!L$16/'3g CPIH'!$G$16))</f>
        <v>3.547028277886497</v>
      </c>
      <c r="Q106" s="129">
        <f>IF('3g CPIH'!M$16="-","-",'3j PAAC PAP'!$G$10*('3g CPIH'!M$16/'3g CPIH'!$G$16))</f>
        <v>3.5872212328767121</v>
      </c>
      <c r="R106" s="129">
        <f>IF('3g CPIH'!N$16="-","-",'3j PAAC PAP'!$G$10*('3g CPIH'!N$16/'3g CPIH'!$G$16))</f>
        <v>3.6140165362035224</v>
      </c>
      <c r="S106" s="129">
        <f>IF('3g CPIH'!O$16="-","-",'3j PAAC PAP'!$G$10*('3g CPIH'!O$16/'3g CPIH'!$G$16))</f>
        <v>3.6341130136986299</v>
      </c>
      <c r="T106" s="129">
        <f>IF('3g CPIH'!P$16="-","-",'3j PAAC PAP'!$G$10*('3g CPIH'!P$16/'3g CPIH'!$G$16))</f>
        <v>3.6441612524461835</v>
      </c>
      <c r="U106" s="129" t="str">
        <f>IF('3g CPIH'!Q$16="-","-",'3j PAAC PAP'!$G$10*('3g CPIH'!Q$16/'3g CPIH'!$G$16))</f>
        <v>-</v>
      </c>
      <c r="V106" s="129" t="str">
        <f>IF('3g CPIH'!R$16="-","-",'3j PAAC PAP'!$G$10*('3g CPIH'!R$16/'3g CPIH'!$G$16))</f>
        <v>-</v>
      </c>
      <c r="W106" s="129" t="str">
        <f>IF('3g CPIH'!S$16="-","-",'3j PAAC PAP'!$G$10*('3g CPIH'!S$16/'3g CPIH'!$G$16))</f>
        <v>-</v>
      </c>
      <c r="X106" s="129" t="str">
        <f>IF('3g CPIH'!T$16="-","-",'3j PAAC PAP'!$G$10*('3g CPIH'!T$16/'3g CPIH'!$G$16))</f>
        <v>-</v>
      </c>
      <c r="Y106" s="129" t="str">
        <f>IF('3g CPIH'!U$16="-","-",'3j PAAC PAP'!$G$10*('3g CPIH'!U$16/'3g CPIH'!$G$16))</f>
        <v>-</v>
      </c>
      <c r="Z106" s="129" t="str">
        <f>IF('3g CPIH'!V$16="-","-",'3j PAAC PAP'!$G$10*('3g CPIH'!V$16/'3g CPIH'!$G$16))</f>
        <v>-</v>
      </c>
      <c r="AA106" s="28"/>
    </row>
    <row r="107" spans="1:27" s="29" customFormat="1" ht="11.25" customHeight="1" x14ac:dyDescent="0.15">
      <c r="A107" s="256"/>
      <c r="B107" s="132" t="s">
        <v>349</v>
      </c>
      <c r="C107" s="132" t="s">
        <v>406</v>
      </c>
      <c r="D107" s="134" t="s">
        <v>323</v>
      </c>
      <c r="E107" s="131"/>
      <c r="F107" s="30"/>
      <c r="G107" s="129">
        <f>IF(G99="-","-",SUM(G99:G105)*'3j PAAC PAP'!$G$28)</f>
        <v>2.2064756644793264</v>
      </c>
      <c r="H107" s="129">
        <f>IF(H99="-","-",SUM(H99:H105)*'3j PAAC PAP'!$G$28)</f>
        <v>2.1161123552126289</v>
      </c>
      <c r="I107" s="129">
        <f>IF(I99="-","-",SUM(I99:I105)*'3j PAAC PAP'!$G$28)</f>
        <v>2.1670466544181437</v>
      </c>
      <c r="J107" s="129">
        <f>IF(J99="-","-",SUM(J99:J105)*'3j PAAC PAP'!$G$28)</f>
        <v>2.1253819995499295</v>
      </c>
      <c r="K107" s="129">
        <f>IF(K99="-","-",SUM(K99:K105)*'3j PAAC PAP'!$G$28)</f>
        <v>2.3168297426679652</v>
      </c>
      <c r="L107" s="129">
        <f>IF(L99="-","-",SUM(L99:L105)*'3j PAAC PAP'!$G$28)</f>
        <v>2.2890446120738193</v>
      </c>
      <c r="M107" s="129">
        <f>IF(M99="-","-",SUM(M99:M105)*'3j PAAC PAP'!$G$28)</f>
        <v>2.4881708175670711</v>
      </c>
      <c r="N107" s="129">
        <f>IF(N99="-","-",SUM(N99:N105)*'3j PAAC PAP'!$G$28)</f>
        <v>2.6153912172893419</v>
      </c>
      <c r="O107" s="30"/>
      <c r="P107" s="129">
        <f>IF(P99="-","-",SUM(P99:P105)*'3j PAAC PAP'!$G$28)</f>
        <v>2.6153912172893419</v>
      </c>
      <c r="Q107" s="129">
        <f>IF(Q99="-","-",SUM(Q99:Q105)*'3j PAAC PAP'!$G$28)</f>
        <v>2.8881520012884239</v>
      </c>
      <c r="R107" s="129">
        <f>IF(R99="-","-",SUM(R99:R105)*'3j PAAC PAP'!$G$28)</f>
        <v>2.7989808140892478</v>
      </c>
      <c r="S107" s="129">
        <f>IF(S99="-","-",SUM(S99:S105)*'3j PAAC PAP'!$G$28)</f>
        <v>2.7801361274781633</v>
      </c>
      <c r="T107" s="129">
        <f>IF(T99="-","-",SUM(T99:T105)*'3j PAAC PAP'!$G$28)</f>
        <v>2.6973914522896978</v>
      </c>
      <c r="U107" s="129" t="str">
        <f>IF(U99="-","-",SUM(U99:U105)*'3j PAAC PAP'!$G$28)</f>
        <v>-</v>
      </c>
      <c r="V107" s="129" t="str">
        <f>IF(V99="-","-",SUM(V99:V105)*'3j PAAC PAP'!$G$28)</f>
        <v>-</v>
      </c>
      <c r="W107" s="129" t="str">
        <f>IF(W99="-","-",SUM(W99:W105)*'3j PAAC PAP'!$G$28)</f>
        <v>-</v>
      </c>
      <c r="X107" s="129" t="str">
        <f>IF(X99="-","-",SUM(X99:X105)*'3j PAAC PAP'!$G$28)</f>
        <v>-</v>
      </c>
      <c r="Y107" s="129" t="str">
        <f>IF(Y99="-","-",SUM(Y99:Y105)*'3j PAAC PAP'!$G$28)</f>
        <v>-</v>
      </c>
      <c r="Z107" s="129" t="str">
        <f>IF(Z99="-","-",SUM(Z99:Z105)*'3j PAAC PAP'!$G$28)</f>
        <v>-</v>
      </c>
      <c r="AA107" s="28"/>
    </row>
    <row r="108" spans="1:27" s="29" customFormat="1" ht="11.25" customHeight="1" x14ac:dyDescent="0.15">
      <c r="A108" s="256"/>
      <c r="B108" s="132" t="s">
        <v>388</v>
      </c>
      <c r="C108" s="132" t="s">
        <v>518</v>
      </c>
      <c r="D108" s="134" t="s">
        <v>323</v>
      </c>
      <c r="E108" s="131"/>
      <c r="F108" s="30"/>
      <c r="G108" s="129">
        <f>IF(G99="-","-",SUM(G99:G107)*'3k EBIT'!$E$8)</f>
        <v>8.9116249468754116</v>
      </c>
      <c r="H108" s="129">
        <f>IF(H99="-","-",SUM(H99:H107)*'3k EBIT'!$E$8)</f>
        <v>8.5494448764075841</v>
      </c>
      <c r="I108" s="129">
        <f>IF(I99="-","-",SUM(I99:I107)*'3k EBIT'!$E$8)</f>
        <v>8.7538595063947504</v>
      </c>
      <c r="J108" s="129">
        <f>IF(J99="-","-",SUM(J99:J107)*'3k EBIT'!$E$8)</f>
        <v>8.5871951658827363</v>
      </c>
      <c r="K108" s="129">
        <f>IF(K99="-","-",SUM(K99:K107)*'3k EBIT'!$E$8)</f>
        <v>9.3555793762302706</v>
      </c>
      <c r="L108" s="129">
        <f>IF(L99="-","-",SUM(L99:L107)*'3k EBIT'!$E$8)</f>
        <v>9.2450188002790394</v>
      </c>
      <c r="M108" s="129">
        <f>IF(M99="-","-",SUM(M99:M107)*'3k EBIT'!$E$8)</f>
        <v>10.044384260468108</v>
      </c>
      <c r="N108" s="129">
        <f>IF(N99="-","-",SUM(N99:N107)*'3k EBIT'!$E$8)</f>
        <v>10.555055655998876</v>
      </c>
      <c r="O108" s="30"/>
      <c r="P108" s="129">
        <f>IF(P99="-","-",SUM(P99:P107)*'3k EBIT'!$E$8)</f>
        <v>10.555055655998876</v>
      </c>
      <c r="Q108" s="129">
        <f>IF(Q99="-","-",SUM(Q99:Q107)*'3k EBIT'!$E$8)</f>
        <v>11.649462816387731</v>
      </c>
      <c r="R108" s="129">
        <f>IF(R99="-","-",SUM(R99:R107)*'3k EBIT'!$E$8)</f>
        <v>11.292451763187385</v>
      </c>
      <c r="S108" s="129">
        <f>IF(S99="-","-",SUM(S99:S107)*'3k EBIT'!$E$8)</f>
        <v>11.217283611852729</v>
      </c>
      <c r="T108" s="129">
        <f>IF(T99="-","-",SUM(T99:T107)*'3k EBIT'!$E$8)</f>
        <v>10.885715168052501</v>
      </c>
      <c r="U108" s="129" t="str">
        <f>IF(U99="-","-",SUM(U99:U107)*'3k EBIT'!$E$8)</f>
        <v>-</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15">
      <c r="A109" s="256"/>
      <c r="B109" s="132" t="s">
        <v>292</v>
      </c>
      <c r="C109" s="177" t="s">
        <v>519</v>
      </c>
      <c r="D109" s="134" t="s">
        <v>323</v>
      </c>
      <c r="E109" s="130"/>
      <c r="F109" s="30"/>
      <c r="G109" s="129">
        <f>IF(G99="-","-",SUM(G99:G102,G104:G108)*'3l HAP'!$E$9)</f>
        <v>5.0796611886954217</v>
      </c>
      <c r="H109" s="129">
        <f>IF(H99="-","-",SUM(H99:H102,H104:H108)*'3l HAP'!$E$9)</f>
        <v>4.7898242103830473</v>
      </c>
      <c r="I109" s="129">
        <f>IF(I99="-","-",SUM(I99:I102,I104:I108)*'3l HAP'!$E$9)</f>
        <v>4.8182170172983225</v>
      </c>
      <c r="J109" s="129">
        <f>IF(J99="-","-",SUM(J99:J102,J104:J108)*'3l HAP'!$E$9)</f>
        <v>4.6978735521837702</v>
      </c>
      <c r="K109" s="129">
        <f>IF(K99="-","-",SUM(K99:K102,K104:K108)*'3l HAP'!$E$9)</f>
        <v>5.3072932441661145</v>
      </c>
      <c r="L109" s="129">
        <f>IF(L99="-","-",SUM(L99:L102,L104:L108)*'3l HAP'!$E$9)</f>
        <v>5.2092118667834955</v>
      </c>
      <c r="M109" s="129">
        <f>IF(M99="-","-",SUM(M99:M102,M104:M108)*'3l HAP'!$E$9)</f>
        <v>5.8803998997819837</v>
      </c>
      <c r="N109" s="129">
        <f>IF(N99="-","-",SUM(N99:N102,N104:N108)*'3l HAP'!$E$9)</f>
        <v>6.2796733759567456</v>
      </c>
      <c r="O109" s="30"/>
      <c r="P109" s="129">
        <f>IF(P99="-","-",SUM(P99:P102,P104:P108)*'3l HAP'!$E$9)</f>
        <v>6.2796733759567456</v>
      </c>
      <c r="Q109" s="129">
        <f>IF(Q99="-","-",SUM(Q99:Q102,Q104:Q108)*'3l HAP'!$E$9)</f>
        <v>7.0814963288629658</v>
      </c>
      <c r="R109" s="129">
        <f>IF(R99="-","-",SUM(R99:R102,R104:R108)*'3l HAP'!$E$9)</f>
        <v>6.7760433220945746</v>
      </c>
      <c r="S109" s="129">
        <f>IF(S99="-","-",SUM(S99:S102,S104:S108)*'3l HAP'!$E$9)</f>
        <v>6.8013791796776149</v>
      </c>
      <c r="T109" s="129">
        <f>IF(T99="-","-",SUM(T99:T102,T104:T108)*'3l HAP'!$E$9)</f>
        <v>6.4900747371315575</v>
      </c>
      <c r="U109" s="129" t="str">
        <f>IF(U99="-","-",SUM(U99:U102,U104:U108)*'3l HAP'!$E$9)</f>
        <v>-</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15">
      <c r="A110" s="256"/>
      <c r="B110" s="132" t="s">
        <v>44</v>
      </c>
      <c r="C110" s="132" t="str">
        <f>B110&amp;"_"&amp;D110</f>
        <v>Total_Southern</v>
      </c>
      <c r="D110" s="134" t="s">
        <v>323</v>
      </c>
      <c r="E110" s="131"/>
      <c r="F110" s="30"/>
      <c r="G110" s="129">
        <f t="shared" ref="G110:N110" si="14">IF(G99="-","-",SUM(G99:G109))</f>
        <v>474.11235939431776</v>
      </c>
      <c r="H110" s="129">
        <f t="shared" si="14"/>
        <v>454.76042131766553</v>
      </c>
      <c r="I110" s="129">
        <f t="shared" si="14"/>
        <v>465.54747441685447</v>
      </c>
      <c r="J110" s="129">
        <f t="shared" si="14"/>
        <v>456.6553271795874</v>
      </c>
      <c r="K110" s="129">
        <f t="shared" si="14"/>
        <v>497.70600439601958</v>
      </c>
      <c r="L110" s="129">
        <f t="shared" si="14"/>
        <v>491.78894774053629</v>
      </c>
      <c r="M110" s="129">
        <f t="shared" si="14"/>
        <v>534.5319847213874</v>
      </c>
      <c r="N110" s="129">
        <f t="shared" si="14"/>
        <v>561.80868896580921</v>
      </c>
      <c r="O110" s="30"/>
      <c r="P110" s="129">
        <f t="shared" ref="P110:Z110" si="15">IF(P99="-","-",SUM(P99:P109))</f>
        <v>561.80868896580921</v>
      </c>
      <c r="Q110" s="129">
        <f t="shared" si="15"/>
        <v>620.21086498930947</v>
      </c>
      <c r="R110" s="129">
        <f t="shared" si="15"/>
        <v>601.11536431222248</v>
      </c>
      <c r="S110" s="129">
        <f t="shared" si="15"/>
        <v>597.18448331263369</v>
      </c>
      <c r="T110" s="129">
        <f t="shared" si="15"/>
        <v>579.42221535192607</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t="str">
        <f>'3a DF'!V21</f>
        <v>-</v>
      </c>
      <c r="V111" s="38" t="str">
        <f>'3a DF'!W21</f>
        <v>-</v>
      </c>
      <c r="W111" s="38" t="str">
        <f>'3a DF'!X21</f>
        <v>-</v>
      </c>
      <c r="X111" s="38" t="str">
        <f>'3a DF'!Y21</f>
        <v>-</v>
      </c>
      <c r="Y111" s="38" t="str">
        <f>'3a DF'!Z21</f>
        <v>-</v>
      </c>
      <c r="Z111" s="38" t="str">
        <f>'3a DF'!AA21</f>
        <v>-</v>
      </c>
      <c r="AA111" s="28"/>
    </row>
    <row r="112" spans="1:27" s="29" customFormat="1" ht="11.25" x14ac:dyDescent="0.15">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t="str">
        <f>'3b CM'!U21</f>
        <v>-</v>
      </c>
      <c r="V112" s="38" t="str">
        <f>'3b CM'!V21</f>
        <v>-</v>
      </c>
      <c r="W112" s="38" t="str">
        <f>'3b CM'!W21</f>
        <v>-</v>
      </c>
      <c r="X112" s="38" t="str">
        <f>'3b CM'!X21</f>
        <v>-</v>
      </c>
      <c r="Y112" s="38" t="str">
        <f>'3b CM'!Y21</f>
        <v>-</v>
      </c>
      <c r="Z112" s="38" t="str">
        <f>'3b CM'!Z21</f>
        <v>-</v>
      </c>
      <c r="AA112" s="28"/>
    </row>
    <row r="113" spans="1:27" s="29" customFormat="1" ht="12.4" customHeight="1" x14ac:dyDescent="0.15">
      <c r="A113" s="256"/>
      <c r="B113" s="135" t="s">
        <v>600</v>
      </c>
      <c r="C113" s="135" t="s">
        <v>601</v>
      </c>
      <c r="D113" s="133" t="s">
        <v>324</v>
      </c>
      <c r="E113" s="128"/>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f>IF('3c AA'!W63="-","-",'3c AA'!W63)</f>
        <v>4.5582544646734542</v>
      </c>
      <c r="U113" s="38" t="str">
        <f>IF('3c AA'!X63="-","-",'3c AA'!X63)</f>
        <v>-</v>
      </c>
      <c r="V113" s="38" t="str">
        <f>IF('3c AA'!Y63="-","-",'3c AA'!Y63)</f>
        <v>-</v>
      </c>
      <c r="W113" s="38" t="str">
        <f>IF('3c AA'!Z63="-","-",'3c AA'!Z63)</f>
        <v>-</v>
      </c>
      <c r="X113" s="38" t="str">
        <f>IF('3c AA'!AA63="-","-",'3c AA'!AA63)</f>
        <v>-</v>
      </c>
      <c r="Y113" s="38" t="str">
        <f>IF('3c AA'!AB63="-","-",'3c AA'!AB63)</f>
        <v>-</v>
      </c>
      <c r="Z113" s="38" t="str">
        <f>IF('3c AA'!AC63="-","-",'3c AA'!AC63)</f>
        <v>-</v>
      </c>
      <c r="AA113" s="28"/>
    </row>
    <row r="114" spans="1:27" s="29" customFormat="1" ht="12.4" customHeight="1" x14ac:dyDescent="0.15">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t="str">
        <f>'3d PC'!U22</f>
        <v>-</v>
      </c>
      <c r="V114" s="38" t="str">
        <f>'3d PC'!V22</f>
        <v>-</v>
      </c>
      <c r="W114" s="38" t="str">
        <f>'3d PC'!W22</f>
        <v>-</v>
      </c>
      <c r="X114" s="38" t="str">
        <f>'3d PC'!X22</f>
        <v>-</v>
      </c>
      <c r="Y114" s="38" t="str">
        <f>'3d PC'!Y22</f>
        <v>-</v>
      </c>
      <c r="Z114" s="38" t="str">
        <f>'3d PC'!Z22</f>
        <v>-</v>
      </c>
      <c r="AA114" s="28"/>
    </row>
    <row r="115" spans="1:27" s="29" customFormat="1" ht="11.25" customHeight="1" x14ac:dyDescent="0.15">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t="str">
        <f>'3e NC-Elec'!V36</f>
        <v>-</v>
      </c>
      <c r="V115" s="38" t="str">
        <f>'3e NC-Elec'!W36</f>
        <v>-</v>
      </c>
      <c r="W115" s="38" t="str">
        <f>'3e NC-Elec'!X36</f>
        <v>-</v>
      </c>
      <c r="X115" s="38" t="str">
        <f>'3e NC-Elec'!Y36</f>
        <v>-</v>
      </c>
      <c r="Y115" s="38" t="str">
        <f>'3e NC-Elec'!Z36</f>
        <v>-</v>
      </c>
      <c r="Z115" s="38" t="str">
        <f>'3e NC-Elec'!AA36</f>
        <v>-</v>
      </c>
      <c r="AA115" s="28"/>
    </row>
    <row r="116" spans="1:27" s="29" customFormat="1" ht="11.25" customHeight="1" x14ac:dyDescent="0.15">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t="str">
        <f>IF('3g CPIH'!Q$16="-","-",'3h OC '!$E$8*('3g CPIH'!Q$16/'3g CPIH'!$G$16))</f>
        <v>-</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f>IF('3i SMNCC'!P$38="-","-",'3i SMNCC'!P$38)</f>
        <v>16.855736391237045</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15">
      <c r="A118" s="256"/>
      <c r="B118" s="135" t="s">
        <v>349</v>
      </c>
      <c r="C118" s="135" t="s">
        <v>389</v>
      </c>
      <c r="D118" s="133" t="s">
        <v>324</v>
      </c>
      <c r="E118" s="128"/>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f>IF('3g CPIH'!P$16="-","-",'3j PAAC PAP'!$G$10*('3g CPIH'!P$16/'3g CPIH'!$G$16))</f>
        <v>3.6441612524461835</v>
      </c>
      <c r="U118" s="38" t="str">
        <f>IF('3g CPIH'!Q$16="-","-",'3j PAAC PAP'!$G$10*('3g CPIH'!Q$16/'3g CPIH'!$G$16))</f>
        <v>-</v>
      </c>
      <c r="V118" s="38" t="str">
        <f>IF('3g CPIH'!R$16="-","-",'3j PAAC PAP'!$G$10*('3g CPIH'!R$16/'3g CPIH'!$G$16))</f>
        <v>-</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15">
      <c r="A119" s="256"/>
      <c r="B119" s="135" t="s">
        <v>349</v>
      </c>
      <c r="C119" s="135" t="s">
        <v>406</v>
      </c>
      <c r="D119" s="133" t="s">
        <v>324</v>
      </c>
      <c r="E119" s="128"/>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2.3642949973705405</v>
      </c>
      <c r="M119" s="38">
        <f>IF(M111="-","-",SUM(M111:M117)*'3j PAAC PAP'!$G$28)</f>
        <v>2.542885391712197</v>
      </c>
      <c r="N119" s="38">
        <f>IF(N111="-","-",SUM(N111:N117)*'3j PAAC PAP'!$G$28)</f>
        <v>2.6702635806150279</v>
      </c>
      <c r="O119" s="30"/>
      <c r="P119" s="38">
        <f>IF(P111="-","-",SUM(P111:P117)*'3j PAAC PAP'!$G$28)</f>
        <v>2.6702635806150279</v>
      </c>
      <c r="Q119" s="38">
        <f>IF(Q111="-","-",SUM(Q111:Q117)*'3j PAAC PAP'!$G$28)</f>
        <v>2.9840035665516371</v>
      </c>
      <c r="R119" s="38">
        <f>IF(R111="-","-",SUM(R111:R117)*'3j PAAC PAP'!$G$28)</f>
        <v>2.887882284031055</v>
      </c>
      <c r="S119" s="38">
        <f>IF(S111="-","-",SUM(S111:S117)*'3j PAAC PAP'!$G$28)</f>
        <v>2.9136351994635374</v>
      </c>
      <c r="T119" s="38">
        <f>IF(T111="-","-",SUM(T111:T117)*'3j PAAC PAP'!$G$28)</f>
        <v>2.8264510265213629</v>
      </c>
      <c r="U119" s="38" t="str">
        <f>IF(U111="-","-",SUM(U111:U117)*'3j PAAC PAP'!$G$28)</f>
        <v>-</v>
      </c>
      <c r="V119" s="38" t="str">
        <f>IF(V111="-","-",SUM(V111:V117)*'3j PAAC PAP'!$G$28)</f>
        <v>-</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15">
      <c r="A120" s="256"/>
      <c r="B120" s="135" t="s">
        <v>388</v>
      </c>
      <c r="C120" s="135" t="s">
        <v>518</v>
      </c>
      <c r="D120" s="133" t="s">
        <v>324</v>
      </c>
      <c r="E120" s="128"/>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9.5467336585644791</v>
      </c>
      <c r="M120" s="38">
        <f>IF(M111="-","-",SUM(M111:M119)*'3k EBIT'!$E$8)</f>
        <v>10.263761210091037</v>
      </c>
      <c r="N120" s="38">
        <f>IF(N111="-","-",SUM(N111:N119)*'3k EBIT'!$E$8)</f>
        <v>10.775065258066892</v>
      </c>
      <c r="O120" s="30"/>
      <c r="P120" s="38">
        <f>IF(P111="-","-",SUM(P111:P119)*'3k EBIT'!$E$8)</f>
        <v>10.775065258066892</v>
      </c>
      <c r="Q120" s="38">
        <f>IF(Q111="-","-",SUM(Q111:Q119)*'3k EBIT'!$E$8)</f>
        <v>12.033777678242505</v>
      </c>
      <c r="R120" s="38">
        <f>IF(R111="-","-",SUM(R111:R119)*'3k EBIT'!$E$8)</f>
        <v>11.648900362076194</v>
      </c>
      <c r="S120" s="38">
        <f>IF(S111="-","-",SUM(S111:S119)*'3k EBIT'!$E$8)</f>
        <v>11.752545370666072</v>
      </c>
      <c r="T120" s="38">
        <f>IF(T111="-","-",SUM(T111:T119)*'3k EBIT'!$E$8)</f>
        <v>11.403176852748784</v>
      </c>
      <c r="U120" s="38" t="str">
        <f>IF(U111="-","-",SUM(U111:U119)*'3k EBIT'!$E$8)</f>
        <v>-</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15">
      <c r="A121" s="256"/>
      <c r="B121" s="135" t="s">
        <v>292</v>
      </c>
      <c r="C121" s="179" t="s">
        <v>519</v>
      </c>
      <c r="D121" s="133" t="s">
        <v>324</v>
      </c>
      <c r="E121" s="127"/>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5.2442021657122044</v>
      </c>
      <c r="M121" s="38">
        <f>IF(M111="-","-",SUM(M111:M114,M116:M120)*'3l HAP'!$E$9)</f>
        <v>5.8924532916927879</v>
      </c>
      <c r="N121" s="38">
        <f>IF(N111="-","-",SUM(N111:N114,N116:N120)*'3l HAP'!$E$9)</f>
        <v>6.2922273015256112</v>
      </c>
      <c r="O121" s="30"/>
      <c r="P121" s="38">
        <f>IF(P111="-","-",SUM(P111:P114,P116:P120)*'3l HAP'!$E$9)</f>
        <v>6.2922273015256112</v>
      </c>
      <c r="Q121" s="38">
        <f>IF(Q111="-","-",SUM(Q111:Q114,Q116:Q120)*'3l HAP'!$E$9)</f>
        <v>7.0984078257899617</v>
      </c>
      <c r="R121" s="38">
        <f>IF(R111="-","-",SUM(R111:R114,R116:R120)*'3l HAP'!$E$9)</f>
        <v>6.7752845407603752</v>
      </c>
      <c r="S121" s="38">
        <f>IF(S111="-","-",SUM(S111:S114,S116:S120)*'3l HAP'!$E$9)</f>
        <v>6.8142948445906573</v>
      </c>
      <c r="T121" s="38">
        <f>IF(T111="-","-",SUM(T111:T114,T116:T120)*'3l HAP'!$E$9)</f>
        <v>6.4918423027913974</v>
      </c>
      <c r="U121" s="38" t="str">
        <f>IF(U111="-","-",SUM(U111:U114,U116:U120)*'3l HAP'!$E$9)</f>
        <v>-</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15">
      <c r="A122" s="256"/>
      <c r="B122" s="135" t="s">
        <v>44</v>
      </c>
      <c r="C122" s="135" t="str">
        <f>B122&amp;"_"&amp;D122</f>
        <v>Total_South East</v>
      </c>
      <c r="D122" s="133" t="s">
        <v>324</v>
      </c>
      <c r="E122" s="128"/>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507.70366086374793</v>
      </c>
      <c r="M122" s="38">
        <f t="shared" si="16"/>
        <v>546.09018858744241</v>
      </c>
      <c r="N122" s="38">
        <f t="shared" si="16"/>
        <v>573.40069084887853</v>
      </c>
      <c r="O122" s="30"/>
      <c r="P122" s="38">
        <f t="shared" ref="P122:Z122" si="17">IF(P111="-","-",SUM(P111:P121))</f>
        <v>573.40069084887853</v>
      </c>
      <c r="Q122" s="38">
        <f t="shared" si="17"/>
        <v>640.45486612374043</v>
      </c>
      <c r="R122" s="38">
        <f t="shared" si="17"/>
        <v>619.87505035493257</v>
      </c>
      <c r="S122" s="38">
        <f t="shared" si="17"/>
        <v>625.36905885766032</v>
      </c>
      <c r="T122" s="38">
        <f t="shared" si="17"/>
        <v>606.65879717850498</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t="str">
        <f>'3a DF'!V22</f>
        <v>-</v>
      </c>
      <c r="V123" s="129" t="str">
        <f>'3a DF'!W22</f>
        <v>-</v>
      </c>
      <c r="W123" s="129" t="str">
        <f>'3a DF'!X22</f>
        <v>-</v>
      </c>
      <c r="X123" s="129" t="str">
        <f>'3a DF'!Y22</f>
        <v>-</v>
      </c>
      <c r="Y123" s="129" t="str">
        <f>'3a DF'!Z22</f>
        <v>-</v>
      </c>
      <c r="Z123" s="129" t="str">
        <f>'3a DF'!AA22</f>
        <v>-</v>
      </c>
      <c r="AA123" s="28"/>
    </row>
    <row r="124" spans="1:27" s="29" customFormat="1" ht="11.25" x14ac:dyDescent="0.15">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t="str">
        <f>'3b CM'!U22</f>
        <v>-</v>
      </c>
      <c r="V124" s="129" t="str">
        <f>'3b CM'!V22</f>
        <v>-</v>
      </c>
      <c r="W124" s="129" t="str">
        <f>'3b CM'!W22</f>
        <v>-</v>
      </c>
      <c r="X124" s="129" t="str">
        <f>'3b CM'!X22</f>
        <v>-</v>
      </c>
      <c r="Y124" s="129" t="str">
        <f>'3b CM'!Y22</f>
        <v>-</v>
      </c>
      <c r="Z124" s="129" t="str">
        <f>'3b CM'!Z22</f>
        <v>-</v>
      </c>
      <c r="AA124" s="28"/>
    </row>
    <row r="125" spans="1:27" s="29" customFormat="1" ht="11.25" customHeight="1" x14ac:dyDescent="0.15">
      <c r="A125" s="256"/>
      <c r="B125" s="132" t="s">
        <v>600</v>
      </c>
      <c r="C125" s="132" t="s">
        <v>601</v>
      </c>
      <c r="D125" s="134" t="s">
        <v>325</v>
      </c>
      <c r="E125" s="131"/>
      <c r="F125" s="30"/>
      <c r="G125" s="129" t="str">
        <f>IF('3c AA'!J64="-","-",'3c AA'!J64)</f>
        <v>-</v>
      </c>
      <c r="H125" s="129" t="str">
        <f>IF('3c AA'!K64="-","-",'3c AA'!K64)</f>
        <v>-</v>
      </c>
      <c r="I125" s="129" t="str">
        <f>IF('3c AA'!L64="-","-",'3c AA'!L64)</f>
        <v>-</v>
      </c>
      <c r="J125" s="129" t="str">
        <f>IF('3c AA'!M64="-","-",'3c AA'!M64)</f>
        <v>-</v>
      </c>
      <c r="K125" s="129" t="str">
        <f>IF('3c AA'!N64="-","-",'3c AA'!N64)</f>
        <v>-</v>
      </c>
      <c r="L125" s="129" t="str">
        <f>IF('3c AA'!O64="-","-",'3c AA'!O64)</f>
        <v>-</v>
      </c>
      <c r="M125" s="129" t="str">
        <f>IF('3c AA'!P64="-","-",'3c AA'!P64)</f>
        <v>-</v>
      </c>
      <c r="N125" s="129" t="str">
        <f>IF('3c AA'!Q64="-","-",'3c AA'!Q64)</f>
        <v>-</v>
      </c>
      <c r="O125" s="30"/>
      <c r="P125" s="129" t="str">
        <f>IF('3c AA'!S64="-","-",'3c AA'!S64)</f>
        <v>-</v>
      </c>
      <c r="Q125" s="129" t="str">
        <f>IF('3c AA'!T64="-","-",'3c AA'!T64)</f>
        <v>-</v>
      </c>
      <c r="R125" s="129" t="str">
        <f>IF('3c AA'!U64="-","-",'3c AA'!U64)</f>
        <v>-</v>
      </c>
      <c r="S125" s="129" t="str">
        <f>IF('3c AA'!V64="-","-",'3c AA'!V64)</f>
        <v>-</v>
      </c>
      <c r="T125" s="129">
        <f>IF('3c AA'!W64="-","-",'3c AA'!W64)</f>
        <v>4.4955437678108234</v>
      </c>
      <c r="U125" s="129" t="str">
        <f>IF('3c AA'!X64="-","-",'3c AA'!X64)</f>
        <v>-</v>
      </c>
      <c r="V125" s="129" t="str">
        <f>IF('3c AA'!Y64="-","-",'3c AA'!Y64)</f>
        <v>-</v>
      </c>
      <c r="W125" s="129" t="str">
        <f>IF('3c AA'!Z64="-","-",'3c AA'!Z64)</f>
        <v>-</v>
      </c>
      <c r="X125" s="129" t="str">
        <f>IF('3c AA'!AA64="-","-",'3c AA'!AA64)</f>
        <v>-</v>
      </c>
      <c r="Y125" s="129" t="str">
        <f>IF('3c AA'!AB64="-","-",'3c AA'!AB64)</f>
        <v>-</v>
      </c>
      <c r="Z125" s="129" t="str">
        <f>IF('3c AA'!AC64="-","-",'3c AA'!AC64)</f>
        <v>-</v>
      </c>
      <c r="AA125" s="28"/>
    </row>
    <row r="126" spans="1:27" s="29" customFormat="1" ht="11.25" customHeight="1" x14ac:dyDescent="0.15">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t="str">
        <f>'3d PC'!U23</f>
        <v>-</v>
      </c>
      <c r="V126" s="129" t="str">
        <f>'3d PC'!V23</f>
        <v>-</v>
      </c>
      <c r="W126" s="129" t="str">
        <f>'3d PC'!W23</f>
        <v>-</v>
      </c>
      <c r="X126" s="129" t="str">
        <f>'3d PC'!X23</f>
        <v>-</v>
      </c>
      <c r="Y126" s="129" t="str">
        <f>'3d PC'!Y23</f>
        <v>-</v>
      </c>
      <c r="Z126" s="129" t="str">
        <f>'3d PC'!Z23</f>
        <v>-</v>
      </c>
      <c r="AA126" s="28"/>
    </row>
    <row r="127" spans="1:27" s="29" customFormat="1" ht="11.25" customHeight="1" x14ac:dyDescent="0.15">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t="str">
        <f>'3e NC-Elec'!V37</f>
        <v>-</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15">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t="str">
        <f>IF('3g CPIH'!Q$16="-","-",'3h OC '!$E$8*('3g CPIH'!Q$16/'3g CPIH'!$G$16))</f>
        <v>-</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f>IF('3i SMNCC'!P$38="-","-",'3i SMNCC'!P$38)</f>
        <v>16.855736391237045</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15">
      <c r="A130" s="256"/>
      <c r="B130" s="132" t="s">
        <v>349</v>
      </c>
      <c r="C130" s="132" t="s">
        <v>389</v>
      </c>
      <c r="D130" s="134" t="s">
        <v>325</v>
      </c>
      <c r="E130" s="131"/>
      <c r="F130" s="30"/>
      <c r="G130" s="129">
        <f>IF('3g CPIH'!C$16="-","-",'3j PAAC PAP'!$G$10*('3g CPIH'!C$16/'3g CPIH'!$G$16))</f>
        <v>3.3460635029354204</v>
      </c>
      <c r="H130" s="129">
        <f>IF('3g CPIH'!D$16="-","-",'3j PAAC PAP'!$G$10*('3g CPIH'!D$16/'3g CPIH'!$G$16))</f>
        <v>3.3527623287671227</v>
      </c>
      <c r="I130" s="129">
        <f>IF('3g CPIH'!E$16="-","-",'3j PAAC PAP'!$G$10*('3g CPIH'!E$16/'3g CPIH'!$G$16))</f>
        <v>3.3628105675146771</v>
      </c>
      <c r="J130" s="129">
        <f>IF('3g CPIH'!F$16="-","-",'3j PAAC PAP'!$G$10*('3g CPIH'!F$16/'3g CPIH'!$G$16))</f>
        <v>3.3829070450097847</v>
      </c>
      <c r="K130" s="129">
        <f>IF('3g CPIH'!G$16="-","-",'3j PAAC PAP'!$G$10*('3g CPIH'!G$16/'3g CPIH'!$G$16))</f>
        <v>3.4230999999999998</v>
      </c>
      <c r="L130" s="129">
        <f>IF('3g CPIH'!H$16="-","-",'3j PAAC PAP'!$G$10*('3g CPIH'!H$16/'3g CPIH'!$G$16))</f>
        <v>3.4666423679060667</v>
      </c>
      <c r="M130" s="129">
        <f>IF('3g CPIH'!I$16="-","-",'3j PAAC PAP'!$G$10*('3g CPIH'!I$16/'3g CPIH'!$G$16))</f>
        <v>3.516883561643835</v>
      </c>
      <c r="N130" s="129">
        <f>IF('3g CPIH'!J$16="-","-",'3j PAAC PAP'!$G$10*('3g CPIH'!J$16/'3g CPIH'!$G$16))</f>
        <v>3.547028277886497</v>
      </c>
      <c r="O130" s="30"/>
      <c r="P130" s="129">
        <f>IF('3g CPIH'!L$16="-","-",'3j PAAC PAP'!$G$10*('3g CPIH'!L$16/'3g CPIH'!$G$16))</f>
        <v>3.547028277886497</v>
      </c>
      <c r="Q130" s="129">
        <f>IF('3g CPIH'!M$16="-","-",'3j PAAC PAP'!$G$10*('3g CPIH'!M$16/'3g CPIH'!$G$16))</f>
        <v>3.5872212328767121</v>
      </c>
      <c r="R130" s="129">
        <f>IF('3g CPIH'!N$16="-","-",'3j PAAC PAP'!$G$10*('3g CPIH'!N$16/'3g CPIH'!$G$16))</f>
        <v>3.6140165362035224</v>
      </c>
      <c r="S130" s="129">
        <f>IF('3g CPIH'!O$16="-","-",'3j PAAC PAP'!$G$10*('3g CPIH'!O$16/'3g CPIH'!$G$16))</f>
        <v>3.6341130136986299</v>
      </c>
      <c r="T130" s="129">
        <f>IF('3g CPIH'!P$16="-","-",'3j PAAC PAP'!$G$10*('3g CPIH'!P$16/'3g CPIH'!$G$16))</f>
        <v>3.6441612524461835</v>
      </c>
      <c r="U130" s="129" t="str">
        <f>IF('3g CPIH'!Q$16="-","-",'3j PAAC PAP'!$G$10*('3g CPIH'!Q$16/'3g CPIH'!$G$16))</f>
        <v>-</v>
      </c>
      <c r="V130" s="129" t="str">
        <f>IF('3g CPIH'!R$16="-","-",'3j PAAC PAP'!$G$10*('3g CPIH'!R$16/'3g CPIH'!$G$16))</f>
        <v>-</v>
      </c>
      <c r="W130" s="129" t="str">
        <f>IF('3g CPIH'!S$16="-","-",'3j PAAC PAP'!$G$10*('3g CPIH'!S$16/'3g CPIH'!$G$16))</f>
        <v>-</v>
      </c>
      <c r="X130" s="129" t="str">
        <f>IF('3g CPIH'!T$16="-","-",'3j PAAC PAP'!$G$10*('3g CPIH'!T$16/'3g CPIH'!$G$16))</f>
        <v>-</v>
      </c>
      <c r="Y130" s="129" t="str">
        <f>IF('3g CPIH'!U$16="-","-",'3j PAAC PAP'!$G$10*('3g CPIH'!U$16/'3g CPIH'!$G$16))</f>
        <v>-</v>
      </c>
      <c r="Z130" s="129" t="str">
        <f>IF('3g CPIH'!V$16="-","-",'3j PAAC PAP'!$G$10*('3g CPIH'!V$16/'3g CPIH'!$G$16))</f>
        <v>-</v>
      </c>
      <c r="AA130" s="28"/>
    </row>
    <row r="131" spans="1:27" s="29" customFormat="1" ht="11.25" customHeight="1" x14ac:dyDescent="0.15">
      <c r="A131" s="256"/>
      <c r="B131" s="132" t="s">
        <v>349</v>
      </c>
      <c r="C131" s="132" t="s">
        <v>406</v>
      </c>
      <c r="D131" s="134" t="s">
        <v>325</v>
      </c>
      <c r="E131" s="131"/>
      <c r="F131" s="30"/>
      <c r="G131" s="129">
        <f>IF(G123="-","-",SUM(G123:G129)*'3j PAAC PAP'!$G$28)</f>
        <v>2.2648110709605813</v>
      </c>
      <c r="H131" s="129">
        <f>IF(H123="-","-",SUM(H123:H129)*'3j PAAC PAP'!$G$28)</f>
        <v>2.1739151585665377</v>
      </c>
      <c r="I131" s="129">
        <f>IF(I123="-","-",SUM(I123:I129)*'3j PAAC PAP'!$G$28)</f>
        <v>2.294388296329462</v>
      </c>
      <c r="J131" s="129">
        <f>IF(J123="-","-",SUM(J123:J129)*'3j PAAC PAP'!$G$28)</f>
        <v>2.2524700800989446</v>
      </c>
      <c r="K131" s="129">
        <f>IF(K123="-","-",SUM(K123:K129)*'3j PAAC PAP'!$G$28)</f>
        <v>2.3913758773967753</v>
      </c>
      <c r="L131" s="129">
        <f>IF(L123="-","-",SUM(L123:L129)*'3j PAAC PAP'!$G$28)</f>
        <v>2.3633966865397333</v>
      </c>
      <c r="M131" s="129">
        <f>IF(M123="-","-",SUM(M123:M129)*'3j PAAC PAP'!$G$28)</f>
        <v>2.5502402545991814</v>
      </c>
      <c r="N131" s="129">
        <f>IF(N123="-","-",SUM(N123:N129)*'3j PAAC PAP'!$G$28)</f>
        <v>2.6765637709773982</v>
      </c>
      <c r="O131" s="30"/>
      <c r="P131" s="129">
        <f>IF(P123="-","-",SUM(P123:P129)*'3j PAAC PAP'!$G$28)</f>
        <v>2.6765637709773982</v>
      </c>
      <c r="Q131" s="129">
        <f>IF(Q123="-","-",SUM(Q123:Q129)*'3j PAAC PAP'!$G$28)</f>
        <v>2.9707296758788084</v>
      </c>
      <c r="R131" s="129">
        <f>IF(R123="-","-",SUM(R123:R129)*'3j PAAC PAP'!$G$28)</f>
        <v>2.8749849667667409</v>
      </c>
      <c r="S131" s="129">
        <f>IF(S123="-","-",SUM(S123:S129)*'3j PAAC PAP'!$G$28)</f>
        <v>2.874989842331495</v>
      </c>
      <c r="T131" s="129">
        <f>IF(T123="-","-",SUM(T123:T129)*'3j PAAC PAP'!$G$28)</f>
        <v>2.7879852775821066</v>
      </c>
      <c r="U131" s="129" t="str">
        <f>IF(U123="-","-",SUM(U123:U129)*'3j PAAC PAP'!$G$28)</f>
        <v>-</v>
      </c>
      <c r="V131" s="129" t="str">
        <f>IF(V123="-","-",SUM(V123:V129)*'3j PAAC PAP'!$G$28)</f>
        <v>-</v>
      </c>
      <c r="W131" s="129" t="str">
        <f>IF(W123="-","-",SUM(W123:W129)*'3j PAAC PAP'!$G$28)</f>
        <v>-</v>
      </c>
      <c r="X131" s="129" t="str">
        <f>IF(X123="-","-",SUM(X123:X129)*'3j PAAC PAP'!$G$28)</f>
        <v>-</v>
      </c>
      <c r="Y131" s="129" t="str">
        <f>IF(Y123="-","-",SUM(Y123:Y129)*'3j PAAC PAP'!$G$28)</f>
        <v>-</v>
      </c>
      <c r="Z131" s="129" t="str">
        <f>IF(Z123="-","-",SUM(Z123:Z129)*'3j PAAC PAP'!$G$28)</f>
        <v>-</v>
      </c>
      <c r="AA131" s="28"/>
    </row>
    <row r="132" spans="1:27" s="29" customFormat="1" ht="11.25" x14ac:dyDescent="0.15">
      <c r="A132" s="256"/>
      <c r="B132" s="132" t="s">
        <v>388</v>
      </c>
      <c r="C132" s="132" t="s">
        <v>518</v>
      </c>
      <c r="D132" s="134" t="s">
        <v>325</v>
      </c>
      <c r="E132" s="131"/>
      <c r="F132" s="30"/>
      <c r="G132" s="129">
        <f>IF(G123="-","-",SUM(G123:G131)*'3k EBIT'!$E$8)</f>
        <v>9.1455195486121834</v>
      </c>
      <c r="H132" s="129">
        <f>IF(H123="-","-",SUM(H123:H131)*'3k EBIT'!$E$8)</f>
        <v>8.7812040169576004</v>
      </c>
      <c r="I132" s="129">
        <f>IF(I123="-","-",SUM(I123:I131)*'3k EBIT'!$E$8)</f>
        <v>9.2644331771023527</v>
      </c>
      <c r="J132" s="129">
        <f>IF(J123="-","-",SUM(J123:J131)*'3k EBIT'!$E$8)</f>
        <v>9.0967521875699759</v>
      </c>
      <c r="K132" s="129">
        <f>IF(K123="-","-",SUM(K123:K131)*'3k EBIT'!$E$8)</f>
        <v>9.6544705564779569</v>
      </c>
      <c r="L132" s="129">
        <f>IF(L123="-","-",SUM(L123:L131)*'3k EBIT'!$E$8)</f>
        <v>9.5431318999296941</v>
      </c>
      <c r="M132" s="129">
        <f>IF(M123="-","-",SUM(M123:M131)*'3k EBIT'!$E$8)</f>
        <v>10.293250380211632</v>
      </c>
      <c r="N132" s="129">
        <f>IF(N123="-","-",SUM(N123:N131)*'3k EBIT'!$E$8)</f>
        <v>10.800325740586132</v>
      </c>
      <c r="O132" s="30"/>
      <c r="P132" s="129">
        <f>IF(P123="-","-",SUM(P123:P131)*'3k EBIT'!$E$8)</f>
        <v>10.800325740586132</v>
      </c>
      <c r="Q132" s="129">
        <f>IF(Q123="-","-",SUM(Q123:Q131)*'3k EBIT'!$E$8)</f>
        <v>11.980556289043539</v>
      </c>
      <c r="R132" s="129">
        <f>IF(R123="-","-",SUM(R123:R131)*'3k EBIT'!$E$8)</f>
        <v>11.597188836144189</v>
      </c>
      <c r="S132" s="129">
        <f>IF(S123="-","-",SUM(S123:S131)*'3k EBIT'!$E$8)</f>
        <v>11.597597613196021</v>
      </c>
      <c r="T132" s="129">
        <f>IF(T123="-","-",SUM(T123:T131)*'3k EBIT'!$E$8)</f>
        <v>11.248949230600562</v>
      </c>
      <c r="U132" s="129" t="str">
        <f>IF(U123="-","-",SUM(U123:U131)*'3k EBIT'!$E$8)</f>
        <v>-</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15">
      <c r="A133" s="256"/>
      <c r="B133" s="132" t="s">
        <v>292</v>
      </c>
      <c r="C133" s="177" t="s">
        <v>519</v>
      </c>
      <c r="D133" s="134" t="s">
        <v>325</v>
      </c>
      <c r="E133" s="130"/>
      <c r="F133" s="30"/>
      <c r="G133" s="129">
        <f>IF(G123="-","-",SUM(G123:G126,G128:G132)*'3l HAP'!$E$9)</f>
        <v>5.1000457425043511</v>
      </c>
      <c r="H133" s="129">
        <f>IF(H123="-","-",SUM(H123:H126,H128:H132)*'3l HAP'!$E$9)</f>
        <v>4.8085003785181852</v>
      </c>
      <c r="I133" s="129">
        <f>IF(I123="-","-",SUM(I123:I126,I128:I132)*'3l HAP'!$E$9)</f>
        <v>4.8408254386333036</v>
      </c>
      <c r="J133" s="129">
        <f>IF(J123="-","-",SUM(J123:J126,J128:J132)*'3l HAP'!$E$9)</f>
        <v>4.7197458333639215</v>
      </c>
      <c r="K133" s="129">
        <f>IF(K123="-","-",SUM(K123:K126,K128:K132)*'3l HAP'!$E$9)</f>
        <v>5.3281955888028678</v>
      </c>
      <c r="L133" s="129">
        <f>IF(L123="-","-",SUM(L123:L126,L128:L132)*'3l HAP'!$E$9)</f>
        <v>5.2294392997646257</v>
      </c>
      <c r="M133" s="129">
        <f>IF(M123="-","-",SUM(M123:M126,M128:M132)*'3l HAP'!$E$9)</f>
        <v>5.8501520710239676</v>
      </c>
      <c r="N133" s="129">
        <f>IF(N123="-","-",SUM(N123:N126,N128:N132)*'3l HAP'!$E$9)</f>
        <v>6.246588107593837</v>
      </c>
      <c r="O133" s="30"/>
      <c r="P133" s="129">
        <f>IF(P123="-","-",SUM(P123:P126,P128:P132)*'3l HAP'!$E$9)</f>
        <v>6.246588107593837</v>
      </c>
      <c r="Q133" s="129">
        <f>IF(Q123="-","-",SUM(Q123:Q126,Q128:Q132)*'3l HAP'!$E$9)</f>
        <v>7.0598523922712939</v>
      </c>
      <c r="R133" s="129">
        <f>IF(R123="-","-",SUM(R123:R126,R128:R132)*'3l HAP'!$E$9)</f>
        <v>6.7399047433352708</v>
      </c>
      <c r="S133" s="129">
        <f>IF(S123="-","-",SUM(S123:S126,S128:S132)*'3l HAP'!$E$9)</f>
        <v>6.7590474947188532</v>
      </c>
      <c r="T133" s="129">
        <f>IF(T123="-","-",SUM(T123:T126,T128:T132)*'3l HAP'!$E$9)</f>
        <v>6.4406269821890758</v>
      </c>
      <c r="U133" s="129" t="str">
        <f>IF(U123="-","-",SUM(U123:U126,U128:U132)*'3l HAP'!$E$9)</f>
        <v>-</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15">
      <c r="A134" s="256"/>
      <c r="B134" s="132" t="s">
        <v>44</v>
      </c>
      <c r="C134" s="132" t="str">
        <f>B134&amp;"_"&amp;D134</f>
        <v>Total_South Wales</v>
      </c>
      <c r="D134" s="134" t="s">
        <v>325</v>
      </c>
      <c r="E134" s="131"/>
      <c r="F134" s="30"/>
      <c r="G134" s="129">
        <f t="shared" ref="G134:N134" si="18">IF(G123="-","-",SUM(G123:G133))</f>
        <v>486.44298106002316</v>
      </c>
      <c r="H134" s="129">
        <f t="shared" si="18"/>
        <v>466.97694195008137</v>
      </c>
      <c r="I134" s="129">
        <f t="shared" si="18"/>
        <v>492.44237019681549</v>
      </c>
      <c r="J134" s="129">
        <f t="shared" si="18"/>
        <v>483.49597899831798</v>
      </c>
      <c r="K134" s="129">
        <f t="shared" si="18"/>
        <v>513.45801499275899</v>
      </c>
      <c r="L134" s="129">
        <f t="shared" si="18"/>
        <v>507.49933183216507</v>
      </c>
      <c r="M134" s="129">
        <f t="shared" si="18"/>
        <v>547.59994831098527</v>
      </c>
      <c r="N134" s="129">
        <f t="shared" si="18"/>
        <v>574.68455018575389</v>
      </c>
      <c r="O134" s="30"/>
      <c r="P134" s="129">
        <f t="shared" ref="P134:Z134" si="19">IF(P123="-","-",SUM(P123:P133))</f>
        <v>574.68455018575389</v>
      </c>
      <c r="Q134" s="129">
        <f t="shared" si="19"/>
        <v>637.6151860999197</v>
      </c>
      <c r="R134" s="129">
        <f t="shared" si="19"/>
        <v>617.11801242211618</v>
      </c>
      <c r="S134" s="129">
        <f t="shared" si="19"/>
        <v>617.15866974628852</v>
      </c>
      <c r="T134" s="129">
        <f t="shared" si="19"/>
        <v>598.49034193979105</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t="str">
        <f>'3a DF'!V23</f>
        <v>-</v>
      </c>
      <c r="V135" s="38" t="str">
        <f>'3a DF'!W23</f>
        <v>-</v>
      </c>
      <c r="W135" s="38" t="str">
        <f>'3a DF'!X23</f>
        <v>-</v>
      </c>
      <c r="X135" s="38" t="str">
        <f>'3a DF'!Y23</f>
        <v>-</v>
      </c>
      <c r="Y135" s="38" t="str">
        <f>'3a DF'!Z23</f>
        <v>-</v>
      </c>
      <c r="Z135" s="38" t="str">
        <f>'3a DF'!AA23</f>
        <v>-</v>
      </c>
      <c r="AA135" s="28"/>
    </row>
    <row r="136" spans="1:27" s="29" customFormat="1" ht="11.25" customHeight="1" x14ac:dyDescent="0.15">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t="str">
        <f>'3b CM'!U23</f>
        <v>-</v>
      </c>
      <c r="V136" s="38" t="str">
        <f>'3b CM'!V23</f>
        <v>-</v>
      </c>
      <c r="W136" s="38" t="str">
        <f>'3b CM'!W23</f>
        <v>-</v>
      </c>
      <c r="X136" s="38" t="str">
        <f>'3b CM'!X23</f>
        <v>-</v>
      </c>
      <c r="Y136" s="38" t="str">
        <f>'3b CM'!Y23</f>
        <v>-</v>
      </c>
      <c r="Z136" s="38" t="str">
        <f>'3b CM'!Z23</f>
        <v>-</v>
      </c>
      <c r="AA136" s="28"/>
    </row>
    <row r="137" spans="1:27" s="29" customFormat="1" ht="11.25" customHeight="1" x14ac:dyDescent="0.15">
      <c r="A137" s="256"/>
      <c r="B137" s="135" t="s">
        <v>600</v>
      </c>
      <c r="C137" s="135" t="s">
        <v>601</v>
      </c>
      <c r="D137" s="133" t="s">
        <v>326</v>
      </c>
      <c r="E137" s="128"/>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f>IF('3c AA'!W65="-","-",'3c AA'!W65)</f>
        <v>4.4755123629600444</v>
      </c>
      <c r="U137" s="38" t="str">
        <f>IF('3c AA'!X65="-","-",'3c AA'!X65)</f>
        <v>-</v>
      </c>
      <c r="V137" s="38" t="str">
        <f>IF('3c AA'!Y65="-","-",'3c AA'!Y65)</f>
        <v>-</v>
      </c>
      <c r="W137" s="38" t="str">
        <f>IF('3c AA'!Z65="-","-",'3c AA'!Z65)</f>
        <v>-</v>
      </c>
      <c r="X137" s="38" t="str">
        <f>IF('3c AA'!AA65="-","-",'3c AA'!AA65)</f>
        <v>-</v>
      </c>
      <c r="Y137" s="38" t="str">
        <f>IF('3c AA'!AB65="-","-",'3c AA'!AB65)</f>
        <v>-</v>
      </c>
      <c r="Z137" s="38" t="str">
        <f>IF('3c AA'!AC65="-","-",'3c AA'!AC65)</f>
        <v>-</v>
      </c>
      <c r="AA137" s="28"/>
    </row>
    <row r="138" spans="1:27" s="29" customFormat="1" ht="11.25" customHeight="1" x14ac:dyDescent="0.15">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t="str">
        <f>'3d PC'!U24</f>
        <v>-</v>
      </c>
      <c r="V138" s="38" t="str">
        <f>'3d PC'!V24</f>
        <v>-</v>
      </c>
      <c r="W138" s="38" t="str">
        <f>'3d PC'!W24</f>
        <v>-</v>
      </c>
      <c r="X138" s="38" t="str">
        <f>'3d PC'!X24</f>
        <v>-</v>
      </c>
      <c r="Y138" s="38" t="str">
        <f>'3d PC'!Y24</f>
        <v>-</v>
      </c>
      <c r="Z138" s="38" t="str">
        <f>'3d PC'!Z24</f>
        <v>-</v>
      </c>
      <c r="AA138" s="28"/>
    </row>
    <row r="139" spans="1:27" s="29" customFormat="1" ht="11.25" customHeight="1" x14ac:dyDescent="0.15">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t="str">
        <f>'3e NC-Elec'!V38</f>
        <v>-</v>
      </c>
      <c r="V139" s="38" t="str">
        <f>'3e NC-Elec'!W38</f>
        <v>-</v>
      </c>
      <c r="W139" s="38" t="str">
        <f>'3e NC-Elec'!X38</f>
        <v>-</v>
      </c>
      <c r="X139" s="38" t="str">
        <f>'3e NC-Elec'!Y38</f>
        <v>-</v>
      </c>
      <c r="Y139" s="38" t="str">
        <f>'3e NC-Elec'!Z38</f>
        <v>-</v>
      </c>
      <c r="Z139" s="38" t="str">
        <f>'3e NC-Elec'!AA38</f>
        <v>-</v>
      </c>
      <c r="AA139" s="28"/>
    </row>
    <row r="140" spans="1:27" s="29" customFormat="1" ht="11.25" customHeight="1" x14ac:dyDescent="0.15">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t="str">
        <f>IF('3g CPIH'!Q$16="-","-",'3h OC '!$E$8*('3g CPIH'!Q$16/'3g CPIH'!$G$16))</f>
        <v>-</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f>IF('3i SMNCC'!P$38="-","-",'3i SMNCC'!P$38)</f>
        <v>16.855736391237045</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15">
      <c r="A142" s="256"/>
      <c r="B142" s="135" t="s">
        <v>349</v>
      </c>
      <c r="C142" s="135" t="s">
        <v>389</v>
      </c>
      <c r="D142" s="133" t="s">
        <v>326</v>
      </c>
      <c r="E142" s="128"/>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f>IF('3g CPIH'!P$16="-","-",'3j PAAC PAP'!$G$10*('3g CPIH'!P$16/'3g CPIH'!$G$16))</f>
        <v>3.6441612524461835</v>
      </c>
      <c r="U142" s="38" t="str">
        <f>IF('3g CPIH'!Q$16="-","-",'3j PAAC PAP'!$G$10*('3g CPIH'!Q$16/'3g CPIH'!$G$16))</f>
        <v>-</v>
      </c>
      <c r="V142" s="38" t="str">
        <f>IF('3g CPIH'!R$16="-","-",'3j PAAC PAP'!$G$10*('3g CPIH'!R$16/'3g CPIH'!$G$16))</f>
        <v>-</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15">
      <c r="A143" s="256"/>
      <c r="B143" s="135" t="s">
        <v>349</v>
      </c>
      <c r="C143" s="135" t="s">
        <v>406</v>
      </c>
      <c r="D143" s="133" t="s">
        <v>326</v>
      </c>
      <c r="E143" s="128"/>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2.4449349441822954</v>
      </c>
      <c r="M143" s="38">
        <f>IF(M135="-","-",SUM(M135:M141)*'3j PAAC PAP'!$G$28)</f>
        <v>2.6059255729620134</v>
      </c>
      <c r="N143" s="38">
        <f>IF(N135="-","-",SUM(N135:N141)*'3j PAAC PAP'!$G$28)</f>
        <v>2.7318938844865595</v>
      </c>
      <c r="O143" s="30"/>
      <c r="P143" s="38">
        <f>IF(P135="-","-",SUM(P135:P141)*'3j PAAC PAP'!$G$28)</f>
        <v>2.7318938844865595</v>
      </c>
      <c r="Q143" s="38">
        <f>IF(Q135="-","-",SUM(Q135:Q141)*'3j PAAC PAP'!$G$28)</f>
        <v>3.0147180387746455</v>
      </c>
      <c r="R143" s="38">
        <f>IF(R135="-","-",SUM(R135:R141)*'3j PAAC PAP'!$G$28)</f>
        <v>2.9196403869006176</v>
      </c>
      <c r="S143" s="38">
        <f>IF(S135="-","-",SUM(S135:S141)*'3j PAAC PAP'!$G$28)</f>
        <v>2.9286368856133378</v>
      </c>
      <c r="T143" s="38">
        <f>IF(T135="-","-",SUM(T135:T141)*'3j PAAC PAP'!$G$28)</f>
        <v>2.8422920082073468</v>
      </c>
      <c r="U143" s="38" t="str">
        <f>IF(U135="-","-",SUM(U135:U141)*'3j PAAC PAP'!$G$28)</f>
        <v>-</v>
      </c>
      <c r="V143" s="38" t="str">
        <f>IF(V135="-","-",SUM(V135:V141)*'3j PAAC PAP'!$G$28)</f>
        <v>-</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25" x14ac:dyDescent="0.15">
      <c r="A144" s="256"/>
      <c r="B144" s="135" t="s">
        <v>388</v>
      </c>
      <c r="C144" s="135" t="s">
        <v>518</v>
      </c>
      <c r="D144" s="133" t="s">
        <v>326</v>
      </c>
      <c r="E144" s="128"/>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9.8700578519027147</v>
      </c>
      <c r="M144" s="38">
        <f>IF(M135="-","-",SUM(M135:M143)*'3k EBIT'!$E$8)</f>
        <v>10.516519508631012</v>
      </c>
      <c r="N144" s="38">
        <f>IF(N135="-","-",SUM(N135:N143)*'3k EBIT'!$E$8)</f>
        <v>11.022170682515767</v>
      </c>
      <c r="O144" s="30"/>
      <c r="P144" s="38">
        <f>IF(P135="-","-",SUM(P135:P143)*'3k EBIT'!$E$8)</f>
        <v>11.022170682515767</v>
      </c>
      <c r="Q144" s="38">
        <f>IF(Q135="-","-",SUM(Q135:Q143)*'3k EBIT'!$E$8)</f>
        <v>12.156926717247899</v>
      </c>
      <c r="R144" s="38">
        <f>IF(R135="-","-",SUM(R135:R143)*'3k EBIT'!$E$8)</f>
        <v>11.776233816502002</v>
      </c>
      <c r="S144" s="38">
        <f>IF(S135="-","-",SUM(S135:S143)*'3k EBIT'!$E$8)</f>
        <v>11.812694319975527</v>
      </c>
      <c r="T144" s="38">
        <f>IF(T135="-","-",SUM(T135:T143)*'3k EBIT'!$E$8)</f>
        <v>11.466690940093891</v>
      </c>
      <c r="U144" s="38" t="str">
        <f>IF(U135="-","-",SUM(U135:U143)*'3k EBIT'!$E$8)</f>
        <v>-</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15">
      <c r="A145" s="256"/>
      <c r="B145" s="135" t="s">
        <v>292</v>
      </c>
      <c r="C145" s="179" t="s">
        <v>519</v>
      </c>
      <c r="D145" s="133" t="s">
        <v>326</v>
      </c>
      <c r="E145" s="127"/>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5.1931128031704326</v>
      </c>
      <c r="M145" s="38">
        <f>IF(M135="-","-",SUM(M135:M138,M140:M144)*'3l HAP'!$E$9)</f>
        <v>5.8414997300367775</v>
      </c>
      <c r="N145" s="38">
        <f>IF(N135="-","-",SUM(N135:N138,N140:N144)*'3l HAP'!$E$9)</f>
        <v>6.2368129447289213</v>
      </c>
      <c r="O145" s="30"/>
      <c r="P145" s="38">
        <f>IF(P135="-","-",SUM(P135:P138,P140:P144)*'3l HAP'!$E$9)</f>
        <v>6.2368129447289213</v>
      </c>
      <c r="Q145" s="38">
        <f>IF(Q135="-","-",SUM(Q135:Q138,Q140:Q144)*'3l HAP'!$E$9)</f>
        <v>7.0573867871141607</v>
      </c>
      <c r="R145" s="38">
        <f>IF(R135="-","-",SUM(R135:R138,R140:R144)*'3l HAP'!$E$9)</f>
        <v>6.7379590339084707</v>
      </c>
      <c r="S145" s="38">
        <f>IF(S135="-","-",SUM(S135:S138,S140:S144)*'3l HAP'!$E$9)</f>
        <v>6.7694385168041222</v>
      </c>
      <c r="T145" s="38">
        <f>IF(T135="-","-",SUM(T135:T138,T140:T144)*'3l HAP'!$E$9)</f>
        <v>6.4502122480623099</v>
      </c>
      <c r="U145" s="38" t="str">
        <f>IF(U135="-","-",SUM(U135:U138,U140:U144)*'3l HAP'!$E$9)</f>
        <v>-</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15">
      <c r="A146" s="256"/>
      <c r="B146" s="135" t="s">
        <v>44</v>
      </c>
      <c r="C146" s="135" t="str">
        <f>B146&amp;"_"&amp;D146</f>
        <v>Total_Southern Western</v>
      </c>
      <c r="D146" s="133" t="s">
        <v>326</v>
      </c>
      <c r="E146" s="128"/>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524.66962727954206</v>
      </c>
      <c r="M146" s="38">
        <f t="shared" si="20"/>
        <v>559.34229787513061</v>
      </c>
      <c r="N146" s="38">
        <f t="shared" si="20"/>
        <v>586.35081977531206</v>
      </c>
      <c r="O146" s="30"/>
      <c r="P146" s="38">
        <f t="shared" ref="P146:Z146" si="21">IF(P135="-","-",SUM(P135:P145))</f>
        <v>586.35081977531206</v>
      </c>
      <c r="Q146" s="38">
        <f t="shared" si="21"/>
        <v>646.89537077655837</v>
      </c>
      <c r="R146" s="38">
        <f t="shared" si="21"/>
        <v>626.53948283915486</v>
      </c>
      <c r="S146" s="38">
        <f t="shared" si="21"/>
        <v>628.48993539644141</v>
      </c>
      <c r="T146" s="38">
        <f t="shared" si="21"/>
        <v>609.96001244537899</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t="str">
        <f>'3a DF'!V24</f>
        <v>-</v>
      </c>
      <c r="V147" s="129" t="str">
        <f>'3a DF'!W24</f>
        <v>-</v>
      </c>
      <c r="W147" s="129" t="str">
        <f>'3a DF'!X24</f>
        <v>-</v>
      </c>
      <c r="X147" s="129" t="str">
        <f>'3a DF'!Y24</f>
        <v>-</v>
      </c>
      <c r="Y147" s="129" t="str">
        <f>'3a DF'!Z24</f>
        <v>-</v>
      </c>
      <c r="Z147" s="129" t="str">
        <f>'3a DF'!AA24</f>
        <v>-</v>
      </c>
      <c r="AA147" s="28"/>
    </row>
    <row r="148" spans="1:27" s="29" customFormat="1" ht="11.25" customHeight="1" x14ac:dyDescent="0.15">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t="str">
        <f>'3b CM'!U24</f>
        <v>-</v>
      </c>
      <c r="V148" s="129" t="str">
        <f>'3b CM'!V24</f>
        <v>-</v>
      </c>
      <c r="W148" s="129" t="str">
        <f>'3b CM'!W24</f>
        <v>-</v>
      </c>
      <c r="X148" s="129" t="str">
        <f>'3b CM'!X24</f>
        <v>-</v>
      </c>
      <c r="Y148" s="129" t="str">
        <f>'3b CM'!Y24</f>
        <v>-</v>
      </c>
      <c r="Z148" s="129" t="str">
        <f>'3b CM'!Z24</f>
        <v>-</v>
      </c>
      <c r="AA148" s="28"/>
    </row>
    <row r="149" spans="1:27" s="29" customFormat="1" ht="11.25" customHeight="1" x14ac:dyDescent="0.15">
      <c r="A149" s="256"/>
      <c r="B149" s="132" t="s">
        <v>600</v>
      </c>
      <c r="C149" s="132" t="s">
        <v>601</v>
      </c>
      <c r="D149" s="134" t="s">
        <v>327</v>
      </c>
      <c r="E149" s="131"/>
      <c r="F149" s="30"/>
      <c r="G149" s="129" t="str">
        <f>IF('3c AA'!J66="-","-",'3c AA'!J66)</f>
        <v>-</v>
      </c>
      <c r="H149" s="129" t="str">
        <f>IF('3c AA'!K66="-","-",'3c AA'!K66)</f>
        <v>-</v>
      </c>
      <c r="I149" s="129" t="str">
        <f>IF('3c AA'!L66="-","-",'3c AA'!L66)</f>
        <v>-</v>
      </c>
      <c r="J149" s="129" t="str">
        <f>IF('3c AA'!M66="-","-",'3c AA'!M66)</f>
        <v>-</v>
      </c>
      <c r="K149" s="129" t="str">
        <f>IF('3c AA'!N66="-","-",'3c AA'!N66)</f>
        <v>-</v>
      </c>
      <c r="L149" s="129" t="str">
        <f>IF('3c AA'!O66="-","-",'3c AA'!O66)</f>
        <v>-</v>
      </c>
      <c r="M149" s="129" t="str">
        <f>IF('3c AA'!P66="-","-",'3c AA'!P66)</f>
        <v>-</v>
      </c>
      <c r="N149" s="129" t="str">
        <f>IF('3c AA'!Q66="-","-",'3c AA'!Q66)</f>
        <v>-</v>
      </c>
      <c r="O149" s="30"/>
      <c r="P149" s="129" t="str">
        <f>IF('3c AA'!S66="-","-",'3c AA'!S66)</f>
        <v>-</v>
      </c>
      <c r="Q149" s="129" t="str">
        <f>IF('3c AA'!T66="-","-",'3c AA'!T66)</f>
        <v>-</v>
      </c>
      <c r="R149" s="129" t="str">
        <f>IF('3c AA'!U66="-","-",'3c AA'!U66)</f>
        <v>-</v>
      </c>
      <c r="S149" s="129" t="str">
        <f>IF('3c AA'!V66="-","-",'3c AA'!V66)</f>
        <v>-</v>
      </c>
      <c r="T149" s="129">
        <f>IF('3c AA'!W66="-","-",'3c AA'!W66)</f>
        <v>4.5641658866161769</v>
      </c>
      <c r="U149" s="129" t="str">
        <f>IF('3c AA'!X66="-","-",'3c AA'!X66)</f>
        <v>-</v>
      </c>
      <c r="V149" s="129" t="str">
        <f>IF('3c AA'!Y66="-","-",'3c AA'!Y66)</f>
        <v>-</v>
      </c>
      <c r="W149" s="129" t="str">
        <f>IF('3c AA'!Z66="-","-",'3c AA'!Z66)</f>
        <v>-</v>
      </c>
      <c r="X149" s="129" t="str">
        <f>IF('3c AA'!AA66="-","-",'3c AA'!AA66)</f>
        <v>-</v>
      </c>
      <c r="Y149" s="129" t="str">
        <f>IF('3c AA'!AB66="-","-",'3c AA'!AB66)</f>
        <v>-</v>
      </c>
      <c r="Z149" s="129" t="str">
        <f>IF('3c AA'!AC66="-","-",'3c AA'!AC66)</f>
        <v>-</v>
      </c>
      <c r="AA149" s="28"/>
    </row>
    <row r="150" spans="1:27" s="29" customFormat="1" ht="11.25" customHeight="1" x14ac:dyDescent="0.15">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t="str">
        <f>'3d PC'!U25</f>
        <v>-</v>
      </c>
      <c r="V150" s="129" t="str">
        <f>'3d PC'!V25</f>
        <v>-</v>
      </c>
      <c r="W150" s="129" t="str">
        <f>'3d PC'!W25</f>
        <v>-</v>
      </c>
      <c r="X150" s="129" t="str">
        <f>'3d PC'!X25</f>
        <v>-</v>
      </c>
      <c r="Y150" s="129" t="str">
        <f>'3d PC'!Y25</f>
        <v>-</v>
      </c>
      <c r="Z150" s="129" t="str">
        <f>'3d PC'!Z25</f>
        <v>-</v>
      </c>
      <c r="AA150" s="28"/>
    </row>
    <row r="151" spans="1:27" s="29" customFormat="1" ht="11.25" customHeight="1" x14ac:dyDescent="0.15">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t="str">
        <f>'3e NC-Elec'!V39</f>
        <v>-</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15">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t="str">
        <f>IF('3g CPIH'!Q$16="-","-",'3h OC '!$E$8*('3g CPIH'!Q$16/'3g CPIH'!$G$16))</f>
        <v>-</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f>IF('3i SMNCC'!P$38="-","-",'3i SMNCC'!P$38)</f>
        <v>16.855736391237045</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15">
      <c r="A154" s="256"/>
      <c r="B154" s="132" t="s">
        <v>349</v>
      </c>
      <c r="C154" s="132" t="s">
        <v>389</v>
      </c>
      <c r="D154" s="134" t="s">
        <v>327</v>
      </c>
      <c r="E154" s="131"/>
      <c r="F154" s="30"/>
      <c r="G154" s="129">
        <f>IF('3g CPIH'!C$16="-","-",'3j PAAC PAP'!$G$10*('3g CPIH'!C$16/'3g CPIH'!$G$16))</f>
        <v>3.3460635029354204</v>
      </c>
      <c r="H154" s="129">
        <f>IF('3g CPIH'!D$16="-","-",'3j PAAC PAP'!$G$10*('3g CPIH'!D$16/'3g CPIH'!$G$16))</f>
        <v>3.3527623287671227</v>
      </c>
      <c r="I154" s="129">
        <f>IF('3g CPIH'!E$16="-","-",'3j PAAC PAP'!$G$10*('3g CPIH'!E$16/'3g CPIH'!$G$16))</f>
        <v>3.3628105675146771</v>
      </c>
      <c r="J154" s="129">
        <f>IF('3g CPIH'!F$16="-","-",'3j PAAC PAP'!$G$10*('3g CPIH'!F$16/'3g CPIH'!$G$16))</f>
        <v>3.3829070450097847</v>
      </c>
      <c r="K154" s="129">
        <f>IF('3g CPIH'!G$16="-","-",'3j PAAC PAP'!$G$10*('3g CPIH'!G$16/'3g CPIH'!$G$16))</f>
        <v>3.4230999999999998</v>
      </c>
      <c r="L154" s="129">
        <f>IF('3g CPIH'!H$16="-","-",'3j PAAC PAP'!$G$10*('3g CPIH'!H$16/'3g CPIH'!$G$16))</f>
        <v>3.4666423679060667</v>
      </c>
      <c r="M154" s="129">
        <f>IF('3g CPIH'!I$16="-","-",'3j PAAC PAP'!$G$10*('3g CPIH'!I$16/'3g CPIH'!$G$16))</f>
        <v>3.516883561643835</v>
      </c>
      <c r="N154" s="129">
        <f>IF('3g CPIH'!J$16="-","-",'3j PAAC PAP'!$G$10*('3g CPIH'!J$16/'3g CPIH'!$G$16))</f>
        <v>3.547028277886497</v>
      </c>
      <c r="O154" s="30"/>
      <c r="P154" s="129">
        <f>IF('3g CPIH'!L$16="-","-",'3j PAAC PAP'!$G$10*('3g CPIH'!L$16/'3g CPIH'!$G$16))</f>
        <v>3.547028277886497</v>
      </c>
      <c r="Q154" s="129">
        <f>IF('3g CPIH'!M$16="-","-",'3j PAAC PAP'!$G$10*('3g CPIH'!M$16/'3g CPIH'!$G$16))</f>
        <v>3.5872212328767121</v>
      </c>
      <c r="R154" s="129">
        <f>IF('3g CPIH'!N$16="-","-",'3j PAAC PAP'!$G$10*('3g CPIH'!N$16/'3g CPIH'!$G$16))</f>
        <v>3.6140165362035224</v>
      </c>
      <c r="S154" s="129">
        <f>IF('3g CPIH'!O$16="-","-",'3j PAAC PAP'!$G$10*('3g CPIH'!O$16/'3g CPIH'!$G$16))</f>
        <v>3.6341130136986299</v>
      </c>
      <c r="T154" s="129">
        <f>IF('3g CPIH'!P$16="-","-",'3j PAAC PAP'!$G$10*('3g CPIH'!P$16/'3g CPIH'!$G$16))</f>
        <v>3.6441612524461835</v>
      </c>
      <c r="U154" s="129" t="str">
        <f>IF('3g CPIH'!Q$16="-","-",'3j PAAC PAP'!$G$10*('3g CPIH'!Q$16/'3g CPIH'!$G$16))</f>
        <v>-</v>
      </c>
      <c r="V154" s="129" t="str">
        <f>IF('3g CPIH'!R$16="-","-",'3j PAAC PAP'!$G$10*('3g CPIH'!R$16/'3g CPIH'!$G$16))</f>
        <v>-</v>
      </c>
      <c r="W154" s="129" t="str">
        <f>IF('3g CPIH'!S$16="-","-",'3j PAAC PAP'!$G$10*('3g CPIH'!S$16/'3g CPIH'!$G$16))</f>
        <v>-</v>
      </c>
      <c r="X154" s="129" t="str">
        <f>IF('3g CPIH'!T$16="-","-",'3j PAAC PAP'!$G$10*('3g CPIH'!T$16/'3g CPIH'!$G$16))</f>
        <v>-</v>
      </c>
      <c r="Y154" s="129" t="str">
        <f>IF('3g CPIH'!U$16="-","-",'3j PAAC PAP'!$G$10*('3g CPIH'!U$16/'3g CPIH'!$G$16))</f>
        <v>-</v>
      </c>
      <c r="Z154" s="129" t="str">
        <f>IF('3g CPIH'!V$16="-","-",'3j PAAC PAP'!$G$10*('3g CPIH'!V$16/'3g CPIH'!$G$16))</f>
        <v>-</v>
      </c>
      <c r="AA154" s="28"/>
    </row>
    <row r="155" spans="1:27" s="29" customFormat="1" ht="11.25" x14ac:dyDescent="0.15">
      <c r="A155" s="256"/>
      <c r="B155" s="132" t="s">
        <v>349</v>
      </c>
      <c r="C155" s="132" t="s">
        <v>406</v>
      </c>
      <c r="D155" s="134" t="s">
        <v>327</v>
      </c>
      <c r="E155" s="131"/>
      <c r="F155" s="30"/>
      <c r="G155" s="129">
        <f>IF(G147="-","-",SUM(G147:G153)*'3j PAAC PAP'!$G$28)</f>
        <v>2.2259295498249982</v>
      </c>
      <c r="H155" s="129">
        <f>IF(H147="-","-",SUM(H147:H153)*'3j PAAC PAP'!$G$28)</f>
        <v>2.1332086748307129</v>
      </c>
      <c r="I155" s="129">
        <f>IF(I147="-","-",SUM(I147:I153)*'3j PAAC PAP'!$G$28)</f>
        <v>2.1626783636733728</v>
      </c>
      <c r="J155" s="129">
        <f>IF(J147="-","-",SUM(J147:J153)*'3j PAAC PAP'!$G$28)</f>
        <v>2.1198905799658814</v>
      </c>
      <c r="K155" s="129">
        <f>IF(K147="-","-",SUM(K147:K153)*'3j PAAC PAP'!$G$28)</f>
        <v>2.2898129891759589</v>
      </c>
      <c r="L155" s="129">
        <f>IF(L147="-","-",SUM(L147:L153)*'3j PAAC PAP'!$G$28)</f>
        <v>2.2611593577097691</v>
      </c>
      <c r="M155" s="129">
        <f>IF(M147="-","-",SUM(M147:M153)*'3j PAAC PAP'!$G$28)</f>
        <v>2.4460439084837704</v>
      </c>
      <c r="N155" s="129">
        <f>IF(N147="-","-",SUM(N147:N153)*'3j PAAC PAP'!$G$28)</f>
        <v>2.5735444103637137</v>
      </c>
      <c r="O155" s="30"/>
      <c r="P155" s="129">
        <f>IF(P147="-","-",SUM(P147:P153)*'3j PAAC PAP'!$G$28)</f>
        <v>2.5735444103637137</v>
      </c>
      <c r="Q155" s="129">
        <f>IF(Q147="-","-",SUM(Q147:Q153)*'3j PAAC PAP'!$G$28)</f>
        <v>2.859082268745436</v>
      </c>
      <c r="R155" s="129">
        <f>IF(R147="-","-",SUM(R147:R153)*'3j PAAC PAP'!$G$28)</f>
        <v>2.7626377931609727</v>
      </c>
      <c r="S155" s="129">
        <f>IF(S147="-","-",SUM(S147:S153)*'3j PAAC PAP'!$G$28)</f>
        <v>2.7914570798292355</v>
      </c>
      <c r="T155" s="129">
        <f>IF(T147="-","-",SUM(T147:T153)*'3j PAAC PAP'!$G$28)</f>
        <v>2.703514816944744</v>
      </c>
      <c r="U155" s="129" t="str">
        <f>IF(U147="-","-",SUM(U147:U153)*'3j PAAC PAP'!$G$28)</f>
        <v>-</v>
      </c>
      <c r="V155" s="129" t="str">
        <f>IF(V147="-","-",SUM(V147:V153)*'3j PAAC PAP'!$G$28)</f>
        <v>-</v>
      </c>
      <c r="W155" s="129" t="str">
        <f>IF(W147="-","-",SUM(W147:W153)*'3j PAAC PAP'!$G$28)</f>
        <v>-</v>
      </c>
      <c r="X155" s="129" t="str">
        <f>IF(X147="-","-",SUM(X147:X153)*'3j PAAC PAP'!$G$28)</f>
        <v>-</v>
      </c>
      <c r="Y155" s="129" t="str">
        <f>IF(Y147="-","-",SUM(Y147:Y153)*'3j PAAC PAP'!$G$28)</f>
        <v>-</v>
      </c>
      <c r="Z155" s="129" t="str">
        <f>IF(Z147="-","-",SUM(Z147:Z153)*'3j PAAC PAP'!$G$28)</f>
        <v>-</v>
      </c>
      <c r="AA155" s="28"/>
    </row>
    <row r="156" spans="1:27" s="29" customFormat="1" ht="11.25" x14ac:dyDescent="0.15">
      <c r="A156" s="256"/>
      <c r="B156" s="132" t="s">
        <v>388</v>
      </c>
      <c r="C156" s="132" t="s">
        <v>518</v>
      </c>
      <c r="D156" s="134" t="s">
        <v>327</v>
      </c>
      <c r="E156" s="182"/>
      <c r="F156" s="30"/>
      <c r="G156" s="129">
        <f>IF(G147="-","-",SUM(G147:G155)*'3k EBIT'!$E$8)</f>
        <v>8.9896248964707031</v>
      </c>
      <c r="H156" s="129">
        <f>IF(H147="-","-",SUM(H147:H155)*'3k EBIT'!$E$8)</f>
        <v>8.6179922151412445</v>
      </c>
      <c r="I156" s="129">
        <f>IF(I147="-","-",SUM(I147:I155)*'3k EBIT'!$E$8)</f>
        <v>8.7363449353023732</v>
      </c>
      <c r="J156" s="129">
        <f>IF(J147="-","-",SUM(J147:J155)*'3k EBIT'!$E$8)</f>
        <v>8.565177433015938</v>
      </c>
      <c r="K156" s="129">
        <f>IF(K147="-","-",SUM(K147:K155)*'3k EBIT'!$E$8)</f>
        <v>9.2472562637434521</v>
      </c>
      <c r="L156" s="129">
        <f>IF(L147="-","-",SUM(L147:L155)*'3k EBIT'!$E$8)</f>
        <v>9.1332134515684942</v>
      </c>
      <c r="M156" s="129">
        <f>IF(M147="-","-",SUM(M147:M155)*'3k EBIT'!$E$8)</f>
        <v>9.8754772926970684</v>
      </c>
      <c r="N156" s="129">
        <f>IF(N147="-","-",SUM(N147:N155)*'3k EBIT'!$E$8)</f>
        <v>10.387271752016472</v>
      </c>
      <c r="O156" s="30"/>
      <c r="P156" s="129">
        <f>IF(P147="-","-",SUM(P147:P155)*'3k EBIT'!$E$8)</f>
        <v>10.387271752016472</v>
      </c>
      <c r="Q156" s="129">
        <f>IF(Q147="-","-",SUM(Q147:Q155)*'3k EBIT'!$E$8)</f>
        <v>11.532908326998488</v>
      </c>
      <c r="R156" s="129">
        <f>IF(R147="-","-",SUM(R147:R155)*'3k EBIT'!$E$8)</f>
        <v>11.146735174949301</v>
      </c>
      <c r="S156" s="129">
        <f>IF(S147="-","-",SUM(S147:S155)*'3k EBIT'!$E$8)</f>
        <v>11.262674735377098</v>
      </c>
      <c r="T156" s="129">
        <f>IF(T147="-","-",SUM(T147:T155)*'3k EBIT'!$E$8)</f>
        <v>10.91026667156763</v>
      </c>
      <c r="U156" s="129" t="str">
        <f>IF(U147="-","-",SUM(U147:U155)*'3k EBIT'!$E$8)</f>
        <v>-</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15">
      <c r="A157" s="256"/>
      <c r="B157" s="132" t="s">
        <v>292</v>
      </c>
      <c r="C157" s="177" t="s">
        <v>519</v>
      </c>
      <c r="D157" s="134" t="s">
        <v>327</v>
      </c>
      <c r="E157" s="134"/>
      <c r="F157" s="30"/>
      <c r="G157" s="129">
        <f>IF(G147="-","-",SUM(G147:G150,G152:G156)*'3l HAP'!$E$9)</f>
        <v>5.1524661573073303</v>
      </c>
      <c r="H157" s="129">
        <f>IF(H147="-","-",SUM(H147:H150,H152:H156)*'3l HAP'!$E$9)</f>
        <v>4.8550667398962766</v>
      </c>
      <c r="I157" s="129">
        <f>IF(I147="-","-",SUM(I147:I150,I152:I156)*'3l HAP'!$E$9)</f>
        <v>4.8767555603022164</v>
      </c>
      <c r="J157" s="129">
        <f>IF(J147="-","-",SUM(J147:J150,J152:J156)*'3l HAP'!$E$9)</f>
        <v>4.7531514938100408</v>
      </c>
      <c r="K157" s="129">
        <f>IF(K147="-","-",SUM(K147:K150,K152:K156)*'3l HAP'!$E$9)</f>
        <v>5.3745735677192243</v>
      </c>
      <c r="L157" s="129">
        <f>IF(L147="-","-",SUM(L147:L150,L152:L156)*'3l HAP'!$E$9)</f>
        <v>5.2734750327321569</v>
      </c>
      <c r="M157" s="129">
        <f>IF(M147="-","-",SUM(M147:M150,M152:M156)*'3l HAP'!$E$9)</f>
        <v>5.888151128689147</v>
      </c>
      <c r="N157" s="129">
        <f>IF(N147="-","-",SUM(N147:N150,N152:N156)*'3l HAP'!$E$9)</f>
        <v>6.2883105271461828</v>
      </c>
      <c r="O157" s="30"/>
      <c r="P157" s="129">
        <f>IF(P147="-","-",SUM(P147:P150,P152:P156)*'3l HAP'!$E$9)</f>
        <v>6.2883105271461828</v>
      </c>
      <c r="Q157" s="129">
        <f>IF(Q147="-","-",SUM(Q147:Q150,Q152:Q156)*'3l HAP'!$E$9)</f>
        <v>7.0827089356321844</v>
      </c>
      <c r="R157" s="129">
        <f>IF(R147="-","-",SUM(R147:R150,R152:R156)*'3l HAP'!$E$9)</f>
        <v>6.7601443692750651</v>
      </c>
      <c r="S157" s="129">
        <f>IF(S147="-","-",SUM(S147:S150,S152:S156)*'3l HAP'!$E$9)</f>
        <v>6.8026776725389588</v>
      </c>
      <c r="T157" s="129">
        <f>IF(T147="-","-",SUM(T147:T150,T152:T156)*'3l HAP'!$E$9)</f>
        <v>6.4804729465975051</v>
      </c>
      <c r="U157" s="129" t="str">
        <f>IF(U147="-","-",SUM(U147:U150,U152:U156)*'3l HAP'!$E$9)</f>
        <v>-</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IF(G147="-","-",SUM(G147:G157))</f>
        <v>478.29042317225714</v>
      </c>
      <c r="H158" s="129">
        <f t="shared" si="22"/>
        <v>458.43341702717947</v>
      </c>
      <c r="I158" s="129">
        <f t="shared" si="22"/>
        <v>464.6841938094405</v>
      </c>
      <c r="J158" s="129">
        <f t="shared" si="22"/>
        <v>455.55177755424944</v>
      </c>
      <c r="K158" s="129">
        <f t="shared" si="22"/>
        <v>492.07207062779952</v>
      </c>
      <c r="L158" s="129">
        <f t="shared" si="22"/>
        <v>485.96872129969177</v>
      </c>
      <c r="M158" s="129">
        <f t="shared" si="22"/>
        <v>525.64989921326298</v>
      </c>
      <c r="N158" s="129">
        <f t="shared" si="22"/>
        <v>552.98659797600658</v>
      </c>
      <c r="O158" s="30"/>
      <c r="P158" s="129">
        <f t="shared" ref="P158:Z158" si="23">IF(P147="-","-",SUM(P147:P157))</f>
        <v>552.98659797600658</v>
      </c>
      <c r="Q158" s="129">
        <f t="shared" si="23"/>
        <v>614.07763331996694</v>
      </c>
      <c r="R158" s="129">
        <f t="shared" si="23"/>
        <v>593.43017440942992</v>
      </c>
      <c r="S158" s="129">
        <f t="shared" si="23"/>
        <v>599.57478731999265</v>
      </c>
      <c r="T158" s="129">
        <f t="shared" si="23"/>
        <v>580.70479742318537</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t="str">
        <f>'3a DF'!V25</f>
        <v>-</v>
      </c>
      <c r="V159" s="38" t="str">
        <f>'3a DF'!W25</f>
        <v>-</v>
      </c>
      <c r="W159" s="38" t="str">
        <f>'3a DF'!X25</f>
        <v>-</v>
      </c>
      <c r="X159" s="38" t="str">
        <f>'3a DF'!Y25</f>
        <v>-</v>
      </c>
      <c r="Y159" s="38" t="str">
        <f>'3a DF'!Z25</f>
        <v>-</v>
      </c>
      <c r="Z159" s="38" t="str">
        <f>'3a DF'!AA25</f>
        <v>-</v>
      </c>
      <c r="AA159" s="28"/>
    </row>
    <row r="160" spans="1:27" s="29" customFormat="1" ht="11.25" customHeight="1" x14ac:dyDescent="0.15">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t="str">
        <f>'3b CM'!U25</f>
        <v>-</v>
      </c>
      <c r="V160" s="38" t="str">
        <f>'3b CM'!V25</f>
        <v>-</v>
      </c>
      <c r="W160" s="38" t="str">
        <f>'3b CM'!W25</f>
        <v>-</v>
      </c>
      <c r="X160" s="38" t="str">
        <f>'3b CM'!X25</f>
        <v>-</v>
      </c>
      <c r="Y160" s="38" t="str">
        <f>'3b CM'!Y25</f>
        <v>-</v>
      </c>
      <c r="Z160" s="38" t="str">
        <f>'3b CM'!Z25</f>
        <v>-</v>
      </c>
      <c r="AA160" s="28"/>
    </row>
    <row r="161" spans="1:27" s="29" customFormat="1" ht="11.25" customHeight="1" x14ac:dyDescent="0.15">
      <c r="A161" s="256"/>
      <c r="B161" s="135" t="s">
        <v>600</v>
      </c>
      <c r="C161" s="135" t="s">
        <v>601</v>
      </c>
      <c r="D161" s="133" t="s">
        <v>328</v>
      </c>
      <c r="E161" s="181"/>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f>IF('3c AA'!W67="-","-",'3c AA'!W67)</f>
        <v>4.5677513878976033</v>
      </c>
      <c r="U161" s="38" t="str">
        <f>IF('3c AA'!X67="-","-",'3c AA'!X67)</f>
        <v>-</v>
      </c>
      <c r="V161" s="38" t="str">
        <f>IF('3c AA'!Y67="-","-",'3c AA'!Y67)</f>
        <v>-</v>
      </c>
      <c r="W161" s="38" t="str">
        <f>IF('3c AA'!Z67="-","-",'3c AA'!Z67)</f>
        <v>-</v>
      </c>
      <c r="X161" s="38" t="str">
        <f>IF('3c AA'!AA67="-","-",'3c AA'!AA67)</f>
        <v>-</v>
      </c>
      <c r="Y161" s="38" t="str">
        <f>IF('3c AA'!AB67="-","-",'3c AA'!AB67)</f>
        <v>-</v>
      </c>
      <c r="Z161" s="38" t="str">
        <f>IF('3c AA'!AC67="-","-",'3c AA'!AC67)</f>
        <v>-</v>
      </c>
      <c r="AA161" s="28"/>
    </row>
    <row r="162" spans="1:27" s="29" customFormat="1" ht="11.25" customHeight="1" x14ac:dyDescent="0.15">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t="str">
        <f>'3d PC'!U26</f>
        <v>-</v>
      </c>
      <c r="V162" s="38" t="str">
        <f>'3d PC'!V26</f>
        <v>-</v>
      </c>
      <c r="W162" s="38" t="str">
        <f>'3d PC'!W26</f>
        <v>-</v>
      </c>
      <c r="X162" s="38" t="str">
        <f>'3d PC'!X26</f>
        <v>-</v>
      </c>
      <c r="Y162" s="38" t="str">
        <f>'3d PC'!Y26</f>
        <v>-</v>
      </c>
      <c r="Z162" s="38" t="str">
        <f>'3d PC'!Z26</f>
        <v>-</v>
      </c>
      <c r="AA162" s="28"/>
    </row>
    <row r="163" spans="1:27" s="29" customFormat="1" ht="11.25" customHeight="1" x14ac:dyDescent="0.15">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t="str">
        <f>'3e NC-Elec'!V40</f>
        <v>-</v>
      </c>
      <c r="V163" s="38" t="str">
        <f>'3e NC-Elec'!W40</f>
        <v>-</v>
      </c>
      <c r="W163" s="38" t="str">
        <f>'3e NC-Elec'!X40</f>
        <v>-</v>
      </c>
      <c r="X163" s="38" t="str">
        <f>'3e NC-Elec'!Y40</f>
        <v>-</v>
      </c>
      <c r="Y163" s="38" t="str">
        <f>'3e NC-Elec'!Z40</f>
        <v>-</v>
      </c>
      <c r="Z163" s="38" t="str">
        <f>'3e NC-Elec'!AA40</f>
        <v>-</v>
      </c>
      <c r="AA163" s="28"/>
    </row>
    <row r="164" spans="1:27" s="29" customFormat="1" ht="11.25" customHeight="1" x14ac:dyDescent="0.15">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t="str">
        <f>IF('3g CPIH'!Q$16="-","-",'3h OC '!$E$8*('3g CPIH'!Q$16/'3g CPIH'!$G$16))</f>
        <v>-</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f>IF('3i SMNCC'!P$38="-","-",'3i SMNCC'!P$38)</f>
        <v>16.855736391237045</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15">
      <c r="A166" s="256"/>
      <c r="B166" s="135" t="s">
        <v>349</v>
      </c>
      <c r="C166" s="135" t="s">
        <v>389</v>
      </c>
      <c r="D166" s="133" t="s">
        <v>328</v>
      </c>
      <c r="E166" s="181"/>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f>IF('3g CPIH'!P$16="-","-",'3j PAAC PAP'!$G$10*('3g CPIH'!P$16/'3g CPIH'!$G$16))</f>
        <v>3.6441612524461835</v>
      </c>
      <c r="U166" s="38" t="str">
        <f>IF('3g CPIH'!Q$16="-","-",'3j PAAC PAP'!$G$10*('3g CPIH'!Q$16/'3g CPIH'!$G$16))</f>
        <v>-</v>
      </c>
      <c r="V166" s="38" t="str">
        <f>IF('3g CPIH'!R$16="-","-",'3j PAAC PAP'!$G$10*('3g CPIH'!R$16/'3g CPIH'!$G$16))</f>
        <v>-</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25" x14ac:dyDescent="0.15">
      <c r="A167" s="256"/>
      <c r="B167" s="135" t="s">
        <v>349</v>
      </c>
      <c r="C167" s="135" t="s">
        <v>406</v>
      </c>
      <c r="D167" s="133" t="s">
        <v>328</v>
      </c>
      <c r="E167" s="181"/>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2.2803386953370413</v>
      </c>
      <c r="M167" s="38">
        <f>IF(M159="-","-",SUM(M159:M165)*'3j PAAC PAP'!$G$28)</f>
        <v>2.4854059725959394</v>
      </c>
      <c r="N167" s="38">
        <f>IF(N159="-","-",SUM(N159:N165)*'3j PAAC PAP'!$G$28)</f>
        <v>2.6129429679583844</v>
      </c>
      <c r="O167" s="30"/>
      <c r="P167" s="38">
        <f>IF(P159="-","-",SUM(P159:P165)*'3j PAAC PAP'!$G$28)</f>
        <v>2.6129429679583844</v>
      </c>
      <c r="Q167" s="38">
        <f>IF(Q159="-","-",SUM(Q159:Q165)*'3j PAAC PAP'!$G$28)</f>
        <v>2.8997980587704846</v>
      </c>
      <c r="R167" s="38">
        <f>IF(R159="-","-",SUM(R159:R165)*'3j PAAC PAP'!$G$28)</f>
        <v>2.8026887732869934</v>
      </c>
      <c r="S167" s="38">
        <f>IF(S159="-","-",SUM(S159:S165)*'3j PAAC PAP'!$G$28)</f>
        <v>2.8061927466428065</v>
      </c>
      <c r="T167" s="38">
        <f>IF(T159="-","-",SUM(T159:T165)*'3j PAAC PAP'!$G$28)</f>
        <v>2.7182924304629692</v>
      </c>
      <c r="U167" s="38" t="str">
        <f>IF(U159="-","-",SUM(U159:U165)*'3j PAAC PAP'!$G$28)</f>
        <v>-</v>
      </c>
      <c r="V167" s="38" t="str">
        <f>IF(V159="-","-",SUM(V159:V165)*'3j PAAC PAP'!$G$28)</f>
        <v>-</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25" x14ac:dyDescent="0.15">
      <c r="A168" s="256"/>
      <c r="B168" s="135" t="s">
        <v>388</v>
      </c>
      <c r="C168" s="135" t="s">
        <v>518</v>
      </c>
      <c r="D168" s="133" t="s">
        <v>328</v>
      </c>
      <c r="E168" s="181"/>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9.2101126077841524</v>
      </c>
      <c r="M168" s="38">
        <f>IF(M159="-","-",SUM(M159:M167)*'3k EBIT'!$E$8)</f>
        <v>10.03329867193116</v>
      </c>
      <c r="N168" s="38">
        <f>IF(N159="-","-",SUM(N159:N167)*'3k EBIT'!$E$8)</f>
        <v>10.545239451111359</v>
      </c>
      <c r="O168" s="30"/>
      <c r="P168" s="38">
        <f>IF(P159="-","-",SUM(P159:P167)*'3k EBIT'!$E$8)</f>
        <v>10.545239451111359</v>
      </c>
      <c r="Q168" s="38">
        <f>IF(Q159="-","-",SUM(Q159:Q167)*'3k EBIT'!$E$8)</f>
        <v>11.696157442188365</v>
      </c>
      <c r="R168" s="38">
        <f>IF(R159="-","-",SUM(R159:R167)*'3k EBIT'!$E$8)</f>
        <v>11.30731874864486</v>
      </c>
      <c r="S168" s="38">
        <f>IF(S159="-","-",SUM(S159:S167)*'3k EBIT'!$E$8)</f>
        <v>11.321757085678257</v>
      </c>
      <c r="T168" s="38">
        <f>IF(T159="-","-",SUM(T159:T167)*'3k EBIT'!$E$8)</f>
        <v>10.969517206310639</v>
      </c>
      <c r="U168" s="38" t="str">
        <f>IF(U159="-","-",SUM(U159:U167)*'3k EBIT'!$E$8)</f>
        <v>-</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15">
      <c r="A169" s="256"/>
      <c r="B169" s="135" t="s">
        <v>292</v>
      </c>
      <c r="C169" s="136" t="s">
        <v>519</v>
      </c>
      <c r="D169" s="133" t="s">
        <v>328</v>
      </c>
      <c r="E169" s="127"/>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5.2575384081389771</v>
      </c>
      <c r="M169" s="38">
        <f>IF(M159="-","-",SUM(M159:M162,M164:M168)*'3l HAP'!$E$9)</f>
        <v>5.8951182644002067</v>
      </c>
      <c r="N169" s="38">
        <f>IF(N159="-","-",SUM(N159:N162,N164:N168)*'3l HAP'!$E$9)</f>
        <v>6.2953949556454161</v>
      </c>
      <c r="O169" s="30"/>
      <c r="P169" s="38">
        <f>IF(P159="-","-",SUM(P159:P162,P164:P168)*'3l HAP'!$E$9)</f>
        <v>6.2953949556454161</v>
      </c>
      <c r="Q169" s="38">
        <f>IF(Q159="-","-",SUM(Q159:Q162,Q164:Q168)*'3l HAP'!$E$9)</f>
        <v>7.0911546302735182</v>
      </c>
      <c r="R169" s="38">
        <f>IF(R159="-","-",SUM(R159:R162,R164:R168)*'3l HAP'!$E$9)</f>
        <v>6.7682831196552824</v>
      </c>
      <c r="S169" s="38">
        <f>IF(S159="-","-",SUM(S159:S162,S164:S168)*'3l HAP'!$E$9)</f>
        <v>6.7768896772441307</v>
      </c>
      <c r="T169" s="38">
        <f>IF(T159="-","-",SUM(T159:T162,T164:T168)*'3l HAP'!$E$9)</f>
        <v>6.4581650406391828</v>
      </c>
      <c r="U169" s="38" t="str">
        <f>IF(U159="-","-",SUM(U159:U162,U164:U168)*'3l HAP'!$E$9)</f>
        <v>-</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490.00010701469188</v>
      </c>
      <c r="M170" s="38">
        <f t="shared" si="24"/>
        <v>533.96325129874151</v>
      </c>
      <c r="N170" s="38">
        <f t="shared" si="24"/>
        <v>561.30776839639736</v>
      </c>
      <c r="O170" s="30"/>
      <c r="P170" s="38">
        <f t="shared" ref="P170:Z170" si="25">IF(P159="-","-",SUM(P159:P169))</f>
        <v>561.30776839639736</v>
      </c>
      <c r="Q170" s="38">
        <f t="shared" si="25"/>
        <v>622.67813415984131</v>
      </c>
      <c r="R170" s="38">
        <f t="shared" si="25"/>
        <v>601.89007670539536</v>
      </c>
      <c r="S170" s="38">
        <f t="shared" si="25"/>
        <v>602.65859542454257</v>
      </c>
      <c r="T170" s="38">
        <f t="shared" si="25"/>
        <v>583.8009374261444</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t="str">
        <f>'3a DF'!V26</f>
        <v>-</v>
      </c>
      <c r="V171" s="129" t="str">
        <f>'3a DF'!W26</f>
        <v>-</v>
      </c>
      <c r="W171" s="129" t="str">
        <f>'3a DF'!X26</f>
        <v>-</v>
      </c>
      <c r="X171" s="129" t="str">
        <f>'3a DF'!Y26</f>
        <v>-</v>
      </c>
      <c r="Y171" s="129" t="str">
        <f>'3a DF'!Z26</f>
        <v>-</v>
      </c>
      <c r="Z171" s="129" t="str">
        <f>'3a DF'!AA26</f>
        <v>-</v>
      </c>
      <c r="AA171" s="28"/>
    </row>
    <row r="172" spans="1:27" s="29" customFormat="1" ht="11.25" customHeight="1" x14ac:dyDescent="0.15">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t="str">
        <f>'3b CM'!U26</f>
        <v>-</v>
      </c>
      <c r="V172" s="129" t="str">
        <f>'3b CM'!V26</f>
        <v>-</v>
      </c>
      <c r="W172" s="129" t="str">
        <f>'3b CM'!W26</f>
        <v>-</v>
      </c>
      <c r="X172" s="129" t="str">
        <f>'3b CM'!X26</f>
        <v>-</v>
      </c>
      <c r="Y172" s="129" t="str">
        <f>'3b CM'!Y26</f>
        <v>-</v>
      </c>
      <c r="Z172" s="129" t="str">
        <f>'3b CM'!Z26</f>
        <v>-</v>
      </c>
      <c r="AA172" s="28"/>
    </row>
    <row r="173" spans="1:27" s="29" customFormat="1" ht="11.25" customHeight="1" x14ac:dyDescent="0.15">
      <c r="A173" s="256"/>
      <c r="B173" s="132" t="s">
        <v>600</v>
      </c>
      <c r="C173" s="178" t="s">
        <v>601</v>
      </c>
      <c r="D173" s="134" t="s">
        <v>329</v>
      </c>
      <c r="E173" s="131"/>
      <c r="F173" s="30"/>
      <c r="G173" s="129" t="str">
        <f>IF('3c AA'!J68="-","-",'3c AA'!J68)</f>
        <v>-</v>
      </c>
      <c r="H173" s="129" t="str">
        <f>IF('3c AA'!K68="-","-",'3c AA'!K68)</f>
        <v>-</v>
      </c>
      <c r="I173" s="129" t="str">
        <f>IF('3c AA'!L68="-","-",'3c AA'!L68)</f>
        <v>-</v>
      </c>
      <c r="J173" s="129" t="str">
        <f>IF('3c AA'!M68="-","-",'3c AA'!M68)</f>
        <v>-</v>
      </c>
      <c r="K173" s="129" t="str">
        <f>IF('3c AA'!N68="-","-",'3c AA'!N68)</f>
        <v>-</v>
      </c>
      <c r="L173" s="129" t="str">
        <f>IF('3c AA'!O68="-","-",'3c AA'!O68)</f>
        <v>-</v>
      </c>
      <c r="M173" s="129" t="str">
        <f>IF('3c AA'!P68="-","-",'3c AA'!P68)</f>
        <v>-</v>
      </c>
      <c r="N173" s="129" t="str">
        <f>IF('3c AA'!Q68="-","-",'3c AA'!Q68)</f>
        <v>-</v>
      </c>
      <c r="O173" s="30"/>
      <c r="P173" s="129" t="str">
        <f>IF('3c AA'!S68="-","-",'3c AA'!S68)</f>
        <v>-</v>
      </c>
      <c r="Q173" s="129" t="str">
        <f>IF('3c AA'!T68="-","-",'3c AA'!T68)</f>
        <v>-</v>
      </c>
      <c r="R173" s="129" t="str">
        <f>IF('3c AA'!U68="-","-",'3c AA'!U68)</f>
        <v>-</v>
      </c>
      <c r="S173" s="129" t="str">
        <f>IF('3c AA'!V68="-","-",'3c AA'!V68)</f>
        <v>-</v>
      </c>
      <c r="T173" s="129">
        <f>IF('3c AA'!W68="-","-",'3c AA'!W68)</f>
        <v>4.514392127949665</v>
      </c>
      <c r="U173" s="129" t="str">
        <f>IF('3c AA'!X68="-","-",'3c AA'!X68)</f>
        <v>-</v>
      </c>
      <c r="V173" s="129" t="str">
        <f>IF('3c AA'!Y68="-","-",'3c AA'!Y68)</f>
        <v>-</v>
      </c>
      <c r="W173" s="129" t="str">
        <f>IF('3c AA'!Z68="-","-",'3c AA'!Z68)</f>
        <v>-</v>
      </c>
      <c r="X173" s="129" t="str">
        <f>IF('3c AA'!AA68="-","-",'3c AA'!AA68)</f>
        <v>-</v>
      </c>
      <c r="Y173" s="129" t="str">
        <f>IF('3c AA'!AB68="-","-",'3c AA'!AB68)</f>
        <v>-</v>
      </c>
      <c r="Z173" s="129" t="str">
        <f>IF('3c AA'!AC68="-","-",'3c AA'!AC68)</f>
        <v>-</v>
      </c>
      <c r="AA173" s="28"/>
    </row>
    <row r="174" spans="1:27" s="29" customFormat="1" ht="11.25" customHeight="1" x14ac:dyDescent="0.15">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t="str">
        <f>'3d PC'!U27</f>
        <v>-</v>
      </c>
      <c r="V174" s="129" t="str">
        <f>'3d PC'!V27</f>
        <v>-</v>
      </c>
      <c r="W174" s="129" t="str">
        <f>'3d PC'!W27</f>
        <v>-</v>
      </c>
      <c r="X174" s="129" t="str">
        <f>'3d PC'!X27</f>
        <v>-</v>
      </c>
      <c r="Y174" s="129" t="str">
        <f>'3d PC'!Y27</f>
        <v>-</v>
      </c>
      <c r="Z174" s="129" t="str">
        <f>'3d PC'!Z27</f>
        <v>-</v>
      </c>
      <c r="AA174" s="28"/>
    </row>
    <row r="175" spans="1:27" s="29" customFormat="1" ht="11.25" customHeight="1" x14ac:dyDescent="0.15">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t="str">
        <f>'3e NC-Elec'!V41</f>
        <v>-</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15">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t="str">
        <f>IF('3g CPIH'!Q$16="-","-",'3h OC '!$E$8*('3g CPIH'!Q$16/'3g CPIH'!$G$16))</f>
        <v>-</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f>IF('3i SMNCC'!P$38="-","-",'3i SMNCC'!P$38)</f>
        <v>16.855736391237045</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15">
      <c r="A178" s="256"/>
      <c r="B178" s="132" t="s">
        <v>349</v>
      </c>
      <c r="C178" s="178" t="s">
        <v>389</v>
      </c>
      <c r="D178" s="134" t="s">
        <v>329</v>
      </c>
      <c r="E178" s="131"/>
      <c r="F178" s="30"/>
      <c r="G178" s="129">
        <f>IF('3g CPIH'!C$16="-","-",'3j PAAC PAP'!$G$10*('3g CPIH'!C$16/'3g CPIH'!$G$16))</f>
        <v>3.3460635029354204</v>
      </c>
      <c r="H178" s="129">
        <f>IF('3g CPIH'!D$16="-","-",'3j PAAC PAP'!$G$10*('3g CPIH'!D$16/'3g CPIH'!$G$16))</f>
        <v>3.3527623287671227</v>
      </c>
      <c r="I178" s="129">
        <f>IF('3g CPIH'!E$16="-","-",'3j PAAC PAP'!$G$10*('3g CPIH'!E$16/'3g CPIH'!$G$16))</f>
        <v>3.3628105675146771</v>
      </c>
      <c r="J178" s="129">
        <f>IF('3g CPIH'!F$16="-","-",'3j PAAC PAP'!$G$10*('3g CPIH'!F$16/'3g CPIH'!$G$16))</f>
        <v>3.3829070450097847</v>
      </c>
      <c r="K178" s="129">
        <f>IF('3g CPIH'!G$16="-","-",'3j PAAC PAP'!$G$10*('3g CPIH'!G$16/'3g CPIH'!$G$16))</f>
        <v>3.4230999999999998</v>
      </c>
      <c r="L178" s="129">
        <f>IF('3g CPIH'!H$16="-","-",'3j PAAC PAP'!$G$10*('3g CPIH'!H$16/'3g CPIH'!$G$16))</f>
        <v>3.4666423679060667</v>
      </c>
      <c r="M178" s="129">
        <f>IF('3g CPIH'!I$16="-","-",'3j PAAC PAP'!$G$10*('3g CPIH'!I$16/'3g CPIH'!$G$16))</f>
        <v>3.516883561643835</v>
      </c>
      <c r="N178" s="129">
        <f>IF('3g CPIH'!J$16="-","-",'3j PAAC PAP'!$G$10*('3g CPIH'!J$16/'3g CPIH'!$G$16))</f>
        <v>3.547028277886497</v>
      </c>
      <c r="O178" s="30"/>
      <c r="P178" s="129">
        <f>IF('3g CPIH'!L$16="-","-",'3j PAAC PAP'!$G$10*('3g CPIH'!L$16/'3g CPIH'!$G$16))</f>
        <v>3.547028277886497</v>
      </c>
      <c r="Q178" s="129">
        <f>IF('3g CPIH'!M$16="-","-",'3j PAAC PAP'!$G$10*('3g CPIH'!M$16/'3g CPIH'!$G$16))</f>
        <v>3.5872212328767121</v>
      </c>
      <c r="R178" s="129">
        <f>IF('3g CPIH'!N$16="-","-",'3j PAAC PAP'!$G$10*('3g CPIH'!N$16/'3g CPIH'!$G$16))</f>
        <v>3.6140165362035224</v>
      </c>
      <c r="S178" s="129">
        <f>IF('3g CPIH'!O$16="-","-",'3j PAAC PAP'!$G$10*('3g CPIH'!O$16/'3g CPIH'!$G$16))</f>
        <v>3.6341130136986299</v>
      </c>
      <c r="T178" s="129">
        <f>IF('3g CPIH'!P$16="-","-",'3j PAAC PAP'!$G$10*('3g CPIH'!P$16/'3g CPIH'!$G$16))</f>
        <v>3.6441612524461835</v>
      </c>
      <c r="U178" s="129" t="str">
        <f>IF('3g CPIH'!Q$16="-","-",'3j PAAC PAP'!$G$10*('3g CPIH'!Q$16/'3g CPIH'!$G$16))</f>
        <v>-</v>
      </c>
      <c r="V178" s="129" t="str">
        <f>IF('3g CPIH'!R$16="-","-",'3j PAAC PAP'!$G$10*('3g CPIH'!R$16/'3g CPIH'!$G$16))</f>
        <v>-</v>
      </c>
      <c r="W178" s="129" t="str">
        <f>IF('3g CPIH'!S$16="-","-",'3j PAAC PAP'!$G$10*('3g CPIH'!S$16/'3g CPIH'!$G$16))</f>
        <v>-</v>
      </c>
      <c r="X178" s="129" t="str">
        <f>IF('3g CPIH'!T$16="-","-",'3j PAAC PAP'!$G$10*('3g CPIH'!T$16/'3g CPIH'!$G$16))</f>
        <v>-</v>
      </c>
      <c r="Y178" s="129" t="str">
        <f>IF('3g CPIH'!U$16="-","-",'3j PAAC PAP'!$G$10*('3g CPIH'!U$16/'3g CPIH'!$G$16))</f>
        <v>-</v>
      </c>
      <c r="Z178" s="129" t="str">
        <f>IF('3g CPIH'!V$16="-","-",'3j PAAC PAP'!$G$10*('3g CPIH'!V$16/'3g CPIH'!$G$16))</f>
        <v>-</v>
      </c>
      <c r="AA178" s="28"/>
    </row>
    <row r="179" spans="1:27" s="29" customFormat="1" ht="11.25" customHeight="1" x14ac:dyDescent="0.15">
      <c r="A179" s="256"/>
      <c r="B179" s="132" t="s">
        <v>349</v>
      </c>
      <c r="C179" s="132" t="s">
        <v>406</v>
      </c>
      <c r="D179" s="134" t="s">
        <v>329</v>
      </c>
      <c r="E179" s="131"/>
      <c r="F179" s="30"/>
      <c r="G179" s="129">
        <f>IF(G171="-","-",SUM(G171:G177)*'3j PAAC PAP'!$G$28)</f>
        <v>2.3540710038801045</v>
      </c>
      <c r="H179" s="129">
        <f>IF(H171="-","-",SUM(H171:H177)*'3j PAAC PAP'!$G$28)</f>
        <v>2.2619382982475655</v>
      </c>
      <c r="I179" s="129">
        <f>IF(I171="-","-",SUM(I171:I177)*'3j PAAC PAP'!$G$28)</f>
        <v>2.4104549896937253</v>
      </c>
      <c r="J179" s="129">
        <f>IF(J171="-","-",SUM(J171:J177)*'3j PAAC PAP'!$G$28)</f>
        <v>2.3679479855258316</v>
      </c>
      <c r="K179" s="129">
        <f>IF(K171="-","-",SUM(K171:K177)*'3j PAAC PAP'!$G$28)</f>
        <v>2.5277912993126299</v>
      </c>
      <c r="L179" s="129">
        <f>IF(L171="-","-",SUM(L171:L177)*'3j PAAC PAP'!$G$28)</f>
        <v>2.4993617755835333</v>
      </c>
      <c r="M179" s="129">
        <f>IF(M171="-","-",SUM(M171:M177)*'3j PAAC PAP'!$G$28)</f>
        <v>2.6183632941206958</v>
      </c>
      <c r="N179" s="129">
        <f>IF(N171="-","-",SUM(N171:N177)*'3j PAAC PAP'!$G$28)</f>
        <v>2.7450350129657926</v>
      </c>
      <c r="O179" s="30"/>
      <c r="P179" s="129">
        <f>IF(P171="-","-",SUM(P171:P177)*'3j PAAC PAP'!$G$28)</f>
        <v>2.7450350129657926</v>
      </c>
      <c r="Q179" s="129">
        <f>IF(Q171="-","-",SUM(Q171:Q177)*'3j PAAC PAP'!$G$28)</f>
        <v>2.9824674112984071</v>
      </c>
      <c r="R179" s="129">
        <f>IF(R171="-","-",SUM(R171:R177)*'3j PAAC PAP'!$G$28)</f>
        <v>2.8813974555369239</v>
      </c>
      <c r="S179" s="129">
        <f>IF(S171="-","-",SUM(S171:S177)*'3j PAAC PAP'!$G$28)</f>
        <v>2.9227673488617496</v>
      </c>
      <c r="T179" s="129">
        <f>IF(T171="-","-",SUM(T171:T177)*'3j PAAC PAP'!$G$28)</f>
        <v>2.8463034639866431</v>
      </c>
      <c r="U179" s="129" t="str">
        <f>IF(U171="-","-",SUM(U171:U177)*'3j PAAC PAP'!$G$28)</f>
        <v>-</v>
      </c>
      <c r="V179" s="129" t="str">
        <f>IF(V171="-","-",SUM(V171:V177)*'3j PAAC PAP'!$G$28)</f>
        <v>-</v>
      </c>
      <c r="W179" s="129" t="str">
        <f>IF(W171="-","-",SUM(W171:W177)*'3j PAAC PAP'!$G$28)</f>
        <v>-</v>
      </c>
      <c r="X179" s="129" t="str">
        <f>IF(X171="-","-",SUM(X171:X177)*'3j PAAC PAP'!$G$28)</f>
        <v>-</v>
      </c>
      <c r="Y179" s="129" t="str">
        <f>IF(Y171="-","-",SUM(Y171:Y177)*'3j PAAC PAP'!$G$28)</f>
        <v>-</v>
      </c>
      <c r="Z179" s="129" t="str">
        <f>IF(Z171="-","-",SUM(Z171:Z177)*'3j PAAC PAP'!$G$28)</f>
        <v>-</v>
      </c>
      <c r="AA179" s="28"/>
    </row>
    <row r="180" spans="1:27" x14ac:dyDescent="0.2">
      <c r="A180" s="256"/>
      <c r="B180" s="132" t="s">
        <v>388</v>
      </c>
      <c r="C180" s="178" t="s">
        <v>518</v>
      </c>
      <c r="D180" s="134" t="s">
        <v>329</v>
      </c>
      <c r="E180" s="131"/>
      <c r="F180" s="30"/>
      <c r="G180" s="129">
        <f>IF(G171="-","-",SUM(G171:G179)*'3k EBIT'!$E$8)</f>
        <v>9.503405397371484</v>
      </c>
      <c r="H180" s="129">
        <f>IF(H171="-","-",SUM(H171:H179)*'3k EBIT'!$E$8)</f>
        <v>9.1341309688925278</v>
      </c>
      <c r="I180" s="129">
        <f>IF(I171="-","-",SUM(I171:I179)*'3k EBIT'!$E$8)</f>
        <v>9.7298001755831436</v>
      </c>
      <c r="J180" s="129">
        <f>IF(J171="-","-",SUM(J171:J179)*'3k EBIT'!$E$8)</f>
        <v>9.5597584530341155</v>
      </c>
      <c r="K180" s="129">
        <f>IF(K171="-","-",SUM(K171:K179)*'3k EBIT'!$E$8)</f>
        <v>10.201425359818794</v>
      </c>
      <c r="L180" s="129">
        <f>IF(L171="-","-",SUM(L171:L179)*'3k EBIT'!$E$8)</f>
        <v>10.088281102965132</v>
      </c>
      <c r="M180" s="129">
        <f>IF(M171="-","-",SUM(M171:M179)*'3k EBIT'!$E$8)</f>
        <v>10.566388293514818</v>
      </c>
      <c r="N180" s="129">
        <f>IF(N171="-","-",SUM(N171:N179)*'3k EBIT'!$E$8)</f>
        <v>11.07485976445453</v>
      </c>
      <c r="O180" s="30"/>
      <c r="P180" s="129">
        <f>IF(P171="-","-",SUM(P171:P179)*'3k EBIT'!$E$8)</f>
        <v>11.07485976445453</v>
      </c>
      <c r="Q180" s="129">
        <f>IF(Q171="-","-",SUM(Q171:Q179)*'3k EBIT'!$E$8)</f>
        <v>12.027618495632273</v>
      </c>
      <c r="R180" s="129">
        <f>IF(R171="-","-",SUM(R171:R179)*'3k EBIT'!$E$8)</f>
        <v>11.622899576799187</v>
      </c>
      <c r="S180" s="129">
        <f>IF(S171="-","-",SUM(S171:S179)*'3k EBIT'!$E$8)</f>
        <v>11.789160534171993</v>
      </c>
      <c r="T180" s="129">
        <f>IF(T171="-","-",SUM(T171:T179)*'3k EBIT'!$E$8)</f>
        <v>11.482774788797071</v>
      </c>
      <c r="U180" s="129" t="str">
        <f>IF(U171="-","-",SUM(U171:U179)*'3k EBIT'!$E$8)</f>
        <v>-</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2">
      <c r="A181" s="256"/>
      <c r="B181" s="132" t="s">
        <v>292</v>
      </c>
      <c r="C181" s="176" t="s">
        <v>519</v>
      </c>
      <c r="D181" s="134" t="s">
        <v>329</v>
      </c>
      <c r="E181" s="130"/>
      <c r="F181" s="30"/>
      <c r="G181" s="129">
        <f>IF(G171="-","-",SUM(G171:G174,G176:G180)*'3l HAP'!$E$9)</f>
        <v>5.1439904959127993</v>
      </c>
      <c r="H181" s="129">
        <f>IF(H171="-","-",SUM(H171:H174,H176:H180)*'3l HAP'!$E$9)</f>
        <v>4.848477984572134</v>
      </c>
      <c r="I181" s="129">
        <f>IF(I171="-","-",SUM(I171:I174,I176:I180)*'3l HAP'!$E$9)</f>
        <v>4.880146292694211</v>
      </c>
      <c r="J181" s="129">
        <f>IF(J171="-","-",SUM(J171:J174,J176:J180)*'3l HAP'!$E$9)</f>
        <v>4.7573573141225332</v>
      </c>
      <c r="K181" s="129">
        <f>IF(K171="-","-",SUM(K171:K174,K176:K180)*'3l HAP'!$E$9)</f>
        <v>5.374012678215883</v>
      </c>
      <c r="L181" s="129">
        <f>IF(L171="-","-",SUM(L171:L174,L176:L180)*'3l HAP'!$E$9)</f>
        <v>5.2736900923005736</v>
      </c>
      <c r="M181" s="129">
        <f>IF(M171="-","-",SUM(M171:M174,M176:M180)*'3l HAP'!$E$9)</f>
        <v>5.8664508688331809</v>
      </c>
      <c r="N181" s="129">
        <f>IF(N171="-","-",SUM(N171:N174,N176:N180)*'3l HAP'!$E$9)</f>
        <v>6.2639865939855435</v>
      </c>
      <c r="O181" s="30"/>
      <c r="P181" s="129">
        <f>IF(P171="-","-",SUM(P171:P174,P176:P180)*'3l HAP'!$E$9)</f>
        <v>6.2639865939855435</v>
      </c>
      <c r="Q181" s="129">
        <f>IF(Q171="-","-",SUM(Q171:Q174,Q176:Q180)*'3l HAP'!$E$9)</f>
        <v>7.0087228536409096</v>
      </c>
      <c r="R181" s="129">
        <f>IF(R171="-","-",SUM(R171:R174,R176:R180)*'3l HAP'!$E$9)</f>
        <v>6.6770220084538927</v>
      </c>
      <c r="S181" s="129">
        <f>IF(S171="-","-",SUM(S171:S174,S176:S180)*'3l HAP'!$E$9)</f>
        <v>6.6725372755401668</v>
      </c>
      <c r="T181" s="129">
        <f>IF(T171="-","-",SUM(T171:T174,T176:T180)*'3l HAP'!$E$9)</f>
        <v>6.3883148837268706</v>
      </c>
      <c r="U181" s="129" t="str">
        <f>IF(U171="-","-",SUM(U171:U174,U176:U180)*'3l HAP'!$E$9)</f>
        <v>-</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2">
      <c r="A182" s="256"/>
      <c r="B182" s="132" t="s">
        <v>44</v>
      </c>
      <c r="C182" s="178" t="str">
        <f>B182&amp;"_"&amp;D182</f>
        <v>Total_Northern Scotland</v>
      </c>
      <c r="D182" s="134" t="s">
        <v>329</v>
      </c>
      <c r="E182" s="131"/>
      <c r="F182" s="30"/>
      <c r="G182" s="129">
        <f t="shared" ref="G182:N182" si="26">IF(G171="-","-",SUM(G171:G181))</f>
        <v>505.32301533625645</v>
      </c>
      <c r="H182" s="129">
        <f t="shared" si="26"/>
        <v>485.59201461706067</v>
      </c>
      <c r="I182" s="129">
        <f t="shared" si="26"/>
        <v>516.9746808540242</v>
      </c>
      <c r="J182" s="129">
        <f t="shared" si="26"/>
        <v>507.90233122740636</v>
      </c>
      <c r="K182" s="129">
        <f t="shared" si="26"/>
        <v>542.29091510426736</v>
      </c>
      <c r="L182" s="129">
        <f t="shared" si="26"/>
        <v>536.23563409102837</v>
      </c>
      <c r="M182" s="129">
        <f t="shared" si="26"/>
        <v>561.99192081842079</v>
      </c>
      <c r="N182" s="129">
        <f t="shared" si="26"/>
        <v>589.15110185485332</v>
      </c>
      <c r="O182" s="30"/>
      <c r="P182" s="129">
        <f t="shared" ref="P182:Z182" si="27">IF(P171="-","-",SUM(P171:P181))</f>
        <v>589.15110185485332</v>
      </c>
      <c r="Q182" s="129">
        <f t="shared" si="27"/>
        <v>640.041013779688</v>
      </c>
      <c r="R182" s="129">
        <f t="shared" si="27"/>
        <v>618.40832600487249</v>
      </c>
      <c r="S182" s="129">
        <f t="shared" si="27"/>
        <v>627.15441436134336</v>
      </c>
      <c r="T182" s="129">
        <f t="shared" si="27"/>
        <v>610.74463308418603</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f t="shared" si="35"/>
        <v>16.855736391237038</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2.3239731466920923</v>
      </c>
      <c r="M191" s="38">
        <f t="shared" si="31"/>
        <v>2.5125002993585452</v>
      </c>
      <c r="N191" s="38">
        <f t="shared" si="31"/>
        <v>2.6398448065318001</v>
      </c>
      <c r="O191" s="30"/>
      <c r="P191" s="38">
        <f t="shared" ref="P191:Z191" si="37">IF(P23="-","-",AVERAGE(P23,P35,P47,P59,P71,P83,P95,P107,P119,P131,P143,P155,P167,P179))</f>
        <v>2.6398448065318001</v>
      </c>
      <c r="Q191" s="38">
        <f t="shared" si="37"/>
        <v>2.9321150935856553</v>
      </c>
      <c r="R191" s="38">
        <f t="shared" si="37"/>
        <v>2.8358309097415044</v>
      </c>
      <c r="S191" s="38">
        <f t="shared" si="37"/>
        <v>2.8440885415855779</v>
      </c>
      <c r="T191" s="38">
        <f t="shared" si="37"/>
        <v>2.7577964216288344</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9.385064035009945</v>
      </c>
      <c r="M192" s="38">
        <f t="shared" si="31"/>
        <v>10.141932812836684</v>
      </c>
      <c r="N192" s="38">
        <f t="shared" si="31"/>
        <v>10.65310181461675</v>
      </c>
      <c r="O192" s="30"/>
      <c r="P192" s="38">
        <f t="shared" ref="P192:Z192" si="38">IF(P24="-","-",AVERAGE(P24,P36,P48,P60,P72,P84,P96,P108,P120,P132,P144,P156,P168,P180))</f>
        <v>10.65310181461675</v>
      </c>
      <c r="Q192" s="38">
        <f t="shared" si="38"/>
        <v>11.825731922651386</v>
      </c>
      <c r="R192" s="38">
        <f t="shared" si="38"/>
        <v>11.440201457008683</v>
      </c>
      <c r="S192" s="38">
        <f t="shared" si="38"/>
        <v>11.473699489105003</v>
      </c>
      <c r="T192" s="38">
        <f t="shared" si="38"/>
        <v>11.12790763912132</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5.243137465958041</v>
      </c>
      <c r="M193" s="38">
        <f t="shared" si="31"/>
        <v>5.8872536580989792</v>
      </c>
      <c r="N193" s="38">
        <f t="shared" si="31"/>
        <v>6.286919820466232</v>
      </c>
      <c r="O193" s="30"/>
      <c r="P193" s="38">
        <f t="shared" ref="P193:Z193" si="39">IF(P25="-","-",AVERAGE(P25,P37,P49,P61,P73,P85,P97,P109,P121,P133,P145,P157,P169,P181))</f>
        <v>6.286919820466232</v>
      </c>
      <c r="Q193" s="38">
        <f t="shared" si="39"/>
        <v>7.0846378049820826</v>
      </c>
      <c r="R193" s="38">
        <f t="shared" si="39"/>
        <v>6.7623526290319669</v>
      </c>
      <c r="S193" s="38">
        <f t="shared" si="39"/>
        <v>6.7840353215720501</v>
      </c>
      <c r="T193" s="38">
        <f t="shared" si="39"/>
        <v>6.4665548178656183</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499.19367212312534</v>
      </c>
      <c r="M194" s="38">
        <f t="shared" si="31"/>
        <v>539.67297069422591</v>
      </c>
      <c r="N194" s="38">
        <f t="shared" si="31"/>
        <v>566.97625741661693</v>
      </c>
      <c r="O194" s="30"/>
      <c r="P194" s="38">
        <f t="shared" ref="P194:Z194" si="40">IF(P26="-","-",AVERAGE(P26,P38,P50,P62,P74,P86,P98,P110,P122,P134,P146,P158,P170,P182))</f>
        <v>566.97625741661693</v>
      </c>
      <c r="Q194" s="38">
        <f t="shared" si="40"/>
        <v>629.4913240157058</v>
      </c>
      <c r="R194" s="38">
        <f t="shared" si="40"/>
        <v>608.87797008194536</v>
      </c>
      <c r="S194" s="38">
        <f t="shared" si="40"/>
        <v>610.66270636711056</v>
      </c>
      <c r="T194" s="38">
        <f t="shared" si="40"/>
        <v>592.14566232900904</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sheetData>
  <sortState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AA503"/>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482</v>
      </c>
      <c r="D6" s="75"/>
      <c r="E6" s="75"/>
      <c r="F6" s="75"/>
      <c r="G6" s="75"/>
      <c r="I6" s="76"/>
      <c r="J6" s="76"/>
      <c r="K6" s="76"/>
      <c r="L6" s="76"/>
      <c r="M6" s="76"/>
      <c r="N6" s="76"/>
      <c r="O6" s="76"/>
      <c r="P6" s="76"/>
      <c r="Q6" s="76"/>
    </row>
    <row r="7" spans="1:27" ht="14.65" customHeight="1" x14ac:dyDescent="0.2">
      <c r="B7" s="79" t="s">
        <v>470</v>
      </c>
      <c r="C7" s="81" t="s">
        <v>515</v>
      </c>
      <c r="D7" s="75"/>
      <c r="E7" s="75"/>
      <c r="F7" s="75"/>
      <c r="G7" s="75"/>
      <c r="I7" s="76"/>
      <c r="J7" s="76"/>
      <c r="K7" s="76"/>
      <c r="L7" s="76"/>
      <c r="M7" s="76"/>
      <c r="N7" s="76"/>
      <c r="O7" s="76"/>
      <c r="P7" s="76"/>
      <c r="Q7" s="76"/>
    </row>
    <row r="8" spans="1:27" ht="12.4" customHeight="1" x14ac:dyDescent="0.2">
      <c r="B8" s="80" t="s">
        <v>345</v>
      </c>
      <c r="C8" s="82" t="s">
        <v>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t="str">
        <f>'3a DF'!V13</f>
        <v>-</v>
      </c>
      <c r="V15" s="38" t="str">
        <f>'3a DF'!W13</f>
        <v>-</v>
      </c>
      <c r="W15" s="38" t="str">
        <f>'3a DF'!X13</f>
        <v>-</v>
      </c>
      <c r="X15" s="38" t="str">
        <f>'3a DF'!Y13</f>
        <v>-</v>
      </c>
      <c r="Y15" s="38" t="str">
        <f>'3a DF'!Z13</f>
        <v>-</v>
      </c>
      <c r="Z15" s="38" t="str">
        <f>'3a DF'!AA13</f>
        <v>-</v>
      </c>
      <c r="AA15" s="28"/>
    </row>
    <row r="16" spans="1:27" s="29" customFormat="1" ht="11.25" customHeight="1" x14ac:dyDescent="0.15">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t="str">
        <f>'3b CM'!U13</f>
        <v>-</v>
      </c>
      <c r="V16" s="38" t="str">
        <f>'3b CM'!V13</f>
        <v>-</v>
      </c>
      <c r="W16" s="38" t="str">
        <f>'3b CM'!W13</f>
        <v>-</v>
      </c>
      <c r="X16" s="38" t="str">
        <f>'3b CM'!X13</f>
        <v>-</v>
      </c>
      <c r="Y16" s="38" t="str">
        <f>'3b CM'!Y13</f>
        <v>-</v>
      </c>
      <c r="Z16" s="38" t="str">
        <f>'3b CM'!Z13</f>
        <v>-</v>
      </c>
      <c r="AA16" s="28"/>
    </row>
    <row r="17" spans="1:27" s="29" customFormat="1" ht="11.25" customHeight="1" x14ac:dyDescent="0.15">
      <c r="A17" s="256"/>
      <c r="B17" s="135" t="s">
        <v>600</v>
      </c>
      <c r="C17" s="135" t="s">
        <v>601</v>
      </c>
      <c r="D17" s="127" t="s">
        <v>315</v>
      </c>
      <c r="E17" s="128"/>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f>IF('3c AA'!W27="-","-",'3c AA'!W27)</f>
        <v>4.5858898534688404</v>
      </c>
      <c r="U17" s="38" t="str">
        <f>IF('3c AA'!X27="-","-",'3c AA'!X27)</f>
        <v>-</v>
      </c>
      <c r="V17" s="38" t="str">
        <f>IF('3c AA'!Y27="-","-",'3c AA'!Y27)</f>
        <v>-</v>
      </c>
      <c r="W17" s="38" t="str">
        <f>IF('3c AA'!Z27="-","-",'3c AA'!Z27)</f>
        <v>-</v>
      </c>
      <c r="X17" s="38" t="str">
        <f>IF('3c AA'!AA27="-","-",'3c AA'!AA27)</f>
        <v>-</v>
      </c>
      <c r="Y17" s="38" t="str">
        <f>IF('3c AA'!AB27="-","-",'3c AA'!AB27)</f>
        <v>-</v>
      </c>
      <c r="Z17" s="38" t="str">
        <f>IF('3c AA'!AC27="-","-",'3c AA'!AC27)</f>
        <v>-</v>
      </c>
      <c r="AA17" s="28"/>
    </row>
    <row r="18" spans="1:27" s="29" customFormat="1" ht="11.25" customHeight="1" x14ac:dyDescent="0.15">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t="str">
        <f>'3d PC'!U14</f>
        <v>-</v>
      </c>
      <c r="V18" s="38" t="str">
        <f>'3d PC'!V14</f>
        <v>-</v>
      </c>
      <c r="W18" s="38" t="str">
        <f>'3d PC'!W14</f>
        <v>-</v>
      </c>
      <c r="X18" s="38" t="str">
        <f>'3d PC'!X14</f>
        <v>-</v>
      </c>
      <c r="Y18" s="38" t="str">
        <f>'3d PC'!Y14</f>
        <v>-</v>
      </c>
      <c r="Z18" s="38" t="str">
        <f>'3d PC'!Z14</f>
        <v>-</v>
      </c>
      <c r="AA18" s="28"/>
    </row>
    <row r="19" spans="1:27" s="29" customFormat="1" ht="11.25" customHeight="1" x14ac:dyDescent="0.15">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t="str">
        <f>'3e NC-Elec'!V28</f>
        <v>-</v>
      </c>
      <c r="V19" s="38" t="str">
        <f>'3e NC-Elec'!W28</f>
        <v>-</v>
      </c>
      <c r="W19" s="38" t="str">
        <f>'3e NC-Elec'!X28</f>
        <v>-</v>
      </c>
      <c r="X19" s="38" t="str">
        <f>'3e NC-Elec'!Y28</f>
        <v>-</v>
      </c>
      <c r="Y19" s="38" t="str">
        <f>'3e NC-Elec'!Z28</f>
        <v>-</v>
      </c>
      <c r="Z19" s="38" t="str">
        <f>'3e NC-Elec'!AA28</f>
        <v>-</v>
      </c>
      <c r="AA19" s="28"/>
    </row>
    <row r="20" spans="1:27" s="29" customFormat="1" ht="11.25" customHeight="1" x14ac:dyDescent="0.15">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t="str">
        <f>IF('3g CPIH'!Q$16="-","-",'3h OC '!$E$8*('3g CPIH'!Q$16/'3g CPIH'!$G$16))</f>
        <v>-</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f>IF('3i SMNCC'!P$38="-","-",'3i SMNCC'!P$38)</f>
        <v>16.855736391237045</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15">
      <c r="A22" s="256"/>
      <c r="B22" s="135" t="s">
        <v>349</v>
      </c>
      <c r="C22" s="135" t="s">
        <v>389</v>
      </c>
      <c r="D22" s="127" t="s">
        <v>315</v>
      </c>
      <c r="E22" s="128"/>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f>IF('3g CPIH'!P$16="-","-",'3j PAAC PAP'!$G$8*('3g CPIH'!P$16/'3g CPIH'!$G$16))</f>
        <v>14.633493542074362</v>
      </c>
      <c r="U22" s="38" t="str">
        <f>IF('3g CPIH'!Q$16="-","-",'3j PAAC PAP'!$G$8*('3g CPIH'!Q$16/'3g CPIH'!$G$16))</f>
        <v>-</v>
      </c>
      <c r="V22" s="38" t="str">
        <f>IF('3g CPIH'!R$16="-","-",'3j PAAC PAP'!$G$8*('3g CPIH'!R$16/'3g CPIH'!$G$16))</f>
        <v>-</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25" x14ac:dyDescent="0.15">
      <c r="A23" s="256"/>
      <c r="B23" s="135" t="s">
        <v>349</v>
      </c>
      <c r="C23" s="135" t="s">
        <v>406</v>
      </c>
      <c r="D23" s="127" t="s">
        <v>315</v>
      </c>
      <c r="E23" s="128"/>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27.751183977878785</v>
      </c>
      <c r="M23" s="38">
        <f>IF(M15="-","-",SUM(M15:M21)*'3j PAAC PAP'!$G$26)</f>
        <v>30.100084948066787</v>
      </c>
      <c r="N23" s="38">
        <f>IF(N15="-","-",SUM(N15:N21)*'3j PAAC PAP'!$G$26)</f>
        <v>31.636223051938028</v>
      </c>
      <c r="O23" s="30"/>
      <c r="P23" s="38">
        <f>IF(P15="-","-",SUM(P15:P21)*'3j PAAC PAP'!$G$26)</f>
        <v>31.636223051938028</v>
      </c>
      <c r="Q23" s="38">
        <f>IF(Q15="-","-",SUM(Q15:Q21)*'3j PAAC PAP'!$G$26)</f>
        <v>35.330086836407972</v>
      </c>
      <c r="R23" s="38">
        <f>IF(R15="-","-",SUM(R15:R21)*'3j PAAC PAP'!$G$26)</f>
        <v>34.163479953544964</v>
      </c>
      <c r="S23" s="38">
        <f>IF(S15="-","-",SUM(S15:S21)*'3j PAAC PAP'!$G$26)</f>
        <v>34.171990552757286</v>
      </c>
      <c r="T23" s="38">
        <f>IF(T15="-","-",SUM(T15:T21)*'3j PAAC PAP'!$G$26)</f>
        <v>33.122135664445253</v>
      </c>
      <c r="U23" s="38" t="str">
        <f>IF(U15="-","-",SUM(U15:U21)*'3j PAAC PAP'!$G$26)</f>
        <v>-</v>
      </c>
      <c r="V23" s="38" t="str">
        <f>IF(V15="-","-",SUM(V15:V21)*'3j PAAC PAP'!$G$26)</f>
        <v>-</v>
      </c>
      <c r="W23" s="38" t="str">
        <f>IF(W15="-","-",SUM(W15:W21)*'3j PAAC PAP'!$G$26)</f>
        <v>-</v>
      </c>
      <c r="X23" s="38" t="str">
        <f>IF(X15="-","-",SUM(X15:X21)*'3j PAAC PAP'!$G$26)</f>
        <v>-</v>
      </c>
      <c r="Y23" s="38" t="str">
        <f>IF(Y15="-","-",SUM(Y15:Y21)*'3j PAAC PAP'!$G$26)</f>
        <v>-</v>
      </c>
      <c r="Z23" s="38" t="str">
        <f>IF(Z15="-","-",SUM(Z15:Z21)*'3j PAAC PAP'!$G$26)</f>
        <v>-</v>
      </c>
      <c r="AA23" s="28"/>
    </row>
    <row r="24" spans="1:27" s="29" customFormat="1" ht="11.25" x14ac:dyDescent="0.15">
      <c r="A24" s="256"/>
      <c r="B24" s="135" t="s">
        <v>388</v>
      </c>
      <c r="C24" s="135" t="s">
        <v>518</v>
      </c>
      <c r="D24" s="127" t="s">
        <v>315</v>
      </c>
      <c r="E24" s="128"/>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10.023550058994664</v>
      </c>
      <c r="M24" s="38">
        <f>IF(M15="-","-",SUM(M15:M23)*'3k EBIT'!$E$8)</f>
        <v>10.853044903070485</v>
      </c>
      <c r="N24" s="38">
        <f>IF(N15="-","-",SUM(N15:N23)*'3k EBIT'!$E$8)</f>
        <v>11.395308368480267</v>
      </c>
      <c r="O24" s="30"/>
      <c r="P24" s="38">
        <f>IF(P15="-","-",SUM(P15:P23)*'3k EBIT'!$E$8)</f>
        <v>11.395308368480267</v>
      </c>
      <c r="Q24" s="38">
        <f>IF(Q15="-","-",SUM(Q15:Q23)*'3k EBIT'!$E$8)</f>
        <v>12.69674676750396</v>
      </c>
      <c r="R24" s="38">
        <f>IF(R15="-","-",SUM(R15:R23)*'3k EBIT'!$E$8)</f>
        <v>12.288793914729991</v>
      </c>
      <c r="S24" s="38">
        <f>IF(S15="-","-",SUM(S15:S23)*'3k EBIT'!$E$8)</f>
        <v>12.293348190665618</v>
      </c>
      <c r="T24" s="38">
        <f>IF(T15="-","-",SUM(T15:T23)*'3k EBIT'!$E$8)</f>
        <v>11.925128624965916</v>
      </c>
      <c r="U24" s="38" t="str">
        <f>IF(U15="-","-",SUM(U15:U23)*'3k EBIT'!$E$8)</f>
        <v>-</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15">
      <c r="A25" s="256"/>
      <c r="B25" s="135" t="s">
        <v>292</v>
      </c>
      <c r="C25" s="179" t="s">
        <v>519</v>
      </c>
      <c r="D25" s="127" t="s">
        <v>315</v>
      </c>
      <c r="E25" s="127"/>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5.8109702927997411</v>
      </c>
      <c r="M25" s="38">
        <f>IF(M15="-","-",SUM(M15:M18,M20:M24)*'3l HAP'!$E$9)</f>
        <v>6.4778700909741147</v>
      </c>
      <c r="N25" s="38">
        <f>IF(N15="-","-",SUM(N15:N18,N20:N24)*'3l HAP'!$E$9)</f>
        <v>6.901535772582724</v>
      </c>
      <c r="O25" s="30"/>
      <c r="P25" s="38">
        <f>IF(P15="-","-",SUM(P15:P18,P20:P24)*'3l HAP'!$E$9)</f>
        <v>6.901535772582724</v>
      </c>
      <c r="Q25" s="38">
        <f>IF(Q15="-","-",SUM(Q15:Q18,Q20:Q24)*'3l HAP'!$E$9)</f>
        <v>7.7720518199608213</v>
      </c>
      <c r="R25" s="38">
        <f>IF(R15="-","-",SUM(R15:R18,R20:R24)*'3l HAP'!$E$9)</f>
        <v>7.4313013603692273</v>
      </c>
      <c r="S25" s="38">
        <f>IF(S15="-","-",SUM(S15:S18,S20:S24)*'3l HAP'!$E$9)</f>
        <v>7.4442885934510397</v>
      </c>
      <c r="T25" s="38">
        <f>IF(T15="-","-",SUM(T15:T18,T20:T24)*'3l HAP'!$E$9)</f>
        <v>7.1079222940491897</v>
      </c>
      <c r="U25" s="38" t="str">
        <f>IF(U15="-","-",SUM(U15:U18,U20:U24)*'3l HAP'!$E$9)</f>
        <v>-</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15">
      <c r="A26" s="256"/>
      <c r="B26" s="135" t="s">
        <v>44</v>
      </c>
      <c r="C26" s="135" t="str">
        <f>B26&amp;"_"&amp;D26</f>
        <v>Total_Eastern</v>
      </c>
      <c r="D26" s="127" t="s">
        <v>315</v>
      </c>
      <c r="E26" s="128"/>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533.36601864767761</v>
      </c>
      <c r="M26" s="38">
        <f t="shared" si="0"/>
        <v>577.69052378537481</v>
      </c>
      <c r="N26" s="38">
        <f t="shared" si="0"/>
        <v>606.65436006837956</v>
      </c>
      <c r="O26" s="30"/>
      <c r="P26" s="38">
        <f t="shared" ref="P26:Z26" si="1">IF(P15="-","-",SUM(P15:P25))</f>
        <v>606.65436006837956</v>
      </c>
      <c r="Q26" s="38">
        <f t="shared" si="1"/>
        <v>676.02160566635575</v>
      </c>
      <c r="R26" s="38">
        <f t="shared" si="1"/>
        <v>654.20966129791998</v>
      </c>
      <c r="S26" s="38">
        <f t="shared" si="1"/>
        <v>654.46234716544757</v>
      </c>
      <c r="T26" s="38">
        <f t="shared" si="1"/>
        <v>634.74601172890345</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t="str">
        <f>'3a DF'!V14</f>
        <v>-</v>
      </c>
      <c r="V27" s="129" t="str">
        <f>'3a DF'!W14</f>
        <v>-</v>
      </c>
      <c r="W27" s="129" t="str">
        <f>'3a DF'!X14</f>
        <v>-</v>
      </c>
      <c r="X27" s="129" t="str">
        <f>'3a DF'!Y14</f>
        <v>-</v>
      </c>
      <c r="Y27" s="129" t="str">
        <f>'3a DF'!Z14</f>
        <v>-</v>
      </c>
      <c r="Z27" s="129" t="str">
        <f>'3a DF'!AA14</f>
        <v>-</v>
      </c>
      <c r="AA27" s="28"/>
    </row>
    <row r="28" spans="1:27" s="29" customFormat="1" ht="11.25" customHeight="1" x14ac:dyDescent="0.15">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t="str">
        <f>'3b CM'!U14</f>
        <v>-</v>
      </c>
      <c r="V28" s="129" t="str">
        <f>'3b CM'!V14</f>
        <v>-</v>
      </c>
      <c r="W28" s="129" t="str">
        <f>'3b CM'!W14</f>
        <v>-</v>
      </c>
      <c r="X28" s="129" t="str">
        <f>'3b CM'!X14</f>
        <v>-</v>
      </c>
      <c r="Y28" s="129" t="str">
        <f>'3b CM'!Y14</f>
        <v>-</v>
      </c>
      <c r="Z28" s="129" t="str">
        <f>'3b CM'!Z14</f>
        <v>-</v>
      </c>
      <c r="AA28" s="28"/>
    </row>
    <row r="29" spans="1:27" s="29" customFormat="1" ht="12.4" customHeight="1" x14ac:dyDescent="0.15">
      <c r="A29" s="256"/>
      <c r="B29" s="132" t="s">
        <v>600</v>
      </c>
      <c r="C29" s="132" t="s">
        <v>601</v>
      </c>
      <c r="D29" s="130" t="s">
        <v>317</v>
      </c>
      <c r="E29" s="131"/>
      <c r="F29" s="30"/>
      <c r="G29" s="129" t="str">
        <f>IF('3c AA'!J28="-","-",'3c AA'!J28)</f>
        <v>-</v>
      </c>
      <c r="H29" s="129" t="str">
        <f>IF('3c AA'!K28="-","-",'3c AA'!K28)</f>
        <v>-</v>
      </c>
      <c r="I29" s="129" t="str">
        <f>IF('3c AA'!L28="-","-",'3c AA'!L28)</f>
        <v>-</v>
      </c>
      <c r="J29" s="129" t="str">
        <f>IF('3c AA'!M28="-","-",'3c AA'!M28)</f>
        <v>-</v>
      </c>
      <c r="K29" s="129" t="str">
        <f>IF('3c AA'!N28="-","-",'3c AA'!N28)</f>
        <v>-</v>
      </c>
      <c r="L29" s="129" t="str">
        <f>IF('3c AA'!O28="-","-",'3c AA'!O28)</f>
        <v>-</v>
      </c>
      <c r="M29" s="129" t="str">
        <f>IF('3c AA'!P28="-","-",'3c AA'!P28)</f>
        <v>-</v>
      </c>
      <c r="N29" s="129" t="str">
        <f>IF('3c AA'!Q28="-","-",'3c AA'!Q28)</f>
        <v>-</v>
      </c>
      <c r="O29" s="30"/>
      <c r="P29" s="129" t="str">
        <f>IF('3c AA'!S28="-","-",'3c AA'!S28)</f>
        <v>-</v>
      </c>
      <c r="Q29" s="129" t="str">
        <f>IF('3c AA'!T28="-","-",'3c AA'!T28)</f>
        <v>-</v>
      </c>
      <c r="R29" s="129" t="str">
        <f>IF('3c AA'!U28="-","-",'3c AA'!U28)</f>
        <v>-</v>
      </c>
      <c r="S29" s="129" t="str">
        <f>IF('3c AA'!V28="-","-",'3c AA'!V28)</f>
        <v>-</v>
      </c>
      <c r="T29" s="129">
        <f>IF('3c AA'!W28="-","-",'3c AA'!W28)</f>
        <v>4.5286596291411447</v>
      </c>
      <c r="U29" s="129" t="str">
        <f>IF('3c AA'!X28="-","-",'3c AA'!X28)</f>
        <v>-</v>
      </c>
      <c r="V29" s="129" t="str">
        <f>IF('3c AA'!Y28="-","-",'3c AA'!Y28)</f>
        <v>-</v>
      </c>
      <c r="W29" s="129" t="str">
        <f>IF('3c AA'!Z28="-","-",'3c AA'!Z28)</f>
        <v>-</v>
      </c>
      <c r="X29" s="129" t="str">
        <f>IF('3c AA'!AA28="-","-",'3c AA'!AA28)</f>
        <v>-</v>
      </c>
      <c r="Y29" s="129" t="str">
        <f>IF('3c AA'!AB28="-","-",'3c AA'!AB28)</f>
        <v>-</v>
      </c>
      <c r="Z29" s="129" t="str">
        <f>IF('3c AA'!AC28="-","-",'3c AA'!AC28)</f>
        <v>-</v>
      </c>
      <c r="AA29" s="28"/>
    </row>
    <row r="30" spans="1:27" s="29" customFormat="1" ht="12.4" customHeight="1" x14ac:dyDescent="0.15">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t="str">
        <f>'3d PC'!U15</f>
        <v>-</v>
      </c>
      <c r="V30" s="129" t="str">
        <f>'3d PC'!V15</f>
        <v>-</v>
      </c>
      <c r="W30" s="129" t="str">
        <f>'3d PC'!W15</f>
        <v>-</v>
      </c>
      <c r="X30" s="129" t="str">
        <f>'3d PC'!X15</f>
        <v>-</v>
      </c>
      <c r="Y30" s="129" t="str">
        <f>'3d PC'!Y15</f>
        <v>-</v>
      </c>
      <c r="Z30" s="129" t="str">
        <f>'3d PC'!Z15</f>
        <v>-</v>
      </c>
      <c r="AA30" s="28"/>
    </row>
    <row r="31" spans="1:27" s="29" customFormat="1" ht="11.25" customHeight="1" x14ac:dyDescent="0.15">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t="str">
        <f>'3e NC-Elec'!V29</f>
        <v>-</v>
      </c>
      <c r="V31" s="129" t="str">
        <f>'3e NC-Elec'!W29</f>
        <v>-</v>
      </c>
      <c r="W31" s="129" t="str">
        <f>'3e NC-Elec'!X29</f>
        <v>-</v>
      </c>
      <c r="X31" s="129" t="str">
        <f>'3e NC-Elec'!Y29</f>
        <v>-</v>
      </c>
      <c r="Y31" s="129" t="str">
        <f>'3e NC-Elec'!Z29</f>
        <v>-</v>
      </c>
      <c r="Z31" s="129" t="str">
        <f>'3e NC-Elec'!AA29</f>
        <v>-</v>
      </c>
      <c r="AA31" s="28"/>
    </row>
    <row r="32" spans="1:27" s="29" customFormat="1" ht="11.25" customHeight="1" x14ac:dyDescent="0.15">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t="str">
        <f>IF('3g CPIH'!Q$16="-","-",'3h OC '!$E$8*('3g CPIH'!Q$16/'3g CPIH'!$G$16))</f>
        <v>-</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f>IF('3i SMNCC'!P$38="-","-",'3i SMNCC'!P$38)</f>
        <v>16.855736391237045</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15">
      <c r="A34" s="256"/>
      <c r="B34" s="132" t="s">
        <v>349</v>
      </c>
      <c r="C34" s="132" t="s">
        <v>389</v>
      </c>
      <c r="D34" s="130" t="s">
        <v>317</v>
      </c>
      <c r="E34" s="131"/>
      <c r="F34" s="30"/>
      <c r="G34" s="129">
        <f>IF('3g CPIH'!C$16="-","-",'3j PAAC PAP'!$G$8*('3g CPIH'!C$16/'3g CPIH'!$G$16))</f>
        <v>13.436452250489236</v>
      </c>
      <c r="H34" s="129">
        <f>IF('3g CPIH'!D$16="-","-",'3j PAAC PAP'!$G$8*('3g CPIH'!D$16/'3g CPIH'!$G$16))</f>
        <v>13.463352054794518</v>
      </c>
      <c r="I34" s="129">
        <f>IF('3g CPIH'!E$16="-","-",'3j PAAC PAP'!$G$8*('3g CPIH'!E$16/'3g CPIH'!$G$16))</f>
        <v>13.503701761252445</v>
      </c>
      <c r="J34" s="129">
        <f>IF('3g CPIH'!F$16="-","-",'3j PAAC PAP'!$G$8*('3g CPIH'!F$16/'3g CPIH'!$G$16))</f>
        <v>13.584401174168297</v>
      </c>
      <c r="K34" s="129">
        <f>IF('3g CPIH'!G$16="-","-",'3j PAAC PAP'!$G$8*('3g CPIH'!G$16/'3g CPIH'!$G$16))</f>
        <v>13.745799999999999</v>
      </c>
      <c r="L34" s="129">
        <f>IF('3g CPIH'!H$16="-","-",'3j PAAC PAP'!$G$8*('3g CPIH'!H$16/'3g CPIH'!$G$16))</f>
        <v>13.920648727984345</v>
      </c>
      <c r="M34" s="129">
        <f>IF('3g CPIH'!I$16="-","-",'3j PAAC PAP'!$G$8*('3g CPIH'!I$16/'3g CPIH'!$G$16))</f>
        <v>14.122397260273971</v>
      </c>
      <c r="N34" s="129">
        <f>IF('3g CPIH'!J$16="-","-",'3j PAAC PAP'!$G$8*('3g CPIH'!J$16/'3g CPIH'!$G$16))</f>
        <v>14.24344637964775</v>
      </c>
      <c r="O34" s="30"/>
      <c r="P34" s="129">
        <f>IF('3g CPIH'!L$16="-","-",'3j PAAC PAP'!$G$8*('3g CPIH'!L$16/'3g CPIH'!$G$16))</f>
        <v>14.24344637964775</v>
      </c>
      <c r="Q34" s="129">
        <f>IF('3g CPIH'!M$16="-","-",'3j PAAC PAP'!$G$8*('3g CPIH'!M$16/'3g CPIH'!$G$16))</f>
        <v>14.40484520547945</v>
      </c>
      <c r="R34" s="129">
        <f>IF('3g CPIH'!N$16="-","-",'3j PAAC PAP'!$G$8*('3g CPIH'!N$16/'3g CPIH'!$G$16))</f>
        <v>14.512444422700586</v>
      </c>
      <c r="S34" s="129">
        <f>IF('3g CPIH'!O$16="-","-",'3j PAAC PAP'!$G$8*('3g CPIH'!O$16/'3g CPIH'!$G$16))</f>
        <v>14.593143835616438</v>
      </c>
      <c r="T34" s="129">
        <f>IF('3g CPIH'!P$16="-","-",'3j PAAC PAP'!$G$8*('3g CPIH'!P$16/'3g CPIH'!$G$16))</f>
        <v>14.633493542074362</v>
      </c>
      <c r="U34" s="129" t="str">
        <f>IF('3g CPIH'!Q$16="-","-",'3j PAAC PAP'!$G$8*('3g CPIH'!Q$16/'3g CPIH'!$G$16))</f>
        <v>-</v>
      </c>
      <c r="V34" s="129" t="str">
        <f>IF('3g CPIH'!R$16="-","-",'3j PAAC PAP'!$G$8*('3g CPIH'!R$16/'3g CPIH'!$G$16))</f>
        <v>-</v>
      </c>
      <c r="W34" s="129" t="str">
        <f>IF('3g CPIH'!S$16="-","-",'3j PAAC PAP'!$G$8*('3g CPIH'!S$16/'3g CPIH'!$G$16))</f>
        <v>-</v>
      </c>
      <c r="X34" s="129" t="str">
        <f>IF('3g CPIH'!T$16="-","-",'3j PAAC PAP'!$G$8*('3g CPIH'!T$16/'3g CPIH'!$G$16))</f>
        <v>-</v>
      </c>
      <c r="Y34" s="129" t="str">
        <f>IF('3g CPIH'!U$16="-","-",'3j PAAC PAP'!$G$8*('3g CPIH'!U$16/'3g CPIH'!$G$16))</f>
        <v>-</v>
      </c>
      <c r="Z34" s="129" t="str">
        <f>IF('3g CPIH'!V$16="-","-",'3j PAAC PAP'!$G$8*('3g CPIH'!V$16/'3g CPIH'!$G$16))</f>
        <v>-</v>
      </c>
      <c r="AA34" s="28"/>
    </row>
    <row r="35" spans="1:27" s="29" customFormat="1" ht="11.25" x14ac:dyDescent="0.15">
      <c r="A35" s="256"/>
      <c r="B35" s="132" t="s">
        <v>349</v>
      </c>
      <c r="C35" s="132" t="s">
        <v>406</v>
      </c>
      <c r="D35" s="130" t="s">
        <v>317</v>
      </c>
      <c r="E35" s="131"/>
      <c r="F35" s="30"/>
      <c r="G35" s="129">
        <f>IF(G27="-","-",SUM(G27:G33)*'3j PAAC PAP'!$G$26)</f>
        <v>25.987876405250578</v>
      </c>
      <c r="H35" s="129">
        <f>IF(H27="-","-",SUM(H27:H33)*'3j PAAC PAP'!$G$26)</f>
        <v>24.899370758599293</v>
      </c>
      <c r="I35" s="129">
        <f>IF(I27="-","-",SUM(I27:I33)*'3j PAAC PAP'!$G$26)</f>
        <v>25.817640612444137</v>
      </c>
      <c r="J35" s="129">
        <f>IF(J27="-","-",SUM(J27:J33)*'3j PAAC PAP'!$G$26)</f>
        <v>25.315711082377717</v>
      </c>
      <c r="K35" s="129">
        <f>IF(K27="-","-",SUM(K27:K33)*'3j PAAC PAP'!$G$26)</f>
        <v>27.283451106469794</v>
      </c>
      <c r="L35" s="129">
        <f>IF(L27="-","-",SUM(L27:L33)*'3j PAAC PAP'!$G$26)</f>
        <v>26.948600423813431</v>
      </c>
      <c r="M35" s="129">
        <f>IF(M27="-","-",SUM(M27:M33)*'3j PAAC PAP'!$G$26)</f>
        <v>29.322913467832915</v>
      </c>
      <c r="N35" s="129">
        <f>IF(N27="-","-",SUM(N27:N33)*'3j PAAC PAP'!$G$26)</f>
        <v>30.847497834617478</v>
      </c>
      <c r="O35" s="30"/>
      <c r="P35" s="129">
        <f>IF(P27="-","-",SUM(P27:P33)*'3j PAAC PAP'!$G$26)</f>
        <v>30.847497834617478</v>
      </c>
      <c r="Q35" s="129">
        <f>IF(Q27="-","-",SUM(Q27:Q33)*'3j PAAC PAP'!$G$26)</f>
        <v>34.201840508909733</v>
      </c>
      <c r="R35" s="129">
        <f>IF(R27="-","-",SUM(R27:R33)*'3j PAAC PAP'!$G$26)</f>
        <v>33.057565199468137</v>
      </c>
      <c r="S35" s="129">
        <f>IF(S27="-","-",SUM(S27:S33)*'3j PAAC PAP'!$G$26)</f>
        <v>33.110346816681293</v>
      </c>
      <c r="T35" s="129">
        <f>IF(T27="-","-",SUM(T27:T33)*'3j PAAC PAP'!$G$26)</f>
        <v>32.073488949268295</v>
      </c>
      <c r="U35" s="129" t="str">
        <f>IF(U27="-","-",SUM(U27:U33)*'3j PAAC PAP'!$G$26)</f>
        <v>-</v>
      </c>
      <c r="V35" s="129" t="str">
        <f>IF(V27="-","-",SUM(V27:V33)*'3j PAAC PAP'!$G$26)</f>
        <v>-</v>
      </c>
      <c r="W35" s="129" t="str">
        <f>IF(W27="-","-",SUM(W27:W33)*'3j PAAC PAP'!$G$26)</f>
        <v>-</v>
      </c>
      <c r="X35" s="129" t="str">
        <f>IF(X27="-","-",SUM(X27:X33)*'3j PAAC PAP'!$G$26)</f>
        <v>-</v>
      </c>
      <c r="Y35" s="129" t="str">
        <f>IF(Y27="-","-",SUM(Y27:Y33)*'3j PAAC PAP'!$G$26)</f>
        <v>-</v>
      </c>
      <c r="Z35" s="129" t="str">
        <f>IF(Z27="-","-",SUM(Z27:Z33)*'3j PAAC PAP'!$G$26)</f>
        <v>-</v>
      </c>
      <c r="AA35" s="28"/>
    </row>
    <row r="36" spans="1:27" s="29" customFormat="1" ht="11.25" x14ac:dyDescent="0.15">
      <c r="A36" s="256"/>
      <c r="B36" s="132" t="s">
        <v>388</v>
      </c>
      <c r="C36" s="132" t="s">
        <v>518</v>
      </c>
      <c r="D36" s="130" t="s">
        <v>317</v>
      </c>
      <c r="E36" s="131"/>
      <c r="F36" s="30"/>
      <c r="G36" s="129">
        <f>IF(G27="-","-",SUM(G27:G35)*'3k EBIT'!$E$8)</f>
        <v>9.3944080498769011</v>
      </c>
      <c r="H36" s="129">
        <f>IF(H27="-","-",SUM(H27:H35)*'3k EBIT'!$E$8)</f>
        <v>9.0123430892546583</v>
      </c>
      <c r="I36" s="129">
        <f>IF(I27="-","-",SUM(I27:I35)*'3k EBIT'!$E$8)</f>
        <v>9.3358763760871017</v>
      </c>
      <c r="J36" s="129">
        <f>IF(J27="-","-",SUM(J27:J35)*'3k EBIT'!$E$8)</f>
        <v>9.1610220973147189</v>
      </c>
      <c r="K36" s="129">
        <f>IF(K27="-","-",SUM(K27:K35)*'3k EBIT'!$E$8)</f>
        <v>9.8557657023100909</v>
      </c>
      <c r="L36" s="129">
        <f>IF(L27="-","-",SUM(L27:L35)*'3k EBIT'!$E$8)</f>
        <v>9.7414594724439034</v>
      </c>
      <c r="M36" s="129">
        <f>IF(M27="-","-",SUM(M27:M35)*'3k EBIT'!$E$8)</f>
        <v>10.579886105336334</v>
      </c>
      <c r="N36" s="129">
        <f>IF(N27="-","-",SUM(N27:N35)*'3k EBIT'!$E$8)</f>
        <v>11.118088684555353</v>
      </c>
      <c r="O36" s="30"/>
      <c r="P36" s="129">
        <f>IF(P27="-","-",SUM(P27:P35)*'3k EBIT'!$E$8)</f>
        <v>11.118088684555353</v>
      </c>
      <c r="Q36" s="129">
        <f>IF(Q27="-","-",SUM(Q27:Q35)*'3k EBIT'!$E$8)</f>
        <v>12.300192830302546</v>
      </c>
      <c r="R36" s="129">
        <f>IF(R27="-","-",SUM(R27:R35)*'3k EBIT'!$E$8)</f>
        <v>11.900089037745595</v>
      </c>
      <c r="S36" s="129">
        <f>IF(S27="-","-",SUM(S27:S35)*'3k EBIT'!$E$8)</f>
        <v>11.920203609393484</v>
      </c>
      <c r="T36" s="129">
        <f>IF(T27="-","-",SUM(T27:T35)*'3k EBIT'!$E$8)</f>
        <v>11.556552212615571</v>
      </c>
      <c r="U36" s="129" t="str">
        <f>IF(U27="-","-",SUM(U27:U35)*'3k EBIT'!$E$8)</f>
        <v>-</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15">
      <c r="A37" s="256"/>
      <c r="B37" s="132" t="s">
        <v>292</v>
      </c>
      <c r="C37" s="177" t="s">
        <v>519</v>
      </c>
      <c r="D37" s="130" t="s">
        <v>317</v>
      </c>
      <c r="E37" s="130"/>
      <c r="F37" s="30"/>
      <c r="G37" s="129">
        <f>IF(G27="-","-",SUM(G27:G30,G32:G36)*'3l HAP'!$E$9)</f>
        <v>5.5897962803192414</v>
      </c>
      <c r="H37" s="129">
        <f>IF(H27="-","-",SUM(H27:H30,H32:H36)*'3l HAP'!$E$9)</f>
        <v>5.2846085288793967</v>
      </c>
      <c r="I37" s="129">
        <f>IF(I27="-","-",SUM(I27:I30,I32:I36)*'3l HAP'!$E$9)</f>
        <v>5.3273661470195313</v>
      </c>
      <c r="J37" s="129">
        <f>IF(J27="-","-",SUM(J27:J30,J32:J36)*'3l HAP'!$E$9)</f>
        <v>5.2007326763733186</v>
      </c>
      <c r="K37" s="129">
        <f>IF(K27="-","-",SUM(K27:K30,K32:K36)*'3l HAP'!$E$9)</f>
        <v>5.838083728175067</v>
      </c>
      <c r="L37" s="129">
        <f>IF(L27="-","-",SUM(L27:L30,L32:L36)*'3l HAP'!$E$9)</f>
        <v>5.7370825809430359</v>
      </c>
      <c r="M37" s="129">
        <f>IF(M27="-","-",SUM(M27:M30,M32:M36)*'3l HAP'!$E$9)</f>
        <v>6.4232345361031422</v>
      </c>
      <c r="N37" s="129">
        <f>IF(N27="-","-",SUM(N27:N30,N32:N36)*'3l HAP'!$E$9)</f>
        <v>6.8436984908604011</v>
      </c>
      <c r="O37" s="30"/>
      <c r="P37" s="129">
        <f>IF(P27="-","-",SUM(P27:P30,P32:P36)*'3l HAP'!$E$9)</f>
        <v>6.8436984908604011</v>
      </c>
      <c r="Q37" s="129">
        <f>IF(Q27="-","-",SUM(Q27:Q30,Q32:Q36)*'3l HAP'!$E$9)</f>
        <v>7.6713989663692619</v>
      </c>
      <c r="R37" s="129">
        <f>IF(R27="-","-",SUM(R27:R30,R32:R36)*'3l HAP'!$E$9)</f>
        <v>7.3378675685656329</v>
      </c>
      <c r="S37" s="129">
        <f>IF(S27="-","-",SUM(S27:S30,S32:S36)*'3l HAP'!$E$9)</f>
        <v>7.3633422853645163</v>
      </c>
      <c r="T37" s="129">
        <f>IF(T27="-","-",SUM(T27:T30,T32:T36)*'3l HAP'!$E$9)</f>
        <v>7.0324324583421589</v>
      </c>
      <c r="U37" s="129" t="str">
        <f>IF(U27="-","-",SUM(U27:U30,U32:U36)*'3l HAP'!$E$9)</f>
        <v>-</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15">
      <c r="A38" s="256"/>
      <c r="B38" s="132" t="s">
        <v>44</v>
      </c>
      <c r="C38" s="132" t="str">
        <f>B38&amp;"_"&amp;D38</f>
        <v>Total_East Midlands</v>
      </c>
      <c r="D38" s="130" t="s">
        <v>317</v>
      </c>
      <c r="E38" s="131"/>
      <c r="F38" s="30"/>
      <c r="G38" s="129">
        <f t="shared" ref="G38:N38" si="2">IF(G27="-","-",SUM(G27:G37))</f>
        <v>500.03212099050711</v>
      </c>
      <c r="H38" s="129">
        <f t="shared" si="2"/>
        <v>479.61825940699504</v>
      </c>
      <c r="I38" s="129">
        <f t="shared" si="2"/>
        <v>496.68907771967326</v>
      </c>
      <c r="J38" s="129">
        <f t="shared" si="2"/>
        <v>487.35959127279585</v>
      </c>
      <c r="K38" s="129">
        <f t="shared" si="2"/>
        <v>524.56238011564062</v>
      </c>
      <c r="L38" s="129">
        <f t="shared" si="2"/>
        <v>518.44526409200239</v>
      </c>
      <c r="M38" s="129">
        <f t="shared" si="2"/>
        <v>563.25911534075442</v>
      </c>
      <c r="N38" s="129">
        <f t="shared" si="2"/>
        <v>592.00601913304456</v>
      </c>
      <c r="O38" s="30"/>
      <c r="P38" s="129">
        <f t="shared" ref="P38:Z38" si="3">IF(P27="-","-",SUM(P27:P37))</f>
        <v>592.00601913304456</v>
      </c>
      <c r="Q38" s="129">
        <f t="shared" si="3"/>
        <v>655.04970158098331</v>
      </c>
      <c r="R38" s="129">
        <f t="shared" si="3"/>
        <v>633.65808453617467</v>
      </c>
      <c r="S38" s="129">
        <f t="shared" si="3"/>
        <v>634.74222048136915</v>
      </c>
      <c r="T38" s="129">
        <f t="shared" si="3"/>
        <v>615.27177136114631</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t="str">
        <f>'3a DF'!V15</f>
        <v>-</v>
      </c>
      <c r="V39" s="38" t="str">
        <f>'3a DF'!W15</f>
        <v>-</v>
      </c>
      <c r="W39" s="38" t="str">
        <f>'3a DF'!X15</f>
        <v>-</v>
      </c>
      <c r="X39" s="38" t="str">
        <f>'3a DF'!Y15</f>
        <v>-</v>
      </c>
      <c r="Y39" s="38" t="str">
        <f>'3a DF'!Z15</f>
        <v>-</v>
      </c>
      <c r="Z39" s="38" t="str">
        <f>'3a DF'!AA15</f>
        <v>-</v>
      </c>
      <c r="AA39" s="28"/>
    </row>
    <row r="40" spans="1:27" s="29" customFormat="1" ht="11.25" customHeight="1" x14ac:dyDescent="0.15">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t="str">
        <f>'3b CM'!U15</f>
        <v>-</v>
      </c>
      <c r="V40" s="38" t="str">
        <f>'3b CM'!V15</f>
        <v>-</v>
      </c>
      <c r="W40" s="38" t="str">
        <f>'3b CM'!W15</f>
        <v>-</v>
      </c>
      <c r="X40" s="38" t="str">
        <f>'3b CM'!X15</f>
        <v>-</v>
      </c>
      <c r="Y40" s="38" t="str">
        <f>'3b CM'!Y15</f>
        <v>-</v>
      </c>
      <c r="Z40" s="38" t="str">
        <f>'3b CM'!Z15</f>
        <v>-</v>
      </c>
      <c r="AA40" s="28"/>
    </row>
    <row r="41" spans="1:27" s="29" customFormat="1" ht="11.25" customHeight="1" x14ac:dyDescent="0.15">
      <c r="A41" s="256"/>
      <c r="B41" s="135" t="s">
        <v>600</v>
      </c>
      <c r="C41" s="135" t="s">
        <v>601</v>
      </c>
      <c r="D41" s="127" t="s">
        <v>318</v>
      </c>
      <c r="E41" s="128"/>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f>IF('3c AA'!W29="-","-",'3c AA'!W29)</f>
        <v>4.6252573118737148</v>
      </c>
      <c r="U41" s="38" t="str">
        <f>IF('3c AA'!X29="-","-",'3c AA'!X29)</f>
        <v>-</v>
      </c>
      <c r="V41" s="38" t="str">
        <f>IF('3c AA'!Y29="-","-",'3c AA'!Y29)</f>
        <v>-</v>
      </c>
      <c r="W41" s="38" t="str">
        <f>IF('3c AA'!Z29="-","-",'3c AA'!Z29)</f>
        <v>-</v>
      </c>
      <c r="X41" s="38" t="str">
        <f>IF('3c AA'!AA29="-","-",'3c AA'!AA29)</f>
        <v>-</v>
      </c>
      <c r="Y41" s="38" t="str">
        <f>IF('3c AA'!AB29="-","-",'3c AA'!AB29)</f>
        <v>-</v>
      </c>
      <c r="Z41" s="38" t="str">
        <f>IF('3c AA'!AC29="-","-",'3c AA'!AC29)</f>
        <v>-</v>
      </c>
      <c r="AA41" s="28"/>
    </row>
    <row r="42" spans="1:27" s="29" customFormat="1" ht="11.25" customHeight="1" x14ac:dyDescent="0.15">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t="str">
        <f>'3d PC'!U16</f>
        <v>-</v>
      </c>
      <c r="V42" s="38" t="str">
        <f>'3d PC'!V16</f>
        <v>-</v>
      </c>
      <c r="W42" s="38" t="str">
        <f>'3d PC'!W16</f>
        <v>-</v>
      </c>
      <c r="X42" s="38" t="str">
        <f>'3d PC'!X16</f>
        <v>-</v>
      </c>
      <c r="Y42" s="38" t="str">
        <f>'3d PC'!Y16</f>
        <v>-</v>
      </c>
      <c r="Z42" s="38" t="str">
        <f>'3d PC'!Z16</f>
        <v>-</v>
      </c>
      <c r="AA42" s="28"/>
    </row>
    <row r="43" spans="1:27" s="29" customFormat="1" ht="11.25" customHeight="1" x14ac:dyDescent="0.15">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t="str">
        <f>'3e NC-Elec'!V30</f>
        <v>-</v>
      </c>
      <c r="V43" s="38" t="str">
        <f>'3e NC-Elec'!W30</f>
        <v>-</v>
      </c>
      <c r="W43" s="38" t="str">
        <f>'3e NC-Elec'!X30</f>
        <v>-</v>
      </c>
      <c r="X43" s="38" t="str">
        <f>'3e NC-Elec'!Y30</f>
        <v>-</v>
      </c>
      <c r="Y43" s="38" t="str">
        <f>'3e NC-Elec'!Z30</f>
        <v>-</v>
      </c>
      <c r="Z43" s="38" t="str">
        <f>'3e NC-Elec'!AA30</f>
        <v>-</v>
      </c>
      <c r="AA43" s="28"/>
    </row>
    <row r="44" spans="1:27" s="29" customFormat="1" ht="12.4" customHeight="1" x14ac:dyDescent="0.15">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t="str">
        <f>IF('3g CPIH'!Q$16="-","-",'3h OC '!$E$8*('3g CPIH'!Q$16/'3g CPIH'!$G$16))</f>
        <v>-</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f>IF('3i SMNCC'!P$38="-","-",'3i SMNCC'!P$38)</f>
        <v>16.855736391237045</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15">
      <c r="A46" s="256"/>
      <c r="B46" s="135" t="s">
        <v>349</v>
      </c>
      <c r="C46" s="135" t="s">
        <v>389</v>
      </c>
      <c r="D46" s="127" t="s">
        <v>318</v>
      </c>
      <c r="E46" s="128"/>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f>IF('3g CPIH'!P$16="-","-",'3j PAAC PAP'!$G$8*('3g CPIH'!P$16/'3g CPIH'!$G$16))</f>
        <v>14.633493542074362</v>
      </c>
      <c r="U46" s="38" t="str">
        <f>IF('3g CPIH'!Q$16="-","-",'3j PAAC PAP'!$G$8*('3g CPIH'!Q$16/'3g CPIH'!$G$16))</f>
        <v>-</v>
      </c>
      <c r="V46" s="38" t="str">
        <f>IF('3g CPIH'!R$16="-","-",'3j PAAC PAP'!$G$8*('3g CPIH'!R$16/'3g CPIH'!$G$16))</f>
        <v>-</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25" x14ac:dyDescent="0.15">
      <c r="A47" s="256"/>
      <c r="B47" s="135" t="s">
        <v>349</v>
      </c>
      <c r="C47" s="135" t="s">
        <v>406</v>
      </c>
      <c r="D47" s="127" t="s">
        <v>318</v>
      </c>
      <c r="E47" s="128"/>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26.324098642103749</v>
      </c>
      <c r="M47" s="38">
        <f>IF(M39="-","-",SUM(M39:M45)*'3j PAAC PAP'!$G$26)</f>
        <v>29.179336777538357</v>
      </c>
      <c r="N47" s="38">
        <f>IF(N39="-","-",SUM(N39:N45)*'3j PAAC PAP'!$G$26)</f>
        <v>30.723769772163124</v>
      </c>
      <c r="O47" s="30"/>
      <c r="P47" s="38">
        <f>IF(P39="-","-",SUM(P39:P45)*'3j PAAC PAP'!$G$26)</f>
        <v>30.723769772163124</v>
      </c>
      <c r="Q47" s="38">
        <f>IF(Q39="-","-",SUM(Q39:Q45)*'3j PAAC PAP'!$G$26)</f>
        <v>34.489050121371314</v>
      </c>
      <c r="R47" s="38">
        <f>IF(R39="-","-",SUM(R39:R45)*'3j PAAC PAP'!$G$26)</f>
        <v>33.311375137507305</v>
      </c>
      <c r="S47" s="38">
        <f>IF(S39="-","-",SUM(S39:S45)*'3j PAAC PAP'!$G$26)</f>
        <v>33.68476440655693</v>
      </c>
      <c r="T47" s="38">
        <f>IF(T39="-","-",SUM(T39:T45)*'3j PAAC PAP'!$G$26)</f>
        <v>32.618869186613246</v>
      </c>
      <c r="U47" s="38" t="str">
        <f>IF(U39="-","-",SUM(U39:U45)*'3j PAAC PAP'!$G$26)</f>
        <v>-</v>
      </c>
      <c r="V47" s="38" t="str">
        <f>IF(V39="-","-",SUM(V39:V45)*'3j PAAC PAP'!$G$26)</f>
        <v>-</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15">
      <c r="A48" s="256"/>
      <c r="B48" s="135" t="s">
        <v>388</v>
      </c>
      <c r="C48" s="135" t="s">
        <v>518</v>
      </c>
      <c r="D48" s="133" t="s">
        <v>318</v>
      </c>
      <c r="E48" s="128"/>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9.5219607386209404</v>
      </c>
      <c r="M48" s="38">
        <f>IF(M39="-","-",SUM(M39:M47)*'3k EBIT'!$E$8)</f>
        <v>10.529422035178087</v>
      </c>
      <c r="N48" s="38">
        <f>IF(N39="-","-",SUM(N39:N47)*'3k EBIT'!$E$8)</f>
        <v>11.074600973483097</v>
      </c>
      <c r="O48" s="30"/>
      <c r="P48" s="38">
        <f>IF(P39="-","-",SUM(P39:P47)*'3k EBIT'!$E$8)</f>
        <v>11.074600973483097</v>
      </c>
      <c r="Q48" s="38">
        <f>IF(Q39="-","-",SUM(Q39:Q47)*'3k EBIT'!$E$8)</f>
        <v>12.401140734893804</v>
      </c>
      <c r="R48" s="38">
        <f>IF(R39="-","-",SUM(R39:R47)*'3k EBIT'!$E$8)</f>
        <v>11.98929768640431</v>
      </c>
      <c r="S48" s="38">
        <f>IF(S39="-","-",SUM(S39:S47)*'3k EBIT'!$E$8)</f>
        <v>12.122098843892518</v>
      </c>
      <c r="T48" s="38">
        <f>IF(T39="-","-",SUM(T39:T47)*'3k EBIT'!$E$8)</f>
        <v>11.748241452030639</v>
      </c>
      <c r="U48" s="38" t="str">
        <f>IF(U39="-","-",SUM(U39:U47)*'3k EBIT'!$E$8)</f>
        <v>-</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15">
      <c r="A49" s="256"/>
      <c r="B49" s="135" t="s">
        <v>292</v>
      </c>
      <c r="C49" s="179" t="s">
        <v>519</v>
      </c>
      <c r="D49" s="133" t="s">
        <v>318</v>
      </c>
      <c r="E49" s="127"/>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5.7510397017190309</v>
      </c>
      <c r="M49" s="38">
        <f>IF(M39="-","-",SUM(M39:M42,M44:M48)*'3l HAP'!$E$9)</f>
        <v>6.4847506133143638</v>
      </c>
      <c r="N49" s="38">
        <f>IF(N39="-","-",SUM(N39:N42,N44:N48)*'3l HAP'!$E$9)</f>
        <v>6.9107127636232919</v>
      </c>
      <c r="O49" s="30"/>
      <c r="P49" s="38">
        <f>IF(P39="-","-",SUM(P39:P42,P44:P48)*'3l HAP'!$E$9)</f>
        <v>6.9107127636232919</v>
      </c>
      <c r="Q49" s="38">
        <f>IF(Q39="-","-",SUM(Q39:Q42,Q44:Q48)*'3l HAP'!$E$9)</f>
        <v>7.7741448632752537</v>
      </c>
      <c r="R49" s="38">
        <f>IF(R39="-","-",SUM(R39:R42,R44:R48)*'3l HAP'!$E$9)</f>
        <v>7.431378357913978</v>
      </c>
      <c r="S49" s="38">
        <f>IF(S39="-","-",SUM(S39:S42,S44:S48)*'3l HAP'!$E$9)</f>
        <v>7.4622081331427017</v>
      </c>
      <c r="T49" s="38">
        <f>IF(T39="-","-",SUM(T39:T42,T44:T48)*'3l HAP'!$E$9)</f>
        <v>7.1228735547857074</v>
      </c>
      <c r="U49" s="38" t="str">
        <f>IF(U39="-","-",SUM(U39:U42,U44:U48)*'3l HAP'!$E$9)</f>
        <v>-</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15">
      <c r="A50" s="256"/>
      <c r="B50" s="135" t="s">
        <v>44</v>
      </c>
      <c r="C50" s="135" t="str">
        <f>B50&amp;"_"&amp;D50</f>
        <v>Total_London</v>
      </c>
      <c r="D50" s="133" t="s">
        <v>318</v>
      </c>
      <c r="E50" s="128"/>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506.90666104654298</v>
      </c>
      <c r="M50" s="38">
        <f t="shared" si="4"/>
        <v>560.66462882249527</v>
      </c>
      <c r="N50" s="38">
        <f t="shared" si="4"/>
        <v>589.78420745267329</v>
      </c>
      <c r="O50" s="30"/>
      <c r="P50" s="38">
        <f t="shared" ref="P50:Z50" si="5">IF(P39="-","-",SUM(P39:P49))</f>
        <v>589.78420745267329</v>
      </c>
      <c r="Q50" s="38">
        <f t="shared" si="5"/>
        <v>660.46549289338827</v>
      </c>
      <c r="R50" s="38">
        <f t="shared" si="5"/>
        <v>638.44678542083159</v>
      </c>
      <c r="S50" s="38">
        <f t="shared" si="5"/>
        <v>645.46714691365844</v>
      </c>
      <c r="T50" s="38">
        <f t="shared" si="5"/>
        <v>625.45111562797683</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t="str">
        <f>'3a DF'!V16</f>
        <v>-</v>
      </c>
      <c r="V51" s="129" t="str">
        <f>'3a DF'!W16</f>
        <v>-</v>
      </c>
      <c r="W51" s="129" t="str">
        <f>'3a DF'!X16</f>
        <v>-</v>
      </c>
      <c r="X51" s="129" t="str">
        <f>'3a DF'!Y16</f>
        <v>-</v>
      </c>
      <c r="Y51" s="129" t="str">
        <f>'3a DF'!Z16</f>
        <v>-</v>
      </c>
      <c r="Z51" s="129" t="str">
        <f>'3a DF'!AA16</f>
        <v>-</v>
      </c>
      <c r="AA51" s="28"/>
    </row>
    <row r="52" spans="1:27" s="29" customFormat="1" ht="11.25" customHeight="1" x14ac:dyDescent="0.15">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t="str">
        <f>'3b CM'!U16</f>
        <v>-</v>
      </c>
      <c r="V52" s="129" t="str">
        <f>'3b CM'!V16</f>
        <v>-</v>
      </c>
      <c r="W52" s="129" t="str">
        <f>'3b CM'!W16</f>
        <v>-</v>
      </c>
      <c r="X52" s="129" t="str">
        <f>'3b CM'!X16</f>
        <v>-</v>
      </c>
      <c r="Y52" s="129" t="str">
        <f>'3b CM'!Y16</f>
        <v>-</v>
      </c>
      <c r="Z52" s="129" t="str">
        <f>'3b CM'!Z16</f>
        <v>-</v>
      </c>
      <c r="AA52" s="28"/>
    </row>
    <row r="53" spans="1:27" s="29" customFormat="1" ht="11.25" customHeight="1" x14ac:dyDescent="0.15">
      <c r="A53" s="256"/>
      <c r="B53" s="132" t="s">
        <v>600</v>
      </c>
      <c r="C53" s="132" t="s">
        <v>601</v>
      </c>
      <c r="D53" s="134" t="s">
        <v>319</v>
      </c>
      <c r="E53" s="131"/>
      <c r="F53" s="30"/>
      <c r="G53" s="129" t="str">
        <f>IF('3c AA'!J30="-","-",'3c AA'!J30)</f>
        <v>-</v>
      </c>
      <c r="H53" s="129" t="str">
        <f>IF('3c AA'!K30="-","-",'3c AA'!K30)</f>
        <v>-</v>
      </c>
      <c r="I53" s="129" t="str">
        <f>IF('3c AA'!L30="-","-",'3c AA'!L30)</f>
        <v>-</v>
      </c>
      <c r="J53" s="129" t="str">
        <f>IF('3c AA'!M30="-","-",'3c AA'!M30)</f>
        <v>-</v>
      </c>
      <c r="K53" s="129" t="str">
        <f>IF('3c AA'!N30="-","-",'3c AA'!N30)</f>
        <v>-</v>
      </c>
      <c r="L53" s="129" t="str">
        <f>IF('3c AA'!O30="-","-",'3c AA'!O30)</f>
        <v>-</v>
      </c>
      <c r="M53" s="129" t="str">
        <f>IF('3c AA'!P30="-","-",'3c AA'!P30)</f>
        <v>-</v>
      </c>
      <c r="N53" s="129" t="str">
        <f>IF('3c AA'!Q30="-","-",'3c AA'!Q30)</f>
        <v>-</v>
      </c>
      <c r="O53" s="30"/>
      <c r="P53" s="129" t="str">
        <f>IF('3c AA'!S30="-","-",'3c AA'!S30)</f>
        <v>-</v>
      </c>
      <c r="Q53" s="129" t="str">
        <f>IF('3c AA'!T30="-","-",'3c AA'!T30)</f>
        <v>-</v>
      </c>
      <c r="R53" s="129" t="str">
        <f>IF('3c AA'!U30="-","-",'3c AA'!U30)</f>
        <v>-</v>
      </c>
      <c r="S53" s="129" t="str">
        <f>IF('3c AA'!V30="-","-",'3c AA'!V30)</f>
        <v>-</v>
      </c>
      <c r="T53" s="129">
        <f>IF('3c AA'!W30="-","-",'3c AA'!W30)</f>
        <v>4.6588267577428137</v>
      </c>
      <c r="U53" s="129" t="str">
        <f>IF('3c AA'!X30="-","-",'3c AA'!X30)</f>
        <v>-</v>
      </c>
      <c r="V53" s="129" t="str">
        <f>IF('3c AA'!Y30="-","-",'3c AA'!Y30)</f>
        <v>-</v>
      </c>
      <c r="W53" s="129" t="str">
        <f>IF('3c AA'!Z30="-","-",'3c AA'!Z30)</f>
        <v>-</v>
      </c>
      <c r="X53" s="129" t="str">
        <f>IF('3c AA'!AA30="-","-",'3c AA'!AA30)</f>
        <v>-</v>
      </c>
      <c r="Y53" s="129" t="str">
        <f>IF('3c AA'!AB30="-","-",'3c AA'!AB30)</f>
        <v>-</v>
      </c>
      <c r="Z53" s="129" t="str">
        <f>IF('3c AA'!AC30="-","-",'3c AA'!AC30)</f>
        <v>-</v>
      </c>
      <c r="AA53" s="28"/>
    </row>
    <row r="54" spans="1:27" s="29" customFormat="1" ht="11.25" customHeight="1" x14ac:dyDescent="0.15">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t="str">
        <f>'3d PC'!U17</f>
        <v>-</v>
      </c>
      <c r="V54" s="129" t="str">
        <f>'3d PC'!V17</f>
        <v>-</v>
      </c>
      <c r="W54" s="129" t="str">
        <f>'3d PC'!W17</f>
        <v>-</v>
      </c>
      <c r="X54" s="129" t="str">
        <f>'3d PC'!X17</f>
        <v>-</v>
      </c>
      <c r="Y54" s="129" t="str">
        <f>'3d PC'!Y17</f>
        <v>-</v>
      </c>
      <c r="Z54" s="129" t="str">
        <f>'3d PC'!Z17</f>
        <v>-</v>
      </c>
      <c r="AA54" s="28"/>
    </row>
    <row r="55" spans="1:27" s="29" customFormat="1" ht="11.25" customHeight="1" x14ac:dyDescent="0.15">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t="str">
        <f>'3e NC-Elec'!V31</f>
        <v>-</v>
      </c>
      <c r="V55" s="129" t="str">
        <f>'3e NC-Elec'!W31</f>
        <v>-</v>
      </c>
      <c r="W55" s="129" t="str">
        <f>'3e NC-Elec'!X31</f>
        <v>-</v>
      </c>
      <c r="X55" s="129" t="str">
        <f>'3e NC-Elec'!Y31</f>
        <v>-</v>
      </c>
      <c r="Y55" s="129" t="str">
        <f>'3e NC-Elec'!Z31</f>
        <v>-</v>
      </c>
      <c r="Z55" s="129" t="str">
        <f>'3e NC-Elec'!AA31</f>
        <v>-</v>
      </c>
      <c r="AA55" s="28"/>
    </row>
    <row r="56" spans="1:27" s="29" customFormat="1" ht="11.25" x14ac:dyDescent="0.15">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t="str">
        <f>IF('3g CPIH'!Q$16="-","-",'3h OC '!$E$8*('3g CPIH'!Q$16/'3g CPIH'!$G$16))</f>
        <v>-</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f>IF('3i SMNCC'!P$38="-","-",'3i SMNCC'!P$38)</f>
        <v>16.855736391237045</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15">
      <c r="A58" s="256"/>
      <c r="B58" s="132" t="s">
        <v>349</v>
      </c>
      <c r="C58" s="132" t="s">
        <v>389</v>
      </c>
      <c r="D58" s="134" t="s">
        <v>319</v>
      </c>
      <c r="E58" s="131"/>
      <c r="F58" s="30"/>
      <c r="G58" s="129">
        <f>IF('3g CPIH'!C$16="-","-",'3j PAAC PAP'!$G$8*('3g CPIH'!C$16/'3g CPIH'!$G$16))</f>
        <v>13.436452250489236</v>
      </c>
      <c r="H58" s="129">
        <f>IF('3g CPIH'!D$16="-","-",'3j PAAC PAP'!$G$8*('3g CPIH'!D$16/'3g CPIH'!$G$16))</f>
        <v>13.463352054794518</v>
      </c>
      <c r="I58" s="129">
        <f>IF('3g CPIH'!E$16="-","-",'3j PAAC PAP'!$G$8*('3g CPIH'!E$16/'3g CPIH'!$G$16))</f>
        <v>13.503701761252445</v>
      </c>
      <c r="J58" s="129">
        <f>IF('3g CPIH'!F$16="-","-",'3j PAAC PAP'!$G$8*('3g CPIH'!F$16/'3g CPIH'!$G$16))</f>
        <v>13.584401174168297</v>
      </c>
      <c r="K58" s="129">
        <f>IF('3g CPIH'!G$16="-","-",'3j PAAC PAP'!$G$8*('3g CPIH'!G$16/'3g CPIH'!$G$16))</f>
        <v>13.745799999999999</v>
      </c>
      <c r="L58" s="129">
        <f>IF('3g CPIH'!H$16="-","-",'3j PAAC PAP'!$G$8*('3g CPIH'!H$16/'3g CPIH'!$G$16))</f>
        <v>13.920648727984345</v>
      </c>
      <c r="M58" s="129">
        <f>IF('3g CPIH'!I$16="-","-",'3j PAAC PAP'!$G$8*('3g CPIH'!I$16/'3g CPIH'!$G$16))</f>
        <v>14.122397260273971</v>
      </c>
      <c r="N58" s="129">
        <f>IF('3g CPIH'!J$16="-","-",'3j PAAC PAP'!$G$8*('3g CPIH'!J$16/'3g CPIH'!$G$16))</f>
        <v>14.24344637964775</v>
      </c>
      <c r="O58" s="30"/>
      <c r="P58" s="129">
        <f>IF('3g CPIH'!L$16="-","-",'3j PAAC PAP'!$G$8*('3g CPIH'!L$16/'3g CPIH'!$G$16))</f>
        <v>14.24344637964775</v>
      </c>
      <c r="Q58" s="129">
        <f>IF('3g CPIH'!M$16="-","-",'3j PAAC PAP'!$G$8*('3g CPIH'!M$16/'3g CPIH'!$G$16))</f>
        <v>14.40484520547945</v>
      </c>
      <c r="R58" s="129">
        <f>IF('3g CPIH'!N$16="-","-",'3j PAAC PAP'!$G$8*('3g CPIH'!N$16/'3g CPIH'!$G$16))</f>
        <v>14.512444422700586</v>
      </c>
      <c r="S58" s="129">
        <f>IF('3g CPIH'!O$16="-","-",'3j PAAC PAP'!$G$8*('3g CPIH'!O$16/'3g CPIH'!$G$16))</f>
        <v>14.593143835616438</v>
      </c>
      <c r="T58" s="129">
        <f>IF('3g CPIH'!P$16="-","-",'3j PAAC PAP'!$G$8*('3g CPIH'!P$16/'3g CPIH'!$G$16))</f>
        <v>14.633493542074362</v>
      </c>
      <c r="U58" s="129" t="str">
        <f>IF('3g CPIH'!Q$16="-","-",'3j PAAC PAP'!$G$8*('3g CPIH'!Q$16/'3g CPIH'!$G$16))</f>
        <v>-</v>
      </c>
      <c r="V58" s="129" t="str">
        <f>IF('3g CPIH'!R$16="-","-",'3j PAAC PAP'!$G$8*('3g CPIH'!R$16/'3g CPIH'!$G$16))</f>
        <v>-</v>
      </c>
      <c r="W58" s="129" t="str">
        <f>IF('3g CPIH'!S$16="-","-",'3j PAAC PAP'!$G$8*('3g CPIH'!S$16/'3g CPIH'!$G$16))</f>
        <v>-</v>
      </c>
      <c r="X58" s="129" t="str">
        <f>IF('3g CPIH'!T$16="-","-",'3j PAAC PAP'!$G$8*('3g CPIH'!T$16/'3g CPIH'!$G$16))</f>
        <v>-</v>
      </c>
      <c r="Y58" s="129" t="str">
        <f>IF('3g CPIH'!U$16="-","-",'3j PAAC PAP'!$G$8*('3g CPIH'!U$16/'3g CPIH'!$G$16))</f>
        <v>-</v>
      </c>
      <c r="Z58" s="129" t="str">
        <f>IF('3g CPIH'!V$16="-","-",'3j PAAC PAP'!$G$8*('3g CPIH'!V$16/'3g CPIH'!$G$16))</f>
        <v>-</v>
      </c>
      <c r="AA58" s="28"/>
    </row>
    <row r="59" spans="1:27" s="29" customFormat="1" ht="11.25" x14ac:dyDescent="0.15">
      <c r="A59" s="256"/>
      <c r="B59" s="132" t="s">
        <v>349</v>
      </c>
      <c r="C59" s="132" t="s">
        <v>406</v>
      </c>
      <c r="D59" s="134" t="s">
        <v>319</v>
      </c>
      <c r="E59" s="131"/>
      <c r="F59" s="30"/>
      <c r="G59" s="129">
        <f>IF(G51="-","-",SUM(G51:G57)*'3j PAAC PAP'!$G$26)</f>
        <v>29.089272823961082</v>
      </c>
      <c r="H59" s="129">
        <f>IF(H51="-","-",SUM(H51:H57)*'3j PAAC PAP'!$G$26)</f>
        <v>27.976057143116588</v>
      </c>
      <c r="I59" s="129">
        <f>IF(I51="-","-",SUM(I51:I57)*'3j PAAC PAP'!$G$26)</f>
        <v>27.61730122585891</v>
      </c>
      <c r="J59" s="129">
        <f>IF(J51="-","-",SUM(J51:J57)*'3j PAAC PAP'!$G$26)</f>
        <v>27.103596588772024</v>
      </c>
      <c r="K59" s="129">
        <f>IF(K51="-","-",SUM(K51:K57)*'3j PAAC PAP'!$G$26)</f>
        <v>29.377547662627734</v>
      </c>
      <c r="L59" s="129">
        <f>IF(L51="-","-",SUM(L51:L57)*'3j PAAC PAP'!$G$26)</f>
        <v>29.033550356251567</v>
      </c>
      <c r="M59" s="129">
        <f>IF(M51="-","-",SUM(M51:M57)*'3j PAAC PAP'!$G$26)</f>
        <v>31.299906573425929</v>
      </c>
      <c r="N59" s="129">
        <f>IF(N51="-","-",SUM(N51:N57)*'3j PAAC PAP'!$G$26)</f>
        <v>32.851203560144157</v>
      </c>
      <c r="O59" s="30"/>
      <c r="P59" s="129">
        <f>IF(P51="-","-",SUM(P51:P57)*'3j PAAC PAP'!$G$26)</f>
        <v>32.851203560144157</v>
      </c>
      <c r="Q59" s="129">
        <f>IF(Q51="-","-",SUM(Q51:Q57)*'3j PAAC PAP'!$G$26)</f>
        <v>37.10124006145184</v>
      </c>
      <c r="R59" s="129">
        <f>IF(R51="-","-",SUM(R51:R57)*'3j PAAC PAP'!$G$26)</f>
        <v>35.91460527817928</v>
      </c>
      <c r="S59" s="129">
        <f>IF(S51="-","-",SUM(S51:S57)*'3j PAAC PAP'!$G$26)</f>
        <v>36.127523974313434</v>
      </c>
      <c r="T59" s="129">
        <f>IF(T51="-","-",SUM(T51:T57)*'3j PAAC PAP'!$G$26)</f>
        <v>35.052993626348957</v>
      </c>
      <c r="U59" s="129" t="str">
        <f>IF(U51="-","-",SUM(U51:U57)*'3j PAAC PAP'!$G$26)</f>
        <v>-</v>
      </c>
      <c r="V59" s="129" t="str">
        <f>IF(V51="-","-",SUM(V51:V57)*'3j PAAC PAP'!$G$26)</f>
        <v>-</v>
      </c>
      <c r="W59" s="129" t="str">
        <f>IF(W51="-","-",SUM(W51:W57)*'3j PAAC PAP'!$G$26)</f>
        <v>-</v>
      </c>
      <c r="X59" s="129" t="str">
        <f>IF(X51="-","-",SUM(X51:X57)*'3j PAAC PAP'!$G$26)</f>
        <v>-</v>
      </c>
      <c r="Y59" s="129" t="str">
        <f>IF(Y51="-","-",SUM(Y51:Y57)*'3j PAAC PAP'!$G$26)</f>
        <v>-</v>
      </c>
      <c r="Z59" s="129" t="str">
        <f>IF(Z51="-","-",SUM(Z51:Z57)*'3j PAAC PAP'!$G$26)</f>
        <v>-</v>
      </c>
      <c r="AA59" s="28"/>
    </row>
    <row r="60" spans="1:27" s="29" customFormat="1" ht="11.25" customHeight="1" x14ac:dyDescent="0.15">
      <c r="A60" s="256"/>
      <c r="B60" s="132" t="s">
        <v>388</v>
      </c>
      <c r="C60" s="132" t="s">
        <v>518</v>
      </c>
      <c r="D60" s="134" t="s">
        <v>319</v>
      </c>
      <c r="E60" s="131"/>
      <c r="F60" s="30"/>
      <c r="G60" s="129">
        <f>IF(G51="-","-",SUM(G51:G59)*'3k EBIT'!$E$8)</f>
        <v>10.48448114002302</v>
      </c>
      <c r="H60" s="129">
        <f>IF(H51="-","-",SUM(H51:H59)*'3k EBIT'!$E$8)</f>
        <v>10.093731142180735</v>
      </c>
      <c r="I60" s="129">
        <f>IF(I51="-","-",SUM(I51:I59)*'3k EBIT'!$E$8)</f>
        <v>9.9684177675210179</v>
      </c>
      <c r="J60" s="129">
        <f>IF(J51="-","-",SUM(J51:J59)*'3k EBIT'!$E$8)</f>
        <v>9.7894247958620468</v>
      </c>
      <c r="K60" s="129">
        <f>IF(K51="-","-",SUM(K51:K59)*'3k EBIT'!$E$8)</f>
        <v>10.59179489556767</v>
      </c>
      <c r="L60" s="129">
        <f>IF(L51="-","-",SUM(L51:L59)*'3k EBIT'!$E$8)</f>
        <v>10.47427382727499</v>
      </c>
      <c r="M60" s="129">
        <f>IF(M51="-","-",SUM(M51:M59)*'3k EBIT'!$E$8)</f>
        <v>11.27475599388395</v>
      </c>
      <c r="N60" s="129">
        <f>IF(N51="-","-",SUM(N51:N59)*'3k EBIT'!$E$8)</f>
        <v>11.822347475463637</v>
      </c>
      <c r="O60" s="30"/>
      <c r="P60" s="129">
        <f>IF(P51="-","-",SUM(P51:P59)*'3k EBIT'!$E$8)</f>
        <v>11.822347475463637</v>
      </c>
      <c r="Q60" s="129">
        <f>IF(Q51="-","-",SUM(Q51:Q59)*'3k EBIT'!$E$8)</f>
        <v>13.319268434678827</v>
      </c>
      <c r="R60" s="129">
        <f>IF(R51="-","-",SUM(R51:R59)*'3k EBIT'!$E$8)</f>
        <v>12.904276212427011</v>
      </c>
      <c r="S60" s="129">
        <f>IF(S51="-","-",SUM(S51:S59)*'3k EBIT'!$E$8)</f>
        <v>12.980675469068174</v>
      </c>
      <c r="T60" s="129">
        <f>IF(T51="-","-",SUM(T51:T59)*'3k EBIT'!$E$8)</f>
        <v>12.603783018344215</v>
      </c>
      <c r="U60" s="129" t="str">
        <f>IF(U51="-","-",SUM(U51:U59)*'3k EBIT'!$E$8)</f>
        <v>-</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15">
      <c r="A61" s="256"/>
      <c r="B61" s="132" t="s">
        <v>292</v>
      </c>
      <c r="C61" s="177" t="s">
        <v>519</v>
      </c>
      <c r="D61" s="134" t="s">
        <v>319</v>
      </c>
      <c r="E61" s="130"/>
      <c r="F61" s="30"/>
      <c r="G61" s="129">
        <f>IF(G51="-","-",SUM(G51:G54,G56:G60)*'3l HAP'!$E$9)</f>
        <v>5.7134651569260946</v>
      </c>
      <c r="H61" s="129">
        <f>IF(H51="-","-",SUM(H51:H54,H56:H60)*'3l HAP'!$E$9)</f>
        <v>5.4013418727015878</v>
      </c>
      <c r="I61" s="129">
        <f>IF(I51="-","-",SUM(I51:I54,I56:I60)*'3l HAP'!$E$9)</f>
        <v>5.4143714314216824</v>
      </c>
      <c r="J61" s="129">
        <f>IF(J51="-","-",SUM(J51:J54,J56:J60)*'3l HAP'!$E$9)</f>
        <v>5.2847315628434126</v>
      </c>
      <c r="K61" s="129">
        <f>IF(K51="-","-",SUM(K51:K54,K56:K60)*'3l HAP'!$E$9)</f>
        <v>5.9403025248618055</v>
      </c>
      <c r="L61" s="129">
        <f>IF(L51="-","-",SUM(L51:L54,L56:L60)*'3l HAP'!$E$9)</f>
        <v>5.8365327455995839</v>
      </c>
      <c r="M61" s="129">
        <f>IF(M51="-","-",SUM(M51:M54,M56:M60)*'3l HAP'!$E$9)</f>
        <v>6.5494844903747351</v>
      </c>
      <c r="N61" s="129">
        <f>IF(N51="-","-",SUM(N51:N54,N56:N60)*'3l HAP'!$E$9)</f>
        <v>6.9773482181011381</v>
      </c>
      <c r="O61" s="30"/>
      <c r="P61" s="129">
        <f>IF(P51="-","-",SUM(P51:P54,P56:P60)*'3l HAP'!$E$9)</f>
        <v>6.9773482181011381</v>
      </c>
      <c r="Q61" s="129">
        <f>IF(Q51="-","-",SUM(Q51:Q54,Q56:Q60)*'3l HAP'!$E$9)</f>
        <v>7.8557171632961573</v>
      </c>
      <c r="R61" s="129">
        <f>IF(R51="-","-",SUM(R51:R54,R56:R60)*'3l HAP'!$E$9)</f>
        <v>7.5102950279313649</v>
      </c>
      <c r="S61" s="129">
        <f>IF(S51="-","-",SUM(S51:S54,S56:S60)*'3l HAP'!$E$9)</f>
        <v>7.5451447517106818</v>
      </c>
      <c r="T61" s="129">
        <f>IF(T51="-","-",SUM(T51:T54,T56:T60)*'3l HAP'!$E$9)</f>
        <v>7.2028153110857378</v>
      </c>
      <c r="U61" s="129" t="str">
        <f>IF(U51="-","-",SUM(U51:U54,U56:U60)*'3l HAP'!$E$9)</f>
        <v>-</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15">
      <c r="A62" s="256"/>
      <c r="B62" s="132" t="s">
        <v>44</v>
      </c>
      <c r="C62" s="132" t="str">
        <f>B62&amp;"_"&amp;D62</f>
        <v>Total_N Wales and Mersey</v>
      </c>
      <c r="D62" s="134" t="s">
        <v>319</v>
      </c>
      <c r="E62" s="131"/>
      <c r="F62" s="30"/>
      <c r="G62" s="129">
        <f t="shared" ref="G62:N62" si="6">IF(G51="-","-",SUM(G51:G61))</f>
        <v>557.52803407178487</v>
      </c>
      <c r="H62" s="129">
        <f t="shared" si="6"/>
        <v>536.65012992218999</v>
      </c>
      <c r="I62" s="129">
        <f t="shared" si="6"/>
        <v>530.06772143360911</v>
      </c>
      <c r="J62" s="129">
        <f t="shared" si="6"/>
        <v>520.51740273737369</v>
      </c>
      <c r="K62" s="129">
        <f t="shared" si="6"/>
        <v>563.40296150384893</v>
      </c>
      <c r="L62" s="129">
        <f t="shared" si="6"/>
        <v>557.11387489562287</v>
      </c>
      <c r="M62" s="129">
        <f t="shared" si="6"/>
        <v>599.95744958607349</v>
      </c>
      <c r="N62" s="129">
        <f t="shared" si="6"/>
        <v>629.20590570304626</v>
      </c>
      <c r="O62" s="30"/>
      <c r="P62" s="129">
        <f t="shared" ref="P62:Z62" si="7">IF(P51="-","-",SUM(P51:P61))</f>
        <v>629.20590570304626</v>
      </c>
      <c r="Q62" s="129">
        <f t="shared" si="7"/>
        <v>708.86955574867864</v>
      </c>
      <c r="R62" s="129">
        <f t="shared" si="7"/>
        <v>686.68244672708965</v>
      </c>
      <c r="S62" s="129">
        <f t="shared" si="7"/>
        <v>690.73830829740916</v>
      </c>
      <c r="T62" s="129">
        <f t="shared" si="7"/>
        <v>670.55954227533118</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t="str">
        <f>'3a DF'!V17</f>
        <v>-</v>
      </c>
      <c r="V63" s="38" t="str">
        <f>'3a DF'!W17</f>
        <v>-</v>
      </c>
      <c r="W63" s="38" t="str">
        <f>'3a DF'!X17</f>
        <v>-</v>
      </c>
      <c r="X63" s="38" t="str">
        <f>'3a DF'!Y17</f>
        <v>-</v>
      </c>
      <c r="Y63" s="38" t="str">
        <f>'3a DF'!Z17</f>
        <v>-</v>
      </c>
      <c r="Z63" s="38" t="str">
        <f>'3a DF'!AA17</f>
        <v>-</v>
      </c>
      <c r="AA63" s="28"/>
    </row>
    <row r="64" spans="1:27" s="29" customFormat="1" ht="11.25" customHeight="1" x14ac:dyDescent="0.15">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t="str">
        <f>'3b CM'!U17</f>
        <v>-</v>
      </c>
      <c r="V64" s="38" t="str">
        <f>'3b CM'!V17</f>
        <v>-</v>
      </c>
      <c r="W64" s="38" t="str">
        <f>'3b CM'!W17</f>
        <v>-</v>
      </c>
      <c r="X64" s="38" t="str">
        <f>'3b CM'!X17</f>
        <v>-</v>
      </c>
      <c r="Y64" s="38" t="str">
        <f>'3b CM'!Y17</f>
        <v>-</v>
      </c>
      <c r="Z64" s="38" t="str">
        <f>'3b CM'!Z17</f>
        <v>-</v>
      </c>
      <c r="AA64" s="28"/>
    </row>
    <row r="65" spans="1:27" s="29" customFormat="1" ht="11.25" customHeight="1" x14ac:dyDescent="0.15">
      <c r="A65" s="256"/>
      <c r="B65" s="135" t="s">
        <v>600</v>
      </c>
      <c r="C65" s="135" t="s">
        <v>601</v>
      </c>
      <c r="D65" s="133" t="s">
        <v>320</v>
      </c>
      <c r="E65" s="128"/>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f>IF('3c AA'!W31="-","-",'3c AA'!W31)</f>
        <v>4.5616988560456058</v>
      </c>
      <c r="U65" s="38" t="str">
        <f>IF('3c AA'!X31="-","-",'3c AA'!X31)</f>
        <v>-</v>
      </c>
      <c r="V65" s="38" t="str">
        <f>IF('3c AA'!Y31="-","-",'3c AA'!Y31)</f>
        <v>-</v>
      </c>
      <c r="W65" s="38" t="str">
        <f>IF('3c AA'!Z31="-","-",'3c AA'!Z31)</f>
        <v>-</v>
      </c>
      <c r="X65" s="38" t="str">
        <f>IF('3c AA'!AA31="-","-",'3c AA'!AA31)</f>
        <v>-</v>
      </c>
      <c r="Y65" s="38" t="str">
        <f>IF('3c AA'!AB31="-","-",'3c AA'!AB31)</f>
        <v>-</v>
      </c>
      <c r="Z65" s="38" t="str">
        <f>IF('3c AA'!AC31="-","-",'3c AA'!AC31)</f>
        <v>-</v>
      </c>
      <c r="AA65" s="28"/>
    </row>
    <row r="66" spans="1:27" s="29" customFormat="1" ht="11.25" customHeight="1" x14ac:dyDescent="0.15">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t="str">
        <f>'3d PC'!U18</f>
        <v>-</v>
      </c>
      <c r="V66" s="38" t="str">
        <f>'3d PC'!V18</f>
        <v>-</v>
      </c>
      <c r="W66" s="38" t="str">
        <f>'3d PC'!W18</f>
        <v>-</v>
      </c>
      <c r="X66" s="38" t="str">
        <f>'3d PC'!X18</f>
        <v>-</v>
      </c>
      <c r="Y66" s="38" t="str">
        <f>'3d PC'!Y18</f>
        <v>-</v>
      </c>
      <c r="Z66" s="38" t="str">
        <f>'3d PC'!Z18</f>
        <v>-</v>
      </c>
      <c r="AA66" s="28"/>
    </row>
    <row r="67" spans="1:27" s="29" customFormat="1" ht="11.25" x14ac:dyDescent="0.15">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t="str">
        <f>'3e NC-Elec'!V32</f>
        <v>-</v>
      </c>
      <c r="V67" s="38" t="str">
        <f>'3e NC-Elec'!W32</f>
        <v>-</v>
      </c>
      <c r="W67" s="38" t="str">
        <f>'3e NC-Elec'!X32</f>
        <v>-</v>
      </c>
      <c r="X67" s="38" t="str">
        <f>'3e NC-Elec'!Y32</f>
        <v>-</v>
      </c>
      <c r="Y67" s="38" t="str">
        <f>'3e NC-Elec'!Z32</f>
        <v>-</v>
      </c>
      <c r="Z67" s="38" t="str">
        <f>'3e NC-Elec'!AA32</f>
        <v>-</v>
      </c>
      <c r="AA67" s="28"/>
    </row>
    <row r="68" spans="1:27" s="29" customFormat="1" ht="11.25" x14ac:dyDescent="0.15">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t="str">
        <f>IF('3g CPIH'!Q$16="-","-",'3h OC '!$E$8*('3g CPIH'!Q$16/'3g CPIH'!$G$16))</f>
        <v>-</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f>IF('3i SMNCC'!P$38="-","-",'3i SMNCC'!P$38)</f>
        <v>16.855736391237045</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15">
      <c r="A70" s="256"/>
      <c r="B70" s="135" t="s">
        <v>349</v>
      </c>
      <c r="C70" s="135" t="s">
        <v>389</v>
      </c>
      <c r="D70" s="133" t="s">
        <v>320</v>
      </c>
      <c r="E70" s="128"/>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f>IF('3g CPIH'!P$16="-","-",'3j PAAC PAP'!$G$8*('3g CPIH'!P$16/'3g CPIH'!$G$16))</f>
        <v>14.633493542074362</v>
      </c>
      <c r="U70" s="38" t="str">
        <f>IF('3g CPIH'!Q$16="-","-",'3j PAAC PAP'!$G$8*('3g CPIH'!Q$16/'3g CPIH'!$G$16))</f>
        <v>-</v>
      </c>
      <c r="V70" s="38" t="str">
        <f>IF('3g CPIH'!R$16="-","-",'3j PAAC PAP'!$G$8*('3g CPIH'!R$16/'3g CPIH'!$G$16))</f>
        <v>-</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15">
      <c r="A71" s="256"/>
      <c r="B71" s="135" t="s">
        <v>349</v>
      </c>
      <c r="C71" s="135" t="s">
        <v>406</v>
      </c>
      <c r="D71" s="133" t="s">
        <v>320</v>
      </c>
      <c r="E71" s="128"/>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27.491419869849906</v>
      </c>
      <c r="M71" s="38">
        <f>IF(M63="-","-",SUM(M63:M69)*'3j PAAC PAP'!$G$26)</f>
        <v>30.098436205577229</v>
      </c>
      <c r="N71" s="38">
        <f>IF(N63="-","-",SUM(N63:N69)*'3j PAAC PAP'!$G$26)</f>
        <v>31.629818092170932</v>
      </c>
      <c r="O71" s="30"/>
      <c r="P71" s="38">
        <f>IF(P63="-","-",SUM(P63:P69)*'3j PAAC PAP'!$G$26)</f>
        <v>31.629818092170932</v>
      </c>
      <c r="Q71" s="38">
        <f>IF(Q63="-","-",SUM(Q63:Q69)*'3j PAAC PAP'!$G$26)</f>
        <v>34.949172110397889</v>
      </c>
      <c r="R71" s="38">
        <f>IF(R63="-","-",SUM(R63:R69)*'3j PAAC PAP'!$G$26)</f>
        <v>33.791410500427624</v>
      </c>
      <c r="S71" s="38">
        <f>IF(S63="-","-",SUM(S63:S69)*'3j PAAC PAP'!$G$26)</f>
        <v>33.625853938091794</v>
      </c>
      <c r="T71" s="38">
        <f>IF(T63="-","-",SUM(T63:T69)*'3j PAAC PAP'!$G$26)</f>
        <v>32.571444816880124</v>
      </c>
      <c r="U71" s="38" t="str">
        <f>IF(U63="-","-",SUM(U63:U69)*'3j PAAC PAP'!$G$26)</f>
        <v>-</v>
      </c>
      <c r="V71" s="38" t="str">
        <f>IF(V63="-","-",SUM(V63:V69)*'3j PAAC PAP'!$G$26)</f>
        <v>-</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15">
      <c r="A72" s="256"/>
      <c r="B72" s="135" t="s">
        <v>388</v>
      </c>
      <c r="C72" s="135" t="s">
        <v>518</v>
      </c>
      <c r="D72" s="133" t="s">
        <v>320</v>
      </c>
      <c r="E72" s="128"/>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9.9322486496553761</v>
      </c>
      <c r="M72" s="38">
        <f>IF(M63="-","-",SUM(M63:M71)*'3k EBIT'!$E$8)</f>
        <v>10.852465406102729</v>
      </c>
      <c r="N72" s="38">
        <f>IF(N63="-","-",SUM(N63:N71)*'3k EBIT'!$E$8)</f>
        <v>11.393057165040595</v>
      </c>
      <c r="O72" s="30"/>
      <c r="P72" s="38">
        <f>IF(P63="-","-",SUM(P63:P71)*'3k EBIT'!$E$8)</f>
        <v>11.393057165040595</v>
      </c>
      <c r="Q72" s="38">
        <f>IF(Q63="-","-",SUM(Q63:Q71)*'3k EBIT'!$E$8)</f>
        <v>12.562863562519599</v>
      </c>
      <c r="R72" s="38">
        <f>IF(R63="-","-",SUM(R63:R71)*'3k EBIT'!$E$8)</f>
        <v>12.158019629939519</v>
      </c>
      <c r="S72" s="38">
        <f>IF(S63="-","-",SUM(S63:S71)*'3k EBIT'!$E$8)</f>
        <v>12.101393101145693</v>
      </c>
      <c r="T72" s="38">
        <f>IF(T63="-","-",SUM(T63:T71)*'3k EBIT'!$E$8)</f>
        <v>11.73157282207049</v>
      </c>
      <c r="U72" s="38" t="str">
        <f>IF(U63="-","-",SUM(U63:U71)*'3k EBIT'!$E$8)</f>
        <v>-</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15">
      <c r="A73" s="256"/>
      <c r="B73" s="135" t="s">
        <v>292</v>
      </c>
      <c r="C73" s="179" t="s">
        <v>519</v>
      </c>
      <c r="D73" s="133" t="s">
        <v>320</v>
      </c>
      <c r="E73" s="127"/>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5.7533840511731276</v>
      </c>
      <c r="M73" s="38">
        <f>IF(M63="-","-",SUM(M63:M66,M68:M72)*'3l HAP'!$E$9)</f>
        <v>6.4604786625109103</v>
      </c>
      <c r="N73" s="38">
        <f>IF(N63="-","-",SUM(N63:N66,N68:N72)*'3l HAP'!$E$9)</f>
        <v>6.8828255195892245</v>
      </c>
      <c r="O73" s="30"/>
      <c r="P73" s="38">
        <f>IF(P63="-","-",SUM(P63:P66,P68:P72)*'3l HAP'!$E$9)</f>
        <v>6.8828255195892245</v>
      </c>
      <c r="Q73" s="38">
        <f>IF(Q63="-","-",SUM(Q63:Q66,Q68:Q72)*'3l HAP'!$E$9)</f>
        <v>7.7288406236938201</v>
      </c>
      <c r="R73" s="38">
        <f>IF(R63="-","-",SUM(R63:R66,R68:R72)*'3l HAP'!$E$9)</f>
        <v>7.3912156094209127</v>
      </c>
      <c r="S73" s="38">
        <f>IF(S63="-","-",SUM(S63:S66,S68:S72)*'3l HAP'!$E$9)</f>
        <v>7.4286684180854046</v>
      </c>
      <c r="T73" s="38">
        <f>IF(T63="-","-",SUM(T63:T66,T68:T72)*'3l HAP'!$E$9)</f>
        <v>7.0919064951263957</v>
      </c>
      <c r="U73" s="38" t="str">
        <f>IF(U63="-","-",SUM(U63:U66,U68:U72)*'3l HAP'!$E$9)</f>
        <v>-</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15">
      <c r="A74" s="256"/>
      <c r="B74" s="135" t="s">
        <v>44</v>
      </c>
      <c r="C74" s="135" t="str">
        <f>B74&amp;"_"&amp;D74</f>
        <v>Total_Midlands</v>
      </c>
      <c r="D74" s="133" t="s">
        <v>320</v>
      </c>
      <c r="E74" s="128"/>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528.50309705726056</v>
      </c>
      <c r="M74" s="38">
        <f t="shared" si="8"/>
        <v>577.64263252910155</v>
      </c>
      <c r="N74" s="38">
        <f t="shared" si="8"/>
        <v>606.51716547276465</v>
      </c>
      <c r="O74" s="30"/>
      <c r="P74" s="38">
        <f t="shared" ref="P74:Z74" si="9">IF(P63="-","-",SUM(P63:P73))</f>
        <v>606.51716547276465</v>
      </c>
      <c r="Q74" s="38">
        <f t="shared" si="9"/>
        <v>668.93191290779544</v>
      </c>
      <c r="R74" s="38">
        <f t="shared" si="9"/>
        <v>647.28672129571726</v>
      </c>
      <c r="S74" s="38">
        <f t="shared" si="9"/>
        <v>644.34383171469233</v>
      </c>
      <c r="T74" s="38">
        <f t="shared" si="9"/>
        <v>624.54285261699499</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t="str">
        <f>'3a DF'!V18</f>
        <v>-</v>
      </c>
      <c r="V75" s="129" t="str">
        <f>'3a DF'!W18</f>
        <v>-</v>
      </c>
      <c r="W75" s="129" t="str">
        <f>'3a DF'!X18</f>
        <v>-</v>
      </c>
      <c r="X75" s="129" t="str">
        <f>'3a DF'!Y18</f>
        <v>-</v>
      </c>
      <c r="Y75" s="129" t="str">
        <f>'3a DF'!Z18</f>
        <v>-</v>
      </c>
      <c r="Z75" s="129" t="str">
        <f>'3a DF'!AA18</f>
        <v>-</v>
      </c>
      <c r="AA75" s="28"/>
    </row>
    <row r="76" spans="1:27" s="29" customFormat="1" ht="11.25" customHeight="1" x14ac:dyDescent="0.15">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t="str">
        <f>'3b CM'!U18</f>
        <v>-</v>
      </c>
      <c r="V76" s="129" t="str">
        <f>'3b CM'!V18</f>
        <v>-</v>
      </c>
      <c r="W76" s="129" t="str">
        <f>'3b CM'!W18</f>
        <v>-</v>
      </c>
      <c r="X76" s="129" t="str">
        <f>'3b CM'!X18</f>
        <v>-</v>
      </c>
      <c r="Y76" s="129" t="str">
        <f>'3b CM'!Y18</f>
        <v>-</v>
      </c>
      <c r="Z76" s="129" t="str">
        <f>'3b CM'!Z18</f>
        <v>-</v>
      </c>
      <c r="AA76" s="28"/>
    </row>
    <row r="77" spans="1:27" s="29" customFormat="1" ht="11.25" x14ac:dyDescent="0.15">
      <c r="A77" s="256"/>
      <c r="B77" s="132" t="s">
        <v>600</v>
      </c>
      <c r="C77" s="132" t="s">
        <v>601</v>
      </c>
      <c r="D77" s="134" t="s">
        <v>321</v>
      </c>
      <c r="E77" s="131"/>
      <c r="F77" s="30"/>
      <c r="G77" s="129" t="str">
        <f>IF('3c AA'!J32="-","-",'3c AA'!J32)</f>
        <v>-</v>
      </c>
      <c r="H77" s="129" t="str">
        <f>IF('3c AA'!K32="-","-",'3c AA'!K32)</f>
        <v>-</v>
      </c>
      <c r="I77" s="129" t="str">
        <f>IF('3c AA'!L32="-","-",'3c AA'!L32)</f>
        <v>-</v>
      </c>
      <c r="J77" s="129" t="str">
        <f>IF('3c AA'!M32="-","-",'3c AA'!M32)</f>
        <v>-</v>
      </c>
      <c r="K77" s="129" t="str">
        <f>IF('3c AA'!N32="-","-",'3c AA'!N32)</f>
        <v>-</v>
      </c>
      <c r="L77" s="129" t="str">
        <f>IF('3c AA'!O32="-","-",'3c AA'!O32)</f>
        <v>-</v>
      </c>
      <c r="M77" s="129" t="str">
        <f>IF('3c AA'!P32="-","-",'3c AA'!P32)</f>
        <v>-</v>
      </c>
      <c r="N77" s="129" t="str">
        <f>IF('3c AA'!Q32="-","-",'3c AA'!Q32)</f>
        <v>-</v>
      </c>
      <c r="O77" s="30"/>
      <c r="P77" s="129" t="str">
        <f>IF('3c AA'!S32="-","-",'3c AA'!S32)</f>
        <v>-</v>
      </c>
      <c r="Q77" s="129" t="str">
        <f>IF('3c AA'!T32="-","-",'3c AA'!T32)</f>
        <v>-</v>
      </c>
      <c r="R77" s="129" t="str">
        <f>IF('3c AA'!U32="-","-",'3c AA'!U32)</f>
        <v>-</v>
      </c>
      <c r="S77" s="129" t="str">
        <f>IF('3c AA'!V32="-","-",'3c AA'!V32)</f>
        <v>-</v>
      </c>
      <c r="T77" s="129">
        <f>IF('3c AA'!W32="-","-",'3c AA'!W32)</f>
        <v>4.5066764067244529</v>
      </c>
      <c r="U77" s="129" t="str">
        <f>IF('3c AA'!X32="-","-",'3c AA'!X32)</f>
        <v>-</v>
      </c>
      <c r="V77" s="129" t="str">
        <f>IF('3c AA'!Y32="-","-",'3c AA'!Y32)</f>
        <v>-</v>
      </c>
      <c r="W77" s="129" t="str">
        <f>IF('3c AA'!Z32="-","-",'3c AA'!Z32)</f>
        <v>-</v>
      </c>
      <c r="X77" s="129" t="str">
        <f>IF('3c AA'!AA32="-","-",'3c AA'!AA32)</f>
        <v>-</v>
      </c>
      <c r="Y77" s="129" t="str">
        <f>IF('3c AA'!AB32="-","-",'3c AA'!AB32)</f>
        <v>-</v>
      </c>
      <c r="Z77" s="129" t="str">
        <f>IF('3c AA'!AC32="-","-",'3c AA'!AC32)</f>
        <v>-</v>
      </c>
      <c r="AA77" s="28"/>
    </row>
    <row r="78" spans="1:27" s="29" customFormat="1" ht="11.25" x14ac:dyDescent="0.15">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t="str">
        <f>'3d PC'!U19</f>
        <v>-</v>
      </c>
      <c r="V78" s="129" t="str">
        <f>'3d PC'!V19</f>
        <v>-</v>
      </c>
      <c r="W78" s="129" t="str">
        <f>'3d PC'!W19</f>
        <v>-</v>
      </c>
      <c r="X78" s="129" t="str">
        <f>'3d PC'!X19</f>
        <v>-</v>
      </c>
      <c r="Y78" s="129" t="str">
        <f>'3d PC'!Y19</f>
        <v>-</v>
      </c>
      <c r="Z78" s="129" t="str">
        <f>'3d PC'!Z19</f>
        <v>-</v>
      </c>
      <c r="AA78" s="28"/>
    </row>
    <row r="79" spans="1:27" s="29" customFormat="1" ht="11.25" x14ac:dyDescent="0.15">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t="str">
        <f>'3e NC-Elec'!V33</f>
        <v>-</v>
      </c>
      <c r="V79" s="129" t="str">
        <f>'3e NC-Elec'!W33</f>
        <v>-</v>
      </c>
      <c r="W79" s="129" t="str">
        <f>'3e NC-Elec'!X33</f>
        <v>-</v>
      </c>
      <c r="X79" s="129" t="str">
        <f>'3e NC-Elec'!Y33</f>
        <v>-</v>
      </c>
      <c r="Y79" s="129" t="str">
        <f>'3e NC-Elec'!Z33</f>
        <v>-</v>
      </c>
      <c r="Z79" s="129" t="str">
        <f>'3e NC-Elec'!AA33</f>
        <v>-</v>
      </c>
      <c r="AA79" s="28"/>
    </row>
    <row r="80" spans="1:27" s="29" customFormat="1" ht="11.25" x14ac:dyDescent="0.15">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t="str">
        <f>IF('3g CPIH'!Q$16="-","-",'3h OC '!$E$8*('3g CPIH'!Q$16/'3g CPIH'!$G$16))</f>
        <v>-</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f>IF('3i SMNCC'!P$38="-","-",'3i SMNCC'!P$38)</f>
        <v>16.855736391237045</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15">
      <c r="A82" s="256"/>
      <c r="B82" s="132" t="s">
        <v>349</v>
      </c>
      <c r="C82" s="132" t="s">
        <v>389</v>
      </c>
      <c r="D82" s="134" t="s">
        <v>321</v>
      </c>
      <c r="E82" s="131"/>
      <c r="F82" s="30"/>
      <c r="G82" s="129">
        <f>IF('3g CPIH'!C$16="-","-",'3j PAAC PAP'!$G$8*('3g CPIH'!C$16/'3g CPIH'!$G$16))</f>
        <v>13.436452250489236</v>
      </c>
      <c r="H82" s="129">
        <f>IF('3g CPIH'!D$16="-","-",'3j PAAC PAP'!$G$8*('3g CPIH'!D$16/'3g CPIH'!$G$16))</f>
        <v>13.463352054794518</v>
      </c>
      <c r="I82" s="129">
        <f>IF('3g CPIH'!E$16="-","-",'3j PAAC PAP'!$G$8*('3g CPIH'!E$16/'3g CPIH'!$G$16))</f>
        <v>13.503701761252445</v>
      </c>
      <c r="J82" s="129">
        <f>IF('3g CPIH'!F$16="-","-",'3j PAAC PAP'!$G$8*('3g CPIH'!F$16/'3g CPIH'!$G$16))</f>
        <v>13.584401174168297</v>
      </c>
      <c r="K82" s="129">
        <f>IF('3g CPIH'!G$16="-","-",'3j PAAC PAP'!$G$8*('3g CPIH'!G$16/'3g CPIH'!$G$16))</f>
        <v>13.745799999999999</v>
      </c>
      <c r="L82" s="129">
        <f>IF('3g CPIH'!H$16="-","-",'3j PAAC PAP'!$G$8*('3g CPIH'!H$16/'3g CPIH'!$G$16))</f>
        <v>13.920648727984345</v>
      </c>
      <c r="M82" s="129">
        <f>IF('3g CPIH'!I$16="-","-",'3j PAAC PAP'!$G$8*('3g CPIH'!I$16/'3g CPIH'!$G$16))</f>
        <v>14.122397260273971</v>
      </c>
      <c r="N82" s="129">
        <f>IF('3g CPIH'!J$16="-","-",'3j PAAC PAP'!$G$8*('3g CPIH'!J$16/'3g CPIH'!$G$16))</f>
        <v>14.24344637964775</v>
      </c>
      <c r="O82" s="30"/>
      <c r="P82" s="129">
        <f>IF('3g CPIH'!L$16="-","-",'3j PAAC PAP'!$G$8*('3g CPIH'!L$16/'3g CPIH'!$G$16))</f>
        <v>14.24344637964775</v>
      </c>
      <c r="Q82" s="129">
        <f>IF('3g CPIH'!M$16="-","-",'3j PAAC PAP'!$G$8*('3g CPIH'!M$16/'3g CPIH'!$G$16))</f>
        <v>14.40484520547945</v>
      </c>
      <c r="R82" s="129">
        <f>IF('3g CPIH'!N$16="-","-",'3j PAAC PAP'!$G$8*('3g CPIH'!N$16/'3g CPIH'!$G$16))</f>
        <v>14.512444422700586</v>
      </c>
      <c r="S82" s="129">
        <f>IF('3g CPIH'!O$16="-","-",'3j PAAC PAP'!$G$8*('3g CPIH'!O$16/'3g CPIH'!$G$16))</f>
        <v>14.593143835616438</v>
      </c>
      <c r="T82" s="129">
        <f>IF('3g CPIH'!P$16="-","-",'3j PAAC PAP'!$G$8*('3g CPIH'!P$16/'3g CPIH'!$G$16))</f>
        <v>14.633493542074362</v>
      </c>
      <c r="U82" s="129" t="str">
        <f>IF('3g CPIH'!Q$16="-","-",'3j PAAC PAP'!$G$8*('3g CPIH'!Q$16/'3g CPIH'!$G$16))</f>
        <v>-</v>
      </c>
      <c r="V82" s="129" t="str">
        <f>IF('3g CPIH'!R$16="-","-",'3j PAAC PAP'!$G$8*('3g CPIH'!R$16/'3g CPIH'!$G$16))</f>
        <v>-</v>
      </c>
      <c r="W82" s="129" t="str">
        <f>IF('3g CPIH'!S$16="-","-",'3j PAAC PAP'!$G$8*('3g CPIH'!S$16/'3g CPIH'!$G$16))</f>
        <v>-</v>
      </c>
      <c r="X82" s="129" t="str">
        <f>IF('3g CPIH'!T$16="-","-",'3j PAAC PAP'!$G$8*('3g CPIH'!T$16/'3g CPIH'!$G$16))</f>
        <v>-</v>
      </c>
      <c r="Y82" s="129" t="str">
        <f>IF('3g CPIH'!U$16="-","-",'3j PAAC PAP'!$G$8*('3g CPIH'!U$16/'3g CPIH'!$G$16))</f>
        <v>-</v>
      </c>
      <c r="Z82" s="129" t="str">
        <f>IF('3g CPIH'!V$16="-","-",'3j PAAC PAP'!$G$8*('3g CPIH'!V$16/'3g CPIH'!$G$16))</f>
        <v>-</v>
      </c>
      <c r="AA82" s="28"/>
    </row>
    <row r="83" spans="1:27" s="29" customFormat="1" ht="11.25" customHeight="1" x14ac:dyDescent="0.15">
      <c r="A83" s="256"/>
      <c r="B83" s="132" t="s">
        <v>349</v>
      </c>
      <c r="C83" s="132" t="s">
        <v>406</v>
      </c>
      <c r="D83" s="134" t="s">
        <v>321</v>
      </c>
      <c r="E83" s="131"/>
      <c r="F83" s="30"/>
      <c r="G83" s="129">
        <f>IF(G75="-","-",SUM(G75:G81)*'3j PAAC PAP'!$G$26)</f>
        <v>27.067884445711726</v>
      </c>
      <c r="H83" s="129">
        <f>IF(H75="-","-",SUM(H75:H81)*'3j PAAC PAP'!$G$26)</f>
        <v>25.968202383256632</v>
      </c>
      <c r="I83" s="129">
        <f>IF(I75="-","-",SUM(I75:I81)*'3j PAAC PAP'!$G$26)</f>
        <v>26.909567244228114</v>
      </c>
      <c r="J83" s="129">
        <f>IF(J75="-","-",SUM(J75:J81)*'3j PAAC PAP'!$G$26)</f>
        <v>26.402312203153198</v>
      </c>
      <c r="K83" s="129">
        <f>IF(K75="-","-",SUM(K75:K81)*'3j PAAC PAP'!$G$26)</f>
        <v>28.199217249152621</v>
      </c>
      <c r="L83" s="129">
        <f>IF(L75="-","-",SUM(L75:L81)*'3j PAAC PAP'!$G$26)</f>
        <v>27.860234689164372</v>
      </c>
      <c r="M83" s="129">
        <f>IF(M75="-","-",SUM(M75:M81)*'3j PAAC PAP'!$G$26)</f>
        <v>29.700762009619638</v>
      </c>
      <c r="N83" s="129">
        <f>IF(N75="-","-",SUM(N75:N81)*'3j PAAC PAP'!$G$26)</f>
        <v>31.220648539603644</v>
      </c>
      <c r="O83" s="30"/>
      <c r="P83" s="129">
        <f>IF(P75="-","-",SUM(P75:P81)*'3j PAAC PAP'!$G$26)</f>
        <v>31.220648539603644</v>
      </c>
      <c r="Q83" s="129">
        <f>IF(Q75="-","-",SUM(Q75:Q81)*'3j PAAC PAP'!$G$26)</f>
        <v>34.62621771791882</v>
      </c>
      <c r="R83" s="129">
        <f>IF(R75="-","-",SUM(R75:R81)*'3j PAAC PAP'!$G$26)</f>
        <v>33.486830115251372</v>
      </c>
      <c r="S83" s="129">
        <f>IF(S75="-","-",SUM(S75:S81)*'3j PAAC PAP'!$G$26)</f>
        <v>33.749048935228764</v>
      </c>
      <c r="T83" s="129">
        <f>IF(T75="-","-",SUM(T75:T81)*'3j PAAC PAP'!$G$26)</f>
        <v>32.718372894897371</v>
      </c>
      <c r="U83" s="129" t="str">
        <f>IF(U75="-","-",SUM(U75:U81)*'3j PAAC PAP'!$G$26)</f>
        <v>-</v>
      </c>
      <c r="V83" s="129" t="str">
        <f>IF(V75="-","-",SUM(V75:V81)*'3j PAAC PAP'!$G$26)</f>
        <v>-</v>
      </c>
      <c r="W83" s="129" t="str">
        <f>IF(W75="-","-",SUM(W75:W81)*'3j PAAC PAP'!$G$26)</f>
        <v>-</v>
      </c>
      <c r="X83" s="129" t="str">
        <f>IF(X75="-","-",SUM(X75:X81)*'3j PAAC PAP'!$G$26)</f>
        <v>-</v>
      </c>
      <c r="Y83" s="129" t="str">
        <f>IF(Y75="-","-",SUM(Y75:Y81)*'3j PAAC PAP'!$G$26)</f>
        <v>-</v>
      </c>
      <c r="Z83" s="129" t="str">
        <f>IF(Z75="-","-",SUM(Z75:Z81)*'3j PAAC PAP'!$G$26)</f>
        <v>-</v>
      </c>
      <c r="AA83" s="28"/>
    </row>
    <row r="84" spans="1:27" s="29" customFormat="1" ht="11.25" customHeight="1" x14ac:dyDescent="0.15">
      <c r="A84" s="256"/>
      <c r="B84" s="132" t="s">
        <v>388</v>
      </c>
      <c r="C84" s="132" t="s">
        <v>518</v>
      </c>
      <c r="D84" s="134" t="s">
        <v>321</v>
      </c>
      <c r="E84" s="131"/>
      <c r="F84" s="30"/>
      <c r="G84" s="129">
        <f>IF(G75="-","-",SUM(G75:G83)*'3k EBIT'!$E$8)</f>
        <v>9.7740072829661155</v>
      </c>
      <c r="H84" s="129">
        <f>IF(H75="-","-",SUM(H75:H83)*'3k EBIT'!$E$8)</f>
        <v>9.3880140563413335</v>
      </c>
      <c r="I84" s="129">
        <f>IF(I75="-","-",SUM(I75:I83)*'3k EBIT'!$E$8)</f>
        <v>9.7196647336607196</v>
      </c>
      <c r="J84" s="129">
        <f>IF(J75="-","-",SUM(J75:J83)*'3k EBIT'!$E$8)</f>
        <v>9.5429386541064005</v>
      </c>
      <c r="K84" s="129">
        <f>IF(K75="-","-",SUM(K75:K83)*'3k EBIT'!$E$8)</f>
        <v>10.177637496248808</v>
      </c>
      <c r="L84" s="129">
        <f>IF(L75="-","-",SUM(L75:L83)*'3k EBIT'!$E$8)</f>
        <v>10.061879001762689</v>
      </c>
      <c r="M84" s="129">
        <f>IF(M75="-","-",SUM(M75:M83)*'3k EBIT'!$E$8)</f>
        <v>10.712691613547989</v>
      </c>
      <c r="N84" s="129">
        <f>IF(N75="-","-",SUM(N75:N83)*'3k EBIT'!$E$8)</f>
        <v>11.249243005757412</v>
      </c>
      <c r="O84" s="30"/>
      <c r="P84" s="129">
        <f>IF(P75="-","-",SUM(P75:P83)*'3k EBIT'!$E$8)</f>
        <v>11.249243005757412</v>
      </c>
      <c r="Q84" s="129">
        <f>IF(Q75="-","-",SUM(Q75:Q83)*'3k EBIT'!$E$8)</f>
        <v>12.449352148608737</v>
      </c>
      <c r="R84" s="129">
        <f>IF(R75="-","-",SUM(R75:R83)*'3k EBIT'!$E$8)</f>
        <v>12.050966278209325</v>
      </c>
      <c r="S84" s="129">
        <f>IF(S75="-","-",SUM(S75:S83)*'3k EBIT'!$E$8)</f>
        <v>12.144693451403876</v>
      </c>
      <c r="T84" s="129">
        <f>IF(T75="-","-",SUM(T75:T83)*'3k EBIT'!$E$8)</f>
        <v>11.783214831801089</v>
      </c>
      <c r="U84" s="129" t="str">
        <f>IF(U75="-","-",SUM(U75:U83)*'3k EBIT'!$E$8)</f>
        <v>-</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15">
      <c r="A85" s="256"/>
      <c r="B85" s="132" t="s">
        <v>292</v>
      </c>
      <c r="C85" s="177" t="s">
        <v>519</v>
      </c>
      <c r="D85" s="134" t="s">
        <v>321</v>
      </c>
      <c r="E85" s="130"/>
      <c r="F85" s="30"/>
      <c r="G85" s="129">
        <f>IF(G75="-","-",SUM(G75:G78,G80:G84)*'3l HAP'!$E$9)</f>
        <v>5.6393417112139481</v>
      </c>
      <c r="H85" s="129">
        <f>IF(H75="-","-",SUM(H75:H78,H80:H84)*'3l HAP'!$E$9)</f>
        <v>5.3310170119083367</v>
      </c>
      <c r="I85" s="129">
        <f>IF(I75="-","-",SUM(I75:I78,I80:I84)*'3l HAP'!$E$9)</f>
        <v>5.3722127092091636</v>
      </c>
      <c r="J85" s="129">
        <f>IF(J75="-","-",SUM(J75:J78,J80:J84)*'3l HAP'!$E$9)</f>
        <v>5.2442195360483792</v>
      </c>
      <c r="K85" s="129">
        <f>IF(K75="-","-",SUM(K75:K78,K80:K84)*'3l HAP'!$E$9)</f>
        <v>5.8836537180646262</v>
      </c>
      <c r="L85" s="129">
        <f>IF(L75="-","-",SUM(L75:L78,L80:L84)*'3l HAP'!$E$9)</f>
        <v>5.7814017250539056</v>
      </c>
      <c r="M85" s="129">
        <f>IF(M75="-","-",SUM(M75:M78,M80:M84)*'3l HAP'!$E$9)</f>
        <v>6.4171233380978023</v>
      </c>
      <c r="N85" s="129">
        <f>IF(N75="-","-",SUM(N75:N78,N80:N84)*'3l HAP'!$E$9)</f>
        <v>6.8362870768192847</v>
      </c>
      <c r="O85" s="30"/>
      <c r="P85" s="129">
        <f>IF(P75="-","-",SUM(P75:P78,P80:P84)*'3l HAP'!$E$9)</f>
        <v>6.8362870768192847</v>
      </c>
      <c r="Q85" s="129">
        <f>IF(Q75="-","-",SUM(Q75:Q78,Q80:Q84)*'3l HAP'!$E$9)</f>
        <v>7.6512224160541349</v>
      </c>
      <c r="R85" s="129">
        <f>IF(R75="-","-",SUM(R75:R78,R80:R84)*'3l HAP'!$E$9)</f>
        <v>7.3204448880261035</v>
      </c>
      <c r="S85" s="129">
        <f>IF(S75="-","-",SUM(S75:S78,S80:S84)*'3l HAP'!$E$9)</f>
        <v>7.3363526431685617</v>
      </c>
      <c r="T85" s="129">
        <f>IF(T75="-","-",SUM(T75:T78,T80:T84)*'3l HAP'!$E$9)</f>
        <v>7.0097156046386715</v>
      </c>
      <c r="U85" s="129" t="str">
        <f>IF(U75="-","-",SUM(U75:U78,U80:U84)*'3l HAP'!$E$9)</f>
        <v>-</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15">
      <c r="A86" s="256"/>
      <c r="B86" s="132" t="s">
        <v>44</v>
      </c>
      <c r="C86" s="132" t="str">
        <f>B86&amp;"_"&amp;D86</f>
        <v>Total_Northern</v>
      </c>
      <c r="D86" s="134" t="s">
        <v>321</v>
      </c>
      <c r="E86" s="131"/>
      <c r="F86" s="30"/>
      <c r="G86" s="129">
        <f t="shared" ref="G86:N86" si="10">IF(G75="-","-",SUM(G75:G85))</f>
        <v>520.06056517376055</v>
      </c>
      <c r="H86" s="129">
        <f t="shared" si="10"/>
        <v>499.43681588554279</v>
      </c>
      <c r="I86" s="129">
        <f t="shared" si="10"/>
        <v>516.93330317917298</v>
      </c>
      <c r="J86" s="129">
        <f t="shared" si="10"/>
        <v>507.50394123984501</v>
      </c>
      <c r="K86" s="129">
        <f t="shared" si="10"/>
        <v>541.54856384178186</v>
      </c>
      <c r="L86" s="129">
        <f t="shared" si="10"/>
        <v>535.35376202394013</v>
      </c>
      <c r="M86" s="129">
        <f t="shared" si="10"/>
        <v>570.24276484569725</v>
      </c>
      <c r="N86" s="129">
        <f t="shared" si="10"/>
        <v>598.90146387839525</v>
      </c>
      <c r="O86" s="30"/>
      <c r="P86" s="129">
        <f t="shared" ref="P86:Z86" si="11">IF(P75="-","-",SUM(P75:P85))</f>
        <v>598.90146387839525</v>
      </c>
      <c r="Q86" s="129">
        <f t="shared" si="11"/>
        <v>662.88001222517175</v>
      </c>
      <c r="R86" s="129">
        <f t="shared" si="11"/>
        <v>641.58156596845174</v>
      </c>
      <c r="S86" s="129">
        <f t="shared" si="11"/>
        <v>646.53048080150529</v>
      </c>
      <c r="T86" s="129">
        <f t="shared" si="11"/>
        <v>627.17866111596732</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t="str">
        <f>'3a DF'!V19</f>
        <v>-</v>
      </c>
      <c r="V87" s="38" t="str">
        <f>'3a DF'!W19</f>
        <v>-</v>
      </c>
      <c r="W87" s="38" t="str">
        <f>'3a DF'!X19</f>
        <v>-</v>
      </c>
      <c r="X87" s="38" t="str">
        <f>'3a DF'!Y19</f>
        <v>-</v>
      </c>
      <c r="Y87" s="38" t="str">
        <f>'3a DF'!Z19</f>
        <v>-</v>
      </c>
      <c r="Z87" s="38" t="str">
        <f>'3a DF'!AA19</f>
        <v>-</v>
      </c>
      <c r="AA87" s="28"/>
    </row>
    <row r="88" spans="1:27" s="29" customFormat="1" ht="11.25" x14ac:dyDescent="0.15">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t="str">
        <f>'3b CM'!U19</f>
        <v>-</v>
      </c>
      <c r="V88" s="38" t="str">
        <f>'3b CM'!V19</f>
        <v>-</v>
      </c>
      <c r="W88" s="38" t="str">
        <f>'3b CM'!W19</f>
        <v>-</v>
      </c>
      <c r="X88" s="38" t="str">
        <f>'3b CM'!X19</f>
        <v>-</v>
      </c>
      <c r="Y88" s="38" t="str">
        <f>'3b CM'!Y19</f>
        <v>-</v>
      </c>
      <c r="Z88" s="38" t="str">
        <f>'3b CM'!Z19</f>
        <v>-</v>
      </c>
      <c r="AA88" s="28"/>
    </row>
    <row r="89" spans="1:27" s="29" customFormat="1" ht="11.25" x14ac:dyDescent="0.15">
      <c r="A89" s="256"/>
      <c r="B89" s="135" t="s">
        <v>600</v>
      </c>
      <c r="C89" s="135" t="s">
        <v>601</v>
      </c>
      <c r="D89" s="133" t="s">
        <v>322</v>
      </c>
      <c r="E89" s="128"/>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f>IF('3c AA'!W33="-","-",'3c AA'!W33)</f>
        <v>4.583143211518049</v>
      </c>
      <c r="U89" s="38" t="str">
        <f>IF('3c AA'!X33="-","-",'3c AA'!X33)</f>
        <v>-</v>
      </c>
      <c r="V89" s="38" t="str">
        <f>IF('3c AA'!Y33="-","-",'3c AA'!Y33)</f>
        <v>-</v>
      </c>
      <c r="W89" s="38" t="str">
        <f>IF('3c AA'!Z33="-","-",'3c AA'!Z33)</f>
        <v>-</v>
      </c>
      <c r="X89" s="38" t="str">
        <f>IF('3c AA'!AA33="-","-",'3c AA'!AA33)</f>
        <v>-</v>
      </c>
      <c r="Y89" s="38" t="str">
        <f>IF('3c AA'!AB33="-","-",'3c AA'!AB33)</f>
        <v>-</v>
      </c>
      <c r="Z89" s="38" t="str">
        <f>IF('3c AA'!AC33="-","-",'3c AA'!AC33)</f>
        <v>-</v>
      </c>
      <c r="AA89" s="28"/>
    </row>
    <row r="90" spans="1:27" s="29" customFormat="1" ht="11.25" x14ac:dyDescent="0.15">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t="str">
        <f>'3d PC'!U20</f>
        <v>-</v>
      </c>
      <c r="V90" s="38" t="str">
        <f>'3d PC'!V20</f>
        <v>-</v>
      </c>
      <c r="W90" s="38" t="str">
        <f>'3d PC'!W20</f>
        <v>-</v>
      </c>
      <c r="X90" s="38" t="str">
        <f>'3d PC'!X20</f>
        <v>-</v>
      </c>
      <c r="Y90" s="38" t="str">
        <f>'3d PC'!Y20</f>
        <v>-</v>
      </c>
      <c r="Z90" s="38" t="str">
        <f>'3d PC'!Z20</f>
        <v>-</v>
      </c>
      <c r="AA90" s="28"/>
    </row>
    <row r="91" spans="1:27" s="29" customFormat="1" ht="11.25" x14ac:dyDescent="0.15">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t="str">
        <f>'3e NC-Elec'!V34</f>
        <v>-</v>
      </c>
      <c r="V91" s="38" t="str">
        <f>'3e NC-Elec'!W34</f>
        <v>-</v>
      </c>
      <c r="W91" s="38" t="str">
        <f>'3e NC-Elec'!X34</f>
        <v>-</v>
      </c>
      <c r="X91" s="38" t="str">
        <f>'3e NC-Elec'!Y34</f>
        <v>-</v>
      </c>
      <c r="Y91" s="38" t="str">
        <f>'3e NC-Elec'!Z34</f>
        <v>-</v>
      </c>
      <c r="Z91" s="38" t="str">
        <f>'3e NC-Elec'!AA34</f>
        <v>-</v>
      </c>
      <c r="AA91" s="28"/>
    </row>
    <row r="92" spans="1:27" s="29" customFormat="1" ht="11.25" x14ac:dyDescent="0.15">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t="str">
        <f>IF('3g CPIH'!Q$16="-","-",'3h OC '!$E$8*('3g CPIH'!Q$16/'3g CPIH'!$G$16))</f>
        <v>-</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f>IF('3i SMNCC'!P$38="-","-",'3i SMNCC'!P$38)</f>
        <v>16.855736391237045</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15">
      <c r="A94" s="256"/>
      <c r="B94" s="135" t="s">
        <v>349</v>
      </c>
      <c r="C94" s="135" t="s">
        <v>389</v>
      </c>
      <c r="D94" s="133" t="s">
        <v>322</v>
      </c>
      <c r="E94" s="128"/>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f>IF('3g CPIH'!P$16="-","-",'3j PAAC PAP'!$G$8*('3g CPIH'!P$16/'3g CPIH'!$G$16))</f>
        <v>14.633493542074362</v>
      </c>
      <c r="U94" s="38" t="str">
        <f>IF('3g CPIH'!Q$16="-","-",'3j PAAC PAP'!$G$8*('3g CPIH'!Q$16/'3g CPIH'!$G$16))</f>
        <v>-</v>
      </c>
      <c r="V94" s="38" t="str">
        <f>IF('3g CPIH'!R$16="-","-",'3j PAAC PAP'!$G$8*('3g CPIH'!R$16/'3g CPIH'!$G$16))</f>
        <v>-</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15">
      <c r="A95" s="256"/>
      <c r="B95" s="135" t="s">
        <v>349</v>
      </c>
      <c r="C95" s="135" t="s">
        <v>406</v>
      </c>
      <c r="D95" s="133" t="s">
        <v>322</v>
      </c>
      <c r="E95" s="128"/>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27.219242632813849</v>
      </c>
      <c r="M95" s="38">
        <f>IF(M87="-","-",SUM(M87:M93)*'3j PAAC PAP'!$G$26)</f>
        <v>29.805662390432627</v>
      </c>
      <c r="N95" s="38">
        <f>IF(N87="-","-",SUM(N87:N93)*'3j PAAC PAP'!$G$26)</f>
        <v>31.341518818056446</v>
      </c>
      <c r="O95" s="30"/>
      <c r="P95" s="38">
        <f>IF(P87="-","-",SUM(P87:P93)*'3j PAAC PAP'!$G$26)</f>
        <v>31.341518818056446</v>
      </c>
      <c r="Q95" s="38">
        <f>IF(Q87="-","-",SUM(Q87:Q93)*'3j PAAC PAP'!$G$26)</f>
        <v>35.005237045595237</v>
      </c>
      <c r="R95" s="38">
        <f>IF(R87="-","-",SUM(R87:R93)*'3j PAAC PAP'!$G$26)</f>
        <v>33.840931358844067</v>
      </c>
      <c r="S95" s="38">
        <f>IF(S87="-","-",SUM(S87:S93)*'3j PAAC PAP'!$G$26)</f>
        <v>33.409092999493694</v>
      </c>
      <c r="T95" s="38">
        <f>IF(T87="-","-",SUM(T87:T93)*'3j PAAC PAP'!$G$26)</f>
        <v>32.362424390314033</v>
      </c>
      <c r="U95" s="38" t="str">
        <f>IF(U87="-","-",SUM(U87:U93)*'3j PAAC PAP'!$G$26)</f>
        <v>-</v>
      </c>
      <c r="V95" s="38" t="str">
        <f>IF(V87="-","-",SUM(V87:V93)*'3j PAAC PAP'!$G$26)</f>
        <v>-</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15">
      <c r="A96" s="256"/>
      <c r="B96" s="135" t="s">
        <v>388</v>
      </c>
      <c r="C96" s="135" t="s">
        <v>518</v>
      </c>
      <c r="D96" s="133" t="s">
        <v>322</v>
      </c>
      <c r="E96" s="128"/>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9.8365842966389749</v>
      </c>
      <c r="M96" s="38">
        <f>IF(M87="-","-",SUM(M87:M95)*'3k EBIT'!$E$8)</f>
        <v>10.749561805820237</v>
      </c>
      <c r="N96" s="38">
        <f>IF(N87="-","-",SUM(N87:N95)*'3k EBIT'!$E$8)</f>
        <v>11.291726268182359</v>
      </c>
      <c r="O96" s="30"/>
      <c r="P96" s="38">
        <f>IF(P87="-","-",SUM(P87:P95)*'3k EBIT'!$E$8)</f>
        <v>11.291726268182359</v>
      </c>
      <c r="Q96" s="38">
        <f>IF(Q87="-","-",SUM(Q87:Q95)*'3k EBIT'!$E$8)</f>
        <v>12.582569162484415</v>
      </c>
      <c r="R96" s="38">
        <f>IF(R87="-","-",SUM(R87:R95)*'3k EBIT'!$E$8)</f>
        <v>12.175425129873366</v>
      </c>
      <c r="S96" s="38">
        <f>IF(S87="-","-",SUM(S87:S95)*'3k EBIT'!$E$8)</f>
        <v>12.025206366442864</v>
      </c>
      <c r="T96" s="38">
        <f>IF(T87="-","-",SUM(T87:T95)*'3k EBIT'!$E$8)</f>
        <v>11.658106708252866</v>
      </c>
      <c r="U96" s="38" t="str">
        <f>IF(U87="-","-",SUM(U87:U95)*'3k EBIT'!$E$8)</f>
        <v>-</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15">
      <c r="A97" s="256"/>
      <c r="B97" s="135" t="s">
        <v>292</v>
      </c>
      <c r="C97" s="179" t="s">
        <v>519</v>
      </c>
      <c r="D97" s="133" t="s">
        <v>322</v>
      </c>
      <c r="E97" s="127"/>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5.7806018134693202</v>
      </c>
      <c r="M97" s="38">
        <f>IF(M87="-","-",SUM(M87:M90,M92:M96)*'3l HAP'!$E$9)</f>
        <v>6.4689117460419343</v>
      </c>
      <c r="N97" s="38">
        <f>IF(N87="-","-",SUM(N87:N90,N92:N96)*'3l HAP'!$E$9)</f>
        <v>6.8924976587882556</v>
      </c>
      <c r="O97" s="30"/>
      <c r="P97" s="38">
        <f>IF(P87="-","-",SUM(P87:P90,P92:P96)*'3l HAP'!$E$9)</f>
        <v>6.8924976587882556</v>
      </c>
      <c r="Q97" s="38">
        <f>IF(Q87="-","-",SUM(Q87:Q90,Q92:Q96)*'3l HAP'!$E$9)</f>
        <v>7.743753419818094</v>
      </c>
      <c r="R97" s="38">
        <f>IF(R87="-","-",SUM(R87:R90,R92:R96)*'3l HAP'!$E$9)</f>
        <v>7.4048359407477085</v>
      </c>
      <c r="S97" s="38">
        <f>IF(S87="-","-",SUM(S87:S90,S92:S96)*'3l HAP'!$E$9)</f>
        <v>7.399874102231407</v>
      </c>
      <c r="T97" s="38">
        <f>IF(T87="-","-",SUM(T87:T90,T92:T96)*'3l HAP'!$E$9)</f>
        <v>7.0665204246256677</v>
      </c>
      <c r="U97" s="38" t="str">
        <f>IF(U87="-","-",SUM(U87:U90,U92:U96)*'3l HAP'!$E$9)</f>
        <v>-</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15">
      <c r="A98" s="256"/>
      <c r="B98" s="135" t="s">
        <v>44</v>
      </c>
      <c r="C98" s="135" t="str">
        <f>B98&amp;"_"&amp;D98</f>
        <v>Total_North West</v>
      </c>
      <c r="D98" s="133" t="s">
        <v>322</v>
      </c>
      <c r="E98" s="128"/>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523.4953509510301</v>
      </c>
      <c r="M98" s="38">
        <f t="shared" si="12"/>
        <v>572.23508888747961</v>
      </c>
      <c r="N98" s="38">
        <f t="shared" si="12"/>
        <v>601.19363471705526</v>
      </c>
      <c r="O98" s="30"/>
      <c r="P98" s="38">
        <f t="shared" ref="P98:Z98" si="13">IF(P87="-","-",SUM(P87:P97))</f>
        <v>601.19363471705526</v>
      </c>
      <c r="Q98" s="38">
        <f t="shared" si="13"/>
        <v>669.9839621157812</v>
      </c>
      <c r="R98" s="38">
        <f t="shared" si="13"/>
        <v>648.21642019254205</v>
      </c>
      <c r="S98" s="38">
        <f t="shared" si="13"/>
        <v>640.30521091285345</v>
      </c>
      <c r="T98" s="38">
        <f t="shared" si="13"/>
        <v>620.65083057426978</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t="str">
        <f>'3a DF'!V20</f>
        <v>-</v>
      </c>
      <c r="V99" s="129" t="str">
        <f>'3a DF'!W20</f>
        <v>-</v>
      </c>
      <c r="W99" s="129" t="str">
        <f>'3a DF'!X20</f>
        <v>-</v>
      </c>
      <c r="X99" s="129" t="str">
        <f>'3a DF'!Y20</f>
        <v>-</v>
      </c>
      <c r="Y99" s="129" t="str">
        <f>'3a DF'!Z20</f>
        <v>-</v>
      </c>
      <c r="Z99" s="129" t="str">
        <f>'3a DF'!AA20</f>
        <v>-</v>
      </c>
      <c r="AA99" s="28"/>
    </row>
    <row r="100" spans="1:27" s="29" customFormat="1" ht="11.25" x14ac:dyDescent="0.15">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t="str">
        <f>'3b CM'!U20</f>
        <v>-</v>
      </c>
      <c r="V100" s="129" t="str">
        <f>'3b CM'!V20</f>
        <v>-</v>
      </c>
      <c r="W100" s="129" t="str">
        <f>'3b CM'!W20</f>
        <v>-</v>
      </c>
      <c r="X100" s="129" t="str">
        <f>'3b CM'!X20</f>
        <v>-</v>
      </c>
      <c r="Y100" s="129" t="str">
        <f>'3b CM'!Y20</f>
        <v>-</v>
      </c>
      <c r="Z100" s="129" t="str">
        <f>'3b CM'!Z20</f>
        <v>-</v>
      </c>
      <c r="AA100" s="28"/>
    </row>
    <row r="101" spans="1:27" s="29" customFormat="1" ht="11.25" x14ac:dyDescent="0.15">
      <c r="A101" s="256"/>
      <c r="B101" s="132" t="s">
        <v>600</v>
      </c>
      <c r="C101" s="132" t="s">
        <v>601</v>
      </c>
      <c r="D101" s="134" t="s">
        <v>323</v>
      </c>
      <c r="E101" s="131"/>
      <c r="F101" s="30"/>
      <c r="G101" s="129" t="str">
        <f>IF('3c AA'!J34="-","-",'3c AA'!J34)</f>
        <v>-</v>
      </c>
      <c r="H101" s="129" t="str">
        <f>IF('3c AA'!K34="-","-",'3c AA'!K34)</f>
        <v>-</v>
      </c>
      <c r="I101" s="129" t="str">
        <f>IF('3c AA'!L34="-","-",'3c AA'!L34)</f>
        <v>-</v>
      </c>
      <c r="J101" s="129" t="str">
        <f>IF('3c AA'!M34="-","-",'3c AA'!M34)</f>
        <v>-</v>
      </c>
      <c r="K101" s="129" t="str">
        <f>IF('3c AA'!N34="-","-",'3c AA'!N34)</f>
        <v>-</v>
      </c>
      <c r="L101" s="129" t="str">
        <f>IF('3c AA'!O34="-","-",'3c AA'!O34)</f>
        <v>-</v>
      </c>
      <c r="M101" s="129" t="str">
        <f>IF('3c AA'!P34="-","-",'3c AA'!P34)</f>
        <v>-</v>
      </c>
      <c r="N101" s="129" t="str">
        <f>IF('3c AA'!Q34="-","-",'3c AA'!Q34)</f>
        <v>-</v>
      </c>
      <c r="O101" s="30"/>
      <c r="P101" s="129" t="str">
        <f>IF('3c AA'!S34="-","-",'3c AA'!S34)</f>
        <v>-</v>
      </c>
      <c r="Q101" s="129" t="str">
        <f>IF('3c AA'!T34="-","-",'3c AA'!T34)</f>
        <v>-</v>
      </c>
      <c r="R101" s="129" t="str">
        <f>IF('3c AA'!U34="-","-",'3c AA'!U34)</f>
        <v>-</v>
      </c>
      <c r="S101" s="129" t="str">
        <f>IF('3c AA'!V34="-","-",'3c AA'!V34)</f>
        <v>-</v>
      </c>
      <c r="T101" s="129">
        <f>IF('3c AA'!W34="-","-",'3c AA'!W34)</f>
        <v>4.5479718512711056</v>
      </c>
      <c r="U101" s="129" t="str">
        <f>IF('3c AA'!X34="-","-",'3c AA'!X34)</f>
        <v>-</v>
      </c>
      <c r="V101" s="129" t="str">
        <f>IF('3c AA'!Y34="-","-",'3c AA'!Y34)</f>
        <v>-</v>
      </c>
      <c r="W101" s="129" t="str">
        <f>IF('3c AA'!Z34="-","-",'3c AA'!Z34)</f>
        <v>-</v>
      </c>
      <c r="X101" s="129" t="str">
        <f>IF('3c AA'!AA34="-","-",'3c AA'!AA34)</f>
        <v>-</v>
      </c>
      <c r="Y101" s="129" t="str">
        <f>IF('3c AA'!AB34="-","-",'3c AA'!AB34)</f>
        <v>-</v>
      </c>
      <c r="Z101" s="129" t="str">
        <f>IF('3c AA'!AC34="-","-",'3c AA'!AC34)</f>
        <v>-</v>
      </c>
      <c r="AA101" s="28"/>
    </row>
    <row r="102" spans="1:27" s="29" customFormat="1" ht="11.25" x14ac:dyDescent="0.15">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t="str">
        <f>'3d PC'!U21</f>
        <v>-</v>
      </c>
      <c r="V102" s="129" t="str">
        <f>'3d PC'!V21</f>
        <v>-</v>
      </c>
      <c r="W102" s="129" t="str">
        <f>'3d PC'!W21</f>
        <v>-</v>
      </c>
      <c r="X102" s="129" t="str">
        <f>'3d PC'!X21</f>
        <v>-</v>
      </c>
      <c r="Y102" s="129" t="str">
        <f>'3d PC'!Y21</f>
        <v>-</v>
      </c>
      <c r="Z102" s="129" t="str">
        <f>'3d PC'!Z21</f>
        <v>-</v>
      </c>
      <c r="AA102" s="28"/>
    </row>
    <row r="103" spans="1:27" s="29" customFormat="1" ht="11.25" x14ac:dyDescent="0.15">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t="str">
        <f>'3e NC-Elec'!V35</f>
        <v>-</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15">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t="str">
        <f>IF('3g CPIH'!Q$16="-","-",'3h OC '!$E$8*('3g CPIH'!Q$16/'3g CPIH'!$G$16))</f>
        <v>-</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f>IF('3i SMNCC'!P$38="-","-",'3i SMNCC'!P$38)</f>
        <v>16.855736391237045</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15">
      <c r="A106" s="256"/>
      <c r="B106" s="132" t="s">
        <v>349</v>
      </c>
      <c r="C106" s="132" t="s">
        <v>389</v>
      </c>
      <c r="D106" s="134" t="s">
        <v>323</v>
      </c>
      <c r="E106" s="131"/>
      <c r="F106" s="30"/>
      <c r="G106" s="129">
        <f>IF('3g CPIH'!C$16="-","-",'3j PAAC PAP'!$G$8*('3g CPIH'!C$16/'3g CPIH'!$G$16))</f>
        <v>13.436452250489236</v>
      </c>
      <c r="H106" s="129">
        <f>IF('3g CPIH'!D$16="-","-",'3j PAAC PAP'!$G$8*('3g CPIH'!D$16/'3g CPIH'!$G$16))</f>
        <v>13.463352054794518</v>
      </c>
      <c r="I106" s="129">
        <f>IF('3g CPIH'!E$16="-","-",'3j PAAC PAP'!$G$8*('3g CPIH'!E$16/'3g CPIH'!$G$16))</f>
        <v>13.503701761252445</v>
      </c>
      <c r="J106" s="129">
        <f>IF('3g CPIH'!F$16="-","-",'3j PAAC PAP'!$G$8*('3g CPIH'!F$16/'3g CPIH'!$G$16))</f>
        <v>13.584401174168297</v>
      </c>
      <c r="K106" s="129">
        <f>IF('3g CPIH'!G$16="-","-",'3j PAAC PAP'!$G$8*('3g CPIH'!G$16/'3g CPIH'!$G$16))</f>
        <v>13.745799999999999</v>
      </c>
      <c r="L106" s="129">
        <f>IF('3g CPIH'!H$16="-","-",'3j PAAC PAP'!$G$8*('3g CPIH'!H$16/'3g CPIH'!$G$16))</f>
        <v>13.920648727984345</v>
      </c>
      <c r="M106" s="129">
        <f>IF('3g CPIH'!I$16="-","-",'3j PAAC PAP'!$G$8*('3g CPIH'!I$16/'3g CPIH'!$G$16))</f>
        <v>14.122397260273971</v>
      </c>
      <c r="N106" s="129">
        <f>IF('3g CPIH'!J$16="-","-",'3j PAAC PAP'!$G$8*('3g CPIH'!J$16/'3g CPIH'!$G$16))</f>
        <v>14.24344637964775</v>
      </c>
      <c r="O106" s="30"/>
      <c r="P106" s="129">
        <f>IF('3g CPIH'!L$16="-","-",'3j PAAC PAP'!$G$8*('3g CPIH'!L$16/'3g CPIH'!$G$16))</f>
        <v>14.24344637964775</v>
      </c>
      <c r="Q106" s="129">
        <f>IF('3g CPIH'!M$16="-","-",'3j PAAC PAP'!$G$8*('3g CPIH'!M$16/'3g CPIH'!$G$16))</f>
        <v>14.40484520547945</v>
      </c>
      <c r="R106" s="129">
        <f>IF('3g CPIH'!N$16="-","-",'3j PAAC PAP'!$G$8*('3g CPIH'!N$16/'3g CPIH'!$G$16))</f>
        <v>14.512444422700586</v>
      </c>
      <c r="S106" s="129">
        <f>IF('3g CPIH'!O$16="-","-",'3j PAAC PAP'!$G$8*('3g CPIH'!O$16/'3g CPIH'!$G$16))</f>
        <v>14.593143835616438</v>
      </c>
      <c r="T106" s="129">
        <f>IF('3g CPIH'!P$16="-","-",'3j PAAC PAP'!$G$8*('3g CPIH'!P$16/'3g CPIH'!$G$16))</f>
        <v>14.633493542074362</v>
      </c>
      <c r="U106" s="129" t="str">
        <f>IF('3g CPIH'!Q$16="-","-",'3j PAAC PAP'!$G$8*('3g CPIH'!Q$16/'3g CPIH'!$G$16))</f>
        <v>-</v>
      </c>
      <c r="V106" s="129" t="str">
        <f>IF('3g CPIH'!R$16="-","-",'3j PAAC PAP'!$G$8*('3g CPIH'!R$16/'3g CPIH'!$G$16))</f>
        <v>-</v>
      </c>
      <c r="W106" s="129" t="str">
        <f>IF('3g CPIH'!S$16="-","-",'3j PAAC PAP'!$G$8*('3g CPIH'!S$16/'3g CPIH'!$G$16))</f>
        <v>-</v>
      </c>
      <c r="X106" s="129" t="str">
        <f>IF('3g CPIH'!T$16="-","-",'3j PAAC PAP'!$G$8*('3g CPIH'!T$16/'3g CPIH'!$G$16))</f>
        <v>-</v>
      </c>
      <c r="Y106" s="129" t="str">
        <f>IF('3g CPIH'!U$16="-","-",'3j PAAC PAP'!$G$8*('3g CPIH'!U$16/'3g CPIH'!$G$16))</f>
        <v>-</v>
      </c>
      <c r="Z106" s="129" t="str">
        <f>IF('3g CPIH'!V$16="-","-",'3j PAAC PAP'!$G$8*('3g CPIH'!V$16/'3g CPIH'!$G$16))</f>
        <v>-</v>
      </c>
      <c r="AA106" s="28"/>
    </row>
    <row r="107" spans="1:27" s="29" customFormat="1" ht="11.25" customHeight="1" x14ac:dyDescent="0.15">
      <c r="A107" s="256"/>
      <c r="B107" s="132" t="s">
        <v>349</v>
      </c>
      <c r="C107" s="132" t="s">
        <v>406</v>
      </c>
      <c r="D107" s="134" t="s">
        <v>323</v>
      </c>
      <c r="E107" s="131"/>
      <c r="F107" s="30"/>
      <c r="G107" s="129">
        <f>IF(G99="-","-",SUM(G99:G105)*'3j PAAC PAP'!$G$26)</f>
        <v>26.509527771138313</v>
      </c>
      <c r="H107" s="129">
        <f>IF(H99="-","-",SUM(H99:H105)*'3j PAAC PAP'!$G$26)</f>
        <v>25.423864921979831</v>
      </c>
      <c r="I107" s="129">
        <f>IF(I99="-","-",SUM(I99:I105)*'3j PAAC PAP'!$G$26)</f>
        <v>26.035811040864711</v>
      </c>
      <c r="J107" s="129">
        <f>IF(J99="-","-",SUM(J99:J105)*'3j PAAC PAP'!$G$26)</f>
        <v>25.535234332458344</v>
      </c>
      <c r="K107" s="129">
        <f>IF(K99="-","-",SUM(K99:K105)*'3j PAAC PAP'!$G$26)</f>
        <v>27.835368136157889</v>
      </c>
      <c r="L107" s="129">
        <f>IF(L99="-","-",SUM(L99:L105)*'3j PAAC PAP'!$G$26)</f>
        <v>27.501545876992378</v>
      </c>
      <c r="M107" s="129">
        <f>IF(M99="-","-",SUM(M99:M105)*'3j PAAC PAP'!$G$26)</f>
        <v>29.893931961037591</v>
      </c>
      <c r="N107" s="129">
        <f>IF(N99="-","-",SUM(N99:N105)*'3j PAAC PAP'!$G$26)</f>
        <v>31.422411415302811</v>
      </c>
      <c r="O107" s="30"/>
      <c r="P107" s="129">
        <f>IF(P99="-","-",SUM(P99:P105)*'3j PAAC PAP'!$G$26)</f>
        <v>31.422411415302811</v>
      </c>
      <c r="Q107" s="129">
        <f>IF(Q99="-","-",SUM(Q99:Q105)*'3j PAAC PAP'!$G$26)</f>
        <v>34.699474332743776</v>
      </c>
      <c r="R107" s="129">
        <f>IF(R99="-","-",SUM(R99:R105)*'3j PAAC PAP'!$G$26)</f>
        <v>33.628134140102347</v>
      </c>
      <c r="S107" s="129">
        <f>IF(S99="-","-",SUM(S99:S105)*'3j PAAC PAP'!$G$26)</f>
        <v>33.401726139734556</v>
      </c>
      <c r="T107" s="129">
        <f>IF(T99="-","-",SUM(T99:T105)*'3j PAAC PAP'!$G$26)</f>
        <v>32.407596768568318</v>
      </c>
      <c r="U107" s="129" t="str">
        <f>IF(U99="-","-",SUM(U99:U105)*'3j PAAC PAP'!$G$26)</f>
        <v>-</v>
      </c>
      <c r="V107" s="129" t="str">
        <f>IF(V99="-","-",SUM(V99:V105)*'3j PAAC PAP'!$G$26)</f>
        <v>-</v>
      </c>
      <c r="W107" s="129" t="str">
        <f>IF(W99="-","-",SUM(W99:W105)*'3j PAAC PAP'!$G$26)</f>
        <v>-</v>
      </c>
      <c r="X107" s="129" t="str">
        <f>IF(X99="-","-",SUM(X99:X105)*'3j PAAC PAP'!$G$26)</f>
        <v>-</v>
      </c>
      <c r="Y107" s="129" t="str">
        <f>IF(Y99="-","-",SUM(Y99:Y105)*'3j PAAC PAP'!$G$26)</f>
        <v>-</v>
      </c>
      <c r="Z107" s="129" t="str">
        <f>IF(Z99="-","-",SUM(Z99:Z105)*'3j PAAC PAP'!$G$26)</f>
        <v>-</v>
      </c>
      <c r="AA107" s="28"/>
    </row>
    <row r="108" spans="1:27" s="29" customFormat="1" ht="11.25" customHeight="1" x14ac:dyDescent="0.15">
      <c r="A108" s="256"/>
      <c r="B108" s="132" t="s">
        <v>388</v>
      </c>
      <c r="C108" s="132" t="s">
        <v>518</v>
      </c>
      <c r="D108" s="134" t="s">
        <v>323</v>
      </c>
      <c r="E108" s="131"/>
      <c r="F108" s="30"/>
      <c r="G108" s="129">
        <f>IF(G99="-","-",SUM(G99:G107)*'3k EBIT'!$E$8)</f>
        <v>9.5777571093398048</v>
      </c>
      <c r="H108" s="129">
        <f>IF(H99="-","-",SUM(H99:H107)*'3k EBIT'!$E$8)</f>
        <v>9.1966913299344313</v>
      </c>
      <c r="I108" s="129">
        <f>IF(I99="-","-",SUM(I99:I107)*'3k EBIT'!$E$8)</f>
        <v>9.4125585156717602</v>
      </c>
      <c r="J108" s="129">
        <f>IF(J99="-","-",SUM(J99:J107)*'3k EBIT'!$E$8)</f>
        <v>9.2381797241600498</v>
      </c>
      <c r="K108" s="129">
        <f>IF(K99="-","-",SUM(K99:K107)*'3k EBIT'!$E$8)</f>
        <v>10.049752481435384</v>
      </c>
      <c r="L108" s="129">
        <f>IF(L99="-","-",SUM(L99:L107)*'3k EBIT'!$E$8)</f>
        <v>9.9358077199599801</v>
      </c>
      <c r="M108" s="129">
        <f>IF(M99="-","-",SUM(M99:M107)*'3k EBIT'!$E$8)</f>
        <v>10.780586631609914</v>
      </c>
      <c r="N108" s="129">
        <f>IF(N99="-","-",SUM(N99:N107)*'3k EBIT'!$E$8)</f>
        <v>11.320158248988912</v>
      </c>
      <c r="O108" s="30"/>
      <c r="P108" s="129">
        <f>IF(P99="-","-",SUM(P99:P107)*'3k EBIT'!$E$8)</f>
        <v>11.320158248988912</v>
      </c>
      <c r="Q108" s="129">
        <f>IF(Q99="-","-",SUM(Q99:Q107)*'3k EBIT'!$E$8)</f>
        <v>12.475100248404727</v>
      </c>
      <c r="R108" s="129">
        <f>IF(R99="-","-",SUM(R99:R107)*'3k EBIT'!$E$8)</f>
        <v>12.100631556111281</v>
      </c>
      <c r="S108" s="129">
        <f>IF(S99="-","-",SUM(S99:S107)*'3k EBIT'!$E$8)</f>
        <v>12.022617076169015</v>
      </c>
      <c r="T108" s="129">
        <f>IF(T99="-","-",SUM(T99:T107)*'3k EBIT'!$E$8)</f>
        <v>11.673983812403701</v>
      </c>
      <c r="U108" s="129" t="str">
        <f>IF(U99="-","-",SUM(U99:U107)*'3k EBIT'!$E$8)</f>
        <v>-</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15">
      <c r="A109" s="256"/>
      <c r="B109" s="132" t="s">
        <v>292</v>
      </c>
      <c r="C109" s="177" t="s">
        <v>519</v>
      </c>
      <c r="D109" s="134" t="s">
        <v>323</v>
      </c>
      <c r="E109" s="130"/>
      <c r="F109" s="30"/>
      <c r="G109" s="129">
        <f>IF(G99="-","-",SUM(G99:G102,G104:G108)*'3l HAP'!$E$9)</f>
        <v>5.5929683972325934</v>
      </c>
      <c r="H109" s="129">
        <f>IF(H99="-","-",SUM(H99:H102,H104:H108)*'3l HAP'!$E$9)</f>
        <v>5.2885784952179398</v>
      </c>
      <c r="I109" s="129">
        <f>IF(I99="-","-",SUM(I99:I102,I104:I108)*'3l HAP'!$E$9)</f>
        <v>5.3257963968426267</v>
      </c>
      <c r="J109" s="129">
        <f>IF(J99="-","-",SUM(J99:J102,J104:J108)*'3l HAP'!$E$9)</f>
        <v>5.1995083406526303</v>
      </c>
      <c r="K109" s="129">
        <f>IF(K99="-","-",SUM(K99:K102,K104:K108)*'3l HAP'!$E$9)</f>
        <v>5.8422082039185099</v>
      </c>
      <c r="L109" s="129">
        <f>IF(L99="-","-",SUM(L99:L102,L104:L108)*'3l HAP'!$E$9)</f>
        <v>5.7415190454941234</v>
      </c>
      <c r="M109" s="129">
        <f>IF(M99="-","-",SUM(M99:M102,M104:M108)*'3l HAP'!$E$9)</f>
        <v>6.4477017136610657</v>
      </c>
      <c r="N109" s="129">
        <f>IF(N99="-","-",SUM(N99:N102,N104:N108)*'3l HAP'!$E$9)</f>
        <v>6.8692450831677139</v>
      </c>
      <c r="O109" s="30"/>
      <c r="P109" s="129">
        <f>IF(P99="-","-",SUM(P99:P102,P104:P108)*'3l HAP'!$E$9)</f>
        <v>6.8692450831677139</v>
      </c>
      <c r="Q109" s="129">
        <f>IF(Q99="-","-",SUM(Q99:Q102,Q104:Q108)*'3l HAP'!$E$9)</f>
        <v>7.717714889342842</v>
      </c>
      <c r="R109" s="129">
        <f>IF(R99="-","-",SUM(R99:R102,R104:R108)*'3l HAP'!$E$9)</f>
        <v>7.3988093989751356</v>
      </c>
      <c r="S109" s="129">
        <f>IF(S99="-","-",SUM(S99:S102,S104:S108)*'3l HAP'!$E$9)</f>
        <v>7.4219519365618138</v>
      </c>
      <c r="T109" s="129">
        <f>IF(T99="-","-",SUM(T99:T102,T104:T108)*'3l HAP'!$E$9)</f>
        <v>7.0974977084415851</v>
      </c>
      <c r="U109" s="129" t="str">
        <f>IF(U99="-","-",SUM(U99:U102,U104:U108)*'3l HAP'!$E$9)</f>
        <v>-</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15">
      <c r="A110" s="256"/>
      <c r="B110" s="132" t="s">
        <v>44</v>
      </c>
      <c r="C110" s="132" t="str">
        <f>B110&amp;"_"&amp;D110</f>
        <v>Total_Southern</v>
      </c>
      <c r="D110" s="134" t="s">
        <v>323</v>
      </c>
      <c r="E110" s="131"/>
      <c r="F110" s="30"/>
      <c r="G110" s="129">
        <f t="shared" ref="G110:N110" si="14">IF(G99="-","-",SUM(G99:G109))</f>
        <v>509.68523961953218</v>
      </c>
      <c r="H110" s="129">
        <f t="shared" si="14"/>
        <v>489.32476434882187</v>
      </c>
      <c r="I110" s="129">
        <f t="shared" si="14"/>
        <v>500.72340838586018</v>
      </c>
      <c r="J110" s="129">
        <f t="shared" si="14"/>
        <v>491.41929298840051</v>
      </c>
      <c r="K110" s="129">
        <f t="shared" si="14"/>
        <v>534.77633085446701</v>
      </c>
      <c r="L110" s="129">
        <f t="shared" si="14"/>
        <v>528.67855146392469</v>
      </c>
      <c r="M110" s="129">
        <f t="shared" si="14"/>
        <v>573.84676374850903</v>
      </c>
      <c r="N110" s="129">
        <f t="shared" si="14"/>
        <v>602.66680156578491</v>
      </c>
      <c r="O110" s="30"/>
      <c r="P110" s="129">
        <f t="shared" ref="P110:Z110" si="15">IF(P99="-","-",SUM(P99:P109))</f>
        <v>602.66680156578491</v>
      </c>
      <c r="Q110" s="129">
        <f t="shared" si="15"/>
        <v>664.30166728586437</v>
      </c>
      <c r="R110" s="129">
        <f t="shared" si="15"/>
        <v>644.27389139453703</v>
      </c>
      <c r="S110" s="129">
        <f t="shared" si="15"/>
        <v>640.19101036800839</v>
      </c>
      <c r="T110" s="129">
        <f t="shared" si="15"/>
        <v>621.517444573494</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t="str">
        <f>'3a DF'!V21</f>
        <v>-</v>
      </c>
      <c r="V111" s="38" t="str">
        <f>'3a DF'!W21</f>
        <v>-</v>
      </c>
      <c r="W111" s="38" t="str">
        <f>'3a DF'!X21</f>
        <v>-</v>
      </c>
      <c r="X111" s="38" t="str">
        <f>'3a DF'!Y21</f>
        <v>-</v>
      </c>
      <c r="Y111" s="38" t="str">
        <f>'3a DF'!Z21</f>
        <v>-</v>
      </c>
      <c r="Z111" s="38" t="str">
        <f>'3a DF'!AA21</f>
        <v>-</v>
      </c>
      <c r="AA111" s="28"/>
    </row>
    <row r="112" spans="1:27" s="29" customFormat="1" ht="11.25" x14ac:dyDescent="0.15">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t="str">
        <f>'3b CM'!U21</f>
        <v>-</v>
      </c>
      <c r="V112" s="38" t="str">
        <f>'3b CM'!V21</f>
        <v>-</v>
      </c>
      <c r="W112" s="38" t="str">
        <f>'3b CM'!W21</f>
        <v>-</v>
      </c>
      <c r="X112" s="38" t="str">
        <f>'3b CM'!X21</f>
        <v>-</v>
      </c>
      <c r="Y112" s="38" t="str">
        <f>'3b CM'!Y21</f>
        <v>-</v>
      </c>
      <c r="Z112" s="38" t="str">
        <f>'3b CM'!Z21</f>
        <v>-</v>
      </c>
      <c r="AA112" s="28"/>
    </row>
    <row r="113" spans="1:27" s="29" customFormat="1" ht="12.4" customHeight="1" x14ac:dyDescent="0.15">
      <c r="A113" s="256"/>
      <c r="B113" s="135" t="s">
        <v>600</v>
      </c>
      <c r="C113" s="135" t="s">
        <v>601</v>
      </c>
      <c r="D113" s="133" t="s">
        <v>324</v>
      </c>
      <c r="E113" s="128"/>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f>IF('3c AA'!W35="-","-",'3c AA'!W35)</f>
        <v>4.5582544646734542</v>
      </c>
      <c r="U113" s="38" t="str">
        <f>IF('3c AA'!X35="-","-",'3c AA'!X35)</f>
        <v>-</v>
      </c>
      <c r="V113" s="38" t="str">
        <f>IF('3c AA'!Y35="-","-",'3c AA'!Y35)</f>
        <v>-</v>
      </c>
      <c r="W113" s="38" t="str">
        <f>IF('3c AA'!Z35="-","-",'3c AA'!Z35)</f>
        <v>-</v>
      </c>
      <c r="X113" s="38" t="str">
        <f>IF('3c AA'!AA35="-","-",'3c AA'!AA35)</f>
        <v>-</v>
      </c>
      <c r="Y113" s="38" t="str">
        <f>IF('3c AA'!AB35="-","-",'3c AA'!AB35)</f>
        <v>-</v>
      </c>
      <c r="Z113" s="38" t="str">
        <f>IF('3c AA'!AC35="-","-",'3c AA'!AC35)</f>
        <v>-</v>
      </c>
      <c r="AA113" s="28"/>
    </row>
    <row r="114" spans="1:27" s="29" customFormat="1" ht="12.4" customHeight="1" x14ac:dyDescent="0.15">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t="str">
        <f>'3d PC'!U22</f>
        <v>-</v>
      </c>
      <c r="V114" s="38" t="str">
        <f>'3d PC'!V22</f>
        <v>-</v>
      </c>
      <c r="W114" s="38" t="str">
        <f>'3d PC'!W22</f>
        <v>-</v>
      </c>
      <c r="X114" s="38" t="str">
        <f>'3d PC'!X22</f>
        <v>-</v>
      </c>
      <c r="Y114" s="38" t="str">
        <f>'3d PC'!Y22</f>
        <v>-</v>
      </c>
      <c r="Z114" s="38" t="str">
        <f>'3d PC'!Z22</f>
        <v>-</v>
      </c>
      <c r="AA114" s="28"/>
    </row>
    <row r="115" spans="1:27" s="29" customFormat="1" ht="11.25" customHeight="1" x14ac:dyDescent="0.15">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t="str">
        <f>'3e NC-Elec'!V36</f>
        <v>-</v>
      </c>
      <c r="V115" s="38" t="str">
        <f>'3e NC-Elec'!W36</f>
        <v>-</v>
      </c>
      <c r="W115" s="38" t="str">
        <f>'3e NC-Elec'!X36</f>
        <v>-</v>
      </c>
      <c r="X115" s="38" t="str">
        <f>'3e NC-Elec'!Y36</f>
        <v>-</v>
      </c>
      <c r="Y115" s="38" t="str">
        <f>'3e NC-Elec'!Z36</f>
        <v>-</v>
      </c>
      <c r="Z115" s="38" t="str">
        <f>'3e NC-Elec'!AA36</f>
        <v>-</v>
      </c>
      <c r="AA115" s="28"/>
    </row>
    <row r="116" spans="1:27" s="29" customFormat="1" ht="11.25" customHeight="1" x14ac:dyDescent="0.15">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t="str">
        <f>IF('3g CPIH'!Q$16="-","-",'3h OC '!$E$8*('3g CPIH'!Q$16/'3g CPIH'!$G$16))</f>
        <v>-</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f>IF('3i SMNCC'!P$38="-","-",'3i SMNCC'!P$38)</f>
        <v>16.855736391237045</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15">
      <c r="A118" s="256"/>
      <c r="B118" s="135" t="s">
        <v>349</v>
      </c>
      <c r="C118" s="135" t="s">
        <v>389</v>
      </c>
      <c r="D118" s="133" t="s">
        <v>324</v>
      </c>
      <c r="E118" s="128"/>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f>IF('3g CPIH'!P$16="-","-",'3j PAAC PAP'!$G$8*('3g CPIH'!P$16/'3g CPIH'!$G$16))</f>
        <v>14.633493542074362</v>
      </c>
      <c r="U118" s="38" t="str">
        <f>IF('3g CPIH'!Q$16="-","-",'3j PAAC PAP'!$G$8*('3g CPIH'!Q$16/'3g CPIH'!$G$16))</f>
        <v>-</v>
      </c>
      <c r="V118" s="38" t="str">
        <f>IF('3g CPIH'!R$16="-","-",'3j PAAC PAP'!$G$8*('3g CPIH'!R$16/'3g CPIH'!$G$16))</f>
        <v>-</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15">
      <c r="A119" s="256"/>
      <c r="B119" s="135" t="s">
        <v>349</v>
      </c>
      <c r="C119" s="135" t="s">
        <v>406</v>
      </c>
      <c r="D119" s="133" t="s">
        <v>324</v>
      </c>
      <c r="E119" s="128"/>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28.405635693583683</v>
      </c>
      <c r="M119" s="38">
        <f>IF(M111="-","-",SUM(M111:M117)*'3j PAAC PAP'!$G$26)</f>
        <v>30.551295894905628</v>
      </c>
      <c r="N119" s="38">
        <f>IF(N111="-","-",SUM(N111:N117)*'3j PAAC PAP'!$G$26)</f>
        <v>32.08167109483049</v>
      </c>
      <c r="O119" s="30"/>
      <c r="P119" s="38">
        <f>IF(P111="-","-",SUM(P111:P117)*'3j PAAC PAP'!$G$26)</f>
        <v>32.08167109483049</v>
      </c>
      <c r="Q119" s="38">
        <f>IF(Q111="-","-",SUM(Q111:Q117)*'3j PAAC PAP'!$G$26)</f>
        <v>35.851075400527066</v>
      </c>
      <c r="R119" s="38">
        <f>IF(R111="-","-",SUM(R111:R117)*'3j PAAC PAP'!$G$26)</f>
        <v>34.696233836036889</v>
      </c>
      <c r="S119" s="38">
        <f>IF(S111="-","-",SUM(S111:S117)*'3j PAAC PAP'!$G$26)</f>
        <v>35.005640206492494</v>
      </c>
      <c r="T119" s="38">
        <f>IF(T111="-","-",SUM(T111:T117)*'3j PAAC PAP'!$G$26)</f>
        <v>33.958172839858435</v>
      </c>
      <c r="U119" s="38" t="str">
        <f>IF(U111="-","-",SUM(U111:U117)*'3j PAAC PAP'!$G$26)</f>
        <v>-</v>
      </c>
      <c r="V119" s="38" t="str">
        <f>IF(V111="-","-",SUM(V111:V117)*'3j PAAC PAP'!$G$26)</f>
        <v>-</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15">
      <c r="A120" s="256"/>
      <c r="B120" s="135" t="s">
        <v>388</v>
      </c>
      <c r="C120" s="135" t="s">
        <v>518</v>
      </c>
      <c r="D120" s="133" t="s">
        <v>324</v>
      </c>
      <c r="E120" s="128"/>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10.253575540350731</v>
      </c>
      <c r="M120" s="38">
        <f>IF(M111="-","-",SUM(M111:M119)*'3k EBIT'!$E$8)</f>
        <v>11.011635694031956</v>
      </c>
      <c r="N120" s="38">
        <f>IF(N111="-","-",SUM(N111:N119)*'3k EBIT'!$E$8)</f>
        <v>11.551873624597128</v>
      </c>
      <c r="O120" s="30"/>
      <c r="P120" s="38">
        <f>IF(P111="-","-",SUM(P111:P119)*'3k EBIT'!$E$8)</f>
        <v>11.551873624597128</v>
      </c>
      <c r="Q120" s="38">
        <f>IF(Q111="-","-",SUM(Q111:Q119)*'3k EBIT'!$E$8)</f>
        <v>12.879862866624309</v>
      </c>
      <c r="R120" s="38">
        <f>IF(R111="-","-",SUM(R111:R119)*'3k EBIT'!$E$8)</f>
        <v>12.476045266241117</v>
      </c>
      <c r="S120" s="38">
        <f>IF(S111="-","-",SUM(S111:S119)*'3k EBIT'!$E$8)</f>
        <v>12.586357832601109</v>
      </c>
      <c r="T120" s="38">
        <f>IF(T111="-","-",SUM(T111:T119)*'3k EBIT'!$E$8)</f>
        <v>12.218977428615014</v>
      </c>
      <c r="U120" s="38" t="str">
        <f>IF(U111="-","-",SUM(U111:U119)*'3k EBIT'!$E$8)</f>
        <v>-</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15">
      <c r="A121" s="256"/>
      <c r="B121" s="135" t="s">
        <v>292</v>
      </c>
      <c r="C121" s="179" t="s">
        <v>519</v>
      </c>
      <c r="D121" s="133" t="s">
        <v>324</v>
      </c>
      <c r="E121" s="127"/>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5.7888794139545992</v>
      </c>
      <c r="M121" s="38">
        <f>IF(M111="-","-",SUM(M111:M114,M116:M120)*'3l HAP'!$E$9)</f>
        <v>6.4687493862510657</v>
      </c>
      <c r="N121" s="38">
        <f>IF(N111="-","-",SUM(N111:N114,N116:N120)*'3l HAP'!$E$9)</f>
        <v>6.8908192276634948</v>
      </c>
      <c r="O121" s="30"/>
      <c r="P121" s="38">
        <f>IF(P111="-","-",SUM(P111:P114,P116:P120)*'3l HAP'!$E$9)</f>
        <v>6.8908192276634948</v>
      </c>
      <c r="Q121" s="38">
        <f>IF(Q111="-","-",SUM(Q111:Q114,Q116:Q120)*'3l HAP'!$E$9)</f>
        <v>7.7503829903371706</v>
      </c>
      <c r="R121" s="38">
        <f>IF(R111="-","-",SUM(R111:R114,R116:R120)*'3l HAP'!$E$9)</f>
        <v>7.4126647270613741</v>
      </c>
      <c r="S121" s="38">
        <f>IF(S111="-","-",SUM(S111:S114,S116:S120)*'3l HAP'!$E$9)</f>
        <v>7.456812908417457</v>
      </c>
      <c r="T121" s="38">
        <f>IF(T111="-","-",SUM(T111:T114,T116:T120)*'3l HAP'!$E$9)</f>
        <v>7.1204807921441695</v>
      </c>
      <c r="U121" s="38" t="str">
        <f>IF(U111="-","-",SUM(U111:U114,U116:U120)*'3l HAP'!$E$9)</f>
        <v>-</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15">
      <c r="A122" s="256"/>
      <c r="B122" s="135" t="s">
        <v>44</v>
      </c>
      <c r="C122" s="135" t="str">
        <f>B122&amp;"_"&amp;D122</f>
        <v>Total_South East</v>
      </c>
      <c r="D122" s="133" t="s">
        <v>324</v>
      </c>
      <c r="E122" s="128"/>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545.4505270500681</v>
      </c>
      <c r="M122" s="38">
        <f t="shared" si="16"/>
        <v>586.0282833677652</v>
      </c>
      <c r="N122" s="38">
        <f t="shared" si="16"/>
        <v>614.88391675752337</v>
      </c>
      <c r="O122" s="30"/>
      <c r="P122" s="38">
        <f t="shared" ref="P122:Z122" si="17">IF(P111="-","-",SUM(P111:P121))</f>
        <v>614.88391675752337</v>
      </c>
      <c r="Q122" s="38">
        <f t="shared" si="17"/>
        <v>685.63762228324754</v>
      </c>
      <c r="R122" s="38">
        <f t="shared" si="17"/>
        <v>664.04635488390136</v>
      </c>
      <c r="S122" s="38">
        <f t="shared" si="17"/>
        <v>669.89642521236874</v>
      </c>
      <c r="T122" s="38">
        <f t="shared" si="17"/>
        <v>650.22429034668926</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t="str">
        <f>'3a DF'!V22</f>
        <v>-</v>
      </c>
      <c r="V123" s="129" t="str">
        <f>'3a DF'!W22</f>
        <v>-</v>
      </c>
      <c r="W123" s="129" t="str">
        <f>'3a DF'!X22</f>
        <v>-</v>
      </c>
      <c r="X123" s="129" t="str">
        <f>'3a DF'!Y22</f>
        <v>-</v>
      </c>
      <c r="Y123" s="129" t="str">
        <f>'3a DF'!Z22</f>
        <v>-</v>
      </c>
      <c r="Z123" s="129" t="str">
        <f>'3a DF'!AA22</f>
        <v>-</v>
      </c>
      <c r="AA123" s="28"/>
    </row>
    <row r="124" spans="1:27" s="29" customFormat="1" ht="11.25" x14ac:dyDescent="0.15">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t="str">
        <f>'3b CM'!U22</f>
        <v>-</v>
      </c>
      <c r="V124" s="129" t="str">
        <f>'3b CM'!V22</f>
        <v>-</v>
      </c>
      <c r="W124" s="129" t="str">
        <f>'3b CM'!W22</f>
        <v>-</v>
      </c>
      <c r="X124" s="129" t="str">
        <f>'3b CM'!X22</f>
        <v>-</v>
      </c>
      <c r="Y124" s="129" t="str">
        <f>'3b CM'!Y22</f>
        <v>-</v>
      </c>
      <c r="Z124" s="129" t="str">
        <f>'3b CM'!Z22</f>
        <v>-</v>
      </c>
      <c r="AA124" s="28"/>
    </row>
    <row r="125" spans="1:27" s="29" customFormat="1" ht="11.25" customHeight="1" x14ac:dyDescent="0.15">
      <c r="A125" s="256"/>
      <c r="B125" s="132" t="s">
        <v>600</v>
      </c>
      <c r="C125" s="132" t="s">
        <v>601</v>
      </c>
      <c r="D125" s="134" t="s">
        <v>325</v>
      </c>
      <c r="E125" s="131"/>
      <c r="F125" s="30"/>
      <c r="G125" s="129" t="str">
        <f>IF('3c AA'!J36="-","-",'3c AA'!J36)</f>
        <v>-</v>
      </c>
      <c r="H125" s="129" t="str">
        <f>IF('3c AA'!K36="-","-",'3c AA'!K36)</f>
        <v>-</v>
      </c>
      <c r="I125" s="129" t="str">
        <f>IF('3c AA'!L36="-","-",'3c AA'!L36)</f>
        <v>-</v>
      </c>
      <c r="J125" s="129" t="str">
        <f>IF('3c AA'!M36="-","-",'3c AA'!M36)</f>
        <v>-</v>
      </c>
      <c r="K125" s="129" t="str">
        <f>IF('3c AA'!N36="-","-",'3c AA'!N36)</f>
        <v>-</v>
      </c>
      <c r="L125" s="129" t="str">
        <f>IF('3c AA'!O36="-","-",'3c AA'!O36)</f>
        <v>-</v>
      </c>
      <c r="M125" s="129" t="str">
        <f>IF('3c AA'!P36="-","-",'3c AA'!P36)</f>
        <v>-</v>
      </c>
      <c r="N125" s="129" t="str">
        <f>IF('3c AA'!Q36="-","-",'3c AA'!Q36)</f>
        <v>-</v>
      </c>
      <c r="O125" s="30"/>
      <c r="P125" s="129" t="str">
        <f>IF('3c AA'!S36="-","-",'3c AA'!S36)</f>
        <v>-</v>
      </c>
      <c r="Q125" s="129" t="str">
        <f>IF('3c AA'!T36="-","-",'3c AA'!T36)</f>
        <v>-</v>
      </c>
      <c r="R125" s="129" t="str">
        <f>IF('3c AA'!U36="-","-",'3c AA'!U36)</f>
        <v>-</v>
      </c>
      <c r="S125" s="129" t="str">
        <f>IF('3c AA'!V36="-","-",'3c AA'!V36)</f>
        <v>-</v>
      </c>
      <c r="T125" s="129">
        <f>IF('3c AA'!W36="-","-",'3c AA'!W36)</f>
        <v>4.4955437678108234</v>
      </c>
      <c r="U125" s="129" t="str">
        <f>IF('3c AA'!X36="-","-",'3c AA'!X36)</f>
        <v>-</v>
      </c>
      <c r="V125" s="129" t="str">
        <f>IF('3c AA'!Y36="-","-",'3c AA'!Y36)</f>
        <v>-</v>
      </c>
      <c r="W125" s="129" t="str">
        <f>IF('3c AA'!Z36="-","-",'3c AA'!Z36)</f>
        <v>-</v>
      </c>
      <c r="X125" s="129" t="str">
        <f>IF('3c AA'!AA36="-","-",'3c AA'!AA36)</f>
        <v>-</v>
      </c>
      <c r="Y125" s="129" t="str">
        <f>IF('3c AA'!AB36="-","-",'3c AA'!AB36)</f>
        <v>-</v>
      </c>
      <c r="Z125" s="129" t="str">
        <f>IF('3c AA'!AC36="-","-",'3c AA'!AC36)</f>
        <v>-</v>
      </c>
      <c r="AA125" s="28"/>
    </row>
    <row r="126" spans="1:27" s="29" customFormat="1" ht="11.25" customHeight="1" x14ac:dyDescent="0.15">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t="str">
        <f>'3d PC'!U23</f>
        <v>-</v>
      </c>
      <c r="V126" s="129" t="str">
        <f>'3d PC'!V23</f>
        <v>-</v>
      </c>
      <c r="W126" s="129" t="str">
        <f>'3d PC'!W23</f>
        <v>-</v>
      </c>
      <c r="X126" s="129" t="str">
        <f>'3d PC'!X23</f>
        <v>-</v>
      </c>
      <c r="Y126" s="129" t="str">
        <f>'3d PC'!Y23</f>
        <v>-</v>
      </c>
      <c r="Z126" s="129" t="str">
        <f>'3d PC'!Z23</f>
        <v>-</v>
      </c>
      <c r="AA126" s="28"/>
    </row>
    <row r="127" spans="1:27" s="29" customFormat="1" ht="11.25" customHeight="1" x14ac:dyDescent="0.15">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t="str">
        <f>'3e NC-Elec'!V37</f>
        <v>-</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15">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t="str">
        <f>IF('3g CPIH'!Q$16="-","-",'3h OC '!$E$8*('3g CPIH'!Q$16/'3g CPIH'!$G$16))</f>
        <v>-</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f>IF('3i SMNCC'!P$38="-","-",'3i SMNCC'!P$38)</f>
        <v>16.855736391237045</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15">
      <c r="A130" s="256"/>
      <c r="B130" s="132" t="s">
        <v>349</v>
      </c>
      <c r="C130" s="132" t="s">
        <v>389</v>
      </c>
      <c r="D130" s="134" t="s">
        <v>325</v>
      </c>
      <c r="E130" s="131"/>
      <c r="F130" s="30"/>
      <c r="G130" s="129">
        <f>IF('3g CPIH'!C$16="-","-",'3j PAAC PAP'!$G$8*('3g CPIH'!C$16/'3g CPIH'!$G$16))</f>
        <v>13.436452250489236</v>
      </c>
      <c r="H130" s="129">
        <f>IF('3g CPIH'!D$16="-","-",'3j PAAC PAP'!$G$8*('3g CPIH'!D$16/'3g CPIH'!$G$16))</f>
        <v>13.463352054794518</v>
      </c>
      <c r="I130" s="129">
        <f>IF('3g CPIH'!E$16="-","-",'3j PAAC PAP'!$G$8*('3g CPIH'!E$16/'3g CPIH'!$G$16))</f>
        <v>13.503701761252445</v>
      </c>
      <c r="J130" s="129">
        <f>IF('3g CPIH'!F$16="-","-",'3j PAAC PAP'!$G$8*('3g CPIH'!F$16/'3g CPIH'!$G$16))</f>
        <v>13.584401174168297</v>
      </c>
      <c r="K130" s="129">
        <f>IF('3g CPIH'!G$16="-","-",'3j PAAC PAP'!$G$8*('3g CPIH'!G$16/'3g CPIH'!$G$16))</f>
        <v>13.745799999999999</v>
      </c>
      <c r="L130" s="129">
        <f>IF('3g CPIH'!H$16="-","-",'3j PAAC PAP'!$G$8*('3g CPIH'!H$16/'3g CPIH'!$G$16))</f>
        <v>13.920648727984345</v>
      </c>
      <c r="M130" s="129">
        <f>IF('3g CPIH'!I$16="-","-",'3j PAAC PAP'!$G$8*('3g CPIH'!I$16/'3g CPIH'!$G$16))</f>
        <v>14.122397260273971</v>
      </c>
      <c r="N130" s="129">
        <f>IF('3g CPIH'!J$16="-","-",'3j PAAC PAP'!$G$8*('3g CPIH'!J$16/'3g CPIH'!$G$16))</f>
        <v>14.24344637964775</v>
      </c>
      <c r="O130" s="30"/>
      <c r="P130" s="129">
        <f>IF('3g CPIH'!L$16="-","-",'3j PAAC PAP'!$G$8*('3g CPIH'!L$16/'3g CPIH'!$G$16))</f>
        <v>14.24344637964775</v>
      </c>
      <c r="Q130" s="129">
        <f>IF('3g CPIH'!M$16="-","-",'3j PAAC PAP'!$G$8*('3g CPIH'!M$16/'3g CPIH'!$G$16))</f>
        <v>14.40484520547945</v>
      </c>
      <c r="R130" s="129">
        <f>IF('3g CPIH'!N$16="-","-",'3j PAAC PAP'!$G$8*('3g CPIH'!N$16/'3g CPIH'!$G$16))</f>
        <v>14.512444422700586</v>
      </c>
      <c r="S130" s="129">
        <f>IF('3g CPIH'!O$16="-","-",'3j PAAC PAP'!$G$8*('3g CPIH'!O$16/'3g CPIH'!$G$16))</f>
        <v>14.593143835616438</v>
      </c>
      <c r="T130" s="129">
        <f>IF('3g CPIH'!P$16="-","-",'3j PAAC PAP'!$G$8*('3g CPIH'!P$16/'3g CPIH'!$G$16))</f>
        <v>14.633493542074362</v>
      </c>
      <c r="U130" s="129" t="str">
        <f>IF('3g CPIH'!Q$16="-","-",'3j PAAC PAP'!$G$8*('3g CPIH'!Q$16/'3g CPIH'!$G$16))</f>
        <v>-</v>
      </c>
      <c r="V130" s="129" t="str">
        <f>IF('3g CPIH'!R$16="-","-",'3j PAAC PAP'!$G$8*('3g CPIH'!R$16/'3g CPIH'!$G$16))</f>
        <v>-</v>
      </c>
      <c r="W130" s="129" t="str">
        <f>IF('3g CPIH'!S$16="-","-",'3j PAAC PAP'!$G$8*('3g CPIH'!S$16/'3g CPIH'!$G$16))</f>
        <v>-</v>
      </c>
      <c r="X130" s="129" t="str">
        <f>IF('3g CPIH'!T$16="-","-",'3j PAAC PAP'!$G$8*('3g CPIH'!T$16/'3g CPIH'!$G$16))</f>
        <v>-</v>
      </c>
      <c r="Y130" s="129" t="str">
        <f>IF('3g CPIH'!U$16="-","-",'3j PAAC PAP'!$G$8*('3g CPIH'!U$16/'3g CPIH'!$G$16))</f>
        <v>-</v>
      </c>
      <c r="Z130" s="129" t="str">
        <f>IF('3g CPIH'!V$16="-","-",'3j PAAC PAP'!$G$8*('3g CPIH'!V$16/'3g CPIH'!$G$16))</f>
        <v>-</v>
      </c>
      <c r="AA130" s="28"/>
    </row>
    <row r="131" spans="1:27" s="29" customFormat="1" ht="11.25" customHeight="1" x14ac:dyDescent="0.15">
      <c r="A131" s="256"/>
      <c r="B131" s="132" t="s">
        <v>349</v>
      </c>
      <c r="C131" s="132" t="s">
        <v>406</v>
      </c>
      <c r="D131" s="134" t="s">
        <v>325</v>
      </c>
      <c r="E131" s="131"/>
      <c r="F131" s="30"/>
      <c r="G131" s="129">
        <f>IF(G123="-","-",SUM(G123:G129)*'3j PAAC PAP'!$G$26)</f>
        <v>27.21039390941063</v>
      </c>
      <c r="H131" s="129">
        <f>IF(H123="-","-",SUM(H123:H129)*'3j PAAC PAP'!$G$26)</f>
        <v>26.118332142003162</v>
      </c>
      <c r="I131" s="129">
        <f>IF(I123="-","-",SUM(I123:I129)*'3j PAAC PAP'!$G$26)</f>
        <v>27.565747149843748</v>
      </c>
      <c r="J131" s="129">
        <f>IF(J123="-","-",SUM(J123:J129)*'3j PAAC PAP'!$G$26)</f>
        <v>27.062124048456997</v>
      </c>
      <c r="K131" s="129">
        <f>IF(K123="-","-",SUM(K123:K129)*'3j PAAC PAP'!$G$26)</f>
        <v>28.730996789869209</v>
      </c>
      <c r="L131" s="129">
        <f>IF(L123="-","-",SUM(L123:L129)*'3j PAAC PAP'!$G$26)</f>
        <v>28.394843008987262</v>
      </c>
      <c r="M131" s="129">
        <f>IF(M123="-","-",SUM(M123:M129)*'3j PAAC PAP'!$G$26)</f>
        <v>30.639660314733224</v>
      </c>
      <c r="N131" s="129">
        <f>IF(N123="-","-",SUM(N123:N129)*'3j PAAC PAP'!$G$26)</f>
        <v>32.157364234828989</v>
      </c>
      <c r="O131" s="30"/>
      <c r="P131" s="129">
        <f>IF(P123="-","-",SUM(P123:P129)*'3j PAAC PAP'!$G$26)</f>
        <v>32.157364234828989</v>
      </c>
      <c r="Q131" s="129">
        <f>IF(Q123="-","-",SUM(Q123:Q129)*'3j PAAC PAP'!$G$26)</f>
        <v>35.691597288401397</v>
      </c>
      <c r="R131" s="129">
        <f>IF(R123="-","-",SUM(R123:R129)*'3j PAAC PAP'!$G$26)</f>
        <v>34.541280035414673</v>
      </c>
      <c r="S131" s="129">
        <f>IF(S123="-","-",SUM(S123:S129)*'3j PAAC PAP'!$G$26)</f>
        <v>34.541338612502706</v>
      </c>
      <c r="T131" s="129">
        <f>IF(T123="-","-",SUM(T123:T129)*'3j PAAC PAP'!$G$26)</f>
        <v>33.496029134329071</v>
      </c>
      <c r="U131" s="129" t="str">
        <f>IF(U123="-","-",SUM(U123:U129)*'3j PAAC PAP'!$G$26)</f>
        <v>-</v>
      </c>
      <c r="V131" s="129" t="str">
        <f>IF(V123="-","-",SUM(V123:V129)*'3j PAAC PAP'!$G$26)</f>
        <v>-</v>
      </c>
      <c r="W131" s="129" t="str">
        <f>IF(W123="-","-",SUM(W123:W129)*'3j PAAC PAP'!$G$26)</f>
        <v>-</v>
      </c>
      <c r="X131" s="129" t="str">
        <f>IF(X123="-","-",SUM(X123:X129)*'3j PAAC PAP'!$G$26)</f>
        <v>-</v>
      </c>
      <c r="Y131" s="129" t="str">
        <f>IF(Y123="-","-",SUM(Y123:Y129)*'3j PAAC PAP'!$G$26)</f>
        <v>-</v>
      </c>
      <c r="Z131" s="129" t="str">
        <f>IF(Z123="-","-",SUM(Z123:Z129)*'3j PAAC PAP'!$G$26)</f>
        <v>-</v>
      </c>
      <c r="AA131" s="28"/>
    </row>
    <row r="132" spans="1:27" s="29" customFormat="1" ht="11.25" x14ac:dyDescent="0.15">
      <c r="A132" s="256"/>
      <c r="B132" s="132" t="s">
        <v>388</v>
      </c>
      <c r="C132" s="132" t="s">
        <v>518</v>
      </c>
      <c r="D132" s="134" t="s">
        <v>325</v>
      </c>
      <c r="E132" s="131"/>
      <c r="F132" s="30"/>
      <c r="G132" s="129">
        <f>IF(G123="-","-",SUM(G123:G131)*'3k EBIT'!$E$8)</f>
        <v>9.8240962462899066</v>
      </c>
      <c r="H132" s="129">
        <f>IF(H123="-","-",SUM(H123:H131)*'3k EBIT'!$E$8)</f>
        <v>9.4407813869064992</v>
      </c>
      <c r="I132" s="129">
        <f>IF(I123="-","-",SUM(I123:I131)*'3k EBIT'!$E$8)</f>
        <v>9.950297636017531</v>
      </c>
      <c r="J132" s="129">
        <f>IF(J123="-","-",SUM(J123:J131)*'3k EBIT'!$E$8)</f>
        <v>9.7748481039226771</v>
      </c>
      <c r="K132" s="129">
        <f>IF(K123="-","-",SUM(K123:K131)*'3k EBIT'!$E$8)</f>
        <v>10.364546387910721</v>
      </c>
      <c r="L132" s="129">
        <f>IF(L123="-","-",SUM(L123:L131)*'3k EBIT'!$E$8)</f>
        <v>10.249782147484854</v>
      </c>
      <c r="M132" s="129">
        <f>IF(M123="-","-",SUM(M123:M131)*'3k EBIT'!$E$8)</f>
        <v>11.042693857251376</v>
      </c>
      <c r="N132" s="129">
        <f>IF(N123="-","-",SUM(N123:N131)*'3k EBIT'!$E$8)</f>
        <v>11.578478109764919</v>
      </c>
      <c r="O132" s="30"/>
      <c r="P132" s="129">
        <f>IF(P123="-","-",SUM(P123:P131)*'3k EBIT'!$E$8)</f>
        <v>11.578478109764919</v>
      </c>
      <c r="Q132" s="129">
        <f>IF(Q123="-","-",SUM(Q123:Q131)*'3k EBIT'!$E$8)</f>
        <v>12.823809794064248</v>
      </c>
      <c r="R132" s="129">
        <f>IF(R123="-","-",SUM(R123:R131)*'3k EBIT'!$E$8)</f>
        <v>12.421582390339438</v>
      </c>
      <c r="S132" s="129">
        <f>IF(S123="-","-",SUM(S123:S131)*'3k EBIT'!$E$8)</f>
        <v>12.423165965135599</v>
      </c>
      <c r="T132" s="129">
        <f>IF(T123="-","-",SUM(T123:T131)*'3k EBIT'!$E$8)</f>
        <v>12.056544011803554</v>
      </c>
      <c r="U132" s="129" t="str">
        <f>IF(U123="-","-",SUM(U123:U131)*'3k EBIT'!$E$8)</f>
        <v>-</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15">
      <c r="A133" s="256"/>
      <c r="B133" s="132" t="s">
        <v>292</v>
      </c>
      <c r="C133" s="177" t="s">
        <v>519</v>
      </c>
      <c r="D133" s="134" t="s">
        <v>325</v>
      </c>
      <c r="E133" s="130"/>
      <c r="F133" s="30"/>
      <c r="G133" s="129">
        <f>IF(G123="-","-",SUM(G123:G126,G128:G132)*'3l HAP'!$E$9)</f>
        <v>5.6229424439257336</v>
      </c>
      <c r="H133" s="129">
        <f>IF(H123="-","-",SUM(H123:H126,H128:H132)*'3l HAP'!$E$9)</f>
        <v>5.3167566040248699</v>
      </c>
      <c r="I133" s="129">
        <f>IF(I123="-","-",SUM(I123:I126,I128:I132)*'3l HAP'!$E$9)</f>
        <v>5.3693379331180973</v>
      </c>
      <c r="J133" s="129">
        <f>IF(J123="-","-",SUM(J123:J126,J128:J132)*'3l HAP'!$E$9)</f>
        <v>5.2422720549709823</v>
      </c>
      <c r="K133" s="129">
        <f>IF(K123="-","-",SUM(K123:K126,K128:K132)*'3l HAP'!$E$9)</f>
        <v>5.8753648495303823</v>
      </c>
      <c r="L133" s="129">
        <f>IF(L123="-","-",SUM(L123:L126,L128:L132)*'3l HAP'!$E$9)</f>
        <v>5.7739688787639425</v>
      </c>
      <c r="M133" s="129">
        <f>IF(M123="-","-",SUM(M123:M126,M128:M132)*'3l HAP'!$E$9)</f>
        <v>6.4276571981333728</v>
      </c>
      <c r="N133" s="129">
        <f>IF(N123="-","-",SUM(N123:N126,N128:N132)*'3l HAP'!$E$9)</f>
        <v>6.8462156934501222</v>
      </c>
      <c r="O133" s="30"/>
      <c r="P133" s="129">
        <f>IF(P123="-","-",SUM(P123:P126,P128:P132)*'3l HAP'!$E$9)</f>
        <v>6.8462156934501222</v>
      </c>
      <c r="Q133" s="129">
        <f>IF(Q123="-","-",SUM(Q123:Q126,Q128:Q132)*'3l HAP'!$E$9)</f>
        <v>7.709645522136122</v>
      </c>
      <c r="R133" s="129">
        <f>IF(R123="-","-",SUM(R123:R126,R128:R132)*'3l HAP'!$E$9)</f>
        <v>7.3751647981485204</v>
      </c>
      <c r="S133" s="129">
        <f>IF(S123="-","-",SUM(S123:S126,S128:S132)*'3l HAP'!$E$9)</f>
        <v>7.395212823567376</v>
      </c>
      <c r="T133" s="129">
        <f>IF(T123="-","-",SUM(T123:T126,T128:T132)*'3l HAP'!$E$9)</f>
        <v>7.0629422615397486</v>
      </c>
      <c r="U133" s="129" t="str">
        <f>IF(U123="-","-",SUM(U123:U126,U128:U132)*'3l HAP'!$E$9)</f>
        <v>-</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15">
      <c r="A134" s="256"/>
      <c r="B134" s="132" t="s">
        <v>44</v>
      </c>
      <c r="C134" s="132" t="str">
        <f>B134&amp;"_"&amp;D134</f>
        <v>Total_South Wales</v>
      </c>
      <c r="D134" s="134" t="s">
        <v>325</v>
      </c>
      <c r="E134" s="131"/>
      <c r="F134" s="30"/>
      <c r="G134" s="129">
        <f t="shared" ref="G134:N134" si="18">IF(G123="-","-",SUM(G123:G133))</f>
        <v>522.68042604512607</v>
      </c>
      <c r="H134" s="129">
        <f t="shared" si="18"/>
        <v>502.19978225500097</v>
      </c>
      <c r="I134" s="129">
        <f t="shared" si="18"/>
        <v>529.06899719746752</v>
      </c>
      <c r="J134" s="129">
        <f t="shared" si="18"/>
        <v>519.70774923379429</v>
      </c>
      <c r="K134" s="129">
        <f t="shared" si="18"/>
        <v>551.37758099739165</v>
      </c>
      <c r="L134" s="129">
        <f t="shared" si="18"/>
        <v>545.23596434124545</v>
      </c>
      <c r="M134" s="129">
        <f t="shared" si="18"/>
        <v>587.62183067389856</v>
      </c>
      <c r="N134" s="129">
        <f t="shared" si="18"/>
        <v>616.23954870640171</v>
      </c>
      <c r="O134" s="30"/>
      <c r="P134" s="129">
        <f t="shared" ref="P134:Z134" si="19">IF(P123="-","-",SUM(P123:P133))</f>
        <v>616.23954870640171</v>
      </c>
      <c r="Q134" s="129">
        <f t="shared" si="19"/>
        <v>682.64672431993063</v>
      </c>
      <c r="R134" s="129">
        <f t="shared" si="19"/>
        <v>661.14238898626968</v>
      </c>
      <c r="S134" s="129">
        <f t="shared" si="19"/>
        <v>661.24578301916551</v>
      </c>
      <c r="T134" s="129">
        <f t="shared" si="19"/>
        <v>641.61762814671977</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t="str">
        <f>'3a DF'!V23</f>
        <v>-</v>
      </c>
      <c r="V135" s="38" t="str">
        <f>'3a DF'!W23</f>
        <v>-</v>
      </c>
      <c r="W135" s="38" t="str">
        <f>'3a DF'!X23</f>
        <v>-</v>
      </c>
      <c r="X135" s="38" t="str">
        <f>'3a DF'!Y23</f>
        <v>-</v>
      </c>
      <c r="Y135" s="38" t="str">
        <f>'3a DF'!Z23</f>
        <v>-</v>
      </c>
      <c r="Z135" s="38" t="str">
        <f>'3a DF'!AA23</f>
        <v>-</v>
      </c>
      <c r="AA135" s="28"/>
    </row>
    <row r="136" spans="1:27" s="29" customFormat="1" ht="11.25" customHeight="1" x14ac:dyDescent="0.15">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t="str">
        <f>'3b CM'!U23</f>
        <v>-</v>
      </c>
      <c r="V136" s="38" t="str">
        <f>'3b CM'!V23</f>
        <v>-</v>
      </c>
      <c r="W136" s="38" t="str">
        <f>'3b CM'!W23</f>
        <v>-</v>
      </c>
      <c r="X136" s="38" t="str">
        <f>'3b CM'!X23</f>
        <v>-</v>
      </c>
      <c r="Y136" s="38" t="str">
        <f>'3b CM'!Y23</f>
        <v>-</v>
      </c>
      <c r="Z136" s="38" t="str">
        <f>'3b CM'!Z23</f>
        <v>-</v>
      </c>
      <c r="AA136" s="28"/>
    </row>
    <row r="137" spans="1:27" s="29" customFormat="1" ht="11.25" customHeight="1" x14ac:dyDescent="0.15">
      <c r="A137" s="256"/>
      <c r="B137" s="135" t="s">
        <v>600</v>
      </c>
      <c r="C137" s="135" t="s">
        <v>601</v>
      </c>
      <c r="D137" s="133" t="s">
        <v>326</v>
      </c>
      <c r="E137" s="128"/>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f>IF('3c AA'!W37="-","-",'3c AA'!W37)</f>
        <v>4.4755123629600444</v>
      </c>
      <c r="U137" s="38" t="str">
        <f>IF('3c AA'!X37="-","-",'3c AA'!X37)</f>
        <v>-</v>
      </c>
      <c r="V137" s="38" t="str">
        <f>IF('3c AA'!Y37="-","-",'3c AA'!Y37)</f>
        <v>-</v>
      </c>
      <c r="W137" s="38" t="str">
        <f>IF('3c AA'!Z37="-","-",'3c AA'!Z37)</f>
        <v>-</v>
      </c>
      <c r="X137" s="38" t="str">
        <f>IF('3c AA'!AA37="-","-",'3c AA'!AA37)</f>
        <v>-</v>
      </c>
      <c r="Y137" s="38" t="str">
        <f>IF('3c AA'!AB37="-","-",'3c AA'!AB37)</f>
        <v>-</v>
      </c>
      <c r="Z137" s="38" t="str">
        <f>IF('3c AA'!AC37="-","-",'3c AA'!AC37)</f>
        <v>-</v>
      </c>
      <c r="AA137" s="28"/>
    </row>
    <row r="138" spans="1:27" s="29" customFormat="1" ht="11.25" customHeight="1" x14ac:dyDescent="0.15">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t="str">
        <f>'3d PC'!U24</f>
        <v>-</v>
      </c>
      <c r="V138" s="38" t="str">
        <f>'3d PC'!V24</f>
        <v>-</v>
      </c>
      <c r="W138" s="38" t="str">
        <f>'3d PC'!W24</f>
        <v>-</v>
      </c>
      <c r="X138" s="38" t="str">
        <f>'3d PC'!X24</f>
        <v>-</v>
      </c>
      <c r="Y138" s="38" t="str">
        <f>'3d PC'!Y24</f>
        <v>-</v>
      </c>
      <c r="Z138" s="38" t="str">
        <f>'3d PC'!Z24</f>
        <v>-</v>
      </c>
      <c r="AA138" s="28"/>
    </row>
    <row r="139" spans="1:27" s="29" customFormat="1" ht="11.25" customHeight="1" x14ac:dyDescent="0.15">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t="str">
        <f>'3e NC-Elec'!V38</f>
        <v>-</v>
      </c>
      <c r="V139" s="38" t="str">
        <f>'3e NC-Elec'!W38</f>
        <v>-</v>
      </c>
      <c r="W139" s="38" t="str">
        <f>'3e NC-Elec'!X38</f>
        <v>-</v>
      </c>
      <c r="X139" s="38" t="str">
        <f>'3e NC-Elec'!Y38</f>
        <v>-</v>
      </c>
      <c r="Y139" s="38" t="str">
        <f>'3e NC-Elec'!Z38</f>
        <v>-</v>
      </c>
      <c r="Z139" s="38" t="str">
        <f>'3e NC-Elec'!AA38</f>
        <v>-</v>
      </c>
      <c r="AA139" s="28"/>
    </row>
    <row r="140" spans="1:27" s="29" customFormat="1" ht="11.25" customHeight="1" x14ac:dyDescent="0.15">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t="str">
        <f>IF('3g CPIH'!Q$16="-","-",'3h OC '!$E$8*('3g CPIH'!Q$16/'3g CPIH'!$G$16))</f>
        <v>-</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f>IF('3i SMNCC'!P$38="-","-",'3i SMNCC'!P$38)</f>
        <v>16.855736391237045</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15">
      <c r="A142" s="256"/>
      <c r="B142" s="135" t="s">
        <v>349</v>
      </c>
      <c r="C142" s="135" t="s">
        <v>389</v>
      </c>
      <c r="D142" s="133" t="s">
        <v>326</v>
      </c>
      <c r="E142" s="128"/>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f>IF('3g CPIH'!P$16="-","-",'3j PAAC PAP'!$G$8*('3g CPIH'!P$16/'3g CPIH'!$G$16))</f>
        <v>14.633493542074362</v>
      </c>
      <c r="U142" s="38" t="str">
        <f>IF('3g CPIH'!Q$16="-","-",'3j PAAC PAP'!$G$8*('3g CPIH'!Q$16/'3g CPIH'!$G$16))</f>
        <v>-</v>
      </c>
      <c r="V142" s="38" t="str">
        <f>IF('3g CPIH'!R$16="-","-",'3j PAAC PAP'!$G$8*('3g CPIH'!R$16/'3g CPIH'!$G$16))</f>
        <v>-</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15">
      <c r="A143" s="256"/>
      <c r="B143" s="135" t="s">
        <v>349</v>
      </c>
      <c r="C143" s="135" t="s">
        <v>406</v>
      </c>
      <c r="D143" s="133" t="s">
        <v>326</v>
      </c>
      <c r="E143" s="128"/>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29.374477971739413</v>
      </c>
      <c r="M143" s="38">
        <f>IF(M135="-","-",SUM(M135:M141)*'3j PAAC PAP'!$G$26)</f>
        <v>31.308687178409293</v>
      </c>
      <c r="N143" s="38">
        <f>IF(N135="-","-",SUM(N135:N141)*'3j PAAC PAP'!$G$26)</f>
        <v>32.822123517817715</v>
      </c>
      <c r="O143" s="30"/>
      <c r="P143" s="38">
        <f>IF(P135="-","-",SUM(P135:P141)*'3j PAAC PAP'!$G$26)</f>
        <v>32.822123517817715</v>
      </c>
      <c r="Q143" s="38">
        <f>IF(Q135="-","-",SUM(Q135:Q141)*'3j PAAC PAP'!$G$26)</f>
        <v>36.220092003555784</v>
      </c>
      <c r="R143" s="38">
        <f>IF(R135="-","-",SUM(R135:R141)*'3j PAAC PAP'!$G$26)</f>
        <v>35.077789057122011</v>
      </c>
      <c r="S143" s="38">
        <f>IF(S135="-","-",SUM(S135:S141)*'3j PAAC PAP'!$G$26)</f>
        <v>35.185876781046282</v>
      </c>
      <c r="T143" s="38">
        <f>IF(T135="-","-",SUM(T135:T141)*'3j PAAC PAP'!$G$26)</f>
        <v>34.14849306440793</v>
      </c>
      <c r="U143" s="38" t="str">
        <f>IF(U135="-","-",SUM(U135:U141)*'3j PAAC PAP'!$G$26)</f>
        <v>-</v>
      </c>
      <c r="V143" s="38" t="str">
        <f>IF(V135="-","-",SUM(V135:V141)*'3j PAAC PAP'!$G$26)</f>
        <v>-</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25" x14ac:dyDescent="0.15">
      <c r="A144" s="256"/>
      <c r="B144" s="135" t="s">
        <v>388</v>
      </c>
      <c r="C144" s="135" t="s">
        <v>518</v>
      </c>
      <c r="D144" s="133" t="s">
        <v>326</v>
      </c>
      <c r="E144" s="128"/>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10.594102436442439</v>
      </c>
      <c r="M144" s="38">
        <f>IF(M135="-","-",SUM(M135:M143)*'3k EBIT'!$E$8)</f>
        <v>11.277842184720383</v>
      </c>
      <c r="N144" s="38">
        <f>IF(N135="-","-",SUM(N135:N143)*'3k EBIT'!$E$8)</f>
        <v>11.812126475849034</v>
      </c>
      <c r="O144" s="30"/>
      <c r="P144" s="38">
        <f>IF(P135="-","-",SUM(P135:P143)*'3k EBIT'!$E$8)</f>
        <v>11.812126475849034</v>
      </c>
      <c r="Q144" s="38">
        <f>IF(Q135="-","-",SUM(Q135:Q143)*'3k EBIT'!$E$8)</f>
        <v>13.009564141299149</v>
      </c>
      <c r="R144" s="38">
        <f>IF(R135="-","-",SUM(R135:R143)*'3k EBIT'!$E$8)</f>
        <v>12.610153591252525</v>
      </c>
      <c r="S144" s="38">
        <f>IF(S135="-","-",SUM(S135:S143)*'3k EBIT'!$E$8)</f>
        <v>12.649707051229178</v>
      </c>
      <c r="T144" s="38">
        <f>IF(T135="-","-",SUM(T135:T143)*'3k EBIT'!$E$8)</f>
        <v>12.285870829935902</v>
      </c>
      <c r="U144" s="38" t="str">
        <f>IF(U135="-","-",SUM(U135:U143)*'3k EBIT'!$E$8)</f>
        <v>-</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15">
      <c r="A145" s="256"/>
      <c r="B145" s="135" t="s">
        <v>292</v>
      </c>
      <c r="C145" s="179" t="s">
        <v>519</v>
      </c>
      <c r="D145" s="133" t="s">
        <v>326</v>
      </c>
      <c r="E145" s="127"/>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5.7510460865170483</v>
      </c>
      <c r="M145" s="38">
        <f>IF(M135="-","-",SUM(M135:M138,M140:M144)*'3l HAP'!$E$9)</f>
        <v>6.4281587140643994</v>
      </c>
      <c r="N145" s="38">
        <f>IF(N135="-","-",SUM(N135:N138,N140:N144)*'3l HAP'!$E$9)</f>
        <v>6.8455359969886018</v>
      </c>
      <c r="O145" s="30"/>
      <c r="P145" s="38">
        <f>IF(P135="-","-",SUM(P135:P138,P140:P144)*'3l HAP'!$E$9)</f>
        <v>6.8455359969886018</v>
      </c>
      <c r="Q145" s="38">
        <f>IF(Q135="-","-",SUM(Q135:Q138,Q140:Q144)*'3l HAP'!$E$9)</f>
        <v>7.7144109644409324</v>
      </c>
      <c r="R145" s="38">
        <f>IF(R135="-","-",SUM(R135:R138,R140:R144)*'3l HAP'!$E$9)</f>
        <v>7.3805597906975091</v>
      </c>
      <c r="S145" s="38">
        <f>IF(S135="-","-",SUM(S135:S138,S140:S144)*'3l HAP'!$E$9)</f>
        <v>7.4144226397751387</v>
      </c>
      <c r="T145" s="38">
        <f>IF(T135="-","-",SUM(T135:T138,T140:T144)*'3l HAP'!$E$9)</f>
        <v>7.0814547645457662</v>
      </c>
      <c r="U145" s="38" t="str">
        <f>IF(U135="-","-",SUM(U135:U138,U140:U144)*'3l HAP'!$E$9)</f>
        <v>-</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15">
      <c r="A146" s="256"/>
      <c r="B146" s="135" t="s">
        <v>44</v>
      </c>
      <c r="C146" s="135" t="str">
        <f>B146&amp;"_"&amp;D146</f>
        <v>Total_Southern Western</v>
      </c>
      <c r="D146" s="133" t="s">
        <v>326</v>
      </c>
      <c r="E146" s="128"/>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563.33515453506391</v>
      </c>
      <c r="M146" s="38">
        <f t="shared" si="20"/>
        <v>599.99855483932492</v>
      </c>
      <c r="N146" s="38">
        <f t="shared" si="20"/>
        <v>628.53614635599718</v>
      </c>
      <c r="O146" s="30"/>
      <c r="P146" s="38">
        <f t="shared" ref="P146:Z146" si="21">IF(P135="-","-",SUM(P135:P145))</f>
        <v>628.53614635599718</v>
      </c>
      <c r="Q146" s="38">
        <f t="shared" si="21"/>
        <v>692.42803031532037</v>
      </c>
      <c r="R146" s="38">
        <f t="shared" si="21"/>
        <v>671.07257992741279</v>
      </c>
      <c r="S146" s="38">
        <f t="shared" si="21"/>
        <v>673.18820296801675</v>
      </c>
      <c r="T146" s="38">
        <f t="shared" si="21"/>
        <v>653.70596819753325</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t="str">
        <f>'3a DF'!V24</f>
        <v>-</v>
      </c>
      <c r="V147" s="129" t="str">
        <f>'3a DF'!W24</f>
        <v>-</v>
      </c>
      <c r="W147" s="129" t="str">
        <f>'3a DF'!X24</f>
        <v>-</v>
      </c>
      <c r="X147" s="129" t="str">
        <f>'3a DF'!Y24</f>
        <v>-</v>
      </c>
      <c r="Y147" s="129" t="str">
        <f>'3a DF'!Z24</f>
        <v>-</v>
      </c>
      <c r="Z147" s="129" t="str">
        <f>'3a DF'!AA24</f>
        <v>-</v>
      </c>
      <c r="AA147" s="28"/>
    </row>
    <row r="148" spans="1:27" s="29" customFormat="1" ht="11.25" customHeight="1" x14ac:dyDescent="0.15">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t="str">
        <f>'3b CM'!U24</f>
        <v>-</v>
      </c>
      <c r="V148" s="129" t="str">
        <f>'3b CM'!V24</f>
        <v>-</v>
      </c>
      <c r="W148" s="129" t="str">
        <f>'3b CM'!W24</f>
        <v>-</v>
      </c>
      <c r="X148" s="129" t="str">
        <f>'3b CM'!X24</f>
        <v>-</v>
      </c>
      <c r="Y148" s="129" t="str">
        <f>'3b CM'!Y24</f>
        <v>-</v>
      </c>
      <c r="Z148" s="129" t="str">
        <f>'3b CM'!Z24</f>
        <v>-</v>
      </c>
      <c r="AA148" s="28"/>
    </row>
    <row r="149" spans="1:27" s="29" customFormat="1" ht="11.25" customHeight="1" x14ac:dyDescent="0.15">
      <c r="A149" s="256"/>
      <c r="B149" s="132" t="s">
        <v>600</v>
      </c>
      <c r="C149" s="132" t="s">
        <v>601</v>
      </c>
      <c r="D149" s="134" t="s">
        <v>327</v>
      </c>
      <c r="E149" s="131"/>
      <c r="F149" s="30"/>
      <c r="G149" s="129" t="str">
        <f>IF('3c AA'!J38="-","-",'3c AA'!J38)</f>
        <v>-</v>
      </c>
      <c r="H149" s="129" t="str">
        <f>IF('3c AA'!K38="-","-",'3c AA'!K38)</f>
        <v>-</v>
      </c>
      <c r="I149" s="129" t="str">
        <f>IF('3c AA'!L38="-","-",'3c AA'!L38)</f>
        <v>-</v>
      </c>
      <c r="J149" s="129" t="str">
        <f>IF('3c AA'!M38="-","-",'3c AA'!M38)</f>
        <v>-</v>
      </c>
      <c r="K149" s="129" t="str">
        <f>IF('3c AA'!N38="-","-",'3c AA'!N38)</f>
        <v>-</v>
      </c>
      <c r="L149" s="129" t="str">
        <f>IF('3c AA'!O38="-","-",'3c AA'!O38)</f>
        <v>-</v>
      </c>
      <c r="M149" s="129" t="str">
        <f>IF('3c AA'!P38="-","-",'3c AA'!P38)</f>
        <v>-</v>
      </c>
      <c r="N149" s="129" t="str">
        <f>IF('3c AA'!Q38="-","-",'3c AA'!Q38)</f>
        <v>-</v>
      </c>
      <c r="O149" s="30"/>
      <c r="P149" s="129" t="str">
        <f>IF('3c AA'!S38="-","-",'3c AA'!S38)</f>
        <v>-</v>
      </c>
      <c r="Q149" s="129" t="str">
        <f>IF('3c AA'!T38="-","-",'3c AA'!T38)</f>
        <v>-</v>
      </c>
      <c r="R149" s="129" t="str">
        <f>IF('3c AA'!U38="-","-",'3c AA'!U38)</f>
        <v>-</v>
      </c>
      <c r="S149" s="129" t="str">
        <f>IF('3c AA'!V38="-","-",'3c AA'!V38)</f>
        <v>-</v>
      </c>
      <c r="T149" s="129">
        <f>IF('3c AA'!W38="-","-",'3c AA'!W38)</f>
        <v>4.5641658866161769</v>
      </c>
      <c r="U149" s="129" t="str">
        <f>IF('3c AA'!X38="-","-",'3c AA'!X38)</f>
        <v>-</v>
      </c>
      <c r="V149" s="129" t="str">
        <f>IF('3c AA'!Y38="-","-",'3c AA'!Y38)</f>
        <v>-</v>
      </c>
      <c r="W149" s="129" t="str">
        <f>IF('3c AA'!Z38="-","-",'3c AA'!Z38)</f>
        <v>-</v>
      </c>
      <c r="X149" s="129" t="str">
        <f>IF('3c AA'!AA38="-","-",'3c AA'!AA38)</f>
        <v>-</v>
      </c>
      <c r="Y149" s="129" t="str">
        <f>IF('3c AA'!AB38="-","-",'3c AA'!AB38)</f>
        <v>-</v>
      </c>
      <c r="Z149" s="129" t="str">
        <f>IF('3c AA'!AC38="-","-",'3c AA'!AC38)</f>
        <v>-</v>
      </c>
      <c r="AA149" s="28"/>
    </row>
    <row r="150" spans="1:27" s="29" customFormat="1" ht="11.25" customHeight="1" x14ac:dyDescent="0.15">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t="str">
        <f>'3d PC'!U25</f>
        <v>-</v>
      </c>
      <c r="V150" s="129" t="str">
        <f>'3d PC'!V25</f>
        <v>-</v>
      </c>
      <c r="W150" s="129" t="str">
        <f>'3d PC'!W25</f>
        <v>-</v>
      </c>
      <c r="X150" s="129" t="str">
        <f>'3d PC'!X25</f>
        <v>-</v>
      </c>
      <c r="Y150" s="129" t="str">
        <f>'3d PC'!Y25</f>
        <v>-</v>
      </c>
      <c r="Z150" s="129" t="str">
        <f>'3d PC'!Z25</f>
        <v>-</v>
      </c>
      <c r="AA150" s="28"/>
    </row>
    <row r="151" spans="1:27" s="29" customFormat="1" ht="11.25" customHeight="1" x14ac:dyDescent="0.15">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t="str">
        <f>'3e NC-Elec'!V39</f>
        <v>-</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15">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t="str">
        <f>IF('3g CPIH'!Q$16="-","-",'3h OC '!$E$8*('3g CPIH'!Q$16/'3g CPIH'!$G$16))</f>
        <v>-</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f>IF('3i SMNCC'!P$38="-","-",'3i SMNCC'!P$38)</f>
        <v>16.855736391237045</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15">
      <c r="A154" s="256"/>
      <c r="B154" s="132" t="s">
        <v>349</v>
      </c>
      <c r="C154" s="132" t="s">
        <v>389</v>
      </c>
      <c r="D154" s="134" t="s">
        <v>327</v>
      </c>
      <c r="E154" s="131"/>
      <c r="F154" s="30"/>
      <c r="G154" s="129">
        <f>IF('3g CPIH'!C$16="-","-",'3j PAAC PAP'!$G$8*('3g CPIH'!C$16/'3g CPIH'!$G$16))</f>
        <v>13.436452250489236</v>
      </c>
      <c r="H154" s="129">
        <f>IF('3g CPIH'!D$16="-","-",'3j PAAC PAP'!$G$8*('3g CPIH'!D$16/'3g CPIH'!$G$16))</f>
        <v>13.463352054794518</v>
      </c>
      <c r="I154" s="129">
        <f>IF('3g CPIH'!E$16="-","-",'3j PAAC PAP'!$G$8*('3g CPIH'!E$16/'3g CPIH'!$G$16))</f>
        <v>13.503701761252445</v>
      </c>
      <c r="J154" s="129">
        <f>IF('3g CPIH'!F$16="-","-",'3j PAAC PAP'!$G$8*('3g CPIH'!F$16/'3g CPIH'!$G$16))</f>
        <v>13.584401174168297</v>
      </c>
      <c r="K154" s="129">
        <f>IF('3g CPIH'!G$16="-","-",'3j PAAC PAP'!$G$8*('3g CPIH'!G$16/'3g CPIH'!$G$16))</f>
        <v>13.745799999999999</v>
      </c>
      <c r="L154" s="129">
        <f>IF('3g CPIH'!H$16="-","-",'3j PAAC PAP'!$G$8*('3g CPIH'!H$16/'3g CPIH'!$G$16))</f>
        <v>13.920648727984345</v>
      </c>
      <c r="M154" s="129">
        <f>IF('3g CPIH'!I$16="-","-",'3j PAAC PAP'!$G$8*('3g CPIH'!I$16/'3g CPIH'!$G$16))</f>
        <v>14.122397260273971</v>
      </c>
      <c r="N154" s="129">
        <f>IF('3g CPIH'!J$16="-","-",'3j PAAC PAP'!$G$8*('3g CPIH'!J$16/'3g CPIH'!$G$16))</f>
        <v>14.24344637964775</v>
      </c>
      <c r="O154" s="30"/>
      <c r="P154" s="129">
        <f>IF('3g CPIH'!L$16="-","-",'3j PAAC PAP'!$G$8*('3g CPIH'!L$16/'3g CPIH'!$G$16))</f>
        <v>14.24344637964775</v>
      </c>
      <c r="Q154" s="129">
        <f>IF('3g CPIH'!M$16="-","-",'3j PAAC PAP'!$G$8*('3g CPIH'!M$16/'3g CPIH'!$G$16))</f>
        <v>14.40484520547945</v>
      </c>
      <c r="R154" s="129">
        <f>IF('3g CPIH'!N$16="-","-",'3j PAAC PAP'!$G$8*('3g CPIH'!N$16/'3g CPIH'!$G$16))</f>
        <v>14.512444422700586</v>
      </c>
      <c r="S154" s="129">
        <f>IF('3g CPIH'!O$16="-","-",'3j PAAC PAP'!$G$8*('3g CPIH'!O$16/'3g CPIH'!$G$16))</f>
        <v>14.593143835616438</v>
      </c>
      <c r="T154" s="129">
        <f>IF('3g CPIH'!P$16="-","-",'3j PAAC PAP'!$G$8*('3g CPIH'!P$16/'3g CPIH'!$G$16))</f>
        <v>14.633493542074362</v>
      </c>
      <c r="U154" s="129" t="str">
        <f>IF('3g CPIH'!Q$16="-","-",'3j PAAC PAP'!$G$8*('3g CPIH'!Q$16/'3g CPIH'!$G$16))</f>
        <v>-</v>
      </c>
      <c r="V154" s="129" t="str">
        <f>IF('3g CPIH'!R$16="-","-",'3j PAAC PAP'!$G$8*('3g CPIH'!R$16/'3g CPIH'!$G$16))</f>
        <v>-</v>
      </c>
      <c r="W154" s="129" t="str">
        <f>IF('3g CPIH'!S$16="-","-",'3j PAAC PAP'!$G$8*('3g CPIH'!S$16/'3g CPIH'!$G$16))</f>
        <v>-</v>
      </c>
      <c r="X154" s="129" t="str">
        <f>IF('3g CPIH'!T$16="-","-",'3j PAAC PAP'!$G$8*('3g CPIH'!T$16/'3g CPIH'!$G$16))</f>
        <v>-</v>
      </c>
      <c r="Y154" s="129" t="str">
        <f>IF('3g CPIH'!U$16="-","-",'3j PAAC PAP'!$G$8*('3g CPIH'!U$16/'3g CPIH'!$G$16))</f>
        <v>-</v>
      </c>
      <c r="Z154" s="129" t="str">
        <f>IF('3g CPIH'!V$16="-","-",'3j PAAC PAP'!$G$8*('3g CPIH'!V$16/'3g CPIH'!$G$16))</f>
        <v>-</v>
      </c>
      <c r="AA154" s="28"/>
    </row>
    <row r="155" spans="1:27" s="29" customFormat="1" ht="11.25" x14ac:dyDescent="0.15">
      <c r="A155" s="256"/>
      <c r="B155" s="132" t="s">
        <v>349</v>
      </c>
      <c r="C155" s="132" t="s">
        <v>406</v>
      </c>
      <c r="D155" s="134" t="s">
        <v>327</v>
      </c>
      <c r="E155" s="131"/>
      <c r="F155" s="30"/>
      <c r="G155" s="129">
        <f>IF(G147="-","-",SUM(G147:G153)*'3j PAAC PAP'!$G$26)</f>
        <v>26.743254941634579</v>
      </c>
      <c r="H155" s="129">
        <f>IF(H147="-","-",SUM(H147:H153)*'3j PAAC PAP'!$G$26)</f>
        <v>25.629267305063351</v>
      </c>
      <c r="I155" s="129">
        <f>IF(I147="-","-",SUM(I147:I153)*'3j PAAC PAP'!$G$26)</f>
        <v>25.98332855638726</v>
      </c>
      <c r="J155" s="129">
        <f>IF(J147="-","-",SUM(J147:J153)*'3j PAAC PAP'!$G$26)</f>
        <v>25.469258105160748</v>
      </c>
      <c r="K155" s="129">
        <f>IF(K147="-","-",SUM(K147:K153)*'3j PAAC PAP'!$G$26)</f>
        <v>27.510777483058011</v>
      </c>
      <c r="L155" s="129">
        <f>IF(L147="-","-",SUM(L147:L153)*'3j PAAC PAP'!$G$26)</f>
        <v>27.166520688693517</v>
      </c>
      <c r="M155" s="129">
        <f>IF(M147="-","-",SUM(M147:M153)*'3j PAAC PAP'!$G$26)</f>
        <v>29.387801535837767</v>
      </c>
      <c r="N155" s="129">
        <f>IF(N147="-","-",SUM(N147:N153)*'3j PAAC PAP'!$G$26)</f>
        <v>30.919646255375167</v>
      </c>
      <c r="O155" s="30"/>
      <c r="P155" s="129">
        <f>IF(P147="-","-",SUM(P147:P153)*'3j PAAC PAP'!$G$26)</f>
        <v>30.919646255375167</v>
      </c>
      <c r="Q155" s="129">
        <f>IF(Q147="-","-",SUM(Q147:Q153)*'3j PAAC PAP'!$G$26)</f>
        <v>34.350218324824134</v>
      </c>
      <c r="R155" s="129">
        <f>IF(R147="-","-",SUM(R147:R153)*'3j PAAC PAP'!$G$26)</f>
        <v>33.191493782769186</v>
      </c>
      <c r="S155" s="129">
        <f>IF(S147="-","-",SUM(S147:S153)*'3j PAAC PAP'!$G$26)</f>
        <v>33.537740828488126</v>
      </c>
      <c r="T155" s="129">
        <f>IF(T147="-","-",SUM(T147:T153)*'3j PAAC PAP'!$G$26)</f>
        <v>32.48116545005842</v>
      </c>
      <c r="U155" s="129" t="str">
        <f>IF(U147="-","-",SUM(U147:U153)*'3j PAAC PAP'!$G$26)</f>
        <v>-</v>
      </c>
      <c r="V155" s="129" t="str">
        <f>IF(V147="-","-",SUM(V147:V153)*'3j PAAC PAP'!$G$26)</f>
        <v>-</v>
      </c>
      <c r="W155" s="129" t="str">
        <f>IF(W147="-","-",SUM(W147:W153)*'3j PAAC PAP'!$G$26)</f>
        <v>-</v>
      </c>
      <c r="X155" s="129" t="str">
        <f>IF(X147="-","-",SUM(X147:X153)*'3j PAAC PAP'!$G$26)</f>
        <v>-</v>
      </c>
      <c r="Y155" s="129" t="str">
        <f>IF(Y147="-","-",SUM(Y147:Y153)*'3j PAAC PAP'!$G$26)</f>
        <v>-</v>
      </c>
      <c r="Z155" s="129" t="str">
        <f>IF(Z147="-","-",SUM(Z147:Z153)*'3j PAAC PAP'!$G$26)</f>
        <v>-</v>
      </c>
      <c r="AA155" s="28"/>
    </row>
    <row r="156" spans="1:27" s="29" customFormat="1" ht="11.25" x14ac:dyDescent="0.15">
      <c r="A156" s="256"/>
      <c r="B156" s="132" t="s">
        <v>388</v>
      </c>
      <c r="C156" s="132" t="s">
        <v>518</v>
      </c>
      <c r="D156" s="134" t="s">
        <v>327</v>
      </c>
      <c r="E156" s="182"/>
      <c r="F156" s="30"/>
      <c r="G156" s="129">
        <f>IF(G147="-","-",SUM(G147:G155)*'3k EBIT'!$E$8)</f>
        <v>9.659907103921892</v>
      </c>
      <c r="H156" s="129">
        <f>IF(H147="-","-",SUM(H147:H155)*'3k EBIT'!$E$8)</f>
        <v>9.2688857805052898</v>
      </c>
      <c r="I156" s="129">
        <f>IF(I147="-","-",SUM(I147:I155)*'3k EBIT'!$E$8)</f>
        <v>9.3941120688751703</v>
      </c>
      <c r="J156" s="129">
        <f>IF(J147="-","-",SUM(J147:J155)*'3k EBIT'!$E$8)</f>
        <v>9.2149905215374535</v>
      </c>
      <c r="K156" s="129">
        <f>IF(K147="-","-",SUM(K147:K155)*'3k EBIT'!$E$8)</f>
        <v>9.9356659576609587</v>
      </c>
      <c r="L156" s="129">
        <f>IF(L147="-","-",SUM(L147:L155)*'3k EBIT'!$E$8)</f>
        <v>9.8180536850089855</v>
      </c>
      <c r="M156" s="129">
        <f>IF(M147="-","-",SUM(M147:M155)*'3k EBIT'!$E$8)</f>
        <v>10.602692843738728</v>
      </c>
      <c r="N156" s="129">
        <f>IF(N147="-","-",SUM(N147:N155)*'3k EBIT'!$E$8)</f>
        <v>11.143447278345564</v>
      </c>
      <c r="O156" s="30"/>
      <c r="P156" s="129">
        <f>IF(P147="-","-",SUM(P147:P155)*'3k EBIT'!$E$8)</f>
        <v>11.143447278345564</v>
      </c>
      <c r="Q156" s="129">
        <f>IF(Q147="-","-",SUM(Q147:Q155)*'3k EBIT'!$E$8)</f>
        <v>12.35234439123399</v>
      </c>
      <c r="R156" s="129">
        <f>IF(R147="-","-",SUM(R147:R155)*'3k EBIT'!$E$8)</f>
        <v>11.947162009061708</v>
      </c>
      <c r="S156" s="129">
        <f>IF(S147="-","-",SUM(S147:S155)*'3k EBIT'!$E$8)</f>
        <v>12.070423267980027</v>
      </c>
      <c r="T156" s="129">
        <f>IF(T147="-","-",SUM(T147:T155)*'3k EBIT'!$E$8)</f>
        <v>11.699841596815292</v>
      </c>
      <c r="U156" s="129" t="str">
        <f>IF(U147="-","-",SUM(U147:U155)*'3k EBIT'!$E$8)</f>
        <v>-</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15">
      <c r="A157" s="256"/>
      <c r="B157" s="132" t="s">
        <v>292</v>
      </c>
      <c r="C157" s="177" t="s">
        <v>519</v>
      </c>
      <c r="D157" s="134" t="s">
        <v>327</v>
      </c>
      <c r="E157" s="134"/>
      <c r="F157" s="30"/>
      <c r="G157" s="129">
        <f>IF(G147="-","-",SUM(G147:G150,G152:G156)*'3l HAP'!$E$9)</f>
        <v>5.6689713018210428</v>
      </c>
      <c r="H157" s="129">
        <f>IF(H147="-","-",SUM(H147:H150,H152:H156)*'3l HAP'!$E$9)</f>
        <v>5.356631411170774</v>
      </c>
      <c r="I157" s="129">
        <f>IF(I147="-","-",SUM(I147:I150,I152:I156)*'3l HAP'!$E$9)</f>
        <v>5.3836168563438953</v>
      </c>
      <c r="J157" s="129">
        <f>IF(J147="-","-",SUM(J147:J150,J152:J156)*'3l HAP'!$E$9)</f>
        <v>5.2538835727204711</v>
      </c>
      <c r="K157" s="129">
        <f>IF(K147="-","-",SUM(K147:K150,K152:K156)*'3l HAP'!$E$9)</f>
        <v>5.9050473659027976</v>
      </c>
      <c r="L157" s="129">
        <f>IF(L147="-","-",SUM(L147:L150,L152:L156)*'3l HAP'!$E$9)</f>
        <v>5.8011982809547993</v>
      </c>
      <c r="M157" s="129">
        <f>IF(M147="-","-",SUM(M147:M150,M152:M156)*'3l HAP'!$E$9)</f>
        <v>6.448527891055682</v>
      </c>
      <c r="N157" s="129">
        <f>IF(N147="-","-",SUM(N147:N150,N152:N156)*'3l HAP'!$E$9)</f>
        <v>6.871003227567865</v>
      </c>
      <c r="O157" s="30"/>
      <c r="P157" s="129">
        <f>IF(P147="-","-",SUM(P147:P150,P152:P156)*'3l HAP'!$E$9)</f>
        <v>6.871003227567865</v>
      </c>
      <c r="Q157" s="129">
        <f>IF(Q147="-","-",SUM(Q147:Q150,Q152:Q156)*'3l HAP'!$E$9)</f>
        <v>7.7141488546285792</v>
      </c>
      <c r="R157" s="129">
        <f>IF(R147="-","-",SUM(R147:R150,R152:R156)*'3l HAP'!$E$9)</f>
        <v>7.3769361817833614</v>
      </c>
      <c r="S157" s="129">
        <f>IF(S147="-","-",SUM(S147:S150,S152:S156)*'3l HAP'!$E$9)</f>
        <v>7.4251114294326106</v>
      </c>
      <c r="T157" s="129">
        <f>IF(T147="-","-",SUM(T147:T150,T152:T156)*'3l HAP'!$E$9)</f>
        <v>7.0889025100499197</v>
      </c>
      <c r="U157" s="129" t="str">
        <f>IF(U147="-","-",SUM(U147:U150,U152:U156)*'3l HAP'!$E$9)</f>
        <v>-</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IF(G147="-","-",SUM(G147:G157))</f>
        <v>514.08492466358541</v>
      </c>
      <c r="H158" s="129">
        <f t="shared" si="22"/>
        <v>493.19252362007802</v>
      </c>
      <c r="I158" s="129">
        <f t="shared" si="22"/>
        <v>499.81036362550668</v>
      </c>
      <c r="J158" s="129">
        <f t="shared" si="22"/>
        <v>490.25318437603477</v>
      </c>
      <c r="K158" s="129">
        <f t="shared" si="22"/>
        <v>528.8346186137826</v>
      </c>
      <c r="L158" s="129">
        <f t="shared" si="22"/>
        <v>522.54065247241704</v>
      </c>
      <c r="M158" s="129">
        <f t="shared" si="22"/>
        <v>564.48476285265531</v>
      </c>
      <c r="N158" s="129">
        <f t="shared" si="22"/>
        <v>593.36798614952988</v>
      </c>
      <c r="O158" s="30"/>
      <c r="P158" s="129">
        <f t="shared" ref="P158:Z158" si="23">IF(P147="-","-",SUM(P147:P157))</f>
        <v>593.36798614952988</v>
      </c>
      <c r="Q158" s="129">
        <f t="shared" si="23"/>
        <v>657.83726933188018</v>
      </c>
      <c r="R158" s="129">
        <f t="shared" si="23"/>
        <v>636.17467693215588</v>
      </c>
      <c r="S158" s="129">
        <f t="shared" si="23"/>
        <v>642.71028418006586</v>
      </c>
      <c r="T158" s="129">
        <f t="shared" si="23"/>
        <v>622.86978483462713</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t="str">
        <f>'3a DF'!V25</f>
        <v>-</v>
      </c>
      <c r="V159" s="38" t="str">
        <f>'3a DF'!W25</f>
        <v>-</v>
      </c>
      <c r="W159" s="38" t="str">
        <f>'3a DF'!X25</f>
        <v>-</v>
      </c>
      <c r="X159" s="38" t="str">
        <f>'3a DF'!Y25</f>
        <v>-</v>
      </c>
      <c r="Y159" s="38" t="str">
        <f>'3a DF'!Z25</f>
        <v>-</v>
      </c>
      <c r="Z159" s="38" t="str">
        <f>'3a DF'!AA25</f>
        <v>-</v>
      </c>
      <c r="AA159" s="28"/>
    </row>
    <row r="160" spans="1:27" s="29" customFormat="1" ht="11.25" customHeight="1" x14ac:dyDescent="0.15">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t="str">
        <f>'3b CM'!U25</f>
        <v>-</v>
      </c>
      <c r="V160" s="38" t="str">
        <f>'3b CM'!V25</f>
        <v>-</v>
      </c>
      <c r="W160" s="38" t="str">
        <f>'3b CM'!W25</f>
        <v>-</v>
      </c>
      <c r="X160" s="38" t="str">
        <f>'3b CM'!X25</f>
        <v>-</v>
      </c>
      <c r="Y160" s="38" t="str">
        <f>'3b CM'!Y25</f>
        <v>-</v>
      </c>
      <c r="Z160" s="38" t="str">
        <f>'3b CM'!Z25</f>
        <v>-</v>
      </c>
      <c r="AA160" s="28"/>
    </row>
    <row r="161" spans="1:27" s="29" customFormat="1" ht="11.25" customHeight="1" x14ac:dyDescent="0.15">
      <c r="A161" s="256"/>
      <c r="B161" s="135" t="s">
        <v>600</v>
      </c>
      <c r="C161" s="135" t="s">
        <v>601</v>
      </c>
      <c r="D161" s="133" t="s">
        <v>328</v>
      </c>
      <c r="E161" s="181"/>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f>IF('3c AA'!W39="-","-",'3c AA'!W39)</f>
        <v>4.5677513878976033</v>
      </c>
      <c r="U161" s="38" t="str">
        <f>IF('3c AA'!X39="-","-",'3c AA'!X39)</f>
        <v>-</v>
      </c>
      <c r="V161" s="38" t="str">
        <f>IF('3c AA'!Y39="-","-",'3c AA'!Y39)</f>
        <v>-</v>
      </c>
      <c r="W161" s="38" t="str">
        <f>IF('3c AA'!Z39="-","-",'3c AA'!Z39)</f>
        <v>-</v>
      </c>
      <c r="X161" s="38" t="str">
        <f>IF('3c AA'!AA39="-","-",'3c AA'!AA39)</f>
        <v>-</v>
      </c>
      <c r="Y161" s="38" t="str">
        <f>IF('3c AA'!AB39="-","-",'3c AA'!AB39)</f>
        <v>-</v>
      </c>
      <c r="Z161" s="38" t="str">
        <f>IF('3c AA'!AC39="-","-",'3c AA'!AC39)</f>
        <v>-</v>
      </c>
      <c r="AA161" s="28"/>
    </row>
    <row r="162" spans="1:27" s="29" customFormat="1" ht="11.25" customHeight="1" x14ac:dyDescent="0.15">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t="str">
        <f>'3d PC'!U26</f>
        <v>-</v>
      </c>
      <c r="V162" s="38" t="str">
        <f>'3d PC'!V26</f>
        <v>-</v>
      </c>
      <c r="W162" s="38" t="str">
        <f>'3d PC'!W26</f>
        <v>-</v>
      </c>
      <c r="X162" s="38" t="str">
        <f>'3d PC'!X26</f>
        <v>-</v>
      </c>
      <c r="Y162" s="38" t="str">
        <f>'3d PC'!Y26</f>
        <v>-</v>
      </c>
      <c r="Z162" s="38" t="str">
        <f>'3d PC'!Z26</f>
        <v>-</v>
      </c>
      <c r="AA162" s="28"/>
    </row>
    <row r="163" spans="1:27" s="29" customFormat="1" ht="11.25" customHeight="1" x14ac:dyDescent="0.15">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t="str">
        <f>'3e NC-Elec'!V40</f>
        <v>-</v>
      </c>
      <c r="V163" s="38" t="str">
        <f>'3e NC-Elec'!W40</f>
        <v>-</v>
      </c>
      <c r="W163" s="38" t="str">
        <f>'3e NC-Elec'!X40</f>
        <v>-</v>
      </c>
      <c r="X163" s="38" t="str">
        <f>'3e NC-Elec'!Y40</f>
        <v>-</v>
      </c>
      <c r="Y163" s="38" t="str">
        <f>'3e NC-Elec'!Z40</f>
        <v>-</v>
      </c>
      <c r="Z163" s="38" t="str">
        <f>'3e NC-Elec'!AA40</f>
        <v>-</v>
      </c>
      <c r="AA163" s="28"/>
    </row>
    <row r="164" spans="1:27" s="29" customFormat="1" ht="11.25" customHeight="1" x14ac:dyDescent="0.15">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t="str">
        <f>IF('3g CPIH'!Q$16="-","-",'3h OC '!$E$8*('3g CPIH'!Q$16/'3g CPIH'!$G$16))</f>
        <v>-</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f>IF('3i SMNCC'!P$38="-","-",'3i SMNCC'!P$38)</f>
        <v>16.855736391237045</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15">
      <c r="A166" s="256"/>
      <c r="B166" s="135" t="s">
        <v>349</v>
      </c>
      <c r="C166" s="135" t="s">
        <v>389</v>
      </c>
      <c r="D166" s="133" t="s">
        <v>328</v>
      </c>
      <c r="E166" s="181"/>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f>IF('3g CPIH'!P$16="-","-",'3j PAAC PAP'!$G$8*('3g CPIH'!P$16/'3g CPIH'!$G$16))</f>
        <v>14.633493542074362</v>
      </c>
      <c r="U166" s="38" t="str">
        <f>IF('3g CPIH'!Q$16="-","-",'3j PAAC PAP'!$G$8*('3g CPIH'!Q$16/'3g CPIH'!$G$16))</f>
        <v>-</v>
      </c>
      <c r="V166" s="38" t="str">
        <f>IF('3g CPIH'!R$16="-","-",'3j PAAC PAP'!$G$8*('3g CPIH'!R$16/'3g CPIH'!$G$16))</f>
        <v>-</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25" x14ac:dyDescent="0.15">
      <c r="A167" s="256"/>
      <c r="B167" s="135" t="s">
        <v>349</v>
      </c>
      <c r="C167" s="135" t="s">
        <v>406</v>
      </c>
      <c r="D167" s="133" t="s">
        <v>328</v>
      </c>
      <c r="E167" s="181"/>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27.396949327289985</v>
      </c>
      <c r="M167" s="38">
        <f>IF(M159="-","-",SUM(M159:M165)*'3j PAAC PAP'!$G$26)</f>
        <v>29.860713949289245</v>
      </c>
      <c r="N167" s="38">
        <f>IF(N159="-","-",SUM(N159:N165)*'3j PAAC PAP'!$G$26)</f>
        <v>31.39299711689268</v>
      </c>
      <c r="O167" s="30"/>
      <c r="P167" s="38">
        <f>IF(P159="-","-",SUM(P159:P165)*'3j PAAC PAP'!$G$26)</f>
        <v>31.39299711689268</v>
      </c>
      <c r="Q167" s="38">
        <f>IF(Q159="-","-",SUM(Q159:Q165)*'3j PAAC PAP'!$G$26)</f>
        <v>34.839394971441514</v>
      </c>
      <c r="R167" s="38">
        <f>IF(R159="-","-",SUM(R159:R165)*'3j PAAC PAP'!$G$26)</f>
        <v>33.672683123310854</v>
      </c>
      <c r="S167" s="38">
        <f>IF(S159="-","-",SUM(S159:S165)*'3j PAAC PAP'!$G$26)</f>
        <v>33.714781334716768</v>
      </c>
      <c r="T167" s="38">
        <f>IF(T159="-","-",SUM(T159:T165)*'3j PAAC PAP'!$G$26)</f>
        <v>32.658709921660368</v>
      </c>
      <c r="U167" s="38" t="str">
        <f>IF(U159="-","-",SUM(U159:U165)*'3j PAAC PAP'!$G$26)</f>
        <v>-</v>
      </c>
      <c r="V167" s="38" t="str">
        <f>IF(V159="-","-",SUM(V159:V165)*'3j PAAC PAP'!$G$26)</f>
        <v>-</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25" x14ac:dyDescent="0.15">
      <c r="A168" s="256"/>
      <c r="B168" s="135" t="s">
        <v>388</v>
      </c>
      <c r="C168" s="135" t="s">
        <v>518</v>
      </c>
      <c r="D168" s="133" t="s">
        <v>328</v>
      </c>
      <c r="E168" s="181"/>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9.8990443176858136</v>
      </c>
      <c r="M168" s="38">
        <f>IF(M159="-","-",SUM(M159:M167)*'3k EBIT'!$E$8)</f>
        <v>10.768911226138824</v>
      </c>
      <c r="N168" s="38">
        <f>IF(N159="-","-",SUM(N159:N167)*'3k EBIT'!$E$8)</f>
        <v>11.309819765662832</v>
      </c>
      <c r="O168" s="30"/>
      <c r="P168" s="38">
        <f>IF(P159="-","-",SUM(P159:P167)*'3k EBIT'!$E$8)</f>
        <v>11.309819765662832</v>
      </c>
      <c r="Q168" s="38">
        <f>IF(Q159="-","-",SUM(Q159:Q167)*'3k EBIT'!$E$8)</f>
        <v>12.524279296294347</v>
      </c>
      <c r="R168" s="38">
        <f>IF(R159="-","-",SUM(R159:R167)*'3k EBIT'!$E$8)</f>
        <v>12.116289550521799</v>
      </c>
      <c r="S168" s="38">
        <f>IF(S159="-","-",SUM(S159:S167)*'3k EBIT'!$E$8)</f>
        <v>12.132649138410978</v>
      </c>
      <c r="T168" s="38">
        <f>IF(T159="-","-",SUM(T159:T167)*'3k EBIT'!$E$8)</f>
        <v>11.762244600065669</v>
      </c>
      <c r="U168" s="38" t="str">
        <f>IF(U159="-","-",SUM(U159:U167)*'3k EBIT'!$E$8)</f>
        <v>-</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15">
      <c r="A169" s="256"/>
      <c r="B169" s="135" t="s">
        <v>292</v>
      </c>
      <c r="C169" s="136" t="s">
        <v>519</v>
      </c>
      <c r="D169" s="133" t="s">
        <v>328</v>
      </c>
      <c r="E169" s="127"/>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5.7884144606839767</v>
      </c>
      <c r="M169" s="38">
        <f>IF(M159="-","-",SUM(M159:M162,M164:M168)*'3l HAP'!$E$9)</f>
        <v>6.4619655779547722</v>
      </c>
      <c r="N169" s="38">
        <f>IF(N159="-","-",SUM(N159:N162,N164:N168)*'3l HAP'!$E$9)</f>
        <v>6.8845642062531986</v>
      </c>
      <c r="O169" s="30"/>
      <c r="P169" s="38">
        <f>IF(P159="-","-",SUM(P159:P162,P164:P168)*'3l HAP'!$E$9)</f>
        <v>6.8845642062531986</v>
      </c>
      <c r="Q169" s="38">
        <f>IF(Q159="-","-",SUM(Q159:Q162,Q164:Q168)*'3l HAP'!$E$9)</f>
        <v>7.7292876333207783</v>
      </c>
      <c r="R169" s="38">
        <f>IF(R159="-","-",SUM(R159:R162,R164:R168)*'3l HAP'!$E$9)</f>
        <v>7.3916587311304651</v>
      </c>
      <c r="S169" s="38">
        <f>IF(S159="-","-",SUM(S159:S162,S164:S168)*'3l HAP'!$E$9)</f>
        <v>7.4017457635698793</v>
      </c>
      <c r="T169" s="38">
        <f>IF(T159="-","-",SUM(T159:T162,T164:T168)*'3l HAP'!$E$9)</f>
        <v>7.0690238289522176</v>
      </c>
      <c r="U169" s="38" t="str">
        <f>IF(U159="-","-",SUM(U159:U162,U164:U168)*'3l HAP'!$E$9)</f>
        <v>-</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526.79053176916977</v>
      </c>
      <c r="M170" s="38">
        <f t="shared" si="24"/>
        <v>573.24653284182716</v>
      </c>
      <c r="N170" s="38">
        <f t="shared" si="24"/>
        <v>602.13799021225225</v>
      </c>
      <c r="O170" s="30"/>
      <c r="P170" s="38">
        <f t="shared" ref="P170:Z170" si="25">IF(P159="-","-",SUM(P159:P169))</f>
        <v>602.13799021225225</v>
      </c>
      <c r="Q170" s="38">
        <f t="shared" si="25"/>
        <v>666.90160990226832</v>
      </c>
      <c r="R170" s="38">
        <f t="shared" si="25"/>
        <v>645.09084535526858</v>
      </c>
      <c r="S170" s="38">
        <f t="shared" si="25"/>
        <v>645.96196297359279</v>
      </c>
      <c r="T170" s="38">
        <f t="shared" si="25"/>
        <v>626.13427338903796</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t="str">
        <f>'3a DF'!V26</f>
        <v>-</v>
      </c>
      <c r="V171" s="129" t="str">
        <f>'3a DF'!W26</f>
        <v>-</v>
      </c>
      <c r="W171" s="129" t="str">
        <f>'3a DF'!X26</f>
        <v>-</v>
      </c>
      <c r="X171" s="129" t="str">
        <f>'3a DF'!Y26</f>
        <v>-</v>
      </c>
      <c r="Y171" s="129" t="str">
        <f>'3a DF'!Z26</f>
        <v>-</v>
      </c>
      <c r="Z171" s="129" t="str">
        <f>'3a DF'!AA26</f>
        <v>-</v>
      </c>
      <c r="AA171" s="28"/>
    </row>
    <row r="172" spans="1:27" s="29" customFormat="1" ht="11.25" customHeight="1" x14ac:dyDescent="0.15">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t="str">
        <f>'3b CM'!U26</f>
        <v>-</v>
      </c>
      <c r="V172" s="129" t="str">
        <f>'3b CM'!V26</f>
        <v>-</v>
      </c>
      <c r="W172" s="129" t="str">
        <f>'3b CM'!W26</f>
        <v>-</v>
      </c>
      <c r="X172" s="129" t="str">
        <f>'3b CM'!X26</f>
        <v>-</v>
      </c>
      <c r="Y172" s="129" t="str">
        <f>'3b CM'!Y26</f>
        <v>-</v>
      </c>
      <c r="Z172" s="129" t="str">
        <f>'3b CM'!Z26</f>
        <v>-</v>
      </c>
      <c r="AA172" s="28"/>
    </row>
    <row r="173" spans="1:27" s="29" customFormat="1" ht="11.25" customHeight="1" x14ac:dyDescent="0.15">
      <c r="A173" s="256"/>
      <c r="B173" s="132" t="s">
        <v>600</v>
      </c>
      <c r="C173" s="178" t="s">
        <v>601</v>
      </c>
      <c r="D173" s="134" t="s">
        <v>329</v>
      </c>
      <c r="E173" s="131"/>
      <c r="F173" s="30"/>
      <c r="G173" s="129" t="str">
        <f>IF('3c AA'!J40="-","-",'3c AA'!J40)</f>
        <v>-</v>
      </c>
      <c r="H173" s="129" t="str">
        <f>IF('3c AA'!K40="-","-",'3c AA'!K40)</f>
        <v>-</v>
      </c>
      <c r="I173" s="129" t="str">
        <f>IF('3c AA'!L40="-","-",'3c AA'!L40)</f>
        <v>-</v>
      </c>
      <c r="J173" s="129" t="str">
        <f>IF('3c AA'!M40="-","-",'3c AA'!M40)</f>
        <v>-</v>
      </c>
      <c r="K173" s="129" t="str">
        <f>IF('3c AA'!N40="-","-",'3c AA'!N40)</f>
        <v>-</v>
      </c>
      <c r="L173" s="129" t="str">
        <f>IF('3c AA'!O40="-","-",'3c AA'!O40)</f>
        <v>-</v>
      </c>
      <c r="M173" s="129" t="str">
        <f>IF('3c AA'!P40="-","-",'3c AA'!P40)</f>
        <v>-</v>
      </c>
      <c r="N173" s="129" t="str">
        <f>IF('3c AA'!Q40="-","-",'3c AA'!Q40)</f>
        <v>-</v>
      </c>
      <c r="O173" s="30"/>
      <c r="P173" s="129" t="str">
        <f>IF('3c AA'!S40="-","-",'3c AA'!S40)</f>
        <v>-</v>
      </c>
      <c r="Q173" s="129" t="str">
        <f>IF('3c AA'!T40="-","-",'3c AA'!T40)</f>
        <v>-</v>
      </c>
      <c r="R173" s="129" t="str">
        <f>IF('3c AA'!U40="-","-",'3c AA'!U40)</f>
        <v>-</v>
      </c>
      <c r="S173" s="129" t="str">
        <f>IF('3c AA'!V40="-","-",'3c AA'!V40)</f>
        <v>-</v>
      </c>
      <c r="T173" s="129">
        <f>IF('3c AA'!W40="-","-",'3c AA'!W40)</f>
        <v>4.514392127949665</v>
      </c>
      <c r="U173" s="129" t="str">
        <f>IF('3c AA'!X40="-","-",'3c AA'!X40)</f>
        <v>-</v>
      </c>
      <c r="V173" s="129" t="str">
        <f>IF('3c AA'!Y40="-","-",'3c AA'!Y40)</f>
        <v>-</v>
      </c>
      <c r="W173" s="129" t="str">
        <f>IF('3c AA'!Z40="-","-",'3c AA'!Z40)</f>
        <v>-</v>
      </c>
      <c r="X173" s="129" t="str">
        <f>IF('3c AA'!AA40="-","-",'3c AA'!AA40)</f>
        <v>-</v>
      </c>
      <c r="Y173" s="129" t="str">
        <f>IF('3c AA'!AB40="-","-",'3c AA'!AB40)</f>
        <v>-</v>
      </c>
      <c r="Z173" s="129" t="str">
        <f>IF('3c AA'!AC40="-","-",'3c AA'!AC40)</f>
        <v>-</v>
      </c>
      <c r="AA173" s="28"/>
    </row>
    <row r="174" spans="1:27" s="29" customFormat="1" ht="11.25" customHeight="1" x14ac:dyDescent="0.15">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t="str">
        <f>'3d PC'!U27</f>
        <v>-</v>
      </c>
      <c r="V174" s="129" t="str">
        <f>'3d PC'!V27</f>
        <v>-</v>
      </c>
      <c r="W174" s="129" t="str">
        <f>'3d PC'!W27</f>
        <v>-</v>
      </c>
      <c r="X174" s="129" t="str">
        <f>'3d PC'!X27</f>
        <v>-</v>
      </c>
      <c r="Y174" s="129" t="str">
        <f>'3d PC'!Y27</f>
        <v>-</v>
      </c>
      <c r="Z174" s="129" t="str">
        <f>'3d PC'!Z27</f>
        <v>-</v>
      </c>
      <c r="AA174" s="28"/>
    </row>
    <row r="175" spans="1:27" s="29" customFormat="1" ht="11.25" customHeight="1" x14ac:dyDescent="0.15">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t="str">
        <f>'3e NC-Elec'!V41</f>
        <v>-</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15">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t="str">
        <f>IF('3g CPIH'!Q$16="-","-",'3h OC '!$E$8*('3g CPIH'!Q$16/'3g CPIH'!$G$16))</f>
        <v>-</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f>IF('3i SMNCC'!P$38="-","-",'3i SMNCC'!P$38)</f>
        <v>16.855736391237045</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15">
      <c r="A178" s="256"/>
      <c r="B178" s="132" t="s">
        <v>349</v>
      </c>
      <c r="C178" s="178" t="s">
        <v>389</v>
      </c>
      <c r="D178" s="134" t="s">
        <v>329</v>
      </c>
      <c r="E178" s="131"/>
      <c r="F178" s="30"/>
      <c r="G178" s="129">
        <f>IF('3g CPIH'!C$16="-","-",'3j PAAC PAP'!$G$8*('3g CPIH'!C$16/'3g CPIH'!$G$16))</f>
        <v>13.436452250489236</v>
      </c>
      <c r="H178" s="129">
        <f>IF('3g CPIH'!D$16="-","-",'3j PAAC PAP'!$G$8*('3g CPIH'!D$16/'3g CPIH'!$G$16))</f>
        <v>13.463352054794518</v>
      </c>
      <c r="I178" s="129">
        <f>IF('3g CPIH'!E$16="-","-",'3j PAAC PAP'!$G$8*('3g CPIH'!E$16/'3g CPIH'!$G$16))</f>
        <v>13.503701761252445</v>
      </c>
      <c r="J178" s="129">
        <f>IF('3g CPIH'!F$16="-","-",'3j PAAC PAP'!$G$8*('3g CPIH'!F$16/'3g CPIH'!$G$16))</f>
        <v>13.584401174168297</v>
      </c>
      <c r="K178" s="129">
        <f>IF('3g CPIH'!G$16="-","-",'3j PAAC PAP'!$G$8*('3g CPIH'!G$16/'3g CPIH'!$G$16))</f>
        <v>13.745799999999999</v>
      </c>
      <c r="L178" s="129">
        <f>IF('3g CPIH'!H$16="-","-",'3j PAAC PAP'!$G$8*('3g CPIH'!H$16/'3g CPIH'!$G$16))</f>
        <v>13.920648727984345</v>
      </c>
      <c r="M178" s="129">
        <f>IF('3g CPIH'!I$16="-","-",'3j PAAC PAP'!$G$8*('3g CPIH'!I$16/'3g CPIH'!$G$16))</f>
        <v>14.122397260273971</v>
      </c>
      <c r="N178" s="129">
        <f>IF('3g CPIH'!J$16="-","-",'3j PAAC PAP'!$G$8*('3g CPIH'!J$16/'3g CPIH'!$G$16))</f>
        <v>14.24344637964775</v>
      </c>
      <c r="O178" s="30"/>
      <c r="P178" s="129">
        <f>IF('3g CPIH'!L$16="-","-",'3j PAAC PAP'!$G$8*('3g CPIH'!L$16/'3g CPIH'!$G$16))</f>
        <v>14.24344637964775</v>
      </c>
      <c r="Q178" s="129">
        <f>IF('3g CPIH'!M$16="-","-",'3j PAAC PAP'!$G$8*('3g CPIH'!M$16/'3g CPIH'!$G$16))</f>
        <v>14.40484520547945</v>
      </c>
      <c r="R178" s="129">
        <f>IF('3g CPIH'!N$16="-","-",'3j PAAC PAP'!$G$8*('3g CPIH'!N$16/'3g CPIH'!$G$16))</f>
        <v>14.512444422700586</v>
      </c>
      <c r="S178" s="129">
        <f>IF('3g CPIH'!O$16="-","-",'3j PAAC PAP'!$G$8*('3g CPIH'!O$16/'3g CPIH'!$G$16))</f>
        <v>14.593143835616438</v>
      </c>
      <c r="T178" s="129">
        <f>IF('3g CPIH'!P$16="-","-",'3j PAAC PAP'!$G$8*('3g CPIH'!P$16/'3g CPIH'!$G$16))</f>
        <v>14.633493542074362</v>
      </c>
      <c r="U178" s="129" t="str">
        <f>IF('3g CPIH'!Q$16="-","-",'3j PAAC PAP'!$G$8*('3g CPIH'!Q$16/'3g CPIH'!$G$16))</f>
        <v>-</v>
      </c>
      <c r="V178" s="129" t="str">
        <f>IF('3g CPIH'!R$16="-","-",'3j PAAC PAP'!$G$8*('3g CPIH'!R$16/'3g CPIH'!$G$16))</f>
        <v>-</v>
      </c>
      <c r="W178" s="129" t="str">
        <f>IF('3g CPIH'!S$16="-","-",'3j PAAC PAP'!$G$8*('3g CPIH'!S$16/'3g CPIH'!$G$16))</f>
        <v>-</v>
      </c>
      <c r="X178" s="129" t="str">
        <f>IF('3g CPIH'!T$16="-","-",'3j PAAC PAP'!$G$8*('3g CPIH'!T$16/'3g CPIH'!$G$16))</f>
        <v>-</v>
      </c>
      <c r="Y178" s="129" t="str">
        <f>IF('3g CPIH'!U$16="-","-",'3j PAAC PAP'!$G$8*('3g CPIH'!U$16/'3g CPIH'!$G$16))</f>
        <v>-</v>
      </c>
      <c r="Z178" s="129" t="str">
        <f>IF('3g CPIH'!V$16="-","-",'3j PAAC PAP'!$G$8*('3g CPIH'!V$16/'3g CPIH'!$G$16))</f>
        <v>-</v>
      </c>
      <c r="AA178" s="28"/>
    </row>
    <row r="179" spans="1:27" s="29" customFormat="1" ht="11.25" customHeight="1" x14ac:dyDescent="0.15">
      <c r="A179" s="256"/>
      <c r="B179" s="132" t="s">
        <v>349</v>
      </c>
      <c r="C179" s="132" t="s">
        <v>406</v>
      </c>
      <c r="D179" s="134" t="s">
        <v>329</v>
      </c>
      <c r="E179" s="131"/>
      <c r="F179" s="30"/>
      <c r="G179" s="129">
        <f>IF(G171="-","-",SUM(G171:G177)*'3j PAAC PAP'!$G$26)</f>
        <v>28.282800330506785</v>
      </c>
      <c r="H179" s="129">
        <f>IF(H171="-","-",SUM(H171:H177)*'3j PAAC PAP'!$G$26)</f>
        <v>27.175879208323348</v>
      </c>
      <c r="I179" s="129">
        <f>IF(I171="-","-",SUM(I171:I177)*'3j PAAC PAP'!$G$26)</f>
        <v>28.960221279142701</v>
      </c>
      <c r="J179" s="129">
        <f>IF(J171="-","-",SUM(J171:J177)*'3j PAAC PAP'!$G$26)</f>
        <v>28.449524231540064</v>
      </c>
      <c r="K179" s="129">
        <f>IF(K171="-","-",SUM(K171:K177)*'3j PAAC PAP'!$G$26)</f>
        <v>30.369949112755243</v>
      </c>
      <c r="L179" s="129">
        <f>IF(L171="-","-",SUM(L171:L177)*'3j PAAC PAP'!$G$26)</f>
        <v>30.02838484311506</v>
      </c>
      <c r="M179" s="129">
        <f>IF(M171="-","-",SUM(M171:M177)*'3j PAAC PAP'!$G$26)</f>
        <v>31.458119197884375</v>
      </c>
      <c r="N179" s="129">
        <f>IF(N171="-","-",SUM(N171:N177)*'3j PAAC PAP'!$G$26)</f>
        <v>32.980006569043901</v>
      </c>
      <c r="O179" s="30"/>
      <c r="P179" s="129">
        <f>IF(P171="-","-",SUM(P171:P177)*'3j PAAC PAP'!$G$26)</f>
        <v>32.980006569043901</v>
      </c>
      <c r="Q179" s="129">
        <f>IF(Q171="-","-",SUM(Q171:Q177)*'3j PAAC PAP'!$G$26)</f>
        <v>35.832619384445927</v>
      </c>
      <c r="R179" s="129">
        <f>IF(R171="-","-",SUM(R171:R177)*'3j PAAC PAP'!$G$26)</f>
        <v>34.61832237577304</v>
      </c>
      <c r="S179" s="129">
        <f>IF(S171="-","-",SUM(S171:S177)*'3j PAAC PAP'!$G$26)</f>
        <v>35.115357694874234</v>
      </c>
      <c r="T179" s="129">
        <f>IF(T171="-","-",SUM(T171:T177)*'3j PAAC PAP'!$G$26)</f>
        <v>34.196688383348381</v>
      </c>
      <c r="U179" s="129" t="str">
        <f>IF(U171="-","-",SUM(U171:U177)*'3j PAAC PAP'!$G$26)</f>
        <v>-</v>
      </c>
      <c r="V179" s="129" t="str">
        <f>IF(V171="-","-",SUM(V171:V177)*'3j PAAC PAP'!$G$26)</f>
        <v>-</v>
      </c>
      <c r="W179" s="129" t="str">
        <f>IF(W171="-","-",SUM(W171:W177)*'3j PAAC PAP'!$G$26)</f>
        <v>-</v>
      </c>
      <c r="X179" s="129" t="str">
        <f>IF(X171="-","-",SUM(X171:X177)*'3j PAAC PAP'!$G$26)</f>
        <v>-</v>
      </c>
      <c r="Y179" s="129" t="str">
        <f>IF(Y171="-","-",SUM(Y171:Y177)*'3j PAAC PAP'!$G$26)</f>
        <v>-</v>
      </c>
      <c r="Z179" s="129" t="str">
        <f>IF(Z171="-","-",SUM(Z171:Z177)*'3j PAAC PAP'!$G$26)</f>
        <v>-</v>
      </c>
      <c r="AA179" s="28"/>
    </row>
    <row r="180" spans="1:27" x14ac:dyDescent="0.2">
      <c r="A180" s="256"/>
      <c r="B180" s="132" t="s">
        <v>388</v>
      </c>
      <c r="C180" s="178" t="s">
        <v>518</v>
      </c>
      <c r="D180" s="134" t="s">
        <v>329</v>
      </c>
      <c r="E180" s="131"/>
      <c r="F180" s="30"/>
      <c r="G180" s="129">
        <f>IF(G171="-","-",SUM(G171:G179)*'3k EBIT'!$E$8)</f>
        <v>10.201023676232213</v>
      </c>
      <c r="H180" s="129">
        <f>IF(H171="-","-",SUM(H171:H179)*'3k EBIT'!$E$8)</f>
        <v>9.812486078252574</v>
      </c>
      <c r="I180" s="129">
        <f>IF(I171="-","-",SUM(I171:I179)*'3k EBIT'!$E$8)</f>
        <v>10.440424829717504</v>
      </c>
      <c r="J180" s="129">
        <f>IF(J171="-","-",SUM(J171:J179)*'3k EBIT'!$E$8)</f>
        <v>10.262488960060461</v>
      </c>
      <c r="K180" s="129">
        <f>IF(K171="-","-",SUM(K171:K179)*'3k EBIT'!$E$8)</f>
        <v>10.94060232594955</v>
      </c>
      <c r="L180" s="129">
        <f>IF(L171="-","-",SUM(L171:L179)*'3k EBIT'!$E$8)</f>
        <v>10.823936416919079</v>
      </c>
      <c r="M180" s="129">
        <f>IF(M171="-","-",SUM(M171:M179)*'3k EBIT'!$E$8)</f>
        <v>11.330364275173979</v>
      </c>
      <c r="N180" s="129">
        <f>IF(N171="-","-",SUM(N171:N179)*'3k EBIT'!$E$8)</f>
        <v>11.867618919347562</v>
      </c>
      <c r="O180" s="30"/>
      <c r="P180" s="129">
        <f>IF(P171="-","-",SUM(P171:P179)*'3k EBIT'!$E$8)</f>
        <v>11.867618919347562</v>
      </c>
      <c r="Q180" s="129">
        <f>IF(Q171="-","-",SUM(Q171:Q179)*'3k EBIT'!$E$8)</f>
        <v>12.873375980149563</v>
      </c>
      <c r="R180" s="129">
        <f>IF(R171="-","-",SUM(R171:R179)*'3k EBIT'!$E$8)</f>
        <v>12.448661089959995</v>
      </c>
      <c r="S180" s="129">
        <f>IF(S171="-","-",SUM(S171:S179)*'3k EBIT'!$E$8)</f>
        <v>12.624921132952466</v>
      </c>
      <c r="T180" s="129">
        <f>IF(T171="-","-",SUM(T171:T179)*'3k EBIT'!$E$8)</f>
        <v>12.302810431700788</v>
      </c>
      <c r="U180" s="129" t="str">
        <f>IF(U171="-","-",SUM(U171:U179)*'3k EBIT'!$E$8)</f>
        <v>-</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2">
      <c r="A181" s="256"/>
      <c r="B181" s="132" t="s">
        <v>292</v>
      </c>
      <c r="C181" s="176" t="s">
        <v>519</v>
      </c>
      <c r="D181" s="134" t="s">
        <v>329</v>
      </c>
      <c r="E181" s="130"/>
      <c r="F181" s="30"/>
      <c r="G181" s="129">
        <f>IF(G171="-","-",SUM(G171:G174,G176:G180)*'3l HAP'!$E$9)</f>
        <v>5.6815602328576773</v>
      </c>
      <c r="H181" s="129">
        <f>IF(H171="-","-",SUM(H171:H174,H176:H180)*'3l HAP'!$E$9)</f>
        <v>5.3712039347714606</v>
      </c>
      <c r="I181" s="129">
        <f>IF(I171="-","-",SUM(I171:I174,I176:I180)*'3l HAP'!$E$9)</f>
        <v>5.4277384644667297</v>
      </c>
      <c r="J181" s="129">
        <f>IF(J171="-","-",SUM(J171:J174,J176:J180)*'3l HAP'!$E$9)</f>
        <v>5.2988664248388098</v>
      </c>
      <c r="K181" s="129">
        <f>IF(K171="-","-",SUM(K171:K174,K176:K180)*'3l HAP'!$E$9)</f>
        <v>5.9436066514236163</v>
      </c>
      <c r="L181" s="129">
        <f>IF(L171="-","-",SUM(L171:L174,L176:L180)*'3l HAP'!$E$9)</f>
        <v>5.8405703556018098</v>
      </c>
      <c r="M181" s="129">
        <f>IF(M171="-","-",SUM(M171:M174,M176:M180)*'3l HAP'!$E$9)</f>
        <v>6.4551544334292998</v>
      </c>
      <c r="N181" s="129">
        <f>IF(N171="-","-",SUM(N171:N174,N176:N180)*'3l HAP'!$E$9)</f>
        <v>6.874869856752758</v>
      </c>
      <c r="O181" s="30"/>
      <c r="P181" s="129">
        <f>IF(P171="-","-",SUM(P171:P174,P176:P180)*'3l HAP'!$E$9)</f>
        <v>6.874869856752758</v>
      </c>
      <c r="Q181" s="129">
        <f>IF(Q171="-","-",SUM(Q171:Q174,Q176:Q180)*'3l HAP'!$E$9)</f>
        <v>7.6604454965934572</v>
      </c>
      <c r="R181" s="129">
        <f>IF(R171="-","-",SUM(R171:R174,R176:R180)*'3l HAP'!$E$9)</f>
        <v>7.3133361832114616</v>
      </c>
      <c r="S181" s="129">
        <f>IF(S171="-","-",SUM(S171:S174,S176:S180)*'3l HAP'!$E$9)</f>
        <v>7.3165565319865795</v>
      </c>
      <c r="T181" s="129">
        <f>IF(T171="-","-",SUM(T171:T174,T176:T180)*'3l HAP'!$E$9)</f>
        <v>7.0202168252314445</v>
      </c>
      <c r="U181" s="129" t="str">
        <f>IF(U171="-","-",SUM(U171:U174,U176:U180)*'3l HAP'!$E$9)</f>
        <v>-</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2">
      <c r="A182" s="256"/>
      <c r="B182" s="132" t="s">
        <v>44</v>
      </c>
      <c r="C182" s="178" t="str">
        <f>B182&amp;"_"&amp;D182</f>
        <v>Total_Northern Scotland</v>
      </c>
      <c r="D182" s="134" t="s">
        <v>329</v>
      </c>
      <c r="E182" s="131"/>
      <c r="F182" s="30"/>
      <c r="G182" s="129">
        <f t="shared" ref="G182:N182" si="26">IF(G171="-","-",SUM(G171:G181))</f>
        <v>542.57732142624263</v>
      </c>
      <c r="H182" s="129">
        <f t="shared" si="26"/>
        <v>521.81762631272318</v>
      </c>
      <c r="I182" s="129">
        <f t="shared" si="26"/>
        <v>554.92355516311773</v>
      </c>
      <c r="J182" s="129">
        <f t="shared" si="26"/>
        <v>545.42964122032163</v>
      </c>
      <c r="K182" s="129">
        <f t="shared" si="26"/>
        <v>581.76454385704835</v>
      </c>
      <c r="L182" s="129">
        <f t="shared" si="26"/>
        <v>575.52119909589339</v>
      </c>
      <c r="M182" s="129">
        <f t="shared" si="26"/>
        <v>602.78986996706976</v>
      </c>
      <c r="N182" s="129">
        <f t="shared" si="26"/>
        <v>631.48613393035282</v>
      </c>
      <c r="O182" s="30"/>
      <c r="P182" s="129">
        <f t="shared" ref="P182:Z182" si="27">IF(P171="-","-",SUM(P171:P181))</f>
        <v>631.48613393035282</v>
      </c>
      <c r="Q182" s="129">
        <f t="shared" si="27"/>
        <v>685.20626985290801</v>
      </c>
      <c r="R182" s="129">
        <f t="shared" si="27"/>
        <v>662.50575449952396</v>
      </c>
      <c r="S182" s="129">
        <f t="shared" si="27"/>
        <v>671.78581538450044</v>
      </c>
      <c r="T182" s="129">
        <f t="shared" si="27"/>
        <v>654.5362878775843</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f t="shared" si="35"/>
        <v>16.855736391237038</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27.921192000162641</v>
      </c>
      <c r="M191" s="38">
        <f t="shared" si="31"/>
        <v>30.186236600327902</v>
      </c>
      <c r="N191" s="38">
        <f t="shared" si="31"/>
        <v>31.716207133770393</v>
      </c>
      <c r="O191" s="30"/>
      <c r="P191" s="38">
        <f t="shared" ref="P191:Z191" si="37">IF(P23="-","-",AVERAGE(P23,P35,P47,P59,P71,P83,P95,P107,P119,P131,P143,P155,P167,P179))</f>
        <v>31.716207133770393</v>
      </c>
      <c r="Q191" s="38">
        <f t="shared" si="37"/>
        <v>35.227665436285172</v>
      </c>
      <c r="R191" s="38">
        <f t="shared" si="37"/>
        <v>34.070866706696556</v>
      </c>
      <c r="S191" s="38">
        <f t="shared" si="37"/>
        <v>34.170077372927025</v>
      </c>
      <c r="T191" s="38">
        <f t="shared" si="37"/>
        <v>33.133327506499874</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10.083304164945959</v>
      </c>
      <c r="M192" s="38">
        <f t="shared" si="31"/>
        <v>10.883325326828926</v>
      </c>
      <c r="N192" s="38">
        <f t="shared" si="31"/>
        <v>11.42342102596562</v>
      </c>
      <c r="O192" s="30"/>
      <c r="P192" s="38">
        <f t="shared" ref="P192:Z192" si="38">IF(P24="-","-",AVERAGE(P24,P36,P48,P60,P72,P84,P96,P108,P120,P132,P144,P156,P168,P180))</f>
        <v>11.42342102596562</v>
      </c>
      <c r="Q192" s="38">
        <f t="shared" si="38"/>
        <v>12.66074788279016</v>
      </c>
      <c r="R192" s="38">
        <f t="shared" si="38"/>
        <v>12.256242381629784</v>
      </c>
      <c r="S192" s="38">
        <f t="shared" si="38"/>
        <v>12.29267574974933</v>
      </c>
      <c r="T192" s="38">
        <f t="shared" si="38"/>
        <v>11.929062312958623</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5.7811863880520038</v>
      </c>
      <c r="M193" s="38">
        <f t="shared" si="31"/>
        <v>6.458554885140475</v>
      </c>
      <c r="N193" s="38">
        <f t="shared" si="31"/>
        <v>6.8805113423005766</v>
      </c>
      <c r="O193" s="30"/>
      <c r="P193" s="38">
        <f t="shared" ref="P193:Z193" si="39">IF(P25="-","-",AVERAGE(P25,P37,P49,P61,P73,P85,P97,P109,P121,P133,P145,P157,P169,P181))</f>
        <v>6.8805113423005766</v>
      </c>
      <c r="Q193" s="38">
        <f t="shared" si="39"/>
        <v>7.7280832588048156</v>
      </c>
      <c r="R193" s="38">
        <f t="shared" si="39"/>
        <v>7.3911763259987664</v>
      </c>
      <c r="S193" s="38">
        <f t="shared" si="39"/>
        <v>7.4151209257475106</v>
      </c>
      <c r="T193" s="38">
        <f t="shared" si="39"/>
        <v>7.0839074881113131</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536.48118638870415</v>
      </c>
      <c r="M194" s="38">
        <f t="shared" si="31"/>
        <v>579.26491443485907</v>
      </c>
      <c r="N194" s="38">
        <f t="shared" si="31"/>
        <v>608.11294857880023</v>
      </c>
      <c r="O194" s="30"/>
      <c r="P194" s="38">
        <f t="shared" ref="P194:Z194" si="40">IF(P26="-","-",AVERAGE(P26,P38,P50,P62,P74,P86,P98,P110,P122,P134,P146,P158,P170,P182))</f>
        <v>608.11294857880023</v>
      </c>
      <c r="Q194" s="38">
        <f t="shared" si="40"/>
        <v>674.08295974496946</v>
      </c>
      <c r="R194" s="38">
        <f t="shared" si="40"/>
        <v>652.45629838698551</v>
      </c>
      <c r="S194" s="38">
        <f t="shared" si="40"/>
        <v>654.39778788518959</v>
      </c>
      <c r="T194" s="38">
        <f t="shared" si="40"/>
        <v>634.92903304759125</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AA503"/>
  <sheetViews>
    <sheetView zoomScaleNormal="100" workbookViewId="0"/>
  </sheetViews>
  <sheetFormatPr defaultColWidth="0" defaultRowHeight="14.25" zeroHeight="1" x14ac:dyDescent="0.2"/>
  <cols>
    <col min="1" max="1" width="9" style="255" customWidth="1"/>
    <col min="2" max="2" width="33.375" style="41" customWidth="1"/>
    <col min="3" max="3" width="21.375" style="41" customWidth="1"/>
    <col min="4" max="4" width="19.75" style="41" customWidth="1"/>
    <col min="5" max="5" width="25.125" style="41" customWidth="1"/>
    <col min="6" max="6" width="2.5" style="41" customWidth="1"/>
    <col min="7" max="14" width="15.625" style="41" customWidth="1"/>
    <col min="15" max="15" width="2.5" style="41" customWidth="1"/>
    <col min="16" max="26" width="15.625" style="41" customWidth="1"/>
    <col min="27" max="27" width="9" style="41" customWidth="1"/>
    <col min="28" max="16384" width="0" style="41" hidden="1"/>
  </cols>
  <sheetData>
    <row r="1" spans="1:27" s="70" customFormat="1" ht="12.4" customHeight="1" x14ac:dyDescent="0.2">
      <c r="A1" s="254"/>
    </row>
    <row r="2" spans="1:27" s="70" customFormat="1" ht="18.399999999999999" customHeight="1" x14ac:dyDescent="0.25">
      <c r="A2" s="254"/>
      <c r="B2" s="27" t="s">
        <v>446</v>
      </c>
      <c r="C2" s="27"/>
      <c r="D2" s="27"/>
    </row>
    <row r="3" spans="1:27" s="70" customFormat="1" ht="24.4" customHeight="1" x14ac:dyDescent="0.2">
      <c r="A3" s="254"/>
      <c r="B3" s="459" t="s">
        <v>511</v>
      </c>
      <c r="C3" s="459"/>
      <c r="D3" s="459"/>
      <c r="E3" s="459"/>
      <c r="F3" s="459"/>
      <c r="G3" s="459"/>
      <c r="H3" s="459"/>
      <c r="I3" s="72"/>
      <c r="J3" s="72"/>
      <c r="K3" s="72"/>
      <c r="L3" s="72"/>
      <c r="M3" s="72"/>
      <c r="N3" s="72"/>
      <c r="O3" s="72"/>
      <c r="P3" s="72"/>
      <c r="Q3" s="72"/>
    </row>
    <row r="4" spans="1:27" s="70" customFormat="1" ht="16.149999999999999" customHeight="1" x14ac:dyDescent="0.2">
      <c r="A4" s="254"/>
      <c r="B4" s="390"/>
      <c r="C4" s="390"/>
      <c r="D4" s="390"/>
      <c r="E4" s="390"/>
      <c r="F4" s="71"/>
      <c r="G4" s="71"/>
      <c r="I4" s="72"/>
      <c r="J4" s="72"/>
      <c r="K4" s="72"/>
      <c r="L4" s="72"/>
      <c r="M4" s="72"/>
      <c r="N4" s="72"/>
      <c r="O4" s="72"/>
      <c r="P4" s="72"/>
      <c r="Q4" s="72"/>
    </row>
    <row r="5" spans="1:27" ht="16.149999999999999" customHeight="1" x14ac:dyDescent="0.2">
      <c r="B5" s="75"/>
      <c r="C5" s="75"/>
      <c r="D5" s="75"/>
      <c r="E5" s="75"/>
      <c r="F5" s="75"/>
      <c r="G5" s="75"/>
      <c r="I5" s="76"/>
      <c r="J5" s="76"/>
      <c r="K5" s="76"/>
      <c r="L5" s="76"/>
      <c r="M5" s="76"/>
      <c r="N5" s="76"/>
      <c r="O5" s="76"/>
      <c r="P5" s="76"/>
      <c r="Q5" s="76"/>
    </row>
    <row r="6" spans="1:27" ht="23.25" x14ac:dyDescent="0.2">
      <c r="B6" s="79" t="s">
        <v>372</v>
      </c>
      <c r="C6" s="81" t="s">
        <v>33</v>
      </c>
      <c r="D6" s="75"/>
      <c r="E6" s="75"/>
      <c r="F6" s="75"/>
      <c r="G6" s="75"/>
      <c r="I6" s="76"/>
      <c r="J6" s="76"/>
      <c r="K6" s="76"/>
      <c r="L6" s="76"/>
      <c r="M6" s="76"/>
      <c r="N6" s="76"/>
      <c r="O6" s="76"/>
      <c r="P6" s="76"/>
      <c r="Q6" s="76"/>
    </row>
    <row r="7" spans="1:27" ht="14.65" customHeight="1" x14ac:dyDescent="0.2">
      <c r="B7" s="79" t="s">
        <v>470</v>
      </c>
      <c r="C7" s="81" t="s">
        <v>516</v>
      </c>
      <c r="D7" s="75"/>
      <c r="E7" s="75"/>
      <c r="F7" s="75"/>
      <c r="G7" s="75"/>
      <c r="I7" s="76"/>
      <c r="J7" s="76"/>
      <c r="K7" s="76"/>
      <c r="L7" s="76"/>
      <c r="M7" s="76"/>
      <c r="N7" s="76"/>
      <c r="O7" s="76"/>
      <c r="P7" s="76"/>
      <c r="Q7" s="76"/>
    </row>
    <row r="8" spans="1:27" ht="12.4" customHeight="1" x14ac:dyDescent="0.2">
      <c r="B8" s="80" t="s">
        <v>345</v>
      </c>
      <c r="C8" s="82" t="s">
        <v>591</v>
      </c>
    </row>
    <row r="9" spans="1:27" s="28" customFormat="1" ht="11.25" x14ac:dyDescent="0.15">
      <c r="A9" s="256"/>
    </row>
    <row r="10" spans="1:27" s="29" customFormat="1" ht="11.25" customHeight="1" x14ac:dyDescent="0.15">
      <c r="A10" s="256"/>
      <c r="B10" s="521" t="s">
        <v>346</v>
      </c>
      <c r="C10" s="521" t="s">
        <v>351</v>
      </c>
      <c r="D10" s="530" t="s">
        <v>302</v>
      </c>
      <c r="E10" s="531"/>
      <c r="F10" s="30"/>
      <c r="G10" s="522" t="s">
        <v>485</v>
      </c>
      <c r="H10" s="523"/>
      <c r="I10" s="523"/>
      <c r="J10" s="523"/>
      <c r="K10" s="523"/>
      <c r="L10" s="523"/>
      <c r="M10" s="523"/>
      <c r="N10" s="524"/>
      <c r="O10" s="30"/>
      <c r="P10" s="522" t="s">
        <v>477</v>
      </c>
      <c r="Q10" s="525"/>
      <c r="R10" s="525"/>
      <c r="S10" s="525"/>
      <c r="T10" s="525"/>
      <c r="U10" s="525"/>
      <c r="V10" s="525"/>
      <c r="W10" s="525"/>
      <c r="X10" s="525"/>
      <c r="Y10" s="525"/>
      <c r="Z10" s="526"/>
      <c r="AA10" s="28"/>
    </row>
    <row r="11" spans="1:27" s="29" customFormat="1" ht="11.25" customHeight="1" x14ac:dyDescent="0.15">
      <c r="A11" s="256"/>
      <c r="B11" s="521"/>
      <c r="C11" s="521"/>
      <c r="D11" s="530"/>
      <c r="E11" s="532"/>
      <c r="F11" s="30"/>
      <c r="G11" s="527" t="s">
        <v>464</v>
      </c>
      <c r="H11" s="528"/>
      <c r="I11" s="528"/>
      <c r="J11" s="528"/>
      <c r="K11" s="528"/>
      <c r="L11" s="528"/>
      <c r="M11" s="528"/>
      <c r="N11" s="529"/>
      <c r="O11" s="30"/>
      <c r="P11" s="527" t="s">
        <v>478</v>
      </c>
      <c r="Q11" s="528"/>
      <c r="R11" s="528"/>
      <c r="S11" s="528"/>
      <c r="T11" s="528"/>
      <c r="U11" s="528"/>
      <c r="V11" s="528"/>
      <c r="W11" s="528"/>
      <c r="X11" s="528"/>
      <c r="Y11" s="528"/>
      <c r="Z11" s="529"/>
      <c r="AA11" s="28"/>
    </row>
    <row r="12" spans="1:27" s="29" customFormat="1" ht="25.5" customHeight="1" x14ac:dyDescent="0.15">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15">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15">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t="str">
        <f>IF('3a DF'!V$41="-","-",'3a DF'!V$41)</f>
        <v>-</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15">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56"/>
      <c r="B17" s="135" t="s">
        <v>600</v>
      </c>
      <c r="C17" s="135" t="s">
        <v>601</v>
      </c>
      <c r="D17" s="127" t="s">
        <v>315</v>
      </c>
      <c r="E17" s="128"/>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f>IF('3c AA'!W223="-","-",'3c AA'!W223)</f>
        <v>10.705717509101307</v>
      </c>
      <c r="U17" s="38" t="str">
        <f>IF('3c AA'!X223="-","-",'3c AA'!X223)</f>
        <v>-</v>
      </c>
      <c r="V17" s="38" t="str">
        <f>IF('3c AA'!Y223="-","-",'3c AA'!Y223)</f>
        <v>-</v>
      </c>
      <c r="W17" s="38" t="str">
        <f>IF('3c AA'!Z223="-","-",'3c AA'!Z223)</f>
        <v>-</v>
      </c>
      <c r="X17" s="38" t="str">
        <f>IF('3c AA'!AA223="-","-",'3c AA'!AA223)</f>
        <v>-</v>
      </c>
      <c r="Y17" s="38" t="str">
        <f>IF('3c AA'!AB223="-","-",'3c AA'!AB223)</f>
        <v>-</v>
      </c>
      <c r="Z17" s="38" t="str">
        <f>IF('3c AA'!AC223="-","-",'3c AA'!AC223)</f>
        <v>-</v>
      </c>
      <c r="AA17" s="28"/>
    </row>
    <row r="18" spans="1:27" s="29" customFormat="1" ht="11.25" customHeight="1" x14ac:dyDescent="0.15">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t="str">
        <f>IF('3d PC'!U$42="-","-",'3d PC'!U$42)</f>
        <v>-</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15">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t="str">
        <f>IF('3f NC-Gas'!T44="-","-",'3f NC-Gas'!T44)</f>
        <v>-</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15">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t="str">
        <f>IF('3g CPIH'!Q$16="-","-",'3h OC '!$E$12*('3g CPIH'!Q$16/'3g CPIH'!$G$16))</f>
        <v>-</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15">
      <c r="A21" s="256"/>
      <c r="B21" s="135" t="s">
        <v>349</v>
      </c>
      <c r="C21" s="135" t="s">
        <v>43</v>
      </c>
      <c r="D21" s="127" t="s">
        <v>315</v>
      </c>
      <c r="E21" s="128"/>
      <c r="F21" s="30"/>
      <c r="G21" s="38" t="s">
        <v>333</v>
      </c>
      <c r="H21" s="38" t="s">
        <v>333</v>
      </c>
      <c r="I21" s="38" t="s">
        <v>333</v>
      </c>
      <c r="J21" s="38" t="s">
        <v>333</v>
      </c>
      <c r="K21" s="38">
        <f>IF('3i SMNCC'!G$39="-","-",'3i SMNCC'!G$39)</f>
        <v>0</v>
      </c>
      <c r="L21" s="38">
        <f>IF('3i SMNCC'!H$39="-","-",'3i SMNCC'!H$39)</f>
        <v>-0.14839795210242812</v>
      </c>
      <c r="M21" s="38">
        <f>IF('3i SMNCC'!I$39="-","-",'3i SMNCC'!I$39)</f>
        <v>1.8996756847995959</v>
      </c>
      <c r="N21" s="38">
        <f>IF('3i SMNCC'!J$39="-","-",'3i SMNCC'!J$39)</f>
        <v>12.665313810179313</v>
      </c>
      <c r="O21" s="30"/>
      <c r="P21" s="38">
        <f>IF('3i SMNCC'!L$39="-","-",'3i SMNCC'!L$39)</f>
        <v>12.665313810179313</v>
      </c>
      <c r="Q21" s="38">
        <f>IF('3i SMNCC'!M$39="-","-",'3i SMNCC'!M$39)</f>
        <v>14.640709693750988</v>
      </c>
      <c r="R21" s="38">
        <f>IF('3i SMNCC'!N$39="-","-",'3i SMNCC'!N$39)</f>
        <v>14.927787132222536</v>
      </c>
      <c r="S21" s="38">
        <f>IF('3i SMNCC'!O$39="-","-",'3i SMNCC'!O$39)</f>
        <v>17.170757060355506</v>
      </c>
      <c r="T21" s="38">
        <f>IF('3i SMNCC'!P$39="-","-",'3i SMNCC'!P$39)</f>
        <v>11.164989866554468</v>
      </c>
      <c r="U21" s="38" t="str">
        <f>IF('3i SMNCC'!Q$39="-","-",'3i SMNCC'!Q$39)</f>
        <v>-</v>
      </c>
      <c r="V21" s="38" t="str">
        <f>IF('3i SMNCC'!R$39="-","-",'3i SMNCC'!R$39)</f>
        <v>-</v>
      </c>
      <c r="W21" s="38" t="str">
        <f>IF('3i SMNCC'!S$39="-","-",'3i SMNCC'!S$39)</f>
        <v>-</v>
      </c>
      <c r="X21" s="38" t="str">
        <f>IF('3i SMNCC'!T$39="-","-",'3i SMNCC'!T$39)</f>
        <v>-</v>
      </c>
      <c r="Y21" s="38" t="str">
        <f>IF('3i SMNCC'!U$39="-","-",'3i SMNCC'!U$39)</f>
        <v>-</v>
      </c>
      <c r="Z21" s="38" t="str">
        <f>IF('3i SMNCC'!V$39="-","-",'3i SMNCC'!V$39)</f>
        <v>-</v>
      </c>
      <c r="AA21" s="28"/>
    </row>
    <row r="22" spans="1:27" s="29" customFormat="1" ht="11.25" customHeight="1" x14ac:dyDescent="0.15">
      <c r="A22" s="256"/>
      <c r="B22" s="135" t="s">
        <v>349</v>
      </c>
      <c r="C22" s="135" t="s">
        <v>389</v>
      </c>
      <c r="D22" s="127" t="s">
        <v>315</v>
      </c>
      <c r="E22" s="128"/>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f>IF('3g CPIH'!P$16="-","-",'3j PAAC PAP'!$G$22*('3g CPIH'!P$16/'3g CPIH'!$G$16))</f>
        <v>3.3916430528375732</v>
      </c>
      <c r="U22" s="38" t="str">
        <f>IF('3g CPIH'!Q$16="-","-",'3j PAAC PAP'!$G$22*('3g CPIH'!Q$16/'3g CPIH'!$G$16))</f>
        <v>-</v>
      </c>
      <c r="V22" s="38" t="str">
        <f>IF('3g CPIH'!R$16="-","-",'3j PAAC PAP'!$G$22*('3g CPIH'!R$16/'3g CPIH'!$G$16))</f>
        <v>-</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25" x14ac:dyDescent="0.15">
      <c r="A23" s="256"/>
      <c r="B23" s="135" t="s">
        <v>349</v>
      </c>
      <c r="C23" s="135" t="s">
        <v>406</v>
      </c>
      <c r="D23" s="127" t="s">
        <v>315</v>
      </c>
      <c r="E23" s="128"/>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1.7665766812179706</v>
      </c>
      <c r="M23" s="38">
        <f>IF(M15="-","-",SUM(M15:M21)*'3j PAAC PAP'!$G$40)</f>
        <v>1.8706562965708873</v>
      </c>
      <c r="N23" s="38">
        <f>IF(N15="-","-",SUM(N15:N21)*'3j PAAC PAP'!$G$40)</f>
        <v>2.0327795589726527</v>
      </c>
      <c r="O23" s="30"/>
      <c r="P23" s="38">
        <f>IF(P15="-","-",SUM(P15:P21)*'3j PAAC PAP'!$G$40)</f>
        <v>2.0327795589726527</v>
      </c>
      <c r="Q23" s="38">
        <f>IF(Q15="-","-",SUM(Q15:Q21)*'3j PAAC PAP'!$G$40)</f>
        <v>2.215462664530619</v>
      </c>
      <c r="R23" s="38">
        <f>IF(R15="-","-",SUM(R15:R21)*'3j PAAC PAP'!$G$40)</f>
        <v>2.0106113428767101</v>
      </c>
      <c r="S23" s="38">
        <f>IF(S15="-","-",SUM(S15:S21)*'3j PAAC PAP'!$G$40)</f>
        <v>1.9344751473109671</v>
      </c>
      <c r="T23" s="38">
        <f>IF(T15="-","-",SUM(T15:T21)*'3j PAAC PAP'!$G$40)</f>
        <v>1.6864712060982641</v>
      </c>
      <c r="U23" s="38" t="str">
        <f>IF(U15="-","-",SUM(U15:U21)*'3j PAAC PAP'!$G$40)</f>
        <v>-</v>
      </c>
      <c r="V23" s="38" t="str">
        <f>IF(V15="-","-",SUM(V15:V21)*'3j PAAC PAP'!$G$40)</f>
        <v>-</v>
      </c>
      <c r="W23" s="38" t="str">
        <f>IF(W15="-","-",SUM(W15:W21)*'3j PAAC PAP'!$G$40)</f>
        <v>-</v>
      </c>
      <c r="X23" s="38" t="str">
        <f>IF(X15="-","-",SUM(X15:X21)*'3j PAAC PAP'!$G$40)</f>
        <v>-</v>
      </c>
      <c r="Y23" s="38" t="str">
        <f>IF(Y15="-","-",SUM(Y15:Y21)*'3j PAAC PAP'!$G$40)</f>
        <v>-</v>
      </c>
      <c r="Z23" s="38" t="str">
        <f>IF(Z15="-","-",SUM(Z15:Z21)*'3j PAAC PAP'!$G$40)</f>
        <v>-</v>
      </c>
      <c r="AA23" s="28"/>
    </row>
    <row r="24" spans="1:27" s="29" customFormat="1" ht="11.25" x14ac:dyDescent="0.15">
      <c r="A24" s="256"/>
      <c r="B24" s="135" t="s">
        <v>388</v>
      </c>
      <c r="C24" s="135" t="s">
        <v>518</v>
      </c>
      <c r="D24" s="127" t="s">
        <v>315</v>
      </c>
      <c r="E24" s="128"/>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8.3712043776220622</v>
      </c>
      <c r="M24" s="38">
        <f>IF(M18="-","-",SUM(M15:M23)*'3k EBIT'!$E$12)</f>
        <v>8.8616261954991096</v>
      </c>
      <c r="N24" s="38">
        <f>IF(N18="-","-",SUM(N15:N23)*'3k EBIT'!$E$12)</f>
        <v>9.6246816154710864</v>
      </c>
      <c r="O24" s="30"/>
      <c r="P24" s="38">
        <f>IF(P18="-","-",SUM(P15:P23)*'3k EBIT'!$E$12)</f>
        <v>9.6246816154710864</v>
      </c>
      <c r="Q24" s="38">
        <f>IF(Q18="-","-",SUM(Q15:Q23)*'3k EBIT'!$E$12)</f>
        <v>10.484616981999867</v>
      </c>
      <c r="R24" s="38">
        <f>IF(R18="-","-",SUM(R15:R23)*'3k EBIT'!$E$12)</f>
        <v>9.5216256847289191</v>
      </c>
      <c r="S24" s="38">
        <f>IF(S18="-","-",SUM(S15:S23)*'3k EBIT'!$E$12)</f>
        <v>9.1638976565593442</v>
      </c>
      <c r="T24" s="38">
        <f>IF(T18="-","-",SUM(T15:T23)*'3k EBIT'!$E$12)</f>
        <v>7.9976453763893618</v>
      </c>
      <c r="U24" s="38" t="str">
        <f>IF(U18="-","-",SUM(U15:U23)*'3k EBIT'!$E$12)</f>
        <v>-</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15">
      <c r="A25" s="256"/>
      <c r="B25" s="135" t="s">
        <v>292</v>
      </c>
      <c r="C25" s="179" t="s">
        <v>519</v>
      </c>
      <c r="D25" s="127" t="s">
        <v>315</v>
      </c>
      <c r="E25" s="127"/>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4.7102509640201875</v>
      </c>
      <c r="M25" s="38">
        <f>IF(M20="-","-",SUM(M15:M18,M20:M24)*'3l HAP'!$E$13)</f>
        <v>5.0390601902161025</v>
      </c>
      <c r="N25" s="38">
        <f>IF(N20="-","-",SUM(N15:N18,N20:N24)*'3l HAP'!$E$13)</f>
        <v>5.6260002376292215</v>
      </c>
      <c r="O25" s="30"/>
      <c r="P25" s="38">
        <f>IF(P20="-","-",SUM(P15:P18,P20:P24)*'3l HAP'!$E$13)</f>
        <v>5.6260002376292215</v>
      </c>
      <c r="Q25" s="38">
        <f>IF(Q20="-","-",SUM(Q15:Q18,Q20:Q24)*'3l HAP'!$E$13)</f>
        <v>6.2493479620751407</v>
      </c>
      <c r="R25" s="38">
        <f>IF(R20="-","-",SUM(R15:R18,R20:R24)*'3l HAP'!$E$13)</f>
        <v>5.5137880525331777</v>
      </c>
      <c r="S25" s="38">
        <f>IF(S20="-","-",SUM(S15:S18,S20:S24)*'3l HAP'!$E$13)</f>
        <v>5.2404069663406858</v>
      </c>
      <c r="T25" s="38">
        <f>IF(T20="-","-",SUM(T15:T18,T20:T24)*'3l HAP'!$E$13)</f>
        <v>4.3807215078711019</v>
      </c>
      <c r="U25" s="38" t="str">
        <f>IF(U20="-","-",SUM(U15:U18,U20:U24)*'3l HAP'!$E$13)</f>
        <v>-</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15">
      <c r="A26" s="256"/>
      <c r="B26" s="135" t="s">
        <v>44</v>
      </c>
      <c r="C26" s="135" t="str">
        <f>B26&amp;"_"&amp;D26</f>
        <v>Total_Eastern</v>
      </c>
      <c r="D26" s="127" t="s">
        <v>315</v>
      </c>
      <c r="E26" s="128"/>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445.29977306273179</v>
      </c>
      <c r="M26" s="38">
        <f t="shared" si="0"/>
        <v>471.44024625245981</v>
      </c>
      <c r="N26" s="38">
        <f t="shared" si="0"/>
        <v>512.18798128882349</v>
      </c>
      <c r="O26" s="30"/>
      <c r="P26" s="38">
        <f t="shared" ref="P26:Z26" si="1">IF(P15="-","-",SUM(P15:P25))</f>
        <v>512.18798128882349</v>
      </c>
      <c r="Q26" s="38">
        <f t="shared" si="1"/>
        <v>558.07106645170973</v>
      </c>
      <c r="R26" s="38">
        <f t="shared" si="1"/>
        <v>506.65177498927153</v>
      </c>
      <c r="S26" s="38">
        <f t="shared" si="1"/>
        <v>487.55061072365095</v>
      </c>
      <c r="T26" s="38">
        <f t="shared" si="1"/>
        <v>425.30925166272812</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15">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t="str">
        <f>IF('3a DF'!V$41="-","-",'3a DF'!V$41)</f>
        <v>-</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15">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15">
      <c r="A29" s="256"/>
      <c r="B29" s="132" t="s">
        <v>600</v>
      </c>
      <c r="C29" s="132" t="s">
        <v>601</v>
      </c>
      <c r="D29" s="130" t="s">
        <v>317</v>
      </c>
      <c r="E29" s="131"/>
      <c r="F29" s="30"/>
      <c r="G29" s="129" t="str">
        <f>IF('3c AA'!J224="-","-",'3c AA'!J224)</f>
        <v>-</v>
      </c>
      <c r="H29" s="129" t="str">
        <f>IF('3c AA'!K224="-","-",'3c AA'!K224)</f>
        <v>-</v>
      </c>
      <c r="I29" s="129" t="str">
        <f>IF('3c AA'!L224="-","-",'3c AA'!L224)</f>
        <v>-</v>
      </c>
      <c r="J29" s="129" t="str">
        <f>IF('3c AA'!M224="-","-",'3c AA'!M224)</f>
        <v>-</v>
      </c>
      <c r="K29" s="129" t="str">
        <f>IF('3c AA'!N224="-","-",'3c AA'!N224)</f>
        <v>-</v>
      </c>
      <c r="L29" s="129" t="str">
        <f>IF('3c AA'!O224="-","-",'3c AA'!O224)</f>
        <v>-</v>
      </c>
      <c r="M29" s="129" t="str">
        <f>IF('3c AA'!P224="-","-",'3c AA'!P224)</f>
        <v>-</v>
      </c>
      <c r="N29" s="129" t="str">
        <f>IF('3c AA'!Q224="-","-",'3c AA'!Q224)</f>
        <v>-</v>
      </c>
      <c r="O29" s="30"/>
      <c r="P29" s="129" t="str">
        <f>IF('3c AA'!S224="-","-",'3c AA'!S224)</f>
        <v>-</v>
      </c>
      <c r="Q29" s="129" t="str">
        <f>IF('3c AA'!T224="-","-",'3c AA'!T224)</f>
        <v>-</v>
      </c>
      <c r="R29" s="129" t="str">
        <f>IF('3c AA'!U224="-","-",'3c AA'!U224)</f>
        <v>-</v>
      </c>
      <c r="S29" s="129" t="str">
        <f>IF('3c AA'!V224="-","-",'3c AA'!V224)</f>
        <v>-</v>
      </c>
      <c r="T29" s="129">
        <f>IF('3c AA'!W224="-","-",'3c AA'!W224)</f>
        <v>10.705717509101307</v>
      </c>
      <c r="U29" s="129" t="str">
        <f>IF('3c AA'!X224="-","-",'3c AA'!X224)</f>
        <v>-</v>
      </c>
      <c r="V29" s="129" t="str">
        <f>IF('3c AA'!Y224="-","-",'3c AA'!Y224)</f>
        <v>-</v>
      </c>
      <c r="W29" s="129" t="str">
        <f>IF('3c AA'!Z224="-","-",'3c AA'!Z224)</f>
        <v>-</v>
      </c>
      <c r="X29" s="129" t="str">
        <f>IF('3c AA'!AA224="-","-",'3c AA'!AA224)</f>
        <v>-</v>
      </c>
      <c r="Y29" s="129" t="str">
        <f>IF('3c AA'!AB224="-","-",'3c AA'!AB224)</f>
        <v>-</v>
      </c>
      <c r="Z29" s="129" t="str">
        <f>IF('3c AA'!AC224="-","-",'3c AA'!AC224)</f>
        <v>-</v>
      </c>
      <c r="AA29" s="28"/>
    </row>
    <row r="30" spans="1:27" s="29" customFormat="1" ht="12.4" customHeight="1" x14ac:dyDescent="0.15">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t="str">
        <f>IF('3d PC'!U$42="-","-",'3d PC'!U$42)</f>
        <v>-</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15">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t="str">
        <f>IF('3f NC-Gas'!T45="-","-",'3f NC-Gas'!T45)</f>
        <v>-</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15">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t="str">
        <f>IF('3g CPIH'!Q$16="-","-",'3h OC '!$E$12*('3g CPIH'!Q$16/'3g CPIH'!$G$16))</f>
        <v>-</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15">
      <c r="A33" s="256"/>
      <c r="B33" s="132" t="s">
        <v>349</v>
      </c>
      <c r="C33" s="132" t="s">
        <v>43</v>
      </c>
      <c r="D33" s="130" t="s">
        <v>317</v>
      </c>
      <c r="E33" s="131"/>
      <c r="F33" s="30"/>
      <c r="G33" s="129" t="s">
        <v>333</v>
      </c>
      <c r="H33" s="129" t="s">
        <v>333</v>
      </c>
      <c r="I33" s="129" t="s">
        <v>333</v>
      </c>
      <c r="J33" s="129" t="s">
        <v>333</v>
      </c>
      <c r="K33" s="129">
        <f>IF('3i SMNCC'!G$39="-","-",'3i SMNCC'!G$39)</f>
        <v>0</v>
      </c>
      <c r="L33" s="129">
        <f>IF('3i SMNCC'!H$39="-","-",'3i SMNCC'!H$39)</f>
        <v>-0.14839795210242812</v>
      </c>
      <c r="M33" s="129">
        <f>IF('3i SMNCC'!I$39="-","-",'3i SMNCC'!I$39)</f>
        <v>1.8996756847995959</v>
      </c>
      <c r="N33" s="129">
        <f>IF('3i SMNCC'!J$39="-","-",'3i SMNCC'!J$39)</f>
        <v>12.665313810179313</v>
      </c>
      <c r="O33" s="30"/>
      <c r="P33" s="129">
        <f>IF('3i SMNCC'!L$39="-","-",'3i SMNCC'!L$39)</f>
        <v>12.665313810179313</v>
      </c>
      <c r="Q33" s="129">
        <f>IF('3i SMNCC'!M$39="-","-",'3i SMNCC'!M$39)</f>
        <v>14.640709693750988</v>
      </c>
      <c r="R33" s="129">
        <f>IF('3i SMNCC'!N$39="-","-",'3i SMNCC'!N$39)</f>
        <v>14.927787132222536</v>
      </c>
      <c r="S33" s="129">
        <f>IF('3i SMNCC'!O$39="-","-",'3i SMNCC'!O$39)</f>
        <v>17.170757060355506</v>
      </c>
      <c r="T33" s="129">
        <f>IF('3i SMNCC'!P$39="-","-",'3i SMNCC'!P$39)</f>
        <v>11.164989866554468</v>
      </c>
      <c r="U33" s="129" t="str">
        <f>IF('3i SMNCC'!Q$39="-","-",'3i SMNCC'!Q$39)</f>
        <v>-</v>
      </c>
      <c r="V33" s="129" t="str">
        <f>IF('3i SMNCC'!R$39="-","-",'3i SMNCC'!R$39)</f>
        <v>-</v>
      </c>
      <c r="W33" s="129" t="str">
        <f>IF('3i SMNCC'!S$39="-","-",'3i SMNCC'!S$39)</f>
        <v>-</v>
      </c>
      <c r="X33" s="129" t="str">
        <f>IF('3i SMNCC'!T$39="-","-",'3i SMNCC'!T$39)</f>
        <v>-</v>
      </c>
      <c r="Y33" s="129" t="str">
        <f>IF('3i SMNCC'!U$39="-","-",'3i SMNCC'!U$39)</f>
        <v>-</v>
      </c>
      <c r="Z33" s="129" t="str">
        <f>IF('3i SMNCC'!V$39="-","-",'3i SMNCC'!V$39)</f>
        <v>-</v>
      </c>
      <c r="AA33" s="28"/>
    </row>
    <row r="34" spans="1:27" s="29" customFormat="1" ht="11.25" x14ac:dyDescent="0.15">
      <c r="A34" s="256"/>
      <c r="B34" s="132" t="s">
        <v>349</v>
      </c>
      <c r="C34" s="132" t="s">
        <v>389</v>
      </c>
      <c r="D34" s="130" t="s">
        <v>317</v>
      </c>
      <c r="E34" s="131"/>
      <c r="F34" s="30"/>
      <c r="G34" s="129">
        <f>IF('3g CPIH'!C$16="-","-",'3j PAAC PAP'!$G$22*('3g CPIH'!C$16/'3g CPIH'!$G$16))</f>
        <v>3.1142016634050882</v>
      </c>
      <c r="H34" s="129">
        <f>IF('3g CPIH'!D$16="-","-",'3j PAAC PAP'!$G$22*('3g CPIH'!D$16/'3g CPIH'!$G$16))</f>
        <v>3.1204363013698631</v>
      </c>
      <c r="I34" s="129">
        <f>IF('3g CPIH'!E$16="-","-",'3j PAAC PAP'!$G$22*('3g CPIH'!E$16/'3g CPIH'!$G$16))</f>
        <v>3.129788258317026</v>
      </c>
      <c r="J34" s="129">
        <f>IF('3g CPIH'!F$16="-","-",'3j PAAC PAP'!$G$22*('3g CPIH'!F$16/'3g CPIH'!$G$16))</f>
        <v>3.1484921722113506</v>
      </c>
      <c r="K34" s="129">
        <f>IF('3g CPIH'!G$16="-","-",'3j PAAC PAP'!$G$22*('3g CPIH'!G$16/'3g CPIH'!$G$16))</f>
        <v>3.1859000000000002</v>
      </c>
      <c r="L34" s="129">
        <f>IF('3g CPIH'!H$16="-","-",'3j PAAC PAP'!$G$22*('3g CPIH'!H$16/'3g CPIH'!$G$16))</f>
        <v>3.2264251467710374</v>
      </c>
      <c r="M34" s="129">
        <f>IF('3g CPIH'!I$16="-","-",'3j PAAC PAP'!$G$22*('3g CPIH'!I$16/'3g CPIH'!$G$16))</f>
        <v>3.2731849315068491</v>
      </c>
      <c r="N34" s="129">
        <f>IF('3g CPIH'!J$16="-","-",'3j PAAC PAP'!$G$22*('3g CPIH'!J$16/'3g CPIH'!$G$16))</f>
        <v>3.3012408023483371</v>
      </c>
      <c r="O34" s="30"/>
      <c r="P34" s="129">
        <f>IF('3g CPIH'!L$16="-","-",'3j PAAC PAP'!$G$22*('3g CPIH'!L$16/'3g CPIH'!$G$16))</f>
        <v>3.3012408023483371</v>
      </c>
      <c r="Q34" s="129">
        <f>IF('3g CPIH'!M$16="-","-",'3j PAAC PAP'!$G$22*('3g CPIH'!M$16/'3g CPIH'!$G$16))</f>
        <v>3.3386486301369862</v>
      </c>
      <c r="R34" s="129">
        <f>IF('3g CPIH'!N$16="-","-",'3j PAAC PAP'!$G$22*('3g CPIH'!N$16/'3g CPIH'!$G$16))</f>
        <v>3.3635871819960861</v>
      </c>
      <c r="S34" s="129">
        <f>IF('3g CPIH'!O$16="-","-",'3j PAAC PAP'!$G$22*('3g CPIH'!O$16/'3g CPIH'!$G$16))</f>
        <v>3.3822910958904111</v>
      </c>
      <c r="T34" s="129">
        <f>IF('3g CPIH'!P$16="-","-",'3j PAAC PAP'!$G$22*('3g CPIH'!P$16/'3g CPIH'!$G$16))</f>
        <v>3.3916430528375732</v>
      </c>
      <c r="U34" s="129" t="str">
        <f>IF('3g CPIH'!Q$16="-","-",'3j PAAC PAP'!$G$22*('3g CPIH'!Q$16/'3g CPIH'!$G$16))</f>
        <v>-</v>
      </c>
      <c r="V34" s="129" t="str">
        <f>IF('3g CPIH'!R$16="-","-",'3j PAAC PAP'!$G$22*('3g CPIH'!R$16/'3g CPIH'!$G$16))</f>
        <v>-</v>
      </c>
      <c r="W34" s="129" t="str">
        <f>IF('3g CPIH'!S$16="-","-",'3j PAAC PAP'!$G$22*('3g CPIH'!S$16/'3g CPIH'!$G$16))</f>
        <v>-</v>
      </c>
      <c r="X34" s="129" t="str">
        <f>IF('3g CPIH'!T$16="-","-",'3j PAAC PAP'!$G$22*('3g CPIH'!T$16/'3g CPIH'!$G$16))</f>
        <v>-</v>
      </c>
      <c r="Y34" s="129" t="str">
        <f>IF('3g CPIH'!U$16="-","-",'3j PAAC PAP'!$G$22*('3g CPIH'!U$16/'3g CPIH'!$G$16))</f>
        <v>-</v>
      </c>
      <c r="Z34" s="129" t="str">
        <f>IF('3g CPIH'!V$16="-","-",'3j PAAC PAP'!$G$22*('3g CPIH'!V$16/'3g CPIH'!$G$16))</f>
        <v>-</v>
      </c>
      <c r="AA34" s="28"/>
    </row>
    <row r="35" spans="1:27" s="29" customFormat="1" ht="11.25" x14ac:dyDescent="0.15">
      <c r="A35" s="256"/>
      <c r="B35" s="132" t="s">
        <v>349</v>
      </c>
      <c r="C35" s="132" t="s">
        <v>406</v>
      </c>
      <c r="D35" s="130" t="s">
        <v>317</v>
      </c>
      <c r="E35" s="131"/>
      <c r="F35" s="30"/>
      <c r="G35" s="129">
        <f>IF(G27="-","-",SUM(G27:G33)*'3j PAAC PAP'!$G$40)</f>
        <v>1.970298169743202</v>
      </c>
      <c r="H35" s="129">
        <f>IF(H27="-","-",SUM(H27:H33)*'3j PAAC PAP'!$G$40)</f>
        <v>1.8068794686873209</v>
      </c>
      <c r="I35" s="129">
        <f>IF(I27="-","-",SUM(I27:I33)*'3j PAAC PAP'!$G$40)</f>
        <v>1.639970980514257</v>
      </c>
      <c r="J35" s="129">
        <f>IF(J27="-","-",SUM(J27:J33)*'3j PAAC PAP'!$G$40)</f>
        <v>1.5802213669467085</v>
      </c>
      <c r="K35" s="129">
        <f>IF(K27="-","-",SUM(K27:K33)*'3j PAAC PAP'!$G$40)</f>
        <v>1.7499813917461777</v>
      </c>
      <c r="L35" s="129">
        <f>IF(L27="-","-",SUM(L27:L33)*'3j PAAC PAP'!$G$40)</f>
        <v>1.7471739045226191</v>
      </c>
      <c r="M35" s="129">
        <f>IF(M27="-","-",SUM(M27:M33)*'3j PAAC PAP'!$G$40)</f>
        <v>1.8526445782242318</v>
      </c>
      <c r="N35" s="129">
        <f>IF(N27="-","-",SUM(N27:N33)*'3j PAAC PAP'!$G$40)</f>
        <v>2.0147678406206739</v>
      </c>
      <c r="O35" s="30"/>
      <c r="P35" s="129">
        <f>IF(P27="-","-",SUM(P27:P33)*'3j PAAC PAP'!$G$40)</f>
        <v>2.0147678406206739</v>
      </c>
      <c r="Q35" s="129">
        <f>IF(Q27="-","-",SUM(Q27:Q33)*'3j PAAC PAP'!$G$40)</f>
        <v>2.1907065451768197</v>
      </c>
      <c r="R35" s="129">
        <f>IF(R27="-","-",SUM(R27:R33)*'3j PAAC PAP'!$G$40)</f>
        <v>1.9858552235557403</v>
      </c>
      <c r="S35" s="129">
        <f>IF(S27="-","-",SUM(S27:S33)*'3j PAAC PAP'!$G$40)</f>
        <v>1.9083536018659806</v>
      </c>
      <c r="T35" s="129">
        <f>IF(T27="-","-",SUM(T27:T33)*'3j PAAC PAP'!$G$40)</f>
        <v>1.6603496608502526</v>
      </c>
      <c r="U35" s="129" t="str">
        <f>IF(U27="-","-",SUM(U27:U33)*'3j PAAC PAP'!$G$40)</f>
        <v>-</v>
      </c>
      <c r="V35" s="129" t="str">
        <f>IF(V27="-","-",SUM(V27:V33)*'3j PAAC PAP'!$G$40)</f>
        <v>-</v>
      </c>
      <c r="W35" s="129" t="str">
        <f>IF(W27="-","-",SUM(W27:W33)*'3j PAAC PAP'!$G$40)</f>
        <v>-</v>
      </c>
      <c r="X35" s="129" t="str">
        <f>IF(X27="-","-",SUM(X27:X33)*'3j PAAC PAP'!$G$40)</f>
        <v>-</v>
      </c>
      <c r="Y35" s="129" t="str">
        <f>IF(Y27="-","-",SUM(Y27:Y33)*'3j PAAC PAP'!$G$40)</f>
        <v>-</v>
      </c>
      <c r="Z35" s="129" t="str">
        <f>IF(Z27="-","-",SUM(Z27:Z33)*'3j PAAC PAP'!$G$40)</f>
        <v>-</v>
      </c>
      <c r="AA35" s="28"/>
    </row>
    <row r="36" spans="1:27" s="29" customFormat="1" ht="11.25" x14ac:dyDescent="0.15">
      <c r="A36" s="256"/>
      <c r="B36" s="132" t="s">
        <v>388</v>
      </c>
      <c r="C36" s="132" t="s">
        <v>518</v>
      </c>
      <c r="D36" s="130" t="s">
        <v>317</v>
      </c>
      <c r="E36" s="131"/>
      <c r="F36" s="30"/>
      <c r="G36" s="129">
        <f>IF(G30="-","-",SUM(G27:G35)*'3k EBIT'!$E$12)</f>
        <v>9.3271912122572527</v>
      </c>
      <c r="H36" s="129">
        <f>IF(H30="-","-",SUM(H27:H35)*'3k EBIT'!$E$12)</f>
        <v>8.5587071126654308</v>
      </c>
      <c r="I36" s="129">
        <f>IF(I30="-","-",SUM(I27:I35)*'3k EBIT'!$E$12)</f>
        <v>7.7738699232013193</v>
      </c>
      <c r="J36" s="129">
        <f>IF(J30="-","-",SUM(J27:J35)*'3k EBIT'!$E$12)</f>
        <v>7.4932126730462087</v>
      </c>
      <c r="K36" s="129">
        <f>IF(K30="-","-",SUM(K27:K35)*'3k EBIT'!$E$12)</f>
        <v>8.2923670976732051</v>
      </c>
      <c r="L36" s="129">
        <f>IF(L30="-","-",SUM(L27:L35)*'3k EBIT'!$E$12)</f>
        <v>8.2799475739935549</v>
      </c>
      <c r="M36" s="129">
        <f>IF(M30="-","-",SUM(M27:M35)*'3k EBIT'!$E$12)</f>
        <v>8.7769119368143453</v>
      </c>
      <c r="N36" s="129">
        <f>IF(N30="-","-",SUM(N27:N35)*'3k EBIT'!$E$12)</f>
        <v>9.5399673567612844</v>
      </c>
      <c r="O36" s="30"/>
      <c r="P36" s="129">
        <f>IF(P30="-","-",SUM(P27:P35)*'3k EBIT'!$E$12)</f>
        <v>9.5399673567612844</v>
      </c>
      <c r="Q36" s="129">
        <f>IF(Q30="-","-",SUM(Q27:Q35)*'3k EBIT'!$E$12)</f>
        <v>10.368181877996697</v>
      </c>
      <c r="R36" s="129">
        <f>IF(R30="-","-",SUM(R27:R35)*'3k EBIT'!$E$12)</f>
        <v>9.4051905808801539</v>
      </c>
      <c r="S36" s="129">
        <f>IF(S30="-","-",SUM(S27:S35)*'3k EBIT'!$E$12)</f>
        <v>9.0410405634445539</v>
      </c>
      <c r="T36" s="129">
        <f>IF(T30="-","-",SUM(T27:T35)*'3k EBIT'!$E$12)</f>
        <v>7.874788284201002</v>
      </c>
      <c r="U36" s="129" t="str">
        <f>IF(U30="-","-",SUM(U27:U35)*'3k EBIT'!$E$12)</f>
        <v>-</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15">
      <c r="A37" s="256"/>
      <c r="B37" s="132" t="s">
        <v>292</v>
      </c>
      <c r="C37" s="177" t="s">
        <v>519</v>
      </c>
      <c r="D37" s="130" t="s">
        <v>317</v>
      </c>
      <c r="E37" s="130"/>
      <c r="F37" s="30"/>
      <c r="G37" s="129">
        <f>IF(G32="-","-",SUM(G27:G30,G32:G36)*'3l HAP'!$E$13)</f>
        <v>5.5150074303486187</v>
      </c>
      <c r="H37" s="129">
        <f>IF(H32="-","-",SUM(H27:H30,H32:H36)*'3l HAP'!$E$13)</f>
        <v>4.9245869264183195</v>
      </c>
      <c r="I37" s="129">
        <f>IF(I32="-","-",SUM(I27:I30,I32:I36)*'3l HAP'!$E$13)</f>
        <v>4.356754558215866</v>
      </c>
      <c r="J37" s="129">
        <f>IF(J32="-","-",SUM(J27:J30,J32:J36)*'3l HAP'!$E$13)</f>
        <v>4.1455811471563626</v>
      </c>
      <c r="K37" s="129">
        <f>IF(K32="-","-",SUM(K27:K30,K32:K36)*'3l HAP'!$E$13)</f>
        <v>4.7185524006359625</v>
      </c>
      <c r="L37" s="129">
        <f>IF(L32="-","-",SUM(L27:L30,L32:L36)*'3l HAP'!$E$13)</f>
        <v>4.7086307971046661</v>
      </c>
      <c r="M37" s="129">
        <f>IF(M32="-","-",SUM(M27:M30,M32:M36)*'3l HAP'!$E$13)</f>
        <v>5.0375561791863852</v>
      </c>
      <c r="N37" s="129">
        <f>IF(N32="-","-",SUM(N27:N30,N32:N36)*'3l HAP'!$E$13)</f>
        <v>5.6244962265990601</v>
      </c>
      <c r="O37" s="30"/>
      <c r="P37" s="129">
        <f>IF(P32="-","-",SUM(P27:P30,P32:P36)*'3l HAP'!$E$13)</f>
        <v>5.6244962265990601</v>
      </c>
      <c r="Q37" s="129">
        <f>IF(Q32="-","-",SUM(Q27:Q30,Q32:Q36)*'3l HAP'!$E$13)</f>
        <v>6.2472807813739708</v>
      </c>
      <c r="R37" s="129">
        <f>IF(R32="-","-",SUM(R27:R30,R32:R36)*'3l HAP'!$E$13)</f>
        <v>5.5117208718347497</v>
      </c>
      <c r="S37" s="129">
        <f>IF(S32="-","-",SUM(S27:S30,S32:S36)*'3l HAP'!$E$13)</f>
        <v>5.2382257700935311</v>
      </c>
      <c r="T37" s="129">
        <f>IF(T32="-","-",SUM(T27:T30,T32:T36)*'3l HAP'!$E$13)</f>
        <v>4.3785403116403963</v>
      </c>
      <c r="U37" s="129" t="str">
        <f>IF(U32="-","-",SUM(U27:U30,U32:U36)*'3l HAP'!$E$13)</f>
        <v>-</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15">
      <c r="A38" s="256"/>
      <c r="B38" s="132" t="s">
        <v>44</v>
      </c>
      <c r="C38" s="132" t="str">
        <f>B38&amp;"_"&amp;D38</f>
        <v>Total_East Midlands</v>
      </c>
      <c r="D38" s="130" t="s">
        <v>317</v>
      </c>
      <c r="E38" s="131"/>
      <c r="F38" s="30"/>
      <c r="G38" s="129">
        <f t="shared" ref="G38:N38" si="2">IF(G27="-","-",SUM(G27:G37))</f>
        <v>496.41960530603285</v>
      </c>
      <c r="H38" s="129">
        <f t="shared" si="2"/>
        <v>455.38266995117749</v>
      </c>
      <c r="I38" s="129">
        <f t="shared" si="2"/>
        <v>413.50763414691284</v>
      </c>
      <c r="J38" s="129">
        <f t="shared" si="2"/>
        <v>398.52503261854048</v>
      </c>
      <c r="K38" s="129">
        <f t="shared" si="2"/>
        <v>441.1587456896147</v>
      </c>
      <c r="L38" s="129">
        <f t="shared" si="2"/>
        <v>440.49516521504466</v>
      </c>
      <c r="M38" s="129">
        <f t="shared" si="2"/>
        <v>466.98009888914947</v>
      </c>
      <c r="N38" s="129">
        <f t="shared" si="2"/>
        <v>507.7278339241949</v>
      </c>
      <c r="O38" s="30"/>
      <c r="P38" s="129">
        <f t="shared" ref="P38:Z38" si="3">IF(P27="-","-",SUM(P27:P37))</f>
        <v>507.7278339241949</v>
      </c>
      <c r="Q38" s="129">
        <f t="shared" si="3"/>
        <v>551.94083843367355</v>
      </c>
      <c r="R38" s="129">
        <f t="shared" si="3"/>
        <v>500.52154697936481</v>
      </c>
      <c r="S38" s="129">
        <f t="shared" si="3"/>
        <v>481.08226940275296</v>
      </c>
      <c r="T38" s="129">
        <f t="shared" si="3"/>
        <v>418.84091039060604</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15">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t="str">
        <f>IF('3a DF'!V$41="-","-",'3a DF'!V$41)</f>
        <v>-</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15">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56"/>
      <c r="B41" s="135" t="s">
        <v>600</v>
      </c>
      <c r="C41" s="135" t="s">
        <v>601</v>
      </c>
      <c r="D41" s="127" t="s">
        <v>318</v>
      </c>
      <c r="E41" s="128"/>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f>IF('3c AA'!W225="-","-",'3c AA'!W225)</f>
        <v>10.705717509101307</v>
      </c>
      <c r="U41" s="38" t="str">
        <f>IF('3c AA'!X225="-","-",'3c AA'!X225)</f>
        <v>-</v>
      </c>
      <c r="V41" s="38" t="str">
        <f>IF('3c AA'!Y225="-","-",'3c AA'!Y225)</f>
        <v>-</v>
      </c>
      <c r="W41" s="38" t="str">
        <f>IF('3c AA'!Z225="-","-",'3c AA'!Z225)</f>
        <v>-</v>
      </c>
      <c r="X41" s="38" t="str">
        <f>IF('3c AA'!AA225="-","-",'3c AA'!AA225)</f>
        <v>-</v>
      </c>
      <c r="Y41" s="38" t="str">
        <f>IF('3c AA'!AB225="-","-",'3c AA'!AB225)</f>
        <v>-</v>
      </c>
      <c r="Z41" s="38" t="str">
        <f>IF('3c AA'!AC225="-","-",'3c AA'!AC225)</f>
        <v>-</v>
      </c>
      <c r="AA41" s="28"/>
    </row>
    <row r="42" spans="1:27" s="29" customFormat="1" ht="11.25" customHeight="1" x14ac:dyDescent="0.15">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t="str">
        <f>IF('3d PC'!U$42="-","-",'3d PC'!U$42)</f>
        <v>-</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15">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t="str">
        <f>IF('3f NC-Gas'!T46="-","-",'3f NC-Gas'!T46)</f>
        <v>-</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15">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t="str">
        <f>IF('3g CPIH'!Q$16="-","-",'3h OC '!$E$12*('3g CPIH'!Q$16/'3g CPIH'!$G$16))</f>
        <v>-</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15">
      <c r="A45" s="256"/>
      <c r="B45" s="135" t="s">
        <v>349</v>
      </c>
      <c r="C45" s="135" t="s">
        <v>43</v>
      </c>
      <c r="D45" s="127" t="s">
        <v>318</v>
      </c>
      <c r="E45" s="128"/>
      <c r="F45" s="30"/>
      <c r="G45" s="38" t="s">
        <v>333</v>
      </c>
      <c r="H45" s="38" t="s">
        <v>333</v>
      </c>
      <c r="I45" s="38" t="s">
        <v>333</v>
      </c>
      <c r="J45" s="38" t="s">
        <v>333</v>
      </c>
      <c r="K45" s="38">
        <f>IF('3i SMNCC'!G$39="-","-",'3i SMNCC'!G$39)</f>
        <v>0</v>
      </c>
      <c r="L45" s="38">
        <f>IF('3i SMNCC'!H$39="-","-",'3i SMNCC'!H$39)</f>
        <v>-0.14839795210242812</v>
      </c>
      <c r="M45" s="38">
        <f>IF('3i SMNCC'!I$39="-","-",'3i SMNCC'!I$39)</f>
        <v>1.8996756847995959</v>
      </c>
      <c r="N45" s="38">
        <f>IF('3i SMNCC'!J$39="-","-",'3i SMNCC'!J$39)</f>
        <v>12.665313810179313</v>
      </c>
      <c r="O45" s="30"/>
      <c r="P45" s="38">
        <f>IF('3i SMNCC'!L$39="-","-",'3i SMNCC'!L$39)</f>
        <v>12.665313810179313</v>
      </c>
      <c r="Q45" s="38">
        <f>IF('3i SMNCC'!M$39="-","-",'3i SMNCC'!M$39)</f>
        <v>14.640709693750988</v>
      </c>
      <c r="R45" s="38">
        <f>IF('3i SMNCC'!N$39="-","-",'3i SMNCC'!N$39)</f>
        <v>14.927787132222536</v>
      </c>
      <c r="S45" s="38">
        <f>IF('3i SMNCC'!O$39="-","-",'3i SMNCC'!O$39)</f>
        <v>17.170757060355506</v>
      </c>
      <c r="T45" s="38">
        <f>IF('3i SMNCC'!P$39="-","-",'3i SMNCC'!P$39)</f>
        <v>11.164989866554468</v>
      </c>
      <c r="U45" s="38" t="str">
        <f>IF('3i SMNCC'!Q$39="-","-",'3i SMNCC'!Q$39)</f>
        <v>-</v>
      </c>
      <c r="V45" s="38" t="str">
        <f>IF('3i SMNCC'!R$39="-","-",'3i SMNCC'!R$39)</f>
        <v>-</v>
      </c>
      <c r="W45" s="38" t="str">
        <f>IF('3i SMNCC'!S$39="-","-",'3i SMNCC'!S$39)</f>
        <v>-</v>
      </c>
      <c r="X45" s="38" t="str">
        <f>IF('3i SMNCC'!T$39="-","-",'3i SMNCC'!T$39)</f>
        <v>-</v>
      </c>
      <c r="Y45" s="38" t="str">
        <f>IF('3i SMNCC'!U$39="-","-",'3i SMNCC'!U$39)</f>
        <v>-</v>
      </c>
      <c r="Z45" s="38" t="str">
        <f>IF('3i SMNCC'!V$39="-","-",'3i SMNCC'!V$39)</f>
        <v>-</v>
      </c>
      <c r="AA45" s="28"/>
    </row>
    <row r="46" spans="1:27" s="29" customFormat="1" ht="11.25" x14ac:dyDescent="0.15">
      <c r="A46" s="256"/>
      <c r="B46" s="135" t="s">
        <v>349</v>
      </c>
      <c r="C46" s="135" t="s">
        <v>389</v>
      </c>
      <c r="D46" s="127" t="s">
        <v>318</v>
      </c>
      <c r="E46" s="128"/>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f>IF('3g CPIH'!P$16="-","-",'3j PAAC PAP'!$G$22*('3g CPIH'!P$16/'3g CPIH'!$G$16))</f>
        <v>3.3916430528375732</v>
      </c>
      <c r="U46" s="38" t="str">
        <f>IF('3g CPIH'!Q$16="-","-",'3j PAAC PAP'!$G$22*('3g CPIH'!Q$16/'3g CPIH'!$G$16))</f>
        <v>-</v>
      </c>
      <c r="V46" s="38" t="str">
        <f>IF('3g CPIH'!R$16="-","-",'3j PAAC PAP'!$G$22*('3g CPIH'!R$16/'3g CPIH'!$G$16))</f>
        <v>-</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25" x14ac:dyDescent="0.15">
      <c r="A47" s="256"/>
      <c r="B47" s="135" t="s">
        <v>349</v>
      </c>
      <c r="C47" s="135" t="s">
        <v>406</v>
      </c>
      <c r="D47" s="127" t="s">
        <v>318</v>
      </c>
      <c r="E47" s="128"/>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1.8182225431065901</v>
      </c>
      <c r="M47" s="38">
        <f>IF(M39="-","-",SUM(M39:M45)*'3j PAAC PAP'!$G$40)</f>
        <v>1.9293724915543746</v>
      </c>
      <c r="N47" s="38">
        <f>IF(N39="-","-",SUM(N39:N45)*'3j PAAC PAP'!$G$40)</f>
        <v>2.0914957539342027</v>
      </c>
      <c r="O47" s="30"/>
      <c r="P47" s="38">
        <f>IF(P39="-","-",SUM(P39:P45)*'3j PAAC PAP'!$G$40)</f>
        <v>2.0914957539342027</v>
      </c>
      <c r="Q47" s="38">
        <f>IF(Q39="-","-",SUM(Q39:Q45)*'3j PAAC PAP'!$G$40)</f>
        <v>2.293382387398931</v>
      </c>
      <c r="R47" s="38">
        <f>IF(R39="-","-",SUM(R39:R45)*'3j PAAC PAP'!$G$40)</f>
        <v>2.0885310658803058</v>
      </c>
      <c r="S47" s="38">
        <f>IF(S39="-","-",SUM(S39:S45)*'3j PAAC PAP'!$G$40)</f>
        <v>2.0154738670589483</v>
      </c>
      <c r="T47" s="38">
        <f>IF(T39="-","-",SUM(T39:T45)*'3j PAAC PAP'!$G$40)</f>
        <v>1.7674699266579461</v>
      </c>
      <c r="U47" s="38" t="str">
        <f>IF(U39="-","-",SUM(U39:U45)*'3j PAAC PAP'!$G$40)</f>
        <v>-</v>
      </c>
      <c r="V47" s="38" t="str">
        <f>IF(V39="-","-",SUM(V39:V45)*'3j PAAC PAP'!$G$40)</f>
        <v>-</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15">
      <c r="A48" s="256"/>
      <c r="B48" s="135" t="s">
        <v>388</v>
      </c>
      <c r="C48" s="135" t="s">
        <v>518</v>
      </c>
      <c r="D48" s="133" t="s">
        <v>318</v>
      </c>
      <c r="E48" s="128"/>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8.6141096251851028</v>
      </c>
      <c r="M48" s="38">
        <f>IF(M42="-","-",SUM(M39:M47)*'3k EBIT'!$E$12)</f>
        <v>9.1377852401323967</v>
      </c>
      <c r="N48" s="38">
        <f>IF(N42="-","-",SUM(N39:N47)*'3k EBIT'!$E$12)</f>
        <v>9.9008406600011956</v>
      </c>
      <c r="O48" s="30"/>
      <c r="P48" s="38">
        <f>IF(P42="-","-",SUM(P39:P47)*'3k EBIT'!$E$12)</f>
        <v>9.9008406600011956</v>
      </c>
      <c r="Q48" s="38">
        <f>IF(Q42="-","-",SUM(Q39:Q47)*'3k EBIT'!$E$12)</f>
        <v>10.851095706165408</v>
      </c>
      <c r="R48" s="38">
        <f>IF(R42="-","-",SUM(R39:R47)*'3k EBIT'!$E$12)</f>
        <v>9.8881044095307384</v>
      </c>
      <c r="S48" s="38">
        <f>IF(S42="-","-",SUM(S39:S47)*'3k EBIT'!$E$12)</f>
        <v>9.5448577829505812</v>
      </c>
      <c r="T48" s="38">
        <f>IF(T42="-","-",SUM(T39:T47)*'3k EBIT'!$E$12)</f>
        <v>8.3786055065982605</v>
      </c>
      <c r="U48" s="38" t="str">
        <f>IF(U42="-","-",SUM(U39:U47)*'3k EBIT'!$E$12)</f>
        <v>-</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15">
      <c r="A49" s="256"/>
      <c r="B49" s="135" t="s">
        <v>292</v>
      </c>
      <c r="C49" s="179" t="s">
        <v>519</v>
      </c>
      <c r="D49" s="133" t="s">
        <v>318</v>
      </c>
      <c r="E49" s="127"/>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4.7145634868136685</v>
      </c>
      <c r="M49" s="38">
        <f>IF(M44="-","-",SUM(M39:M42,M44:M48)*'3l HAP'!$E$13)</f>
        <v>5.043963098599332</v>
      </c>
      <c r="N49" s="38">
        <f>IF(N44="-","-",SUM(N39:N42,N44:N48)*'3l HAP'!$E$13)</f>
        <v>5.6309031460106196</v>
      </c>
      <c r="O49" s="30"/>
      <c r="P49" s="38">
        <f>IF(P44="-","-",SUM(P39:P42,P44:P48)*'3l HAP'!$E$13)</f>
        <v>5.6309031460106196</v>
      </c>
      <c r="Q49" s="38">
        <f>IF(Q44="-","-",SUM(Q39:Q42,Q44:Q48)*'3l HAP'!$E$13)</f>
        <v>6.2558543997381637</v>
      </c>
      <c r="R49" s="38">
        <f>IF(R44="-","-",SUM(R39:R42,R44:R48)*'3l HAP'!$E$13)</f>
        <v>5.5202944902074966</v>
      </c>
      <c r="S49" s="38">
        <f>IF(S44="-","-",SUM(S39:S42,S44:S48)*'3l HAP'!$E$13)</f>
        <v>5.2471705058070102</v>
      </c>
      <c r="T49" s="38">
        <f>IF(T44="-","-",SUM(T39:T42,T44:T48)*'3l HAP'!$E$13)</f>
        <v>4.3874850474052058</v>
      </c>
      <c r="U49" s="38" t="str">
        <f>IF(U44="-","-",SUM(U39:U42,U44:U48)*'3l HAP'!$E$13)</f>
        <v>-</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15">
      <c r="A50" s="256"/>
      <c r="B50" s="135" t="s">
        <v>44</v>
      </c>
      <c r="C50" s="135" t="str">
        <f>B50&amp;"_"&amp;D50</f>
        <v>Total_London</v>
      </c>
      <c r="D50" s="133" t="s">
        <v>318</v>
      </c>
      <c r="E50" s="128"/>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458.08856701870593</v>
      </c>
      <c r="M50" s="38">
        <f t="shared" si="4"/>
        <v>485.97982971690175</v>
      </c>
      <c r="N50" s="38">
        <f t="shared" si="4"/>
        <v>526.72756474783318</v>
      </c>
      <c r="O50" s="30"/>
      <c r="P50" s="38">
        <f t="shared" ref="P50:Z50" si="5">IF(P39="-","-",SUM(P39:P49))</f>
        <v>526.72756474783318</v>
      </c>
      <c r="Q50" s="38">
        <f t="shared" si="5"/>
        <v>577.3659188257202</v>
      </c>
      <c r="R50" s="38">
        <f t="shared" si="5"/>
        <v>525.94662739678165</v>
      </c>
      <c r="S50" s="38">
        <f t="shared" si="5"/>
        <v>507.60789894915519</v>
      </c>
      <c r="T50" s="38">
        <f t="shared" si="5"/>
        <v>445.36654008922966</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15">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t="str">
        <f>IF('3a DF'!V$41="-","-",'3a DF'!V$41)</f>
        <v>-</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15">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15">
      <c r="A53" s="256"/>
      <c r="B53" s="132" t="s">
        <v>600</v>
      </c>
      <c r="C53" s="132" t="s">
        <v>601</v>
      </c>
      <c r="D53" s="134" t="s">
        <v>319</v>
      </c>
      <c r="E53" s="131"/>
      <c r="F53" s="30"/>
      <c r="G53" s="129" t="str">
        <f>IF('3c AA'!J226="-","-",'3c AA'!J226)</f>
        <v>-</v>
      </c>
      <c r="H53" s="129" t="str">
        <f>IF('3c AA'!K226="-","-",'3c AA'!K226)</f>
        <v>-</v>
      </c>
      <c r="I53" s="129" t="str">
        <f>IF('3c AA'!L226="-","-",'3c AA'!L226)</f>
        <v>-</v>
      </c>
      <c r="J53" s="129" t="str">
        <f>IF('3c AA'!M226="-","-",'3c AA'!M226)</f>
        <v>-</v>
      </c>
      <c r="K53" s="129" t="str">
        <f>IF('3c AA'!N226="-","-",'3c AA'!N226)</f>
        <v>-</v>
      </c>
      <c r="L53" s="129" t="str">
        <f>IF('3c AA'!O226="-","-",'3c AA'!O226)</f>
        <v>-</v>
      </c>
      <c r="M53" s="129" t="str">
        <f>IF('3c AA'!P226="-","-",'3c AA'!P226)</f>
        <v>-</v>
      </c>
      <c r="N53" s="129" t="str">
        <f>IF('3c AA'!Q226="-","-",'3c AA'!Q226)</f>
        <v>-</v>
      </c>
      <c r="O53" s="30"/>
      <c r="P53" s="129" t="str">
        <f>IF('3c AA'!S226="-","-",'3c AA'!S226)</f>
        <v>-</v>
      </c>
      <c r="Q53" s="129" t="str">
        <f>IF('3c AA'!T226="-","-",'3c AA'!T226)</f>
        <v>-</v>
      </c>
      <c r="R53" s="129" t="str">
        <f>IF('3c AA'!U226="-","-",'3c AA'!U226)</f>
        <v>-</v>
      </c>
      <c r="S53" s="129" t="str">
        <f>IF('3c AA'!V226="-","-",'3c AA'!V226)</f>
        <v>-</v>
      </c>
      <c r="T53" s="129">
        <f>IF('3c AA'!W226="-","-",'3c AA'!W226)</f>
        <v>10.705717509101307</v>
      </c>
      <c r="U53" s="129" t="str">
        <f>IF('3c AA'!X226="-","-",'3c AA'!X226)</f>
        <v>-</v>
      </c>
      <c r="V53" s="129" t="str">
        <f>IF('3c AA'!Y226="-","-",'3c AA'!Y226)</f>
        <v>-</v>
      </c>
      <c r="W53" s="129" t="str">
        <f>IF('3c AA'!Z226="-","-",'3c AA'!Z226)</f>
        <v>-</v>
      </c>
      <c r="X53" s="129" t="str">
        <f>IF('3c AA'!AA226="-","-",'3c AA'!AA226)</f>
        <v>-</v>
      </c>
      <c r="Y53" s="129" t="str">
        <f>IF('3c AA'!AB226="-","-",'3c AA'!AB226)</f>
        <v>-</v>
      </c>
      <c r="Z53" s="129" t="str">
        <f>IF('3c AA'!AC226="-","-",'3c AA'!AC226)</f>
        <v>-</v>
      </c>
      <c r="AA53" s="28"/>
    </row>
    <row r="54" spans="1:27" s="29" customFormat="1" ht="11.25" customHeight="1" x14ac:dyDescent="0.15">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t="str">
        <f>IF('3d PC'!U$42="-","-",'3d PC'!U$42)</f>
        <v>-</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15">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t="str">
        <f>IF('3f NC-Gas'!T47="-","-",'3f NC-Gas'!T47)</f>
        <v>-</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15">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t="str">
        <f>IF('3g CPIH'!Q$16="-","-",'3h OC '!$E$12*('3g CPIH'!Q$16/'3g CPIH'!$G$16))</f>
        <v>-</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15">
      <c r="A57" s="256"/>
      <c r="B57" s="132" t="s">
        <v>349</v>
      </c>
      <c r="C57" s="132" t="s">
        <v>43</v>
      </c>
      <c r="D57" s="134" t="s">
        <v>319</v>
      </c>
      <c r="E57" s="131"/>
      <c r="F57" s="30"/>
      <c r="G57" s="129" t="s">
        <v>333</v>
      </c>
      <c r="H57" s="129" t="s">
        <v>333</v>
      </c>
      <c r="I57" s="129" t="s">
        <v>333</v>
      </c>
      <c r="J57" s="129" t="s">
        <v>333</v>
      </c>
      <c r="K57" s="129">
        <f>IF('3i SMNCC'!G$39="-","-",'3i SMNCC'!G$39)</f>
        <v>0</v>
      </c>
      <c r="L57" s="129">
        <f>IF('3i SMNCC'!H$39="-","-",'3i SMNCC'!H$39)</f>
        <v>-0.14839795210242812</v>
      </c>
      <c r="M57" s="129">
        <f>IF('3i SMNCC'!I$39="-","-",'3i SMNCC'!I$39)</f>
        <v>1.8996756847995959</v>
      </c>
      <c r="N57" s="129">
        <f>IF('3i SMNCC'!J$39="-","-",'3i SMNCC'!J$39)</f>
        <v>12.665313810179313</v>
      </c>
      <c r="O57" s="30"/>
      <c r="P57" s="129">
        <f>IF('3i SMNCC'!L$39="-","-",'3i SMNCC'!L$39)</f>
        <v>12.665313810179313</v>
      </c>
      <c r="Q57" s="129">
        <f>IF('3i SMNCC'!M$39="-","-",'3i SMNCC'!M$39)</f>
        <v>14.640709693750988</v>
      </c>
      <c r="R57" s="129">
        <f>IF('3i SMNCC'!N$39="-","-",'3i SMNCC'!N$39)</f>
        <v>14.927787132222536</v>
      </c>
      <c r="S57" s="129">
        <f>IF('3i SMNCC'!O$39="-","-",'3i SMNCC'!O$39)</f>
        <v>17.170757060355506</v>
      </c>
      <c r="T57" s="129">
        <f>IF('3i SMNCC'!P$39="-","-",'3i SMNCC'!P$39)</f>
        <v>11.164989866554468</v>
      </c>
      <c r="U57" s="129" t="str">
        <f>IF('3i SMNCC'!Q$39="-","-",'3i SMNCC'!Q$39)</f>
        <v>-</v>
      </c>
      <c r="V57" s="129" t="str">
        <f>IF('3i SMNCC'!R$39="-","-",'3i SMNCC'!R$39)</f>
        <v>-</v>
      </c>
      <c r="W57" s="129" t="str">
        <f>IF('3i SMNCC'!S$39="-","-",'3i SMNCC'!S$39)</f>
        <v>-</v>
      </c>
      <c r="X57" s="129" t="str">
        <f>IF('3i SMNCC'!T$39="-","-",'3i SMNCC'!T$39)</f>
        <v>-</v>
      </c>
      <c r="Y57" s="129" t="str">
        <f>IF('3i SMNCC'!U$39="-","-",'3i SMNCC'!U$39)</f>
        <v>-</v>
      </c>
      <c r="Z57" s="129" t="str">
        <f>IF('3i SMNCC'!V$39="-","-",'3i SMNCC'!V$39)</f>
        <v>-</v>
      </c>
      <c r="AA57" s="28"/>
    </row>
    <row r="58" spans="1:27" s="29" customFormat="1" ht="12.4" customHeight="1" x14ac:dyDescent="0.15">
      <c r="A58" s="256"/>
      <c r="B58" s="132" t="s">
        <v>349</v>
      </c>
      <c r="C58" s="132" t="s">
        <v>389</v>
      </c>
      <c r="D58" s="134" t="s">
        <v>319</v>
      </c>
      <c r="E58" s="131"/>
      <c r="F58" s="30"/>
      <c r="G58" s="129">
        <f>IF('3g CPIH'!C$16="-","-",'3j PAAC PAP'!$G$22*('3g CPIH'!C$16/'3g CPIH'!$G$16))</f>
        <v>3.1142016634050882</v>
      </c>
      <c r="H58" s="129">
        <f>IF('3g CPIH'!D$16="-","-",'3j PAAC PAP'!$G$22*('3g CPIH'!D$16/'3g CPIH'!$G$16))</f>
        <v>3.1204363013698631</v>
      </c>
      <c r="I58" s="129">
        <f>IF('3g CPIH'!E$16="-","-",'3j PAAC PAP'!$G$22*('3g CPIH'!E$16/'3g CPIH'!$G$16))</f>
        <v>3.129788258317026</v>
      </c>
      <c r="J58" s="129">
        <f>IF('3g CPIH'!F$16="-","-",'3j PAAC PAP'!$G$22*('3g CPIH'!F$16/'3g CPIH'!$G$16))</f>
        <v>3.1484921722113506</v>
      </c>
      <c r="K58" s="129">
        <f>IF('3g CPIH'!G$16="-","-",'3j PAAC PAP'!$G$22*('3g CPIH'!G$16/'3g CPIH'!$G$16))</f>
        <v>3.1859000000000002</v>
      </c>
      <c r="L58" s="129">
        <f>IF('3g CPIH'!H$16="-","-",'3j PAAC PAP'!$G$22*('3g CPIH'!H$16/'3g CPIH'!$G$16))</f>
        <v>3.2264251467710374</v>
      </c>
      <c r="M58" s="129">
        <f>IF('3g CPIH'!I$16="-","-",'3j PAAC PAP'!$G$22*('3g CPIH'!I$16/'3g CPIH'!$G$16))</f>
        <v>3.2731849315068491</v>
      </c>
      <c r="N58" s="129">
        <f>IF('3g CPIH'!J$16="-","-",'3j PAAC PAP'!$G$22*('3g CPIH'!J$16/'3g CPIH'!$G$16))</f>
        <v>3.3012408023483371</v>
      </c>
      <c r="O58" s="30"/>
      <c r="P58" s="129">
        <f>IF('3g CPIH'!L$16="-","-",'3j PAAC PAP'!$G$22*('3g CPIH'!L$16/'3g CPIH'!$G$16))</f>
        <v>3.3012408023483371</v>
      </c>
      <c r="Q58" s="129">
        <f>IF('3g CPIH'!M$16="-","-",'3j PAAC PAP'!$G$22*('3g CPIH'!M$16/'3g CPIH'!$G$16))</f>
        <v>3.3386486301369862</v>
      </c>
      <c r="R58" s="129">
        <f>IF('3g CPIH'!N$16="-","-",'3j PAAC PAP'!$G$22*('3g CPIH'!N$16/'3g CPIH'!$G$16))</f>
        <v>3.3635871819960861</v>
      </c>
      <c r="S58" s="129">
        <f>IF('3g CPIH'!O$16="-","-",'3j PAAC PAP'!$G$22*('3g CPIH'!O$16/'3g CPIH'!$G$16))</f>
        <v>3.3822910958904111</v>
      </c>
      <c r="T58" s="129">
        <f>IF('3g CPIH'!P$16="-","-",'3j PAAC PAP'!$G$22*('3g CPIH'!P$16/'3g CPIH'!$G$16))</f>
        <v>3.3916430528375732</v>
      </c>
      <c r="U58" s="129" t="str">
        <f>IF('3g CPIH'!Q$16="-","-",'3j PAAC PAP'!$G$22*('3g CPIH'!Q$16/'3g CPIH'!$G$16))</f>
        <v>-</v>
      </c>
      <c r="V58" s="129" t="str">
        <f>IF('3g CPIH'!R$16="-","-",'3j PAAC PAP'!$G$22*('3g CPIH'!R$16/'3g CPIH'!$G$16))</f>
        <v>-</v>
      </c>
      <c r="W58" s="129" t="str">
        <f>IF('3g CPIH'!S$16="-","-",'3j PAAC PAP'!$G$22*('3g CPIH'!S$16/'3g CPIH'!$G$16))</f>
        <v>-</v>
      </c>
      <c r="X58" s="129" t="str">
        <f>IF('3g CPIH'!T$16="-","-",'3j PAAC PAP'!$G$22*('3g CPIH'!T$16/'3g CPIH'!$G$16))</f>
        <v>-</v>
      </c>
      <c r="Y58" s="129" t="str">
        <f>IF('3g CPIH'!U$16="-","-",'3j PAAC PAP'!$G$22*('3g CPIH'!U$16/'3g CPIH'!$G$16))</f>
        <v>-</v>
      </c>
      <c r="Z58" s="129" t="str">
        <f>IF('3g CPIH'!V$16="-","-",'3j PAAC PAP'!$G$22*('3g CPIH'!V$16/'3g CPIH'!$G$16))</f>
        <v>-</v>
      </c>
      <c r="AA58" s="28"/>
    </row>
    <row r="59" spans="1:27" s="29" customFormat="1" ht="11.25" x14ac:dyDescent="0.15">
      <c r="A59" s="256"/>
      <c r="B59" s="132" t="s">
        <v>349</v>
      </c>
      <c r="C59" s="132" t="s">
        <v>406</v>
      </c>
      <c r="D59" s="134" t="s">
        <v>319</v>
      </c>
      <c r="E59" s="131"/>
      <c r="F59" s="30"/>
      <c r="G59" s="129">
        <f>IF(G51="-","-",SUM(G51:G57)*'3j PAAC PAP'!$G$40)</f>
        <v>2.006561932407807</v>
      </c>
      <c r="H59" s="129">
        <f>IF(H51="-","-",SUM(H51:H57)*'3j PAAC PAP'!$G$40)</f>
        <v>1.8431432313451237</v>
      </c>
      <c r="I59" s="129">
        <f>IF(I51="-","-",SUM(I51:I57)*'3j PAAC PAP'!$G$40)</f>
        <v>1.7038006694488299</v>
      </c>
      <c r="J59" s="129">
        <f>IF(J51="-","-",SUM(J51:J57)*'3j PAAC PAP'!$G$40)</f>
        <v>1.6440510558615538</v>
      </c>
      <c r="K59" s="129">
        <f>IF(K51="-","-",SUM(K51:K57)*'3j PAAC PAP'!$G$40)</f>
        <v>1.7851897350429631</v>
      </c>
      <c r="L59" s="129">
        <f>IF(L51="-","-",SUM(L51:L57)*'3j PAAC PAP'!$G$40)</f>
        <v>1.7823822478207649</v>
      </c>
      <c r="M59" s="129">
        <f>IF(M51="-","-",SUM(M51:M57)*'3j PAAC PAP'!$G$40)</f>
        <v>1.888230500967768</v>
      </c>
      <c r="N59" s="129">
        <f>IF(N51="-","-",SUM(N51:N57)*'3j PAAC PAP'!$G$40)</f>
        <v>2.0503537633682916</v>
      </c>
      <c r="O59" s="30"/>
      <c r="P59" s="129">
        <f>IF(P51="-","-",SUM(P51:P57)*'3j PAAC PAP'!$G$40)</f>
        <v>2.0503537633682916</v>
      </c>
      <c r="Q59" s="129">
        <f>IF(Q51="-","-",SUM(Q51:Q57)*'3j PAAC PAP'!$G$40)</f>
        <v>2.2524389132229938</v>
      </c>
      <c r="R59" s="129">
        <f>IF(R51="-","-",SUM(R51:R57)*'3j PAAC PAP'!$G$40)</f>
        <v>2.047587591576745</v>
      </c>
      <c r="S59" s="129">
        <f>IF(S51="-","-",SUM(S51:S57)*'3j PAAC PAP'!$G$40)</f>
        <v>1.972017838285764</v>
      </c>
      <c r="T59" s="129">
        <f>IF(T51="-","-",SUM(T51:T57)*'3j PAAC PAP'!$G$40)</f>
        <v>1.7240138971190218</v>
      </c>
      <c r="U59" s="129" t="str">
        <f>IF(U51="-","-",SUM(U51:U57)*'3j PAAC PAP'!$G$40)</f>
        <v>-</v>
      </c>
      <c r="V59" s="129" t="str">
        <f>IF(V51="-","-",SUM(V51:V57)*'3j PAAC PAP'!$G$40)</f>
        <v>-</v>
      </c>
      <c r="W59" s="129" t="str">
        <f>IF(W51="-","-",SUM(W51:W57)*'3j PAAC PAP'!$G$40)</f>
        <v>-</v>
      </c>
      <c r="X59" s="129" t="str">
        <f>IF(X51="-","-",SUM(X51:X57)*'3j PAAC PAP'!$G$40)</f>
        <v>-</v>
      </c>
      <c r="Y59" s="129" t="str">
        <f>IF(Y51="-","-",SUM(Y51:Y57)*'3j PAAC PAP'!$G$40)</f>
        <v>-</v>
      </c>
      <c r="Z59" s="129" t="str">
        <f>IF(Z51="-","-",SUM(Z51:Z57)*'3j PAAC PAP'!$G$40)</f>
        <v>-</v>
      </c>
      <c r="AA59" s="28"/>
    </row>
    <row r="60" spans="1:27" s="29" customFormat="1" ht="11.25" customHeight="1" x14ac:dyDescent="0.15">
      <c r="A60" s="256"/>
      <c r="B60" s="132" t="s">
        <v>388</v>
      </c>
      <c r="C60" s="132" t="s">
        <v>518</v>
      </c>
      <c r="D60" s="134" t="s">
        <v>319</v>
      </c>
      <c r="E60" s="131"/>
      <c r="F60" s="30"/>
      <c r="G60" s="129">
        <f>IF(G54="-","-",SUM(G51:G59)*'3k EBIT'!$E$12)</f>
        <v>9.4977500513489534</v>
      </c>
      <c r="H60" s="129">
        <f>IF(H54="-","-",SUM(H51:H59)*'3k EBIT'!$E$12)</f>
        <v>8.7292659517251394</v>
      </c>
      <c r="I60" s="129">
        <f>IF(I54="-","-",SUM(I51:I59)*'3k EBIT'!$E$12)</f>
        <v>8.074079191195759</v>
      </c>
      <c r="J60" s="129">
        <f>IF(J54="-","-",SUM(J51:J59)*'3k EBIT'!$E$12)</f>
        <v>7.793421940947864</v>
      </c>
      <c r="K60" s="129">
        <f>IF(K54="-","-",SUM(K51:K59)*'3k EBIT'!$E$12)</f>
        <v>8.4579619978654854</v>
      </c>
      <c r="L60" s="129">
        <f>IF(L54="-","-",SUM(L51:L59)*'3k EBIT'!$E$12)</f>
        <v>8.4455424741922318</v>
      </c>
      <c r="M60" s="129">
        <f>IF(M54="-","-",SUM(M51:M59)*'3k EBIT'!$E$12)</f>
        <v>8.944282701047495</v>
      </c>
      <c r="N60" s="129">
        <f>IF(N54="-","-",SUM(N51:N59)*'3k EBIT'!$E$12)</f>
        <v>9.7073381210136294</v>
      </c>
      <c r="O60" s="30"/>
      <c r="P60" s="129">
        <f>IF(P54="-","-",SUM(P51:P59)*'3k EBIT'!$E$12)</f>
        <v>9.7073381210136294</v>
      </c>
      <c r="Q60" s="129">
        <f>IF(Q54="-","-",SUM(Q51:Q59)*'3k EBIT'!$E$12)</f>
        <v>10.658526846490933</v>
      </c>
      <c r="R60" s="129">
        <f>IF(R54="-","-",SUM(R51:R59)*'3k EBIT'!$E$12)</f>
        <v>9.6955355492560109</v>
      </c>
      <c r="S60" s="129">
        <f>IF(S54="-","-",SUM(S51:S59)*'3k EBIT'!$E$12)</f>
        <v>9.3404716609797305</v>
      </c>
      <c r="T60" s="129">
        <f>IF(T54="-","-",SUM(T51:T59)*'3k EBIT'!$E$12)</f>
        <v>8.1742193810259156</v>
      </c>
      <c r="U60" s="129" t="str">
        <f>IF(U54="-","-",SUM(U51:U59)*'3k EBIT'!$E$12)</f>
        <v>-</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15">
      <c r="A61" s="256"/>
      <c r="B61" s="132" t="s">
        <v>292</v>
      </c>
      <c r="C61" s="177" t="s">
        <v>519</v>
      </c>
      <c r="D61" s="134" t="s">
        <v>319</v>
      </c>
      <c r="E61" s="130"/>
      <c r="F61" s="30"/>
      <c r="G61" s="129">
        <f>IF(G56="-","-",SUM(G51:G54,G56:G60)*'3l HAP'!$E$13)</f>
        <v>5.5180355200609315</v>
      </c>
      <c r="H61" s="129">
        <f>IF(H56="-","-",SUM(H51:H54,H56:H60)*'3l HAP'!$E$13)</f>
        <v>4.9276150161300656</v>
      </c>
      <c r="I61" s="129">
        <f>IF(I56="-","-",SUM(I51:I54,I56:I60)*'3l HAP'!$E$13)</f>
        <v>4.3620844525842637</v>
      </c>
      <c r="J61" s="129">
        <f>IF(J56="-","-",SUM(J51:J54,J56:J60)*'3l HAP'!$E$13)</f>
        <v>4.1509110415231127</v>
      </c>
      <c r="K61" s="129">
        <f>IF(K56="-","-",SUM(K51:K54,K56:K60)*'3l HAP'!$E$13)</f>
        <v>4.7214923609238859</v>
      </c>
      <c r="L61" s="129">
        <f>IF(L56="-","-",SUM(L51:L54,L56:L60)*'3l HAP'!$E$13)</f>
        <v>4.7115707573927024</v>
      </c>
      <c r="M61" s="129">
        <f>IF(M56="-","-",SUM(M51:M54,M56:M60)*'3l HAP'!$E$13)</f>
        <v>5.0405276680404105</v>
      </c>
      <c r="N61" s="129">
        <f>IF(N56="-","-",SUM(N51:N54,N56:N60)*'3l HAP'!$E$13)</f>
        <v>5.6274677154534256</v>
      </c>
      <c r="O61" s="30"/>
      <c r="P61" s="129">
        <f>IF(P56="-","-",SUM(P51:P54,P56:P60)*'3l HAP'!$E$13)</f>
        <v>5.6274677154534256</v>
      </c>
      <c r="Q61" s="129">
        <f>IF(Q56="-","-",SUM(Q51:Q54,Q56:Q60)*'3l HAP'!$E$13)</f>
        <v>6.2524355456582592</v>
      </c>
      <c r="R61" s="129">
        <f>IF(R56="-","-",SUM(R51:R54,R56:R60)*'3l HAP'!$E$13)</f>
        <v>5.5168756361169367</v>
      </c>
      <c r="S61" s="129">
        <f>IF(S56="-","-",SUM(S51:S54,S56:S60)*'3l HAP'!$E$13)</f>
        <v>5.2435418488779657</v>
      </c>
      <c r="T61" s="129">
        <f>IF(T56="-","-",SUM(T51:T54,T56:T60)*'3l HAP'!$E$13)</f>
        <v>4.3838563904122205</v>
      </c>
      <c r="U61" s="129" t="str">
        <f>IF(U56="-","-",SUM(U51:U54,U56:U60)*'3l HAP'!$E$13)</f>
        <v>-</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15">
      <c r="A62" s="256"/>
      <c r="B62" s="132" t="s">
        <v>44</v>
      </c>
      <c r="C62" s="132" t="str">
        <f>B62&amp;"_"&amp;D62</f>
        <v>Total_N Wales and Mersey</v>
      </c>
      <c r="D62" s="134" t="s">
        <v>319</v>
      </c>
      <c r="E62" s="131"/>
      <c r="F62" s="30"/>
      <c r="G62" s="129">
        <f t="shared" ref="G62:N62" si="6">IF(G51="-","-",SUM(G51:G61))</f>
        <v>505.39941069269003</v>
      </c>
      <c r="H62" s="129">
        <f t="shared" si="6"/>
        <v>464.36247533615028</v>
      </c>
      <c r="I62" s="129">
        <f t="shared" si="6"/>
        <v>429.31344530403197</v>
      </c>
      <c r="J62" s="129">
        <f t="shared" si="6"/>
        <v>414.33084377077455</v>
      </c>
      <c r="K62" s="129">
        <f t="shared" si="6"/>
        <v>449.8772031126868</v>
      </c>
      <c r="L62" s="129">
        <f t="shared" si="6"/>
        <v>449.21362263845356</v>
      </c>
      <c r="M62" s="129">
        <f t="shared" si="6"/>
        <v>475.79205433064794</v>
      </c>
      <c r="N62" s="129">
        <f t="shared" si="6"/>
        <v>516.53978936670399</v>
      </c>
      <c r="O62" s="30"/>
      <c r="P62" s="129">
        <f t="shared" ref="P62:Z62" si="7">IF(P51="-","-",SUM(P51:P61))</f>
        <v>516.53978936670399</v>
      </c>
      <c r="Q62" s="129">
        <f t="shared" si="7"/>
        <v>567.22730101724903</v>
      </c>
      <c r="R62" s="129">
        <f t="shared" si="7"/>
        <v>515.8080095567077</v>
      </c>
      <c r="S62" s="129">
        <f t="shared" si="7"/>
        <v>496.84711042124405</v>
      </c>
      <c r="T62" s="129">
        <f t="shared" si="7"/>
        <v>434.6057513717023</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15">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t="str">
        <f>IF('3a DF'!V$41="-","-",'3a DF'!V$41)</f>
        <v>-</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15">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56"/>
      <c r="B65" s="135" t="s">
        <v>600</v>
      </c>
      <c r="C65" s="135" t="s">
        <v>601</v>
      </c>
      <c r="D65" s="133" t="s">
        <v>320</v>
      </c>
      <c r="E65" s="128"/>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f>IF('3c AA'!W227="-","-",'3c AA'!W227)</f>
        <v>10.705717509101307</v>
      </c>
      <c r="U65" s="38" t="str">
        <f>IF('3c AA'!X227="-","-",'3c AA'!X227)</f>
        <v>-</v>
      </c>
      <c r="V65" s="38" t="str">
        <f>IF('3c AA'!Y227="-","-",'3c AA'!Y227)</f>
        <v>-</v>
      </c>
      <c r="W65" s="38" t="str">
        <f>IF('3c AA'!Z227="-","-",'3c AA'!Z227)</f>
        <v>-</v>
      </c>
      <c r="X65" s="38" t="str">
        <f>IF('3c AA'!AA227="-","-",'3c AA'!AA227)</f>
        <v>-</v>
      </c>
      <c r="Y65" s="38" t="str">
        <f>IF('3c AA'!AB227="-","-",'3c AA'!AB227)</f>
        <v>-</v>
      </c>
      <c r="Z65" s="38" t="str">
        <f>IF('3c AA'!AC227="-","-",'3c AA'!AC227)</f>
        <v>-</v>
      </c>
      <c r="AA65" s="28"/>
    </row>
    <row r="66" spans="1:27" s="29" customFormat="1" ht="11.25" customHeight="1" x14ac:dyDescent="0.15">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t="str">
        <f>IF('3d PC'!U$42="-","-",'3d PC'!U$42)</f>
        <v>-</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15">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t="str">
        <f>IF('3f NC-Gas'!T48="-","-",'3f NC-Gas'!T48)</f>
        <v>-</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15">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t="str">
        <f>IF('3g CPIH'!Q$16="-","-",'3h OC '!$E$12*('3g CPIH'!Q$16/'3g CPIH'!$G$16))</f>
        <v>-</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15">
      <c r="A69" s="256"/>
      <c r="B69" s="135" t="s">
        <v>349</v>
      </c>
      <c r="C69" s="135" t="s">
        <v>43</v>
      </c>
      <c r="D69" s="133" t="s">
        <v>320</v>
      </c>
      <c r="E69" s="128"/>
      <c r="F69" s="30"/>
      <c r="G69" s="38" t="s">
        <v>333</v>
      </c>
      <c r="H69" s="38" t="s">
        <v>333</v>
      </c>
      <c r="I69" s="38" t="s">
        <v>333</v>
      </c>
      <c r="J69" s="38" t="s">
        <v>333</v>
      </c>
      <c r="K69" s="38">
        <f>IF('3i SMNCC'!G$39="-","-",'3i SMNCC'!G$39)</f>
        <v>0</v>
      </c>
      <c r="L69" s="38">
        <f>IF('3i SMNCC'!H$39="-","-",'3i SMNCC'!H$39)</f>
        <v>-0.14839795210242812</v>
      </c>
      <c r="M69" s="38">
        <f>IF('3i SMNCC'!I$39="-","-",'3i SMNCC'!I$39)</f>
        <v>1.8996756847995959</v>
      </c>
      <c r="N69" s="38">
        <f>IF('3i SMNCC'!J$39="-","-",'3i SMNCC'!J$39)</f>
        <v>12.665313810179313</v>
      </c>
      <c r="O69" s="30"/>
      <c r="P69" s="38">
        <f>IF('3i SMNCC'!L$39="-","-",'3i SMNCC'!L$39)</f>
        <v>12.665313810179313</v>
      </c>
      <c r="Q69" s="38">
        <f>IF('3i SMNCC'!M$39="-","-",'3i SMNCC'!M$39)</f>
        <v>14.640709693750988</v>
      </c>
      <c r="R69" s="38">
        <f>IF('3i SMNCC'!N$39="-","-",'3i SMNCC'!N$39)</f>
        <v>14.927787132222536</v>
      </c>
      <c r="S69" s="38">
        <f>IF('3i SMNCC'!O$39="-","-",'3i SMNCC'!O$39)</f>
        <v>17.170757060355506</v>
      </c>
      <c r="T69" s="38">
        <f>IF('3i SMNCC'!P$39="-","-",'3i SMNCC'!P$39)</f>
        <v>11.164989866554468</v>
      </c>
      <c r="U69" s="38" t="str">
        <f>IF('3i SMNCC'!Q$39="-","-",'3i SMNCC'!Q$39)</f>
        <v>-</v>
      </c>
      <c r="V69" s="38" t="str">
        <f>IF('3i SMNCC'!R$39="-","-",'3i SMNCC'!R$39)</f>
        <v>-</v>
      </c>
      <c r="W69" s="38" t="str">
        <f>IF('3i SMNCC'!S$39="-","-",'3i SMNCC'!S$39)</f>
        <v>-</v>
      </c>
      <c r="X69" s="38" t="str">
        <f>IF('3i SMNCC'!T$39="-","-",'3i SMNCC'!T$39)</f>
        <v>-</v>
      </c>
      <c r="Y69" s="38" t="str">
        <f>IF('3i SMNCC'!U$39="-","-",'3i SMNCC'!U$39)</f>
        <v>-</v>
      </c>
      <c r="Z69" s="38" t="str">
        <f>IF('3i SMNCC'!V$39="-","-",'3i SMNCC'!V$39)</f>
        <v>-</v>
      </c>
      <c r="AA69" s="28"/>
    </row>
    <row r="70" spans="1:27" s="29" customFormat="1" ht="11.25" x14ac:dyDescent="0.15">
      <c r="A70" s="256"/>
      <c r="B70" s="135" t="s">
        <v>349</v>
      </c>
      <c r="C70" s="135" t="s">
        <v>389</v>
      </c>
      <c r="D70" s="133" t="s">
        <v>320</v>
      </c>
      <c r="E70" s="128"/>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f>IF('3g CPIH'!P$16="-","-",'3j PAAC PAP'!$G$22*('3g CPIH'!P$16/'3g CPIH'!$G$16))</f>
        <v>3.3916430528375732</v>
      </c>
      <c r="U70" s="38" t="str">
        <f>IF('3g CPIH'!Q$16="-","-",'3j PAAC PAP'!$G$22*('3g CPIH'!Q$16/'3g CPIH'!$G$16))</f>
        <v>-</v>
      </c>
      <c r="V70" s="38" t="str">
        <f>IF('3g CPIH'!R$16="-","-",'3j PAAC PAP'!$G$22*('3g CPIH'!R$16/'3g CPIH'!$G$16))</f>
        <v>-</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15">
      <c r="A71" s="256"/>
      <c r="B71" s="135" t="s">
        <v>349</v>
      </c>
      <c r="C71" s="135" t="s">
        <v>406</v>
      </c>
      <c r="D71" s="133" t="s">
        <v>320</v>
      </c>
      <c r="E71" s="128"/>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1.779332014957046</v>
      </c>
      <c r="M71" s="38">
        <f>IF(M63="-","-",SUM(M63:M69)*'3j PAAC PAP'!$G$40)</f>
        <v>1.8849669603251136</v>
      </c>
      <c r="N71" s="38">
        <f>IF(N63="-","-",SUM(N63:N69)*'3j PAAC PAP'!$G$40)</f>
        <v>2.0470902227216832</v>
      </c>
      <c r="O71" s="30"/>
      <c r="P71" s="38">
        <f>IF(P63="-","-",SUM(P63:P69)*'3j PAAC PAP'!$G$40)</f>
        <v>2.0470902227216832</v>
      </c>
      <c r="Q71" s="38">
        <f>IF(Q63="-","-",SUM(Q63:Q69)*'3j PAAC PAP'!$G$40)</f>
        <v>2.2372674569964892</v>
      </c>
      <c r="R71" s="38">
        <f>IF(R63="-","-",SUM(R63:R69)*'3j PAAC PAP'!$G$40)</f>
        <v>2.0324161353746231</v>
      </c>
      <c r="S71" s="38">
        <f>IF(S63="-","-",SUM(S63:S69)*'3j PAAC PAP'!$G$40)</f>
        <v>1.952437032371563</v>
      </c>
      <c r="T71" s="38">
        <f>IF(T63="-","-",SUM(T63:T69)*'3j PAAC PAP'!$G$40)</f>
        <v>1.7044330913511156</v>
      </c>
      <c r="U71" s="38" t="str">
        <f>IF(U63="-","-",SUM(U63:U69)*'3j PAAC PAP'!$G$40)</f>
        <v>-</v>
      </c>
      <c r="V71" s="38" t="str">
        <f>IF(V63="-","-",SUM(V63:V69)*'3j PAAC PAP'!$G$40)</f>
        <v>-</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15">
      <c r="A72" s="256"/>
      <c r="B72" s="135" t="s">
        <v>388</v>
      </c>
      <c r="C72" s="135" t="s">
        <v>518</v>
      </c>
      <c r="D72" s="133" t="s">
        <v>320</v>
      </c>
      <c r="E72" s="128"/>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8.4311963573535902</v>
      </c>
      <c r="M72" s="38">
        <f>IF(M66="-","-",SUM(M63:M71)*'3k EBIT'!$E$12)</f>
        <v>8.9289333367664678</v>
      </c>
      <c r="N72" s="38">
        <f>IF(N66="-","-",SUM(N63:N71)*'3k EBIT'!$E$12)</f>
        <v>9.6919887567140073</v>
      </c>
      <c r="O72" s="30"/>
      <c r="P72" s="38">
        <f>IF(P66="-","-",SUM(P63:P71)*'3k EBIT'!$E$12)</f>
        <v>9.6919887567140073</v>
      </c>
      <c r="Q72" s="38">
        <f>IF(Q66="-","-",SUM(Q63:Q71)*'3k EBIT'!$E$12)</f>
        <v>10.587171152233402</v>
      </c>
      <c r="R72" s="38">
        <f>IF(R66="-","-",SUM(R63:R71)*'3k EBIT'!$E$12)</f>
        <v>9.6241798551131588</v>
      </c>
      <c r="S72" s="38">
        <f>IF(S66="-","-",SUM(S63:S71)*'3k EBIT'!$E$12)</f>
        <v>9.2483775350586583</v>
      </c>
      <c r="T72" s="38">
        <f>IF(T66="-","-",SUM(T63:T71)*'3k EBIT'!$E$12)</f>
        <v>8.08212525579291</v>
      </c>
      <c r="U72" s="38" t="str">
        <f>IF(U66="-","-",SUM(U63:U71)*'3k EBIT'!$E$12)</f>
        <v>-</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15">
      <c r="A73" s="256"/>
      <c r="B73" s="135" t="s">
        <v>292</v>
      </c>
      <c r="C73" s="179" t="s">
        <v>519</v>
      </c>
      <c r="D73" s="133" t="s">
        <v>320</v>
      </c>
      <c r="E73" s="127"/>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4.7113160574367106</v>
      </c>
      <c r="M73" s="38">
        <f>IF(M68="-","-",SUM(M63:M66,M68:M72)*'3l HAP'!$E$13)</f>
        <v>5.0402551564994234</v>
      </c>
      <c r="N73" s="38">
        <f>IF(N68="-","-",SUM(N63:N66,N68:N72)*'3l HAP'!$E$13)</f>
        <v>5.6271952039121089</v>
      </c>
      <c r="O73" s="30"/>
      <c r="P73" s="38">
        <f>IF(P68="-","-",SUM(P63:P66,P68:P72)*'3l HAP'!$E$13)</f>
        <v>5.6271952039121089</v>
      </c>
      <c r="Q73" s="38">
        <f>IF(Q68="-","-",SUM(Q63:Q66,Q68:Q72)*'3l HAP'!$E$13)</f>
        <v>6.2511687016480231</v>
      </c>
      <c r="R73" s="38">
        <f>IF(R68="-","-",SUM(R63:R66,R68:R72)*'3l HAP'!$E$13)</f>
        <v>5.5156087921087344</v>
      </c>
      <c r="S73" s="38">
        <f>IF(S68="-","-",SUM(S63:S66,S68:S72)*'3l HAP'!$E$13)</f>
        <v>5.2419068162009648</v>
      </c>
      <c r="T73" s="38">
        <f>IF(T68="-","-",SUM(T63:T66,T68:T72)*'3l HAP'!$E$13)</f>
        <v>4.3822213577474365</v>
      </c>
      <c r="U73" s="38" t="str">
        <f>IF(U68="-","-",SUM(U63:U66,U68:U72)*'3l HAP'!$E$13)</f>
        <v>-</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15">
      <c r="A74" s="256"/>
      <c r="B74" s="135" t="s">
        <v>44</v>
      </c>
      <c r="C74" s="135" t="str">
        <f>B74&amp;"_"&amp;D74</f>
        <v>Total_Midlands</v>
      </c>
      <c r="D74" s="133" t="s">
        <v>320</v>
      </c>
      <c r="E74" s="128"/>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448.45830946939532</v>
      </c>
      <c r="M74" s="38">
        <f t="shared" si="8"/>
        <v>474.98392087484729</v>
      </c>
      <c r="N74" s="38">
        <f t="shared" si="8"/>
        <v>515.73165590992426</v>
      </c>
      <c r="O74" s="30"/>
      <c r="P74" s="38">
        <f t="shared" ref="P74:Z74" si="9">IF(P63="-","-",SUM(P63:P73))</f>
        <v>515.73165590992426</v>
      </c>
      <c r="Q74" s="38">
        <f t="shared" si="9"/>
        <v>563.47047286882366</v>
      </c>
      <c r="R74" s="38">
        <f t="shared" si="9"/>
        <v>512.05118141432013</v>
      </c>
      <c r="S74" s="38">
        <f t="shared" si="9"/>
        <v>491.99841813165295</v>
      </c>
      <c r="T74" s="38">
        <f t="shared" si="9"/>
        <v>429.75705911833745</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15">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t="str">
        <f>IF('3a DF'!V$41="-","-",'3a DF'!V$41)</f>
        <v>-</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15">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15">
      <c r="A77" s="256"/>
      <c r="B77" s="132" t="s">
        <v>600</v>
      </c>
      <c r="C77" s="132" t="s">
        <v>601</v>
      </c>
      <c r="D77" s="134" t="s">
        <v>321</v>
      </c>
      <c r="E77" s="131"/>
      <c r="F77" s="30"/>
      <c r="G77" s="129" t="str">
        <f>IF('3c AA'!J228="-","-",'3c AA'!J228)</f>
        <v>-</v>
      </c>
      <c r="H77" s="129" t="str">
        <f>IF('3c AA'!K228="-","-",'3c AA'!K228)</f>
        <v>-</v>
      </c>
      <c r="I77" s="129" t="str">
        <f>IF('3c AA'!L228="-","-",'3c AA'!L228)</f>
        <v>-</v>
      </c>
      <c r="J77" s="129" t="str">
        <f>IF('3c AA'!M228="-","-",'3c AA'!M228)</f>
        <v>-</v>
      </c>
      <c r="K77" s="129" t="str">
        <f>IF('3c AA'!N228="-","-",'3c AA'!N228)</f>
        <v>-</v>
      </c>
      <c r="L77" s="129" t="str">
        <f>IF('3c AA'!O228="-","-",'3c AA'!O228)</f>
        <v>-</v>
      </c>
      <c r="M77" s="129" t="str">
        <f>IF('3c AA'!P228="-","-",'3c AA'!P228)</f>
        <v>-</v>
      </c>
      <c r="N77" s="129" t="str">
        <f>IF('3c AA'!Q228="-","-",'3c AA'!Q228)</f>
        <v>-</v>
      </c>
      <c r="O77" s="30"/>
      <c r="P77" s="129" t="str">
        <f>IF('3c AA'!S228="-","-",'3c AA'!S228)</f>
        <v>-</v>
      </c>
      <c r="Q77" s="129" t="str">
        <f>IF('3c AA'!T228="-","-",'3c AA'!T228)</f>
        <v>-</v>
      </c>
      <c r="R77" s="129" t="str">
        <f>IF('3c AA'!U228="-","-",'3c AA'!U228)</f>
        <v>-</v>
      </c>
      <c r="S77" s="129" t="str">
        <f>IF('3c AA'!V228="-","-",'3c AA'!V228)</f>
        <v>-</v>
      </c>
      <c r="T77" s="129">
        <f>IF('3c AA'!W228="-","-",'3c AA'!W228)</f>
        <v>10.705717509101307</v>
      </c>
      <c r="U77" s="129" t="str">
        <f>IF('3c AA'!X228="-","-",'3c AA'!X228)</f>
        <v>-</v>
      </c>
      <c r="V77" s="129" t="str">
        <f>IF('3c AA'!Y228="-","-",'3c AA'!Y228)</f>
        <v>-</v>
      </c>
      <c r="W77" s="129" t="str">
        <f>IF('3c AA'!Z228="-","-",'3c AA'!Z228)</f>
        <v>-</v>
      </c>
      <c r="X77" s="129" t="str">
        <f>IF('3c AA'!AA228="-","-",'3c AA'!AA228)</f>
        <v>-</v>
      </c>
      <c r="Y77" s="129" t="str">
        <f>IF('3c AA'!AB228="-","-",'3c AA'!AB228)</f>
        <v>-</v>
      </c>
      <c r="Z77" s="129" t="str">
        <f>IF('3c AA'!AC228="-","-",'3c AA'!AC228)</f>
        <v>-</v>
      </c>
      <c r="AA77" s="28"/>
    </row>
    <row r="78" spans="1:27" s="29" customFormat="1" ht="11.25" x14ac:dyDescent="0.15">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t="str">
        <f>IF('3d PC'!U$42="-","-",'3d PC'!U$42)</f>
        <v>-</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15">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t="str">
        <f>IF('3f NC-Gas'!T49="-","-",'3f NC-Gas'!T49)</f>
        <v>-</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15">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t="str">
        <f>IF('3g CPIH'!Q$16="-","-",'3h OC '!$E$12*('3g CPIH'!Q$16/'3g CPIH'!$G$16))</f>
        <v>-</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15">
      <c r="A81" s="256"/>
      <c r="B81" s="132" t="s">
        <v>349</v>
      </c>
      <c r="C81" s="132" t="s">
        <v>43</v>
      </c>
      <c r="D81" s="134" t="s">
        <v>321</v>
      </c>
      <c r="E81" s="131"/>
      <c r="F81" s="30"/>
      <c r="G81" s="129" t="s">
        <v>333</v>
      </c>
      <c r="H81" s="129" t="s">
        <v>333</v>
      </c>
      <c r="I81" s="129" t="s">
        <v>333</v>
      </c>
      <c r="J81" s="129" t="s">
        <v>333</v>
      </c>
      <c r="K81" s="129">
        <f>IF('3i SMNCC'!G$39="-","-",'3i SMNCC'!G$39)</f>
        <v>0</v>
      </c>
      <c r="L81" s="129">
        <f>IF('3i SMNCC'!H$39="-","-",'3i SMNCC'!H$39)</f>
        <v>-0.14839795210242812</v>
      </c>
      <c r="M81" s="129">
        <f>IF('3i SMNCC'!I$39="-","-",'3i SMNCC'!I$39)</f>
        <v>1.8996756847995959</v>
      </c>
      <c r="N81" s="129">
        <f>IF('3i SMNCC'!J$39="-","-",'3i SMNCC'!J$39)</f>
        <v>12.665313810179313</v>
      </c>
      <c r="O81" s="30"/>
      <c r="P81" s="129">
        <f>IF('3i SMNCC'!L$39="-","-",'3i SMNCC'!L$39)</f>
        <v>12.665313810179313</v>
      </c>
      <c r="Q81" s="129">
        <f>IF('3i SMNCC'!M$39="-","-",'3i SMNCC'!M$39)</f>
        <v>14.640709693750988</v>
      </c>
      <c r="R81" s="129">
        <f>IF('3i SMNCC'!N$39="-","-",'3i SMNCC'!N$39)</f>
        <v>14.927787132222536</v>
      </c>
      <c r="S81" s="129">
        <f>IF('3i SMNCC'!O$39="-","-",'3i SMNCC'!O$39)</f>
        <v>17.170757060355506</v>
      </c>
      <c r="T81" s="129">
        <f>IF('3i SMNCC'!P$39="-","-",'3i SMNCC'!P$39)</f>
        <v>11.164989866554468</v>
      </c>
      <c r="U81" s="129" t="str">
        <f>IF('3i SMNCC'!Q$39="-","-",'3i SMNCC'!Q$39)</f>
        <v>-</v>
      </c>
      <c r="V81" s="129" t="str">
        <f>IF('3i SMNCC'!R$39="-","-",'3i SMNCC'!R$39)</f>
        <v>-</v>
      </c>
      <c r="W81" s="129" t="str">
        <f>IF('3i SMNCC'!S$39="-","-",'3i SMNCC'!S$39)</f>
        <v>-</v>
      </c>
      <c r="X81" s="129" t="str">
        <f>IF('3i SMNCC'!T$39="-","-",'3i SMNCC'!T$39)</f>
        <v>-</v>
      </c>
      <c r="Y81" s="129" t="str">
        <f>IF('3i SMNCC'!U$39="-","-",'3i SMNCC'!U$39)</f>
        <v>-</v>
      </c>
      <c r="Z81" s="129" t="str">
        <f>IF('3i SMNCC'!V$39="-","-",'3i SMNCC'!V$39)</f>
        <v>-</v>
      </c>
      <c r="AA81" s="28"/>
    </row>
    <row r="82" spans="1:27" s="29" customFormat="1" ht="11.25" customHeight="1" x14ac:dyDescent="0.15">
      <c r="A82" s="256"/>
      <c r="B82" s="132" t="s">
        <v>349</v>
      </c>
      <c r="C82" s="132" t="s">
        <v>389</v>
      </c>
      <c r="D82" s="134" t="s">
        <v>321</v>
      </c>
      <c r="E82" s="131"/>
      <c r="F82" s="30"/>
      <c r="G82" s="129">
        <f>IF('3g CPIH'!C$16="-","-",'3j PAAC PAP'!$G$22*('3g CPIH'!C$16/'3g CPIH'!$G$16))</f>
        <v>3.1142016634050882</v>
      </c>
      <c r="H82" s="129">
        <f>IF('3g CPIH'!D$16="-","-",'3j PAAC PAP'!$G$22*('3g CPIH'!D$16/'3g CPIH'!$G$16))</f>
        <v>3.1204363013698631</v>
      </c>
      <c r="I82" s="129">
        <f>IF('3g CPIH'!E$16="-","-",'3j PAAC PAP'!$G$22*('3g CPIH'!E$16/'3g CPIH'!$G$16))</f>
        <v>3.129788258317026</v>
      </c>
      <c r="J82" s="129">
        <f>IF('3g CPIH'!F$16="-","-",'3j PAAC PAP'!$G$22*('3g CPIH'!F$16/'3g CPIH'!$G$16))</f>
        <v>3.1484921722113506</v>
      </c>
      <c r="K82" s="129">
        <f>IF('3g CPIH'!G$16="-","-",'3j PAAC PAP'!$G$22*('3g CPIH'!G$16/'3g CPIH'!$G$16))</f>
        <v>3.1859000000000002</v>
      </c>
      <c r="L82" s="129">
        <f>IF('3g CPIH'!H$16="-","-",'3j PAAC PAP'!$G$22*('3g CPIH'!H$16/'3g CPIH'!$G$16))</f>
        <v>3.2264251467710374</v>
      </c>
      <c r="M82" s="129">
        <f>IF('3g CPIH'!I$16="-","-",'3j PAAC PAP'!$G$22*('3g CPIH'!I$16/'3g CPIH'!$G$16))</f>
        <v>3.2731849315068491</v>
      </c>
      <c r="N82" s="129">
        <f>IF('3g CPIH'!J$16="-","-",'3j PAAC PAP'!$G$22*('3g CPIH'!J$16/'3g CPIH'!$G$16))</f>
        <v>3.3012408023483371</v>
      </c>
      <c r="O82" s="30"/>
      <c r="P82" s="129">
        <f>IF('3g CPIH'!L$16="-","-",'3j PAAC PAP'!$G$22*('3g CPIH'!L$16/'3g CPIH'!$G$16))</f>
        <v>3.3012408023483371</v>
      </c>
      <c r="Q82" s="129">
        <f>IF('3g CPIH'!M$16="-","-",'3j PAAC PAP'!$G$22*('3g CPIH'!M$16/'3g CPIH'!$G$16))</f>
        <v>3.3386486301369862</v>
      </c>
      <c r="R82" s="129">
        <f>IF('3g CPIH'!N$16="-","-",'3j PAAC PAP'!$G$22*('3g CPIH'!N$16/'3g CPIH'!$G$16))</f>
        <v>3.3635871819960861</v>
      </c>
      <c r="S82" s="129">
        <f>IF('3g CPIH'!O$16="-","-",'3j PAAC PAP'!$G$22*('3g CPIH'!O$16/'3g CPIH'!$G$16))</f>
        <v>3.3822910958904111</v>
      </c>
      <c r="T82" s="129">
        <f>IF('3g CPIH'!P$16="-","-",'3j PAAC PAP'!$G$22*('3g CPIH'!P$16/'3g CPIH'!$G$16))</f>
        <v>3.3916430528375732</v>
      </c>
      <c r="U82" s="129" t="str">
        <f>IF('3g CPIH'!Q$16="-","-",'3j PAAC PAP'!$G$22*('3g CPIH'!Q$16/'3g CPIH'!$G$16))</f>
        <v>-</v>
      </c>
      <c r="V82" s="129" t="str">
        <f>IF('3g CPIH'!R$16="-","-",'3j PAAC PAP'!$G$22*('3g CPIH'!R$16/'3g CPIH'!$G$16))</f>
        <v>-</v>
      </c>
      <c r="W82" s="129" t="str">
        <f>IF('3g CPIH'!S$16="-","-",'3j PAAC PAP'!$G$22*('3g CPIH'!S$16/'3g CPIH'!$G$16))</f>
        <v>-</v>
      </c>
      <c r="X82" s="129" t="str">
        <f>IF('3g CPIH'!T$16="-","-",'3j PAAC PAP'!$G$22*('3g CPIH'!T$16/'3g CPIH'!$G$16))</f>
        <v>-</v>
      </c>
      <c r="Y82" s="129" t="str">
        <f>IF('3g CPIH'!U$16="-","-",'3j PAAC PAP'!$G$22*('3g CPIH'!U$16/'3g CPIH'!$G$16))</f>
        <v>-</v>
      </c>
      <c r="Z82" s="129" t="str">
        <f>IF('3g CPIH'!V$16="-","-",'3j PAAC PAP'!$G$22*('3g CPIH'!V$16/'3g CPIH'!$G$16))</f>
        <v>-</v>
      </c>
      <c r="AA82" s="28"/>
    </row>
    <row r="83" spans="1:27" s="29" customFormat="1" ht="11.25" customHeight="1" x14ac:dyDescent="0.15">
      <c r="A83" s="256"/>
      <c r="B83" s="132" t="s">
        <v>349</v>
      </c>
      <c r="C83" s="132" t="s">
        <v>406</v>
      </c>
      <c r="D83" s="134" t="s">
        <v>321</v>
      </c>
      <c r="E83" s="131"/>
      <c r="F83" s="30"/>
      <c r="G83" s="129">
        <f>IF(G75="-","-",SUM(G75:G81)*'3j PAAC PAP'!$G$40)</f>
        <v>2.0074847692290709</v>
      </c>
      <c r="H83" s="129">
        <f>IF(H75="-","-",SUM(H75:H81)*'3j PAAC PAP'!$G$40)</f>
        <v>1.8440660681737815</v>
      </c>
      <c r="I83" s="129">
        <f>IF(I75="-","-",SUM(I75:I81)*'3j PAAC PAP'!$G$40)</f>
        <v>1.6678725559606919</v>
      </c>
      <c r="J83" s="129">
        <f>IF(J75="-","-",SUM(J75:J81)*'3j PAAC PAP'!$G$40)</f>
        <v>1.6081229423948589</v>
      </c>
      <c r="K83" s="129">
        <f>IF(K75="-","-",SUM(K75:K81)*'3j PAAC PAP'!$G$40)</f>
        <v>1.755651305274363</v>
      </c>
      <c r="L83" s="129">
        <f>IF(L75="-","-",SUM(L75:L81)*'3j PAAC PAP'!$G$40)</f>
        <v>1.7528438180506858</v>
      </c>
      <c r="M83" s="129">
        <f>IF(M75="-","-",SUM(M75:M81)*'3j PAAC PAP'!$G$40)</f>
        <v>1.8366496094378266</v>
      </c>
      <c r="N83" s="129">
        <f>IF(N75="-","-",SUM(N75:N81)*'3j PAAC PAP'!$G$40)</f>
        <v>1.9987728718339137</v>
      </c>
      <c r="O83" s="30"/>
      <c r="P83" s="129">
        <f>IF(P75="-","-",SUM(P75:P81)*'3j PAAC PAP'!$G$40)</f>
        <v>1.9987728718339137</v>
      </c>
      <c r="Q83" s="129">
        <f>IF(Q75="-","-",SUM(Q75:Q81)*'3j PAAC PAP'!$G$40)</f>
        <v>2.2058714947107947</v>
      </c>
      <c r="R83" s="129">
        <f>IF(R75="-","-",SUM(R75:R81)*'3j PAAC PAP'!$G$40)</f>
        <v>2.0010201730919035</v>
      </c>
      <c r="S83" s="129">
        <f>IF(S75="-","-",SUM(S75:S81)*'3j PAAC PAP'!$G$40)</f>
        <v>1.9271776665953124</v>
      </c>
      <c r="T83" s="129">
        <f>IF(T75="-","-",SUM(T75:T81)*'3j PAAC PAP'!$G$40)</f>
        <v>1.6791737255927162</v>
      </c>
      <c r="U83" s="129" t="str">
        <f>IF(U75="-","-",SUM(U75:U81)*'3j PAAC PAP'!$G$40)</f>
        <v>-</v>
      </c>
      <c r="V83" s="129" t="str">
        <f>IF(V75="-","-",SUM(V75:V81)*'3j PAAC PAP'!$G$40)</f>
        <v>-</v>
      </c>
      <c r="W83" s="129" t="str">
        <f>IF(W75="-","-",SUM(W75:W81)*'3j PAAC PAP'!$G$40)</f>
        <v>-</v>
      </c>
      <c r="X83" s="129" t="str">
        <f>IF(X75="-","-",SUM(X75:X81)*'3j PAAC PAP'!$G$40)</f>
        <v>-</v>
      </c>
      <c r="Y83" s="129" t="str">
        <f>IF(Y75="-","-",SUM(Y75:Y81)*'3j PAAC PAP'!$G$40)</f>
        <v>-</v>
      </c>
      <c r="Z83" s="129" t="str">
        <f>IF(Z75="-","-",SUM(Z75:Z81)*'3j PAAC PAP'!$G$40)</f>
        <v>-</v>
      </c>
      <c r="AA83" s="28"/>
    </row>
    <row r="84" spans="1:27" s="29" customFormat="1" ht="11.25" customHeight="1" x14ac:dyDescent="0.15">
      <c r="A84" s="256"/>
      <c r="B84" s="132" t="s">
        <v>388</v>
      </c>
      <c r="C84" s="132" t="s">
        <v>518</v>
      </c>
      <c r="D84" s="134" t="s">
        <v>321</v>
      </c>
      <c r="E84" s="131"/>
      <c r="F84" s="30"/>
      <c r="G84" s="129">
        <f>IF(G78="-","-",SUM(G75:G83)*'3k EBIT'!$E$12)</f>
        <v>9.502090416643135</v>
      </c>
      <c r="H84" s="129">
        <f>IF(H78="-","-",SUM(H75:H83)*'3k EBIT'!$E$12)</f>
        <v>8.7336063170540967</v>
      </c>
      <c r="I84" s="129">
        <f>IF(I78="-","-",SUM(I75:I83)*'3k EBIT'!$E$12)</f>
        <v>7.9050990061011568</v>
      </c>
      <c r="J84" s="129">
        <f>IF(J78="-","-",SUM(J75:J83)*'3k EBIT'!$E$12)</f>
        <v>7.6244417559541136</v>
      </c>
      <c r="K84" s="129">
        <f>IF(K78="-","-",SUM(K75:K83)*'3k EBIT'!$E$12)</f>
        <v>8.3190343213163125</v>
      </c>
      <c r="L84" s="129">
        <f>IF(L78="-","-",SUM(L75:L83)*'3k EBIT'!$E$12)</f>
        <v>8.3066147976361044</v>
      </c>
      <c r="M84" s="129">
        <f>IF(M78="-","-",SUM(M75:M83)*'3k EBIT'!$E$12)</f>
        <v>8.7016830276482242</v>
      </c>
      <c r="N84" s="129">
        <f>IF(N78="-","-",SUM(N75:N83)*'3k EBIT'!$E$12)</f>
        <v>9.4647384475934953</v>
      </c>
      <c r="O84" s="30"/>
      <c r="P84" s="129">
        <f>IF(P78="-","-",SUM(P75:P83)*'3k EBIT'!$E$12)</f>
        <v>9.4647384475934953</v>
      </c>
      <c r="Q84" s="129">
        <f>IF(Q78="-","-",SUM(Q75:Q83)*'3k EBIT'!$E$12)</f>
        <v>10.439506969419808</v>
      </c>
      <c r="R84" s="129">
        <f>IF(R78="-","-",SUM(R75:R83)*'3k EBIT'!$E$12)</f>
        <v>9.4765156723135604</v>
      </c>
      <c r="S84" s="129">
        <f>IF(S78="-","-",SUM(S75:S83)*'3k EBIT'!$E$12)</f>
        <v>9.1295755193154058</v>
      </c>
      <c r="T84" s="129">
        <f>IF(T78="-","-",SUM(T75:T83)*'3k EBIT'!$E$12)</f>
        <v>7.9633232401336169</v>
      </c>
      <c r="U84" s="129" t="str">
        <f>IF(U78="-","-",SUM(U75:U83)*'3k EBIT'!$E$12)</f>
        <v>-</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15">
      <c r="A85" s="256"/>
      <c r="B85" s="132" t="s">
        <v>292</v>
      </c>
      <c r="C85" s="177" t="s">
        <v>519</v>
      </c>
      <c r="D85" s="134" t="s">
        <v>321</v>
      </c>
      <c r="E85" s="130"/>
      <c r="F85" s="30"/>
      <c r="G85" s="129">
        <f>IF(G80="-","-",SUM(G75:G78,G80:G84)*'3l HAP'!$E$13)</f>
        <v>5.5181125786031036</v>
      </c>
      <c r="H85" s="129">
        <f>IF(H80="-","-",SUM(H75:H78,H80:H84)*'3l HAP'!$E$13)</f>
        <v>4.9276920746728559</v>
      </c>
      <c r="I85" s="129">
        <f>IF(I80="-","-",SUM(I75:I78,I80:I84)*'3l HAP'!$E$13)</f>
        <v>4.3590843901847141</v>
      </c>
      <c r="J85" s="129">
        <f>IF(J80="-","-",SUM(J75:J78,J80:J84)*'3l HAP'!$E$13)</f>
        <v>4.1479109791253537</v>
      </c>
      <c r="K85" s="129">
        <f>IF(K80="-","-",SUM(K75:K78,K80:K84)*'3l HAP'!$E$13)</f>
        <v>4.7190258486612873</v>
      </c>
      <c r="L85" s="129">
        <f>IF(L80="-","-",SUM(L75:L78,L80:L84)*'3l HAP'!$E$13)</f>
        <v>4.7091042451299803</v>
      </c>
      <c r="M85" s="129">
        <f>IF(M80="-","-",SUM(M75:M78,M80:M84)*'3l HAP'!$E$13)</f>
        <v>5.0362205703892826</v>
      </c>
      <c r="N85" s="129">
        <f>IF(N80="-","-",SUM(N75:N78,N80:N84)*'3l HAP'!$E$13)</f>
        <v>5.6231606178019273</v>
      </c>
      <c r="O85" s="30"/>
      <c r="P85" s="129">
        <f>IF(P80="-","-",SUM(P75:P78,P80:P84)*'3l HAP'!$E$13)</f>
        <v>5.6231606178019273</v>
      </c>
      <c r="Q85" s="129">
        <f>IF(Q80="-","-",SUM(Q75:Q78,Q80:Q84)*'3l HAP'!$E$13)</f>
        <v>6.2485470820636246</v>
      </c>
      <c r="R85" s="129">
        <f>IF(R80="-","-",SUM(R75:R78,R80:R84)*'3l HAP'!$E$13)</f>
        <v>5.5129871725245847</v>
      </c>
      <c r="S85" s="129">
        <f>IF(S80="-","-",SUM(S75:S78,S80:S84)*'3l HAP'!$E$13)</f>
        <v>5.2397976135141375</v>
      </c>
      <c r="T85" s="129">
        <f>IF(T80="-","-",SUM(T75:T78,T80:T84)*'3l HAP'!$E$13)</f>
        <v>4.3801121550621005</v>
      </c>
      <c r="U85" s="129" t="str">
        <f>IF(U80="-","-",SUM(U75:U78,U80:U84)*'3l HAP'!$E$13)</f>
        <v>-</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15">
      <c r="A86" s="256"/>
      <c r="B86" s="132" t="s">
        <v>44</v>
      </c>
      <c r="C86" s="132" t="str">
        <f>B86&amp;"_"&amp;D86</f>
        <v>Total_Northern</v>
      </c>
      <c r="D86" s="134" t="s">
        <v>321</v>
      </c>
      <c r="E86" s="131"/>
      <c r="F86" s="30"/>
      <c r="G86" s="129">
        <f t="shared" ref="G86:N86" si="10">IF(G75="-","-",SUM(G75:G85))</f>
        <v>505.62792793551546</v>
      </c>
      <c r="H86" s="129">
        <f t="shared" si="10"/>
        <v>464.5909925808067</v>
      </c>
      <c r="I86" s="129">
        <f t="shared" si="10"/>
        <v>420.41675496284705</v>
      </c>
      <c r="J86" s="129">
        <f t="shared" si="10"/>
        <v>405.43415343489949</v>
      </c>
      <c r="K86" s="129">
        <f t="shared" si="10"/>
        <v>442.56275664438448</v>
      </c>
      <c r="L86" s="129">
        <f t="shared" si="10"/>
        <v>441.89917616978511</v>
      </c>
      <c r="M86" s="129">
        <f t="shared" si="10"/>
        <v>463.01934864389796</v>
      </c>
      <c r="N86" s="129">
        <f t="shared" si="10"/>
        <v>503.76708367885556</v>
      </c>
      <c r="O86" s="30"/>
      <c r="P86" s="129">
        <f t="shared" ref="P86:Z86" si="11">IF(P75="-","-",SUM(P75:P85))</f>
        <v>503.76708367885556</v>
      </c>
      <c r="Q86" s="129">
        <f t="shared" si="11"/>
        <v>555.69605536394772</v>
      </c>
      <c r="R86" s="129">
        <f t="shared" si="11"/>
        <v>504.27676391018093</v>
      </c>
      <c r="S86" s="129">
        <f t="shared" si="11"/>
        <v>485.74357384097732</v>
      </c>
      <c r="T86" s="129">
        <f t="shared" si="11"/>
        <v>423.50221483208213</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15">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t="str">
        <f>IF('3a DF'!V$41="-","-",'3a DF'!V$41)</f>
        <v>-</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15">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56"/>
      <c r="B89" s="135" t="s">
        <v>600</v>
      </c>
      <c r="C89" s="135" t="s">
        <v>601</v>
      </c>
      <c r="D89" s="133" t="s">
        <v>322</v>
      </c>
      <c r="E89" s="128"/>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f>IF('3c AA'!W229="-","-",'3c AA'!W229)</f>
        <v>10.705717509101307</v>
      </c>
      <c r="U89" s="38" t="str">
        <f>IF('3c AA'!X229="-","-",'3c AA'!X229)</f>
        <v>-</v>
      </c>
      <c r="V89" s="38" t="str">
        <f>IF('3c AA'!Y229="-","-",'3c AA'!Y229)</f>
        <v>-</v>
      </c>
      <c r="W89" s="38" t="str">
        <f>IF('3c AA'!Z229="-","-",'3c AA'!Z229)</f>
        <v>-</v>
      </c>
      <c r="X89" s="38" t="str">
        <f>IF('3c AA'!AA229="-","-",'3c AA'!AA229)</f>
        <v>-</v>
      </c>
      <c r="Y89" s="38" t="str">
        <f>IF('3c AA'!AB229="-","-",'3c AA'!AB229)</f>
        <v>-</v>
      </c>
      <c r="Z89" s="38" t="str">
        <f>IF('3c AA'!AC229="-","-",'3c AA'!AC229)</f>
        <v>-</v>
      </c>
      <c r="AA89" s="28"/>
    </row>
    <row r="90" spans="1:27" s="29" customFormat="1" ht="11.25" x14ac:dyDescent="0.15">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t="str">
        <f>IF('3d PC'!U$42="-","-",'3d PC'!U$42)</f>
        <v>-</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15">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t="str">
        <f>IF('3f NC-Gas'!T50="-","-",'3f NC-Gas'!T50)</f>
        <v>-</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15">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t="str">
        <f>IF('3g CPIH'!Q$16="-","-",'3h OC '!$E$12*('3g CPIH'!Q$16/'3g CPIH'!$G$16))</f>
        <v>-</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15">
      <c r="A93" s="256"/>
      <c r="B93" s="135" t="s">
        <v>349</v>
      </c>
      <c r="C93" s="135" t="s">
        <v>43</v>
      </c>
      <c r="D93" s="133" t="s">
        <v>322</v>
      </c>
      <c r="E93" s="128"/>
      <c r="F93" s="30"/>
      <c r="G93" s="38" t="s">
        <v>333</v>
      </c>
      <c r="H93" s="38" t="s">
        <v>333</v>
      </c>
      <c r="I93" s="38" t="s">
        <v>333</v>
      </c>
      <c r="J93" s="38" t="s">
        <v>333</v>
      </c>
      <c r="K93" s="38">
        <f>IF('3i SMNCC'!G$39="-","-",'3i SMNCC'!G$39)</f>
        <v>0</v>
      </c>
      <c r="L93" s="38">
        <f>IF('3i SMNCC'!H$39="-","-",'3i SMNCC'!H$39)</f>
        <v>-0.14839795210242812</v>
      </c>
      <c r="M93" s="38">
        <f>IF('3i SMNCC'!I$39="-","-",'3i SMNCC'!I$39)</f>
        <v>1.8996756847995959</v>
      </c>
      <c r="N93" s="38">
        <f>IF('3i SMNCC'!J$39="-","-",'3i SMNCC'!J$39)</f>
        <v>12.665313810179313</v>
      </c>
      <c r="O93" s="30"/>
      <c r="P93" s="38">
        <f>IF('3i SMNCC'!L$39="-","-",'3i SMNCC'!L$39)</f>
        <v>12.665313810179313</v>
      </c>
      <c r="Q93" s="38">
        <f>IF('3i SMNCC'!M$39="-","-",'3i SMNCC'!M$39)</f>
        <v>14.640709693750988</v>
      </c>
      <c r="R93" s="38">
        <f>IF('3i SMNCC'!N$39="-","-",'3i SMNCC'!N$39)</f>
        <v>14.927787132222536</v>
      </c>
      <c r="S93" s="38">
        <f>IF('3i SMNCC'!O$39="-","-",'3i SMNCC'!O$39)</f>
        <v>17.170757060355506</v>
      </c>
      <c r="T93" s="38">
        <f>IF('3i SMNCC'!P$39="-","-",'3i SMNCC'!P$39)</f>
        <v>11.164989866554468</v>
      </c>
      <c r="U93" s="38" t="str">
        <f>IF('3i SMNCC'!Q$39="-","-",'3i SMNCC'!Q$39)</f>
        <v>-</v>
      </c>
      <c r="V93" s="38" t="str">
        <f>IF('3i SMNCC'!R$39="-","-",'3i SMNCC'!R$39)</f>
        <v>-</v>
      </c>
      <c r="W93" s="38" t="str">
        <f>IF('3i SMNCC'!S$39="-","-",'3i SMNCC'!S$39)</f>
        <v>-</v>
      </c>
      <c r="X93" s="38" t="str">
        <f>IF('3i SMNCC'!T$39="-","-",'3i SMNCC'!T$39)</f>
        <v>-</v>
      </c>
      <c r="Y93" s="38" t="str">
        <f>IF('3i SMNCC'!U$39="-","-",'3i SMNCC'!U$39)</f>
        <v>-</v>
      </c>
      <c r="Z93" s="38" t="str">
        <f>IF('3i SMNCC'!V$39="-","-",'3i SMNCC'!V$39)</f>
        <v>-</v>
      </c>
      <c r="AA93" s="28"/>
    </row>
    <row r="94" spans="1:27" s="29" customFormat="1" ht="11.25" customHeight="1" x14ac:dyDescent="0.15">
      <c r="A94" s="256"/>
      <c r="B94" s="135" t="s">
        <v>349</v>
      </c>
      <c r="C94" s="135" t="s">
        <v>389</v>
      </c>
      <c r="D94" s="133" t="s">
        <v>322</v>
      </c>
      <c r="E94" s="128"/>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f>IF('3g CPIH'!P$16="-","-",'3j PAAC PAP'!$G$22*('3g CPIH'!P$16/'3g CPIH'!$G$16))</f>
        <v>3.3916430528375732</v>
      </c>
      <c r="U94" s="38" t="str">
        <f>IF('3g CPIH'!Q$16="-","-",'3j PAAC PAP'!$G$22*('3g CPIH'!Q$16/'3g CPIH'!$G$16))</f>
        <v>-</v>
      </c>
      <c r="V94" s="38" t="str">
        <f>IF('3g CPIH'!R$16="-","-",'3j PAAC PAP'!$G$22*('3g CPIH'!R$16/'3g CPIH'!$G$16))</f>
        <v>-</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15">
      <c r="A95" s="256"/>
      <c r="B95" s="135" t="s">
        <v>349</v>
      </c>
      <c r="C95" s="135" t="s">
        <v>406</v>
      </c>
      <c r="D95" s="133" t="s">
        <v>322</v>
      </c>
      <c r="E95" s="128"/>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1.7796453159667742</v>
      </c>
      <c r="M95" s="38">
        <f>IF(M87="-","-",SUM(M87:M93)*'3j PAAC PAP'!$G$40)</f>
        <v>1.8815295686683526</v>
      </c>
      <c r="N95" s="38">
        <f>IF(N87="-","-",SUM(N87:N93)*'3j PAAC PAP'!$G$40)</f>
        <v>2.0436528310512911</v>
      </c>
      <c r="O95" s="30"/>
      <c r="P95" s="38">
        <f>IF(P87="-","-",SUM(P87:P93)*'3j PAAC PAP'!$G$40)</f>
        <v>2.0436528310512911</v>
      </c>
      <c r="Q95" s="38">
        <f>IF(Q87="-","-",SUM(Q87:Q93)*'3j PAAC PAP'!$G$40)</f>
        <v>2.2377564059866462</v>
      </c>
      <c r="R95" s="38">
        <f>IF(R87="-","-",SUM(R87:R93)*'3j PAAC PAP'!$G$40)</f>
        <v>2.0329050844488368</v>
      </c>
      <c r="S95" s="38">
        <f>IF(S87="-","-",SUM(S87:S93)*'3j PAAC PAP'!$G$40)</f>
        <v>1.9645869207627582</v>
      </c>
      <c r="T95" s="38">
        <f>IF(T87="-","-",SUM(T87:T93)*'3j PAAC PAP'!$G$40)</f>
        <v>1.716582980246649</v>
      </c>
      <c r="U95" s="38" t="str">
        <f>IF(U87="-","-",SUM(U87:U93)*'3j PAAC PAP'!$G$40)</f>
        <v>-</v>
      </c>
      <c r="V95" s="38" t="str">
        <f>IF(V87="-","-",SUM(V87:V93)*'3j PAAC PAP'!$G$40)</f>
        <v>-</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15">
      <c r="A96" s="256"/>
      <c r="B96" s="135" t="s">
        <v>388</v>
      </c>
      <c r="C96" s="135" t="s">
        <v>518</v>
      </c>
      <c r="D96" s="133" t="s">
        <v>322</v>
      </c>
      <c r="E96" s="128"/>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8.4326699015359665</v>
      </c>
      <c r="M96" s="38">
        <f>IF(M90="-","-",SUM(M87:M95)*'3k EBIT'!$E$12)</f>
        <v>8.9127663014838081</v>
      </c>
      <c r="N96" s="38">
        <f>IF(N90="-","-",SUM(N87:N95)*'3k EBIT'!$E$12)</f>
        <v>9.6758217213672371</v>
      </c>
      <c r="O96" s="30"/>
      <c r="P96" s="38">
        <f>IF(P90="-","-",SUM(P87:P95)*'3k EBIT'!$E$12)</f>
        <v>9.6758217213672371</v>
      </c>
      <c r="Q96" s="38">
        <f>IF(Q90="-","-",SUM(Q87:Q95)*'3k EBIT'!$E$12)</f>
        <v>10.589470819063552</v>
      </c>
      <c r="R96" s="38">
        <f>IF(R90="-","-",SUM(R87:R95)*'3k EBIT'!$E$12)</f>
        <v>9.6264795223386503</v>
      </c>
      <c r="S96" s="38">
        <f>IF(S90="-","-",SUM(S87:S95)*'3k EBIT'!$E$12)</f>
        <v>9.305521932297907</v>
      </c>
      <c r="T96" s="38">
        <f>IF(T90="-","-",SUM(T87:T95)*'3k EBIT'!$E$12)</f>
        <v>8.1392696554042043</v>
      </c>
      <c r="U96" s="38" t="str">
        <f>IF(U90="-","-",SUM(U87:U95)*'3k EBIT'!$E$12)</f>
        <v>-</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15">
      <c r="A97" s="256"/>
      <c r="B97" s="135" t="s">
        <v>292</v>
      </c>
      <c r="C97" s="179" t="s">
        <v>519</v>
      </c>
      <c r="D97" s="133" t="s">
        <v>322</v>
      </c>
      <c r="E97" s="127"/>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4.7113422186371681</v>
      </c>
      <c r="M97" s="38">
        <f>IF(M92="-","-",SUM(M87:M90,M92:M96)*'3l HAP'!$E$13)</f>
        <v>5.0399681280846034</v>
      </c>
      <c r="N97" s="38">
        <f>IF(N92="-","-",SUM(N87:N90,N92:N96)*'3l HAP'!$E$13)</f>
        <v>5.6269081754961503</v>
      </c>
      <c r="O97" s="30"/>
      <c r="P97" s="38">
        <f>IF(P92="-","-",SUM(P87:P90,P92:P96)*'3l HAP'!$E$13)</f>
        <v>5.6269081754961503</v>
      </c>
      <c r="Q97" s="38">
        <f>IF(Q92="-","-",SUM(Q87:Q90,Q92:Q96)*'3l HAP'!$E$13)</f>
        <v>6.2512095297722476</v>
      </c>
      <c r="R97" s="38">
        <f>IF(R92="-","-",SUM(R87:R90,R92:R96)*'3l HAP'!$E$13)</f>
        <v>5.5156496202399792</v>
      </c>
      <c r="S97" s="38">
        <f>IF(S92="-","-",SUM(S87:S90,S92:S96)*'3l HAP'!$E$13)</f>
        <v>5.2429213538368806</v>
      </c>
      <c r="T97" s="38">
        <f>IF(T92="-","-",SUM(T87:T90,T92:T96)*'3l HAP'!$E$13)</f>
        <v>4.3832358954254653</v>
      </c>
      <c r="U97" s="38" t="str">
        <f>IF(U92="-","-",SUM(U87:U90,U92:U96)*'3l HAP'!$E$13)</f>
        <v>-</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15">
      <c r="A98" s="256"/>
      <c r="B98" s="135" t="s">
        <v>44</v>
      </c>
      <c r="C98" s="135" t="str">
        <f>B98&amp;"_"&amp;D98</f>
        <v>Total_North West</v>
      </c>
      <c r="D98" s="133" t="s">
        <v>322</v>
      </c>
      <c r="E98" s="128"/>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448.53589055552868</v>
      </c>
      <c r="M98" s="38">
        <f t="shared" si="12"/>
        <v>474.13273760407316</v>
      </c>
      <c r="N98" s="38">
        <f t="shared" si="12"/>
        <v>514.88047263577482</v>
      </c>
      <c r="O98" s="30"/>
      <c r="P98" s="38">
        <f t="shared" ref="P98:Z98" si="13">IF(P87="-","-",SUM(P87:P97))</f>
        <v>514.88047263577482</v>
      </c>
      <c r="Q98" s="38">
        <f t="shared" si="13"/>
        <v>563.59154874327771</v>
      </c>
      <c r="R98" s="38">
        <f t="shared" si="13"/>
        <v>512.17225730958864</v>
      </c>
      <c r="S98" s="38">
        <f t="shared" si="13"/>
        <v>495.00703128168965</v>
      </c>
      <c r="T98" s="38">
        <f t="shared" si="13"/>
        <v>432.76567239326067</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15">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t="str">
        <f>IF('3a DF'!V$41="-","-",'3a DF'!V$41)</f>
        <v>-</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15">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15">
      <c r="A101" s="256"/>
      <c r="B101" s="132" t="s">
        <v>600</v>
      </c>
      <c r="C101" s="132" t="s">
        <v>601</v>
      </c>
      <c r="D101" s="134" t="s">
        <v>323</v>
      </c>
      <c r="E101" s="131"/>
      <c r="F101" s="30"/>
      <c r="G101" s="129" t="str">
        <f>IF('3c AA'!J230="-","-",'3c AA'!J230)</f>
        <v>-</v>
      </c>
      <c r="H101" s="129" t="str">
        <f>IF('3c AA'!K230="-","-",'3c AA'!K230)</f>
        <v>-</v>
      </c>
      <c r="I101" s="129" t="str">
        <f>IF('3c AA'!L230="-","-",'3c AA'!L230)</f>
        <v>-</v>
      </c>
      <c r="J101" s="129" t="str">
        <f>IF('3c AA'!M230="-","-",'3c AA'!M230)</f>
        <v>-</v>
      </c>
      <c r="K101" s="129" t="str">
        <f>IF('3c AA'!N230="-","-",'3c AA'!N230)</f>
        <v>-</v>
      </c>
      <c r="L101" s="129" t="str">
        <f>IF('3c AA'!O230="-","-",'3c AA'!O230)</f>
        <v>-</v>
      </c>
      <c r="M101" s="129" t="str">
        <f>IF('3c AA'!P230="-","-",'3c AA'!P230)</f>
        <v>-</v>
      </c>
      <c r="N101" s="129" t="str">
        <f>IF('3c AA'!Q230="-","-",'3c AA'!Q230)</f>
        <v>-</v>
      </c>
      <c r="O101" s="30"/>
      <c r="P101" s="129" t="str">
        <f>IF('3c AA'!S230="-","-",'3c AA'!S230)</f>
        <v>-</v>
      </c>
      <c r="Q101" s="129" t="str">
        <f>IF('3c AA'!T230="-","-",'3c AA'!T230)</f>
        <v>-</v>
      </c>
      <c r="R101" s="129" t="str">
        <f>IF('3c AA'!U230="-","-",'3c AA'!U230)</f>
        <v>-</v>
      </c>
      <c r="S101" s="129" t="str">
        <f>IF('3c AA'!V230="-","-",'3c AA'!V230)</f>
        <v>-</v>
      </c>
      <c r="T101" s="129">
        <f>IF('3c AA'!W230="-","-",'3c AA'!W230)</f>
        <v>10.705717509101307</v>
      </c>
      <c r="U101" s="129" t="str">
        <f>IF('3c AA'!X230="-","-",'3c AA'!X230)</f>
        <v>-</v>
      </c>
      <c r="V101" s="129" t="str">
        <f>IF('3c AA'!Y230="-","-",'3c AA'!Y230)</f>
        <v>-</v>
      </c>
      <c r="W101" s="129" t="str">
        <f>IF('3c AA'!Z230="-","-",'3c AA'!Z230)</f>
        <v>-</v>
      </c>
      <c r="X101" s="129" t="str">
        <f>IF('3c AA'!AA230="-","-",'3c AA'!AA230)</f>
        <v>-</v>
      </c>
      <c r="Y101" s="129" t="str">
        <f>IF('3c AA'!AB230="-","-",'3c AA'!AB230)</f>
        <v>-</v>
      </c>
      <c r="Z101" s="129" t="str">
        <f>IF('3c AA'!AC230="-","-",'3c AA'!AC230)</f>
        <v>-</v>
      </c>
      <c r="AA101" s="28"/>
    </row>
    <row r="102" spans="1:27" s="29" customFormat="1" ht="11.25" x14ac:dyDescent="0.15">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t="str">
        <f>IF('3d PC'!U$42="-","-",'3d PC'!U$42)</f>
        <v>-</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15">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t="str">
        <f>IF('3f NC-Gas'!T51="-","-",'3f NC-Gas'!T51)</f>
        <v>-</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15">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t="str">
        <f>IF('3g CPIH'!Q$16="-","-",'3h OC '!$E$12*('3g CPIH'!Q$16/'3g CPIH'!$G$16))</f>
        <v>-</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15">
      <c r="A105" s="256"/>
      <c r="B105" s="132" t="s">
        <v>349</v>
      </c>
      <c r="C105" s="132" t="s">
        <v>43</v>
      </c>
      <c r="D105" s="134" t="s">
        <v>323</v>
      </c>
      <c r="E105" s="131"/>
      <c r="F105" s="30"/>
      <c r="G105" s="129" t="s">
        <v>333</v>
      </c>
      <c r="H105" s="129" t="s">
        <v>333</v>
      </c>
      <c r="I105" s="129" t="s">
        <v>333</v>
      </c>
      <c r="J105" s="129" t="s">
        <v>333</v>
      </c>
      <c r="K105" s="129">
        <f>IF('3i SMNCC'!G$39="-","-",'3i SMNCC'!G$39)</f>
        <v>0</v>
      </c>
      <c r="L105" s="129">
        <f>IF('3i SMNCC'!H$39="-","-",'3i SMNCC'!H$39)</f>
        <v>-0.14839795210242812</v>
      </c>
      <c r="M105" s="129">
        <f>IF('3i SMNCC'!I$39="-","-",'3i SMNCC'!I$39)</f>
        <v>1.8996756847995959</v>
      </c>
      <c r="N105" s="129">
        <f>IF('3i SMNCC'!J$39="-","-",'3i SMNCC'!J$39)</f>
        <v>12.665313810179313</v>
      </c>
      <c r="O105" s="30"/>
      <c r="P105" s="129">
        <f>IF('3i SMNCC'!L$39="-","-",'3i SMNCC'!L$39)</f>
        <v>12.665313810179313</v>
      </c>
      <c r="Q105" s="129">
        <f>IF('3i SMNCC'!M$39="-","-",'3i SMNCC'!M$39)</f>
        <v>14.640709693750988</v>
      </c>
      <c r="R105" s="129">
        <f>IF('3i SMNCC'!N$39="-","-",'3i SMNCC'!N$39)</f>
        <v>14.927787132222536</v>
      </c>
      <c r="S105" s="129">
        <f>IF('3i SMNCC'!O$39="-","-",'3i SMNCC'!O$39)</f>
        <v>17.170757060355506</v>
      </c>
      <c r="T105" s="129">
        <f>IF('3i SMNCC'!P$39="-","-",'3i SMNCC'!P$39)</f>
        <v>11.164989866554468</v>
      </c>
      <c r="U105" s="129" t="str">
        <f>IF('3i SMNCC'!Q$39="-","-",'3i SMNCC'!Q$39)</f>
        <v>-</v>
      </c>
      <c r="V105" s="129" t="str">
        <f>IF('3i SMNCC'!R$39="-","-",'3i SMNCC'!R$39)</f>
        <v>-</v>
      </c>
      <c r="W105" s="129" t="str">
        <f>IF('3i SMNCC'!S$39="-","-",'3i SMNCC'!S$39)</f>
        <v>-</v>
      </c>
      <c r="X105" s="129" t="str">
        <f>IF('3i SMNCC'!T$39="-","-",'3i SMNCC'!T$39)</f>
        <v>-</v>
      </c>
      <c r="Y105" s="129" t="str">
        <f>IF('3i SMNCC'!U$39="-","-",'3i SMNCC'!U$39)</f>
        <v>-</v>
      </c>
      <c r="Z105" s="129" t="str">
        <f>IF('3i SMNCC'!V$39="-","-",'3i SMNCC'!V$39)</f>
        <v>-</v>
      </c>
      <c r="AA105" s="28"/>
    </row>
    <row r="106" spans="1:27" s="29" customFormat="1" ht="11.25" customHeight="1" x14ac:dyDescent="0.15">
      <c r="A106" s="256"/>
      <c r="B106" s="132" t="s">
        <v>349</v>
      </c>
      <c r="C106" s="132" t="s">
        <v>389</v>
      </c>
      <c r="D106" s="134" t="s">
        <v>323</v>
      </c>
      <c r="E106" s="131"/>
      <c r="F106" s="30"/>
      <c r="G106" s="129">
        <f>IF('3g CPIH'!C$16="-","-",'3j PAAC PAP'!$G$22*('3g CPIH'!C$16/'3g CPIH'!$G$16))</f>
        <v>3.1142016634050882</v>
      </c>
      <c r="H106" s="129">
        <f>IF('3g CPIH'!D$16="-","-",'3j PAAC PAP'!$G$22*('3g CPIH'!D$16/'3g CPIH'!$G$16))</f>
        <v>3.1204363013698631</v>
      </c>
      <c r="I106" s="129">
        <f>IF('3g CPIH'!E$16="-","-",'3j PAAC PAP'!$G$22*('3g CPIH'!E$16/'3g CPIH'!$G$16))</f>
        <v>3.129788258317026</v>
      </c>
      <c r="J106" s="129">
        <f>IF('3g CPIH'!F$16="-","-",'3j PAAC PAP'!$G$22*('3g CPIH'!F$16/'3g CPIH'!$G$16))</f>
        <v>3.1484921722113506</v>
      </c>
      <c r="K106" s="129">
        <f>IF('3g CPIH'!G$16="-","-",'3j PAAC PAP'!$G$22*('3g CPIH'!G$16/'3g CPIH'!$G$16))</f>
        <v>3.1859000000000002</v>
      </c>
      <c r="L106" s="129">
        <f>IF('3g CPIH'!H$16="-","-",'3j PAAC PAP'!$G$22*('3g CPIH'!H$16/'3g CPIH'!$G$16))</f>
        <v>3.2264251467710374</v>
      </c>
      <c r="M106" s="129">
        <f>IF('3g CPIH'!I$16="-","-",'3j PAAC PAP'!$G$22*('3g CPIH'!I$16/'3g CPIH'!$G$16))</f>
        <v>3.2731849315068491</v>
      </c>
      <c r="N106" s="129">
        <f>IF('3g CPIH'!J$16="-","-",'3j PAAC PAP'!$G$22*('3g CPIH'!J$16/'3g CPIH'!$G$16))</f>
        <v>3.3012408023483371</v>
      </c>
      <c r="O106" s="30"/>
      <c r="P106" s="129">
        <f>IF('3g CPIH'!L$16="-","-",'3j PAAC PAP'!$G$22*('3g CPIH'!L$16/'3g CPIH'!$G$16))</f>
        <v>3.3012408023483371</v>
      </c>
      <c r="Q106" s="129">
        <f>IF('3g CPIH'!M$16="-","-",'3j PAAC PAP'!$G$22*('3g CPIH'!M$16/'3g CPIH'!$G$16))</f>
        <v>3.3386486301369862</v>
      </c>
      <c r="R106" s="129">
        <f>IF('3g CPIH'!N$16="-","-",'3j PAAC PAP'!$G$22*('3g CPIH'!N$16/'3g CPIH'!$G$16))</f>
        <v>3.3635871819960861</v>
      </c>
      <c r="S106" s="129">
        <f>IF('3g CPIH'!O$16="-","-",'3j PAAC PAP'!$G$22*('3g CPIH'!O$16/'3g CPIH'!$G$16))</f>
        <v>3.3822910958904111</v>
      </c>
      <c r="T106" s="129">
        <f>IF('3g CPIH'!P$16="-","-",'3j PAAC PAP'!$G$22*('3g CPIH'!P$16/'3g CPIH'!$G$16))</f>
        <v>3.3916430528375732</v>
      </c>
      <c r="U106" s="129" t="str">
        <f>IF('3g CPIH'!Q$16="-","-",'3j PAAC PAP'!$G$22*('3g CPIH'!Q$16/'3g CPIH'!$G$16))</f>
        <v>-</v>
      </c>
      <c r="V106" s="129" t="str">
        <f>IF('3g CPIH'!R$16="-","-",'3j PAAC PAP'!$G$22*('3g CPIH'!R$16/'3g CPIH'!$G$16))</f>
        <v>-</v>
      </c>
      <c r="W106" s="129" t="str">
        <f>IF('3g CPIH'!S$16="-","-",'3j PAAC PAP'!$G$22*('3g CPIH'!S$16/'3g CPIH'!$G$16))</f>
        <v>-</v>
      </c>
      <c r="X106" s="129" t="str">
        <f>IF('3g CPIH'!T$16="-","-",'3j PAAC PAP'!$G$22*('3g CPIH'!T$16/'3g CPIH'!$G$16))</f>
        <v>-</v>
      </c>
      <c r="Y106" s="129" t="str">
        <f>IF('3g CPIH'!U$16="-","-",'3j PAAC PAP'!$G$22*('3g CPIH'!U$16/'3g CPIH'!$G$16))</f>
        <v>-</v>
      </c>
      <c r="Z106" s="129" t="str">
        <f>IF('3g CPIH'!V$16="-","-",'3j PAAC PAP'!$G$22*('3g CPIH'!V$16/'3g CPIH'!$G$16))</f>
        <v>-</v>
      </c>
      <c r="AA106" s="28"/>
    </row>
    <row r="107" spans="1:27" s="29" customFormat="1" ht="11.25" customHeight="1" x14ac:dyDescent="0.15">
      <c r="A107" s="256"/>
      <c r="B107" s="132" t="s">
        <v>349</v>
      </c>
      <c r="C107" s="132" t="s">
        <v>406</v>
      </c>
      <c r="D107" s="134" t="s">
        <v>323</v>
      </c>
      <c r="E107" s="131"/>
      <c r="F107" s="30"/>
      <c r="G107" s="129">
        <f>IF(G99="-","-",SUM(G99:G105)*'3j PAAC PAP'!$G$40)</f>
        <v>2.0664081978249005</v>
      </c>
      <c r="H107" s="129">
        <f>IF(H99="-","-",SUM(H99:H105)*'3j PAAC PAP'!$G$40)</f>
        <v>1.9029894967684282</v>
      </c>
      <c r="I107" s="129">
        <f>IF(I99="-","-",SUM(I99:I105)*'3j PAAC PAP'!$G$40)</f>
        <v>1.7457996700138134</v>
      </c>
      <c r="J107" s="129">
        <f>IF(J99="-","-",SUM(J99:J105)*'3j PAAC PAP'!$G$40)</f>
        <v>1.6860500564445495</v>
      </c>
      <c r="K107" s="129">
        <f>IF(K99="-","-",SUM(K99:K105)*'3j PAAC PAP'!$G$40)</f>
        <v>1.8305153543663506</v>
      </c>
      <c r="L107" s="129">
        <f>IF(L99="-","-",SUM(L99:L105)*'3j PAAC PAP'!$G$40)</f>
        <v>1.8277078671429101</v>
      </c>
      <c r="M107" s="129">
        <f>IF(M99="-","-",SUM(M99:M105)*'3j PAAC PAP'!$G$40)</f>
        <v>1.9435629852318483</v>
      </c>
      <c r="N107" s="129">
        <f>IF(N99="-","-",SUM(N99:N105)*'3j PAAC PAP'!$G$40)</f>
        <v>2.1056862476286455</v>
      </c>
      <c r="O107" s="30"/>
      <c r="P107" s="129">
        <f>IF(P99="-","-",SUM(P99:P105)*'3j PAAC PAP'!$G$40)</f>
        <v>2.1056862476286455</v>
      </c>
      <c r="Q107" s="129">
        <f>IF(Q99="-","-",SUM(Q99:Q105)*'3j PAAC PAP'!$G$40)</f>
        <v>2.3088100332193999</v>
      </c>
      <c r="R107" s="129">
        <f>IF(R99="-","-",SUM(R99:R105)*'3j PAAC PAP'!$G$40)</f>
        <v>2.1039587115961318</v>
      </c>
      <c r="S107" s="129">
        <f>IF(S99="-","-",SUM(S99:S105)*'3j PAAC PAP'!$G$40)</f>
        <v>2.0254589738852533</v>
      </c>
      <c r="T107" s="129">
        <f>IF(T99="-","-",SUM(T99:T105)*'3j PAAC PAP'!$G$40)</f>
        <v>1.7774550328563938</v>
      </c>
      <c r="U107" s="129" t="str">
        <f>IF(U99="-","-",SUM(U99:U105)*'3j PAAC PAP'!$G$40)</f>
        <v>-</v>
      </c>
      <c r="V107" s="129" t="str">
        <f>IF(V99="-","-",SUM(V99:V105)*'3j PAAC PAP'!$G$40)</f>
        <v>-</v>
      </c>
      <c r="W107" s="129" t="str">
        <f>IF(W99="-","-",SUM(W99:W105)*'3j PAAC PAP'!$G$40)</f>
        <v>-</v>
      </c>
      <c r="X107" s="129" t="str">
        <f>IF(X99="-","-",SUM(X99:X105)*'3j PAAC PAP'!$G$40)</f>
        <v>-</v>
      </c>
      <c r="Y107" s="129" t="str">
        <f>IF(Y99="-","-",SUM(Y99:Y105)*'3j PAAC PAP'!$G$40)</f>
        <v>-</v>
      </c>
      <c r="Z107" s="129" t="str">
        <f>IF(Z99="-","-",SUM(Z99:Z105)*'3j PAAC PAP'!$G$40)</f>
        <v>-</v>
      </c>
      <c r="AA107" s="28"/>
    </row>
    <row r="108" spans="1:27" s="29" customFormat="1" ht="11.25" customHeight="1" x14ac:dyDescent="0.15">
      <c r="A108" s="256"/>
      <c r="B108" s="132" t="s">
        <v>388</v>
      </c>
      <c r="C108" s="132" t="s">
        <v>518</v>
      </c>
      <c r="D108" s="134" t="s">
        <v>323</v>
      </c>
      <c r="E108" s="131"/>
      <c r="F108" s="30"/>
      <c r="G108" s="129">
        <f>IF(G102="-","-",SUM(G99:G107)*'3k EBIT'!$E$12)</f>
        <v>9.7792241401774724</v>
      </c>
      <c r="H108" s="129">
        <f>IF(H102="-","-",SUM(H99:H107)*'3k EBIT'!$E$12)</f>
        <v>9.0107400405828688</v>
      </c>
      <c r="I108" s="129">
        <f>IF(I102="-","-",SUM(I99:I107)*'3k EBIT'!$E$12)</f>
        <v>8.2716124931210722</v>
      </c>
      <c r="J108" s="129">
        <f>IF(J102="-","-",SUM(J99:J107)*'3k EBIT'!$E$12)</f>
        <v>7.9909552429578943</v>
      </c>
      <c r="K108" s="129">
        <f>IF(K102="-","-",SUM(K99:K107)*'3k EBIT'!$E$12)</f>
        <v>8.6711413384763496</v>
      </c>
      <c r="L108" s="129">
        <f>IF(L102="-","-",SUM(L99:L107)*'3k EBIT'!$E$12)</f>
        <v>8.6587218147972536</v>
      </c>
      <c r="M108" s="129">
        <f>IF(M102="-","-",SUM(M99:M107)*'3k EBIT'!$E$12)</f>
        <v>9.204527187187173</v>
      </c>
      <c r="N108" s="129">
        <f>IF(N102="-","-",SUM(N99:N107)*'3k EBIT'!$E$12)</f>
        <v>9.9675826071357836</v>
      </c>
      <c r="O108" s="30"/>
      <c r="P108" s="129">
        <f>IF(P102="-","-",SUM(P99:P107)*'3k EBIT'!$E$12)</f>
        <v>9.9675826071357836</v>
      </c>
      <c r="Q108" s="129">
        <f>IF(Q102="-","-",SUM(Q99:Q107)*'3k EBIT'!$E$12)</f>
        <v>10.923656333295957</v>
      </c>
      <c r="R108" s="129">
        <f>IF(R102="-","-",SUM(R99:R107)*'3k EBIT'!$E$12)</f>
        <v>9.9606650361691216</v>
      </c>
      <c r="S108" s="129">
        <f>IF(S102="-","-",SUM(S99:S107)*'3k EBIT'!$E$12)</f>
        <v>9.5918205938495014</v>
      </c>
      <c r="T108" s="129">
        <f>IF(T102="-","-",SUM(T99:T107)*'3k EBIT'!$E$12)</f>
        <v>8.4255683145441882</v>
      </c>
      <c r="U108" s="129" t="str">
        <f>IF(U102="-","-",SUM(U99:U107)*'3k EBIT'!$E$12)</f>
        <v>-</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15">
      <c r="A109" s="256"/>
      <c r="B109" s="132" t="s">
        <v>292</v>
      </c>
      <c r="C109" s="177" t="s">
        <v>519</v>
      </c>
      <c r="D109" s="134" t="s">
        <v>323</v>
      </c>
      <c r="E109" s="130"/>
      <c r="F109" s="30"/>
      <c r="G109" s="129">
        <f>IF(G104="-","-",SUM(G99:G102,G104:G108)*'3l HAP'!$E$13)</f>
        <v>5.5230327913674415</v>
      </c>
      <c r="H109" s="129">
        <f>IF(H104="-","-",SUM(H99:H102,H104:H108)*'3l HAP'!$E$13)</f>
        <v>4.9326122874370943</v>
      </c>
      <c r="I109" s="129">
        <f>IF(I104="-","-",SUM(I99:I102,I104:I108)*'3l HAP'!$E$13)</f>
        <v>4.3655914450250242</v>
      </c>
      <c r="J109" s="129">
        <f>IF(J104="-","-",SUM(J99:J102,J104:J108)*'3l HAP'!$E$13)</f>
        <v>4.1544180339653778</v>
      </c>
      <c r="K109" s="129">
        <f>IF(K104="-","-",SUM(K99:K102,K104:K108)*'3l HAP'!$E$13)</f>
        <v>4.7252771320422831</v>
      </c>
      <c r="L109" s="129">
        <f>IF(L104="-","-",SUM(L99:L102,L104:L108)*'3l HAP'!$E$13)</f>
        <v>4.7153555285109965</v>
      </c>
      <c r="M109" s="129">
        <f>IF(M104="-","-",SUM(M99:M102,M104:M108)*'3l HAP'!$E$13)</f>
        <v>5.0451480304640919</v>
      </c>
      <c r="N109" s="129">
        <f>IF(N104="-","-",SUM(N99:N102,N104:N108)*'3l HAP'!$E$13)</f>
        <v>5.632088077876797</v>
      </c>
      <c r="O109" s="30"/>
      <c r="P109" s="129">
        <f>IF(P104="-","-",SUM(P99:P102,P104:P108)*'3l HAP'!$E$13)</f>
        <v>5.632088077876797</v>
      </c>
      <c r="Q109" s="129">
        <f>IF(Q104="-","-",SUM(Q99:Q102,Q104:Q108)*'3l HAP'!$E$13)</f>
        <v>6.25714263604244</v>
      </c>
      <c r="R109" s="129">
        <f>IF(R104="-","-",SUM(R99:R102,R104:R108)*'3l HAP'!$E$13)</f>
        <v>5.5215827265030351</v>
      </c>
      <c r="S109" s="129">
        <f>IF(S104="-","-",SUM(S99:S102,S104:S108)*'3l HAP'!$E$13)</f>
        <v>5.2480042802704236</v>
      </c>
      <c r="T109" s="129">
        <f>IF(T104="-","-",SUM(T99:T102,T104:T108)*'3l HAP'!$E$13)</f>
        <v>4.3883188218161928</v>
      </c>
      <c r="U109" s="129" t="str">
        <f>IF(U104="-","-",SUM(U99:U102,U104:U108)*'3l HAP'!$E$13)</f>
        <v>-</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15">
      <c r="A110" s="256"/>
      <c r="B110" s="132" t="s">
        <v>44</v>
      </c>
      <c r="C110" s="132" t="str">
        <f>B110&amp;"_"&amp;D110</f>
        <v>Total_Southern</v>
      </c>
      <c r="D110" s="134" t="s">
        <v>323</v>
      </c>
      <c r="E110" s="131"/>
      <c r="F110" s="30"/>
      <c r="G110" s="129">
        <f t="shared" ref="G110:N110" si="14">IF(G99="-","-",SUM(G99:G109))</f>
        <v>520.21882757267838</v>
      </c>
      <c r="H110" s="129">
        <f t="shared" si="14"/>
        <v>479.18189221767659</v>
      </c>
      <c r="I110" s="129">
        <f t="shared" si="14"/>
        <v>439.71343757719364</v>
      </c>
      <c r="J110" s="129">
        <f t="shared" si="14"/>
        <v>424.73083604839655</v>
      </c>
      <c r="K110" s="129">
        <f t="shared" si="14"/>
        <v>461.10094854467957</v>
      </c>
      <c r="L110" s="129">
        <f t="shared" si="14"/>
        <v>460.4373680701388</v>
      </c>
      <c r="M110" s="129">
        <f t="shared" si="14"/>
        <v>489.49374725333757</v>
      </c>
      <c r="N110" s="129">
        <f t="shared" si="14"/>
        <v>530.24148228847105</v>
      </c>
      <c r="O110" s="30"/>
      <c r="P110" s="129">
        <f t="shared" ref="P110:Z110" si="15">IF(P99="-","-",SUM(P99:P109))</f>
        <v>530.24148228847105</v>
      </c>
      <c r="Q110" s="129">
        <f t="shared" si="15"/>
        <v>581.18618585987736</v>
      </c>
      <c r="R110" s="129">
        <f t="shared" si="15"/>
        <v>529.76689440502662</v>
      </c>
      <c r="S110" s="129">
        <f t="shared" si="15"/>
        <v>510.08045859208266</v>
      </c>
      <c r="T110" s="129">
        <f t="shared" si="15"/>
        <v>447.83909957668408</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15">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t="str">
        <f>IF('3a DF'!V$41="-","-",'3a DF'!V$41)</f>
        <v>-</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15">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56"/>
      <c r="B113" s="135" t="s">
        <v>600</v>
      </c>
      <c r="C113" s="135" t="s">
        <v>601</v>
      </c>
      <c r="D113" s="133" t="s">
        <v>324</v>
      </c>
      <c r="E113" s="128"/>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f>IF('3c AA'!W231="-","-",'3c AA'!W231)</f>
        <v>10.705717509101307</v>
      </c>
      <c r="U113" s="38" t="str">
        <f>IF('3c AA'!X231="-","-",'3c AA'!X231)</f>
        <v>-</v>
      </c>
      <c r="V113" s="38" t="str">
        <f>IF('3c AA'!Y231="-","-",'3c AA'!Y231)</f>
        <v>-</v>
      </c>
      <c r="W113" s="38" t="str">
        <f>IF('3c AA'!Z231="-","-",'3c AA'!Z231)</f>
        <v>-</v>
      </c>
      <c r="X113" s="38" t="str">
        <f>IF('3c AA'!AA231="-","-",'3c AA'!AA231)</f>
        <v>-</v>
      </c>
      <c r="Y113" s="38" t="str">
        <f>IF('3c AA'!AB231="-","-",'3c AA'!AB231)</f>
        <v>-</v>
      </c>
      <c r="Z113" s="38" t="str">
        <f>IF('3c AA'!AC231="-","-",'3c AA'!AC231)</f>
        <v>-</v>
      </c>
      <c r="AA113" s="28"/>
    </row>
    <row r="114" spans="1:27" s="29" customFormat="1" ht="12.4" customHeight="1" x14ac:dyDescent="0.15">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t="str">
        <f>IF('3d PC'!U$42="-","-",'3d PC'!U$42)</f>
        <v>-</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15">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t="str">
        <f>IF('3f NC-Gas'!T52="-","-",'3f NC-Gas'!T52)</f>
        <v>-</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15">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t="str">
        <f>IF('3g CPIH'!Q$16="-","-",'3h OC '!$E$12*('3g CPIH'!Q$16/'3g CPIH'!$G$16))</f>
        <v>-</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15">
      <c r="A117" s="256"/>
      <c r="B117" s="135" t="s">
        <v>349</v>
      </c>
      <c r="C117" s="135" t="s">
        <v>43</v>
      </c>
      <c r="D117" s="133" t="s">
        <v>324</v>
      </c>
      <c r="E117" s="128"/>
      <c r="F117" s="30"/>
      <c r="G117" s="38" t="s">
        <v>333</v>
      </c>
      <c r="H117" s="38" t="s">
        <v>333</v>
      </c>
      <c r="I117" s="38" t="s">
        <v>333</v>
      </c>
      <c r="J117" s="38" t="s">
        <v>333</v>
      </c>
      <c r="K117" s="38">
        <f>IF('3i SMNCC'!G$39="-","-",'3i SMNCC'!G$39)</f>
        <v>0</v>
      </c>
      <c r="L117" s="38">
        <f>IF('3i SMNCC'!H$39="-","-",'3i SMNCC'!H$39)</f>
        <v>-0.14839795210242812</v>
      </c>
      <c r="M117" s="38">
        <f>IF('3i SMNCC'!I$39="-","-",'3i SMNCC'!I$39)</f>
        <v>1.8996756847995959</v>
      </c>
      <c r="N117" s="38">
        <f>IF('3i SMNCC'!J$39="-","-",'3i SMNCC'!J$39)</f>
        <v>12.665313810179313</v>
      </c>
      <c r="O117" s="30"/>
      <c r="P117" s="38">
        <f>IF('3i SMNCC'!L$39="-","-",'3i SMNCC'!L$39)</f>
        <v>12.665313810179313</v>
      </c>
      <c r="Q117" s="38">
        <f>IF('3i SMNCC'!M$39="-","-",'3i SMNCC'!M$39)</f>
        <v>14.640709693750988</v>
      </c>
      <c r="R117" s="38">
        <f>IF('3i SMNCC'!N$39="-","-",'3i SMNCC'!N$39)</f>
        <v>14.927787132222536</v>
      </c>
      <c r="S117" s="38">
        <f>IF('3i SMNCC'!O$39="-","-",'3i SMNCC'!O$39)</f>
        <v>17.170757060355506</v>
      </c>
      <c r="T117" s="38">
        <f>IF('3i SMNCC'!P$39="-","-",'3i SMNCC'!P$39)</f>
        <v>11.164989866554468</v>
      </c>
      <c r="U117" s="38" t="str">
        <f>IF('3i SMNCC'!Q$39="-","-",'3i SMNCC'!Q$39)</f>
        <v>-</v>
      </c>
      <c r="V117" s="38" t="str">
        <f>IF('3i SMNCC'!R$39="-","-",'3i SMNCC'!R$39)</f>
        <v>-</v>
      </c>
      <c r="W117" s="38" t="str">
        <f>IF('3i SMNCC'!S$39="-","-",'3i SMNCC'!S$39)</f>
        <v>-</v>
      </c>
      <c r="X117" s="38" t="str">
        <f>IF('3i SMNCC'!T$39="-","-",'3i SMNCC'!T$39)</f>
        <v>-</v>
      </c>
      <c r="Y117" s="38" t="str">
        <f>IF('3i SMNCC'!U$39="-","-",'3i SMNCC'!U$39)</f>
        <v>-</v>
      </c>
      <c r="Z117" s="38" t="str">
        <f>IF('3i SMNCC'!V$39="-","-",'3i SMNCC'!V$39)</f>
        <v>-</v>
      </c>
      <c r="AA117" s="28"/>
    </row>
    <row r="118" spans="1:27" s="29" customFormat="1" ht="11.25" customHeight="1" x14ac:dyDescent="0.15">
      <c r="A118" s="256"/>
      <c r="B118" s="135" t="s">
        <v>349</v>
      </c>
      <c r="C118" s="135" t="s">
        <v>389</v>
      </c>
      <c r="D118" s="133" t="s">
        <v>324</v>
      </c>
      <c r="E118" s="128"/>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f>IF('3g CPIH'!P$16="-","-",'3j PAAC PAP'!$G$22*('3g CPIH'!P$16/'3g CPIH'!$G$16))</f>
        <v>3.3916430528375732</v>
      </c>
      <c r="U118" s="38" t="str">
        <f>IF('3g CPIH'!Q$16="-","-",'3j PAAC PAP'!$G$22*('3g CPIH'!Q$16/'3g CPIH'!$G$16))</f>
        <v>-</v>
      </c>
      <c r="V118" s="38" t="str">
        <f>IF('3g CPIH'!R$16="-","-",'3j PAAC PAP'!$G$22*('3g CPIH'!R$16/'3g CPIH'!$G$16))</f>
        <v>-</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15">
      <c r="A119" s="256"/>
      <c r="B119" s="135" t="s">
        <v>349</v>
      </c>
      <c r="C119" s="135" t="s">
        <v>406</v>
      </c>
      <c r="D119" s="133" t="s">
        <v>324</v>
      </c>
      <c r="E119" s="128"/>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1.8231088174945267</v>
      </c>
      <c r="M119" s="38">
        <f>IF(M111="-","-",SUM(M111:M117)*'3j PAAC PAP'!$G$40)</f>
        <v>1.9445603772536106</v>
      </c>
      <c r="N119" s="38">
        <f>IF(N111="-","-",SUM(N111:N117)*'3j PAAC PAP'!$G$40)</f>
        <v>2.1066836396519824</v>
      </c>
      <c r="O119" s="30"/>
      <c r="P119" s="38">
        <f>IF(P111="-","-",SUM(P111:P117)*'3j PAAC PAP'!$G$40)</f>
        <v>2.1066836396519824</v>
      </c>
      <c r="Q119" s="38">
        <f>IF(Q111="-","-",SUM(Q111:Q117)*'3j PAAC PAP'!$G$40)</f>
        <v>2.2856851993996119</v>
      </c>
      <c r="R119" s="38">
        <f>IF(R111="-","-",SUM(R111:R117)*'3j PAAC PAP'!$G$40)</f>
        <v>2.080833877766632</v>
      </c>
      <c r="S119" s="38">
        <f>IF(S111="-","-",SUM(S111:S117)*'3j PAAC PAP'!$G$40)</f>
        <v>2.0084504295011585</v>
      </c>
      <c r="T119" s="38">
        <f>IF(T111="-","-",SUM(T111:T117)*'3j PAAC PAP'!$G$40)</f>
        <v>1.7604464884140272</v>
      </c>
      <c r="U119" s="38" t="str">
        <f>IF(U111="-","-",SUM(U111:U117)*'3j PAAC PAP'!$G$40)</f>
        <v>-</v>
      </c>
      <c r="V119" s="38" t="str">
        <f>IF(V111="-","-",SUM(V111:V117)*'3j PAAC PAP'!$G$40)</f>
        <v>-</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15">
      <c r="A120" s="256"/>
      <c r="B120" s="135" t="s">
        <v>388</v>
      </c>
      <c r="C120" s="135" t="s">
        <v>518</v>
      </c>
      <c r="D120" s="133" t="s">
        <v>324</v>
      </c>
      <c r="E120" s="128"/>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8.6370911700070767</v>
      </c>
      <c r="M120" s="38">
        <f>IF(M114="-","-",SUM(M111:M119)*'3k EBIT'!$E$12)</f>
        <v>9.2092182068953168</v>
      </c>
      <c r="N120" s="38">
        <f>IF(N114="-","-",SUM(N111:N119)*'3k EBIT'!$E$12)</f>
        <v>9.972273626851333</v>
      </c>
      <c r="O120" s="30"/>
      <c r="P120" s="38">
        <f>IF(P114="-","-",SUM(P111:P119)*'3k EBIT'!$E$12)</f>
        <v>9.972273626851333</v>
      </c>
      <c r="Q120" s="38">
        <f>IF(Q114="-","-",SUM(Q111:Q119)*'3k EBIT'!$E$12)</f>
        <v>10.814893631340015</v>
      </c>
      <c r="R120" s="38">
        <f>IF(R114="-","-",SUM(R111:R119)*'3k EBIT'!$E$12)</f>
        <v>9.8519023341674981</v>
      </c>
      <c r="S120" s="38">
        <f>IF(S114="-","-",SUM(S111:S119)*'3k EBIT'!$E$12)</f>
        <v>9.5118245489927915</v>
      </c>
      <c r="T120" s="38">
        <f>IF(T114="-","-",SUM(T111:T119)*'3k EBIT'!$E$12)</f>
        <v>8.3455722694134078</v>
      </c>
      <c r="U120" s="38" t="str">
        <f>IF(U114="-","-",SUM(U111:U119)*'3k EBIT'!$E$12)</f>
        <v>-</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15">
      <c r="A121" s="256"/>
      <c r="B121" s="135" t="s">
        <v>292</v>
      </c>
      <c r="C121" s="179" t="s">
        <v>519</v>
      </c>
      <c r="D121" s="133" t="s">
        <v>324</v>
      </c>
      <c r="E121" s="127"/>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4.7149714995547214</v>
      </c>
      <c r="M121" s="38">
        <f>IF(M116="-","-",SUM(M111:M114,M116:M120)*'3l HAP'!$E$13)</f>
        <v>5.0452313145002297</v>
      </c>
      <c r="N121" s="38">
        <f>IF(N116="-","-",SUM(N111:N114,N116:N120)*'3l HAP'!$E$13)</f>
        <v>5.6321713619130662</v>
      </c>
      <c r="O121" s="30"/>
      <c r="P121" s="38">
        <f>IF(P116="-","-",SUM(P111:P114,P116:P120)*'3l HAP'!$E$13)</f>
        <v>5.6321713619130662</v>
      </c>
      <c r="Q121" s="38">
        <f>IF(Q116="-","-",SUM(Q111:Q114,Q116:Q120)*'3l HAP'!$E$13)</f>
        <v>6.2552116706311471</v>
      </c>
      <c r="R121" s="38">
        <f>IF(R116="-","-",SUM(R111:R114,R116:R120)*'3l HAP'!$E$13)</f>
        <v>5.5196517610909313</v>
      </c>
      <c r="S121" s="38">
        <f>IF(S116="-","-",SUM(S111:S114,S116:S120)*'3l HAP'!$E$13)</f>
        <v>5.2465840360793505</v>
      </c>
      <c r="T121" s="38">
        <f>IF(T116="-","-",SUM(T111:T114,T116:T120)*'3l HAP'!$E$13)</f>
        <v>4.3868985776202525</v>
      </c>
      <c r="U121" s="38" t="str">
        <f>IF(U116="-","-",SUM(U111:U114,U116:U120)*'3l HAP'!$E$13)</f>
        <v>-</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15">
      <c r="A122" s="256"/>
      <c r="B122" s="135" t="s">
        <v>44</v>
      </c>
      <c r="C122" s="135" t="str">
        <f>B122&amp;"_"&amp;D122</f>
        <v>Total_South East</v>
      </c>
      <c r="D122" s="133" t="s">
        <v>324</v>
      </c>
      <c r="E122" s="128"/>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459.29852952246745</v>
      </c>
      <c r="M122" s="38">
        <f t="shared" si="16"/>
        <v>489.74072620950568</v>
      </c>
      <c r="N122" s="38">
        <f t="shared" si="16"/>
        <v>530.48846124502904</v>
      </c>
      <c r="O122" s="30"/>
      <c r="P122" s="38">
        <f t="shared" ref="P122:Z122" si="17">IF(P111="-","-",SUM(P111:P121))</f>
        <v>530.48846124502904</v>
      </c>
      <c r="Q122" s="38">
        <f t="shared" si="17"/>
        <v>575.45990452440071</v>
      </c>
      <c r="R122" s="38">
        <f t="shared" si="17"/>
        <v>524.04061306714493</v>
      </c>
      <c r="S122" s="38">
        <f t="shared" si="17"/>
        <v>505.8687219366206</v>
      </c>
      <c r="T122" s="38">
        <f t="shared" si="17"/>
        <v>443.62736290679243</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15">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t="str">
        <f>IF('3a DF'!V$41="-","-",'3a DF'!V$41)</f>
        <v>-</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15">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15">
      <c r="A125" s="256"/>
      <c r="B125" s="132" t="s">
        <v>600</v>
      </c>
      <c r="C125" s="132" t="s">
        <v>601</v>
      </c>
      <c r="D125" s="134" t="s">
        <v>325</v>
      </c>
      <c r="E125" s="131"/>
      <c r="F125" s="30"/>
      <c r="G125" s="129" t="str">
        <f>IF('3c AA'!J232="-","-",'3c AA'!J232)</f>
        <v>-</v>
      </c>
      <c r="H125" s="129" t="str">
        <f>IF('3c AA'!K232="-","-",'3c AA'!K232)</f>
        <v>-</v>
      </c>
      <c r="I125" s="129" t="str">
        <f>IF('3c AA'!L232="-","-",'3c AA'!L232)</f>
        <v>-</v>
      </c>
      <c r="J125" s="129" t="str">
        <f>IF('3c AA'!M232="-","-",'3c AA'!M232)</f>
        <v>-</v>
      </c>
      <c r="K125" s="129" t="str">
        <f>IF('3c AA'!N232="-","-",'3c AA'!N232)</f>
        <v>-</v>
      </c>
      <c r="L125" s="129" t="str">
        <f>IF('3c AA'!O232="-","-",'3c AA'!O232)</f>
        <v>-</v>
      </c>
      <c r="M125" s="129" t="str">
        <f>IF('3c AA'!P232="-","-",'3c AA'!P232)</f>
        <v>-</v>
      </c>
      <c r="N125" s="129" t="str">
        <f>IF('3c AA'!Q232="-","-",'3c AA'!Q232)</f>
        <v>-</v>
      </c>
      <c r="O125" s="30"/>
      <c r="P125" s="129" t="str">
        <f>IF('3c AA'!S232="-","-",'3c AA'!S232)</f>
        <v>-</v>
      </c>
      <c r="Q125" s="129" t="str">
        <f>IF('3c AA'!T232="-","-",'3c AA'!T232)</f>
        <v>-</v>
      </c>
      <c r="R125" s="129" t="str">
        <f>IF('3c AA'!U232="-","-",'3c AA'!U232)</f>
        <v>-</v>
      </c>
      <c r="S125" s="129" t="str">
        <f>IF('3c AA'!V232="-","-",'3c AA'!V232)</f>
        <v>-</v>
      </c>
      <c r="T125" s="129">
        <f>IF('3c AA'!W232="-","-",'3c AA'!W232)</f>
        <v>10.705717509101307</v>
      </c>
      <c r="U125" s="129" t="str">
        <f>IF('3c AA'!X232="-","-",'3c AA'!X232)</f>
        <v>-</v>
      </c>
      <c r="V125" s="129" t="str">
        <f>IF('3c AA'!Y232="-","-",'3c AA'!Y232)</f>
        <v>-</v>
      </c>
      <c r="W125" s="129" t="str">
        <f>IF('3c AA'!Z232="-","-",'3c AA'!Z232)</f>
        <v>-</v>
      </c>
      <c r="X125" s="129" t="str">
        <f>IF('3c AA'!AA232="-","-",'3c AA'!AA232)</f>
        <v>-</v>
      </c>
      <c r="Y125" s="129" t="str">
        <f>IF('3c AA'!AB232="-","-",'3c AA'!AB232)</f>
        <v>-</v>
      </c>
      <c r="Z125" s="129" t="str">
        <f>IF('3c AA'!AC232="-","-",'3c AA'!AC232)</f>
        <v>-</v>
      </c>
      <c r="AA125" s="28"/>
    </row>
    <row r="126" spans="1:27" s="29" customFormat="1" ht="11.25" customHeight="1" x14ac:dyDescent="0.15">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t="str">
        <f>IF('3d PC'!U$42="-","-",'3d PC'!U$42)</f>
        <v>-</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15">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t="str">
        <f>IF('3f NC-Gas'!T53="-","-",'3f NC-Gas'!T53)</f>
        <v>-</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15">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t="str">
        <f>IF('3g CPIH'!Q$16="-","-",'3h OC '!$E$12*('3g CPIH'!Q$16/'3g CPIH'!$G$16))</f>
        <v>-</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15">
      <c r="A129" s="256"/>
      <c r="B129" s="132" t="s">
        <v>349</v>
      </c>
      <c r="C129" s="132" t="s">
        <v>43</v>
      </c>
      <c r="D129" s="134" t="s">
        <v>325</v>
      </c>
      <c r="E129" s="131"/>
      <c r="F129" s="30"/>
      <c r="G129" s="129" t="s">
        <v>333</v>
      </c>
      <c r="H129" s="129" t="s">
        <v>333</v>
      </c>
      <c r="I129" s="129" t="s">
        <v>333</v>
      </c>
      <c r="J129" s="129" t="s">
        <v>333</v>
      </c>
      <c r="K129" s="129">
        <f>IF('3i SMNCC'!G$39="-","-",'3i SMNCC'!G$39)</f>
        <v>0</v>
      </c>
      <c r="L129" s="129">
        <f>IF('3i SMNCC'!H$39="-","-",'3i SMNCC'!H$39)</f>
        <v>-0.14839795210242812</v>
      </c>
      <c r="M129" s="129">
        <f>IF('3i SMNCC'!I$39="-","-",'3i SMNCC'!I$39)</f>
        <v>1.8996756847995959</v>
      </c>
      <c r="N129" s="129">
        <f>IF('3i SMNCC'!J$39="-","-",'3i SMNCC'!J$39)</f>
        <v>12.665313810179313</v>
      </c>
      <c r="O129" s="30"/>
      <c r="P129" s="129">
        <f>IF('3i SMNCC'!L$39="-","-",'3i SMNCC'!L$39)</f>
        <v>12.665313810179313</v>
      </c>
      <c r="Q129" s="129">
        <f>IF('3i SMNCC'!M$39="-","-",'3i SMNCC'!M$39)</f>
        <v>14.640709693750988</v>
      </c>
      <c r="R129" s="129">
        <f>IF('3i SMNCC'!N$39="-","-",'3i SMNCC'!N$39)</f>
        <v>14.927787132222536</v>
      </c>
      <c r="S129" s="129">
        <f>IF('3i SMNCC'!O$39="-","-",'3i SMNCC'!O$39)</f>
        <v>17.170757060355506</v>
      </c>
      <c r="T129" s="129">
        <f>IF('3i SMNCC'!P$39="-","-",'3i SMNCC'!P$39)</f>
        <v>11.164989866554468</v>
      </c>
      <c r="U129" s="129" t="str">
        <f>IF('3i SMNCC'!Q$39="-","-",'3i SMNCC'!Q$39)</f>
        <v>-</v>
      </c>
      <c r="V129" s="129" t="str">
        <f>IF('3i SMNCC'!R$39="-","-",'3i SMNCC'!R$39)</f>
        <v>-</v>
      </c>
      <c r="W129" s="129" t="str">
        <f>IF('3i SMNCC'!S$39="-","-",'3i SMNCC'!S$39)</f>
        <v>-</v>
      </c>
      <c r="X129" s="129" t="str">
        <f>IF('3i SMNCC'!T$39="-","-",'3i SMNCC'!T$39)</f>
        <v>-</v>
      </c>
      <c r="Y129" s="129" t="str">
        <f>IF('3i SMNCC'!U$39="-","-",'3i SMNCC'!U$39)</f>
        <v>-</v>
      </c>
      <c r="Z129" s="129" t="str">
        <f>IF('3i SMNCC'!V$39="-","-",'3i SMNCC'!V$39)</f>
        <v>-</v>
      </c>
      <c r="AA129" s="28"/>
    </row>
    <row r="130" spans="1:27" s="29" customFormat="1" ht="11.25" customHeight="1" x14ac:dyDescent="0.15">
      <c r="A130" s="256"/>
      <c r="B130" s="132" t="s">
        <v>349</v>
      </c>
      <c r="C130" s="132" t="s">
        <v>389</v>
      </c>
      <c r="D130" s="134" t="s">
        <v>325</v>
      </c>
      <c r="E130" s="131"/>
      <c r="F130" s="30"/>
      <c r="G130" s="129">
        <f>IF('3g CPIH'!C$16="-","-",'3j PAAC PAP'!$G$22*('3g CPIH'!C$16/'3g CPIH'!$G$16))</f>
        <v>3.1142016634050882</v>
      </c>
      <c r="H130" s="129">
        <f>IF('3g CPIH'!D$16="-","-",'3j PAAC PAP'!$G$22*('3g CPIH'!D$16/'3g CPIH'!$G$16))</f>
        <v>3.1204363013698631</v>
      </c>
      <c r="I130" s="129">
        <f>IF('3g CPIH'!E$16="-","-",'3j PAAC PAP'!$G$22*('3g CPIH'!E$16/'3g CPIH'!$G$16))</f>
        <v>3.129788258317026</v>
      </c>
      <c r="J130" s="129">
        <f>IF('3g CPIH'!F$16="-","-",'3j PAAC PAP'!$G$22*('3g CPIH'!F$16/'3g CPIH'!$G$16))</f>
        <v>3.1484921722113506</v>
      </c>
      <c r="K130" s="129">
        <f>IF('3g CPIH'!G$16="-","-",'3j PAAC PAP'!$G$22*('3g CPIH'!G$16/'3g CPIH'!$G$16))</f>
        <v>3.1859000000000002</v>
      </c>
      <c r="L130" s="129">
        <f>IF('3g CPIH'!H$16="-","-",'3j PAAC PAP'!$G$22*('3g CPIH'!H$16/'3g CPIH'!$G$16))</f>
        <v>3.2264251467710374</v>
      </c>
      <c r="M130" s="129">
        <f>IF('3g CPIH'!I$16="-","-",'3j PAAC PAP'!$G$22*('3g CPIH'!I$16/'3g CPIH'!$G$16))</f>
        <v>3.2731849315068491</v>
      </c>
      <c r="N130" s="129">
        <f>IF('3g CPIH'!J$16="-","-",'3j PAAC PAP'!$G$22*('3g CPIH'!J$16/'3g CPIH'!$G$16))</f>
        <v>3.3012408023483371</v>
      </c>
      <c r="O130" s="30"/>
      <c r="P130" s="129">
        <f>IF('3g CPIH'!L$16="-","-",'3j PAAC PAP'!$G$22*('3g CPIH'!L$16/'3g CPIH'!$G$16))</f>
        <v>3.3012408023483371</v>
      </c>
      <c r="Q130" s="129">
        <f>IF('3g CPIH'!M$16="-","-",'3j PAAC PAP'!$G$22*('3g CPIH'!M$16/'3g CPIH'!$G$16))</f>
        <v>3.3386486301369862</v>
      </c>
      <c r="R130" s="129">
        <f>IF('3g CPIH'!N$16="-","-",'3j PAAC PAP'!$G$22*('3g CPIH'!N$16/'3g CPIH'!$G$16))</f>
        <v>3.3635871819960861</v>
      </c>
      <c r="S130" s="129">
        <f>IF('3g CPIH'!O$16="-","-",'3j PAAC PAP'!$G$22*('3g CPIH'!O$16/'3g CPIH'!$G$16))</f>
        <v>3.3822910958904111</v>
      </c>
      <c r="T130" s="129">
        <f>IF('3g CPIH'!P$16="-","-",'3j PAAC PAP'!$G$22*('3g CPIH'!P$16/'3g CPIH'!$G$16))</f>
        <v>3.3916430528375732</v>
      </c>
      <c r="U130" s="129" t="str">
        <f>IF('3g CPIH'!Q$16="-","-",'3j PAAC PAP'!$G$22*('3g CPIH'!Q$16/'3g CPIH'!$G$16))</f>
        <v>-</v>
      </c>
      <c r="V130" s="129" t="str">
        <f>IF('3g CPIH'!R$16="-","-",'3j PAAC PAP'!$G$22*('3g CPIH'!R$16/'3g CPIH'!$G$16))</f>
        <v>-</v>
      </c>
      <c r="W130" s="129" t="str">
        <f>IF('3g CPIH'!S$16="-","-",'3j PAAC PAP'!$G$22*('3g CPIH'!S$16/'3g CPIH'!$G$16))</f>
        <v>-</v>
      </c>
      <c r="X130" s="129" t="str">
        <f>IF('3g CPIH'!T$16="-","-",'3j PAAC PAP'!$G$22*('3g CPIH'!T$16/'3g CPIH'!$G$16))</f>
        <v>-</v>
      </c>
      <c r="Y130" s="129" t="str">
        <f>IF('3g CPIH'!U$16="-","-",'3j PAAC PAP'!$G$22*('3g CPIH'!U$16/'3g CPIH'!$G$16))</f>
        <v>-</v>
      </c>
      <c r="Z130" s="129" t="str">
        <f>IF('3g CPIH'!V$16="-","-",'3j PAAC PAP'!$G$22*('3g CPIH'!V$16/'3g CPIH'!$G$16))</f>
        <v>-</v>
      </c>
      <c r="AA130" s="28"/>
    </row>
    <row r="131" spans="1:27" s="29" customFormat="1" ht="11.25" customHeight="1" x14ac:dyDescent="0.15">
      <c r="A131" s="256"/>
      <c r="B131" s="132" t="s">
        <v>349</v>
      </c>
      <c r="C131" s="132" t="s">
        <v>406</v>
      </c>
      <c r="D131" s="134" t="s">
        <v>325</v>
      </c>
      <c r="E131" s="131"/>
      <c r="F131" s="30"/>
      <c r="G131" s="129">
        <f>IF(G123="-","-",SUM(G123:G129)*'3j PAAC PAP'!$G$40)</f>
        <v>1.9828560000543187</v>
      </c>
      <c r="H131" s="129">
        <f>IF(H123="-","-",SUM(H123:H129)*'3j PAAC PAP'!$G$40)</f>
        <v>1.8194372990155916</v>
      </c>
      <c r="I131" s="129">
        <f>IF(I123="-","-",SUM(I123:I129)*'3j PAAC PAP'!$G$40)</f>
        <v>1.6728365765338815</v>
      </c>
      <c r="J131" s="129">
        <f>IF(J123="-","-",SUM(J123:J129)*'3j PAAC PAP'!$G$40)</f>
        <v>1.6130869630160793</v>
      </c>
      <c r="K131" s="129">
        <f>IF(K123="-","-",SUM(K123:K129)*'3j PAAC PAP'!$G$40)</f>
        <v>1.7800363062619424</v>
      </c>
      <c r="L131" s="129">
        <f>IF(L123="-","-",SUM(L123:L129)*'3j PAAC PAP'!$G$40)</f>
        <v>1.777228819034953</v>
      </c>
      <c r="M131" s="129">
        <f>IF(M123="-","-",SUM(M123:M129)*'3j PAAC PAP'!$G$40)</f>
        <v>1.8726394020037787</v>
      </c>
      <c r="N131" s="129">
        <f>IF(N123="-","-",SUM(N123:N129)*'3j PAAC PAP'!$G$40)</f>
        <v>2.0347626643899281</v>
      </c>
      <c r="O131" s="30"/>
      <c r="P131" s="129">
        <f>IF(P123="-","-",SUM(P123:P129)*'3j PAAC PAP'!$G$40)</f>
        <v>2.0347626643899281</v>
      </c>
      <c r="Q131" s="129">
        <f>IF(Q123="-","-",SUM(Q123:Q129)*'3j PAAC PAP'!$G$40)</f>
        <v>2.232426530466304</v>
      </c>
      <c r="R131" s="129">
        <f>IF(R123="-","-",SUM(R123:R129)*'3j PAAC PAP'!$G$40)</f>
        <v>2.027575208908694</v>
      </c>
      <c r="S131" s="129">
        <f>IF(S123="-","-",SUM(S123:S129)*'3j PAAC PAP'!$G$40)</f>
        <v>1.9473222524876994</v>
      </c>
      <c r="T131" s="129">
        <f>IF(T123="-","-",SUM(T123:T129)*'3j PAAC PAP'!$G$40)</f>
        <v>1.6993183118527895</v>
      </c>
      <c r="U131" s="129" t="str">
        <f>IF(U123="-","-",SUM(U123:U129)*'3j PAAC PAP'!$G$40)</f>
        <v>-</v>
      </c>
      <c r="V131" s="129" t="str">
        <f>IF(V123="-","-",SUM(V123:V129)*'3j PAAC PAP'!$G$40)</f>
        <v>-</v>
      </c>
      <c r="W131" s="129" t="str">
        <f>IF(W123="-","-",SUM(W123:W129)*'3j PAAC PAP'!$G$40)</f>
        <v>-</v>
      </c>
      <c r="X131" s="129" t="str">
        <f>IF(X123="-","-",SUM(X123:X129)*'3j PAAC PAP'!$G$40)</f>
        <v>-</v>
      </c>
      <c r="Y131" s="129" t="str">
        <f>IF(Y123="-","-",SUM(Y123:Y129)*'3j PAAC PAP'!$G$40)</f>
        <v>-</v>
      </c>
      <c r="Z131" s="129" t="str">
        <f>IF(Z123="-","-",SUM(Z123:Z129)*'3j PAAC PAP'!$G$40)</f>
        <v>-</v>
      </c>
      <c r="AA131" s="28"/>
    </row>
    <row r="132" spans="1:27" s="29" customFormat="1" ht="11.25" x14ac:dyDescent="0.15">
      <c r="A132" s="256"/>
      <c r="B132" s="132" t="s">
        <v>388</v>
      </c>
      <c r="C132" s="132" t="s">
        <v>518</v>
      </c>
      <c r="D132" s="134" t="s">
        <v>325</v>
      </c>
      <c r="E132" s="131"/>
      <c r="F132" s="30"/>
      <c r="G132" s="129">
        <f>IF(G126="-","-",SUM(G123:G131)*'3k EBIT'!$E$12)</f>
        <v>9.3862542769255306</v>
      </c>
      <c r="H132" s="129">
        <f>IF(H126="-","-",SUM(H123:H131)*'3k EBIT'!$E$12)</f>
        <v>8.6177701774143891</v>
      </c>
      <c r="I132" s="129">
        <f>IF(I126="-","-",SUM(I123:I131)*'3k EBIT'!$E$12)</f>
        <v>7.9284462134502967</v>
      </c>
      <c r="J132" s="129">
        <f>IF(J126="-","-",SUM(J123:J131)*'3k EBIT'!$E$12)</f>
        <v>7.6477889635291572</v>
      </c>
      <c r="K132" s="129">
        <f>IF(K126="-","-",SUM(K123:K131)*'3k EBIT'!$E$12)</f>
        <v>8.4337239495867671</v>
      </c>
      <c r="L132" s="129">
        <f>IF(L126="-","-",SUM(L123:L131)*'3k EBIT'!$E$12)</f>
        <v>8.4213044258909822</v>
      </c>
      <c r="M132" s="129">
        <f>IF(M126="-","-",SUM(M123:M131)*'3k EBIT'!$E$12)</f>
        <v>8.8709533070721314</v>
      </c>
      <c r="N132" s="129">
        <f>IF(N126="-","-",SUM(N123:N131)*'3k EBIT'!$E$12)</f>
        <v>9.6340087269706611</v>
      </c>
      <c r="O132" s="30"/>
      <c r="P132" s="129">
        <f>IF(P126="-","-",SUM(P123:P131)*'3k EBIT'!$E$12)</f>
        <v>9.6340087269706611</v>
      </c>
      <c r="Q132" s="129">
        <f>IF(Q126="-","-",SUM(Q123:Q131)*'3k EBIT'!$E$12)</f>
        <v>10.564402891345722</v>
      </c>
      <c r="R132" s="129">
        <f>IF(R126="-","-",SUM(R123:R131)*'3k EBIT'!$E$12)</f>
        <v>9.6014115945276934</v>
      </c>
      <c r="S132" s="129">
        <f>IF(S126="-","-",SUM(S123:S131)*'3k EBIT'!$E$12)</f>
        <v>9.2243212635881626</v>
      </c>
      <c r="T132" s="129">
        <f>IF(T126="-","-",SUM(T123:T131)*'3k EBIT'!$E$12)</f>
        <v>8.0580689861357069</v>
      </c>
      <c r="U132" s="129" t="str">
        <f>IF(U126="-","-",SUM(U123:U131)*'3k EBIT'!$E$12)</f>
        <v>-</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15">
      <c r="A133" s="256"/>
      <c r="B133" s="132" t="s">
        <v>292</v>
      </c>
      <c r="C133" s="177" t="s">
        <v>519</v>
      </c>
      <c r="D133" s="134" t="s">
        <v>325</v>
      </c>
      <c r="E133" s="130"/>
      <c r="F133" s="30"/>
      <c r="G133" s="129">
        <f>IF(G128="-","-",SUM(G123:G126,G128:G132)*'3l HAP'!$E$13)</f>
        <v>5.5160560318720107</v>
      </c>
      <c r="H133" s="129">
        <f>IF(H128="-","-",SUM(H123:H126,H128:H132)*'3l HAP'!$E$13)</f>
        <v>4.925635527943145</v>
      </c>
      <c r="I133" s="129">
        <f>IF(I128="-","-",SUM(I123:I126,I128:I132)*'3l HAP'!$E$13)</f>
        <v>4.3594988948727247</v>
      </c>
      <c r="J133" s="129">
        <f>IF(J128="-","-",SUM(J123:J126,J128:J132)*'3l HAP'!$E$13)</f>
        <v>4.1483254838173753</v>
      </c>
      <c r="K133" s="129">
        <f>IF(K128="-","-",SUM(K123:K126,K128:K132)*'3l HAP'!$E$13)</f>
        <v>4.7210620403082535</v>
      </c>
      <c r="L133" s="129">
        <f>IF(L128="-","-",SUM(L123:L126,L128:L132)*'3l HAP'!$E$13)</f>
        <v>4.7111404367766712</v>
      </c>
      <c r="M133" s="129">
        <f>IF(M128="-","-",SUM(M123:M126,M128:M132)*'3l HAP'!$E$13)</f>
        <v>5.0392257831032854</v>
      </c>
      <c r="N133" s="129">
        <f>IF(N128="-","-",SUM(N123:N126,N128:N132)*'3l HAP'!$E$13)</f>
        <v>5.6261658305151006</v>
      </c>
      <c r="O133" s="30"/>
      <c r="P133" s="129">
        <f>IF(P128="-","-",SUM(P123:P126,P128:P132)*'3l HAP'!$E$13)</f>
        <v>5.6261658305151006</v>
      </c>
      <c r="Q133" s="129">
        <f>IF(Q128="-","-",SUM(Q123:Q126,Q128:Q132)*'3l HAP'!$E$13)</f>
        <v>6.2507644755350373</v>
      </c>
      <c r="R133" s="129">
        <f>IF(R128="-","-",SUM(R123:R126,R128:R132)*'3l HAP'!$E$13)</f>
        <v>5.5152045660011151</v>
      </c>
      <c r="S133" s="129">
        <f>IF(S128="-","-",SUM(S123:S126,S128:S132)*'3l HAP'!$E$13)</f>
        <v>5.2414797228380863</v>
      </c>
      <c r="T133" s="129">
        <f>IF(T128="-","-",SUM(T123:T126,T128:T132)*'3l HAP'!$E$13)</f>
        <v>4.3817942644167509</v>
      </c>
      <c r="U133" s="129" t="str">
        <f>IF(U128="-","-",SUM(U123:U126,U128:U132)*'3l HAP'!$E$13)</f>
        <v>-</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15">
      <c r="A134" s="256"/>
      <c r="B134" s="132" t="s">
        <v>44</v>
      </c>
      <c r="C134" s="132" t="str">
        <f>B134&amp;"_"&amp;D134</f>
        <v>Total_South Wales</v>
      </c>
      <c r="D134" s="134" t="s">
        <v>325</v>
      </c>
      <c r="E134" s="131"/>
      <c r="F134" s="30"/>
      <c r="G134" s="129">
        <f t="shared" ref="G134:N134" si="18">IF(G123="-","-",SUM(G123:G133))</f>
        <v>499.52923497451053</v>
      </c>
      <c r="H134" s="129">
        <f t="shared" si="18"/>
        <v>458.49229962390302</v>
      </c>
      <c r="I134" s="129">
        <f t="shared" si="18"/>
        <v>421.64596934677286</v>
      </c>
      <c r="J134" s="129">
        <f t="shared" si="18"/>
        <v>406.66336783071893</v>
      </c>
      <c r="K134" s="129">
        <f t="shared" si="18"/>
        <v>448.60108656748525</v>
      </c>
      <c r="L134" s="129">
        <f t="shared" si="18"/>
        <v>447.93750609206569</v>
      </c>
      <c r="M134" s="129">
        <f t="shared" si="18"/>
        <v>471.93131225168571</v>
      </c>
      <c r="N134" s="129">
        <f t="shared" si="18"/>
        <v>512.67904728418239</v>
      </c>
      <c r="O134" s="30"/>
      <c r="P134" s="129">
        <f t="shared" ref="P134:Z134" si="19">IF(P123="-","-",SUM(P123:P133))</f>
        <v>512.67904728418239</v>
      </c>
      <c r="Q134" s="129">
        <f t="shared" si="19"/>
        <v>562.27173961727942</v>
      </c>
      <c r="R134" s="129">
        <f t="shared" si="19"/>
        <v>510.85244817868727</v>
      </c>
      <c r="S134" s="129">
        <f t="shared" si="19"/>
        <v>490.73187201018516</v>
      </c>
      <c r="T134" s="129">
        <f t="shared" si="19"/>
        <v>428.49051309233823</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15">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t="str">
        <f>IF('3a DF'!V$41="-","-",'3a DF'!V$41)</f>
        <v>-</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15">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56"/>
      <c r="B137" s="135" t="s">
        <v>600</v>
      </c>
      <c r="C137" s="135" t="s">
        <v>601</v>
      </c>
      <c r="D137" s="133" t="s">
        <v>326</v>
      </c>
      <c r="E137" s="128"/>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f>IF('3c AA'!W233="-","-",'3c AA'!W233)</f>
        <v>10.705717509101307</v>
      </c>
      <c r="U137" s="38" t="str">
        <f>IF('3c AA'!X233="-","-",'3c AA'!X233)</f>
        <v>-</v>
      </c>
      <c r="V137" s="38" t="str">
        <f>IF('3c AA'!Y233="-","-",'3c AA'!Y233)</f>
        <v>-</v>
      </c>
      <c r="W137" s="38" t="str">
        <f>IF('3c AA'!Z233="-","-",'3c AA'!Z233)</f>
        <v>-</v>
      </c>
      <c r="X137" s="38" t="str">
        <f>IF('3c AA'!AA233="-","-",'3c AA'!AA233)</f>
        <v>-</v>
      </c>
      <c r="Y137" s="38" t="str">
        <f>IF('3c AA'!AB233="-","-",'3c AA'!AB233)</f>
        <v>-</v>
      </c>
      <c r="Z137" s="38" t="str">
        <f>IF('3c AA'!AC233="-","-",'3c AA'!AC233)</f>
        <v>-</v>
      </c>
      <c r="AA137" s="28"/>
    </row>
    <row r="138" spans="1:27" s="29" customFormat="1" ht="11.25" customHeight="1" x14ac:dyDescent="0.15">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t="str">
        <f>IF('3d PC'!U$42="-","-",'3d PC'!U$42)</f>
        <v>-</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15">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t="str">
        <f>IF('3f NC-Gas'!T54="-","-",'3f NC-Gas'!T54)</f>
        <v>-</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15">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t="str">
        <f>IF('3g CPIH'!Q$16="-","-",'3h OC '!$E$12*('3g CPIH'!Q$16/'3g CPIH'!$G$16))</f>
        <v>-</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15">
      <c r="A141" s="256"/>
      <c r="B141" s="135" t="s">
        <v>349</v>
      </c>
      <c r="C141" s="135" t="s">
        <v>43</v>
      </c>
      <c r="D141" s="133" t="s">
        <v>326</v>
      </c>
      <c r="E141" s="128"/>
      <c r="F141" s="30"/>
      <c r="G141" s="38" t="s">
        <v>333</v>
      </c>
      <c r="H141" s="38" t="s">
        <v>333</v>
      </c>
      <c r="I141" s="38" t="s">
        <v>333</v>
      </c>
      <c r="J141" s="38" t="s">
        <v>333</v>
      </c>
      <c r="K141" s="38">
        <f>IF('3i SMNCC'!G$39="-","-",'3i SMNCC'!G$39)</f>
        <v>0</v>
      </c>
      <c r="L141" s="38">
        <f>IF('3i SMNCC'!H$39="-","-",'3i SMNCC'!H$39)</f>
        <v>-0.14839795210242812</v>
      </c>
      <c r="M141" s="38">
        <f>IF('3i SMNCC'!I$39="-","-",'3i SMNCC'!I$39)</f>
        <v>1.8996756847995959</v>
      </c>
      <c r="N141" s="38">
        <f>IF('3i SMNCC'!J$39="-","-",'3i SMNCC'!J$39)</f>
        <v>12.665313810179313</v>
      </c>
      <c r="O141" s="30"/>
      <c r="P141" s="38">
        <f>IF('3i SMNCC'!L$39="-","-",'3i SMNCC'!L$39)</f>
        <v>12.665313810179313</v>
      </c>
      <c r="Q141" s="38">
        <f>IF('3i SMNCC'!M$39="-","-",'3i SMNCC'!M$39)</f>
        <v>14.640709693750988</v>
      </c>
      <c r="R141" s="38">
        <f>IF('3i SMNCC'!N$39="-","-",'3i SMNCC'!N$39)</f>
        <v>14.927787132222536</v>
      </c>
      <c r="S141" s="38">
        <f>IF('3i SMNCC'!O$39="-","-",'3i SMNCC'!O$39)</f>
        <v>17.170757060355506</v>
      </c>
      <c r="T141" s="38">
        <f>IF('3i SMNCC'!P$39="-","-",'3i SMNCC'!P$39)</f>
        <v>11.164989866554468</v>
      </c>
      <c r="U141" s="38" t="str">
        <f>IF('3i SMNCC'!Q$39="-","-",'3i SMNCC'!Q$39)</f>
        <v>-</v>
      </c>
      <c r="V141" s="38" t="str">
        <f>IF('3i SMNCC'!R$39="-","-",'3i SMNCC'!R$39)</f>
        <v>-</v>
      </c>
      <c r="W141" s="38" t="str">
        <f>IF('3i SMNCC'!S$39="-","-",'3i SMNCC'!S$39)</f>
        <v>-</v>
      </c>
      <c r="X141" s="38" t="str">
        <f>IF('3i SMNCC'!T$39="-","-",'3i SMNCC'!T$39)</f>
        <v>-</v>
      </c>
      <c r="Y141" s="38" t="str">
        <f>IF('3i SMNCC'!U$39="-","-",'3i SMNCC'!U$39)</f>
        <v>-</v>
      </c>
      <c r="Z141" s="38" t="str">
        <f>IF('3i SMNCC'!V$39="-","-",'3i SMNCC'!V$39)</f>
        <v>-</v>
      </c>
      <c r="AA141" s="28"/>
    </row>
    <row r="142" spans="1:27" s="29" customFormat="1" ht="12.4" customHeight="1" x14ac:dyDescent="0.15">
      <c r="A142" s="256"/>
      <c r="B142" s="135" t="s">
        <v>349</v>
      </c>
      <c r="C142" s="135" t="s">
        <v>389</v>
      </c>
      <c r="D142" s="133" t="s">
        <v>326</v>
      </c>
      <c r="E142" s="128"/>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f>IF('3g CPIH'!P$16="-","-",'3j PAAC PAP'!$G$22*('3g CPIH'!P$16/'3g CPIH'!$G$16))</f>
        <v>3.3916430528375732</v>
      </c>
      <c r="U142" s="38" t="str">
        <f>IF('3g CPIH'!Q$16="-","-",'3j PAAC PAP'!$G$22*('3g CPIH'!Q$16/'3g CPIH'!$G$16))</f>
        <v>-</v>
      </c>
      <c r="V142" s="38" t="str">
        <f>IF('3g CPIH'!R$16="-","-",'3j PAAC PAP'!$G$22*('3g CPIH'!R$16/'3g CPIH'!$G$16))</f>
        <v>-</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15">
      <c r="A143" s="256"/>
      <c r="B143" s="135" t="s">
        <v>349</v>
      </c>
      <c r="C143" s="135" t="s">
        <v>406</v>
      </c>
      <c r="D143" s="133" t="s">
        <v>326</v>
      </c>
      <c r="E143" s="128"/>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1.8263979408066788</v>
      </c>
      <c r="M143" s="38">
        <f>IF(M135="-","-",SUM(M135:M141)*'3j PAAC PAP'!$G$40)</f>
        <v>1.9476874898282313</v>
      </c>
      <c r="N143" s="38">
        <f>IF(N135="-","-",SUM(N135:N141)*'3j PAAC PAP'!$G$40)</f>
        <v>2.1098107522090572</v>
      </c>
      <c r="O143" s="30"/>
      <c r="P143" s="38">
        <f>IF(P135="-","-",SUM(P135:P141)*'3j PAAC PAP'!$G$40)</f>
        <v>2.1098107522090572</v>
      </c>
      <c r="Q143" s="38">
        <f>IF(Q135="-","-",SUM(Q135:Q141)*'3j PAAC PAP'!$G$40)</f>
        <v>2.3221768673689756</v>
      </c>
      <c r="R143" s="38">
        <f>IF(R135="-","-",SUM(R135:R141)*'3j PAAC PAP'!$G$40)</f>
        <v>2.1173255458441949</v>
      </c>
      <c r="S143" s="38">
        <f>IF(S135="-","-",SUM(S135:S141)*'3j PAAC PAP'!$G$40)</f>
        <v>2.0094404904066074</v>
      </c>
      <c r="T143" s="38">
        <f>IF(T135="-","-",SUM(T135:T141)*'3j PAAC PAP'!$G$40)</f>
        <v>1.7614365499686728</v>
      </c>
      <c r="U143" s="38" t="str">
        <f>IF(U135="-","-",SUM(U135:U141)*'3j PAAC PAP'!$G$40)</f>
        <v>-</v>
      </c>
      <c r="V143" s="38" t="str">
        <f>IF(V135="-","-",SUM(V135:V141)*'3j PAAC PAP'!$G$40)</f>
        <v>-</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25" x14ac:dyDescent="0.15">
      <c r="A144" s="256"/>
      <c r="B144" s="135" t="s">
        <v>388</v>
      </c>
      <c r="C144" s="135" t="s">
        <v>518</v>
      </c>
      <c r="D144" s="133" t="s">
        <v>326</v>
      </c>
      <c r="E144" s="128"/>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8.6525608568936399</v>
      </c>
      <c r="M144" s="38">
        <f>IF(M138="-","-",SUM(M135:M143)*'3k EBIT'!$E$12)</f>
        <v>9.2239259109846365</v>
      </c>
      <c r="N144" s="38">
        <f>IF(N138="-","-",SUM(N135:N143)*'3k EBIT'!$E$12)</f>
        <v>9.9869813308581321</v>
      </c>
      <c r="O144" s="30"/>
      <c r="P144" s="38">
        <f>IF(P138="-","-",SUM(P135:P143)*'3k EBIT'!$E$12)</f>
        <v>9.9869813308581321</v>
      </c>
      <c r="Q144" s="38">
        <f>IF(Q138="-","-",SUM(Q135:Q143)*'3k EBIT'!$E$12)</f>
        <v>10.986524374209653</v>
      </c>
      <c r="R144" s="38">
        <f>IF(R138="-","-",SUM(R135:R143)*'3k EBIT'!$E$12)</f>
        <v>10.023533077546032</v>
      </c>
      <c r="S144" s="38">
        <f>IF(S138="-","-",SUM(S135:S143)*'3k EBIT'!$E$12)</f>
        <v>9.5164810883658628</v>
      </c>
      <c r="T144" s="38">
        <f>IF(T138="-","-",SUM(T135:T143)*'3k EBIT'!$E$12)</f>
        <v>8.3502288118398376</v>
      </c>
      <c r="U144" s="38" t="str">
        <f>IF(U138="-","-",SUM(U135:U143)*'3k EBIT'!$E$12)</f>
        <v>-</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15">
      <c r="A145" s="256"/>
      <c r="B145" s="135" t="s">
        <v>292</v>
      </c>
      <c r="C145" s="179" t="s">
        <v>519</v>
      </c>
      <c r="D145" s="133" t="s">
        <v>326</v>
      </c>
      <c r="E145" s="127"/>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4.7152461472948399</v>
      </c>
      <c r="M145" s="38">
        <f>IF(M140="-","-",SUM(M135:M138,M140:M144)*'3l HAP'!$E$13)</f>
        <v>5.045492434051007</v>
      </c>
      <c r="N145" s="38">
        <f>IF(N140="-","-",SUM(N135:N138,N140:N144)*'3l HAP'!$E$13)</f>
        <v>5.6324324814623781</v>
      </c>
      <c r="O145" s="30"/>
      <c r="P145" s="38">
        <f>IF(P140="-","-",SUM(P135:P138,P140:P144)*'3l HAP'!$E$13)</f>
        <v>5.6324324814623781</v>
      </c>
      <c r="Q145" s="38">
        <f>IF(Q140="-","-",SUM(Q135:Q138,Q140:Q144)*'3l HAP'!$E$13)</f>
        <v>6.2582587908482408</v>
      </c>
      <c r="R145" s="38">
        <f>IF(R140="-","-",SUM(R135:R138,R140:R144)*'3l HAP'!$E$13)</f>
        <v>5.5226988813170594</v>
      </c>
      <c r="S145" s="38">
        <f>IF(S140="-","-",SUM(S135:S138,S140:S144)*'3l HAP'!$E$13)</f>
        <v>5.2466667079540281</v>
      </c>
      <c r="T145" s="38">
        <f>IF(T140="-","-",SUM(T135:T138,T140:T144)*'3l HAP'!$E$13)</f>
        <v>4.3869812495491392</v>
      </c>
      <c r="U145" s="38" t="str">
        <f>IF(U140="-","-",SUM(U135:U138,U140:U144)*'3l HAP'!$E$13)</f>
        <v>-</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15">
      <c r="A146" s="256"/>
      <c r="B146" s="135" t="s">
        <v>44</v>
      </c>
      <c r="C146" s="135" t="str">
        <f>B146&amp;"_"&amp;D146</f>
        <v>Total_Southern Western</v>
      </c>
      <c r="D146" s="133" t="s">
        <v>326</v>
      </c>
      <c r="E146" s="128"/>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460.11299788056397</v>
      </c>
      <c r="M146" s="38">
        <f t="shared" si="20"/>
        <v>490.51507669822843</v>
      </c>
      <c r="N146" s="38">
        <f t="shared" si="20"/>
        <v>531.26281172940708</v>
      </c>
      <c r="O146" s="30"/>
      <c r="P146" s="38">
        <f t="shared" ref="P146:Z146" si="21">IF(P135="-","-",SUM(P135:P145))</f>
        <v>531.26281172940708</v>
      </c>
      <c r="Q146" s="38">
        <f t="shared" si="21"/>
        <v>584.49614490657245</v>
      </c>
      <c r="R146" s="38">
        <f t="shared" si="21"/>
        <v>533.0768534761097</v>
      </c>
      <c r="S146" s="38">
        <f t="shared" si="21"/>
        <v>506.11388552689937</v>
      </c>
      <c r="T146" s="38">
        <f t="shared" si="21"/>
        <v>443.87252665782836</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15">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t="str">
        <f>IF('3a DF'!V$41="-","-",'3a DF'!V$41)</f>
        <v>-</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15">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15">
      <c r="A149" s="256"/>
      <c r="B149" s="132" t="s">
        <v>600</v>
      </c>
      <c r="C149" s="132" t="s">
        <v>601</v>
      </c>
      <c r="D149" s="134" t="s">
        <v>327</v>
      </c>
      <c r="E149" s="131"/>
      <c r="F149" s="30"/>
      <c r="G149" s="129" t="str">
        <f>IF('3c AA'!J234="-","-",'3c AA'!J234)</f>
        <v>-</v>
      </c>
      <c r="H149" s="129" t="str">
        <f>IF('3c AA'!K234="-","-",'3c AA'!K234)</f>
        <v>-</v>
      </c>
      <c r="I149" s="129" t="str">
        <f>IF('3c AA'!L234="-","-",'3c AA'!L234)</f>
        <v>-</v>
      </c>
      <c r="J149" s="129" t="str">
        <f>IF('3c AA'!M234="-","-",'3c AA'!M234)</f>
        <v>-</v>
      </c>
      <c r="K149" s="129" t="str">
        <f>IF('3c AA'!N234="-","-",'3c AA'!N234)</f>
        <v>-</v>
      </c>
      <c r="L149" s="129" t="str">
        <f>IF('3c AA'!O234="-","-",'3c AA'!O234)</f>
        <v>-</v>
      </c>
      <c r="M149" s="129" t="str">
        <f>IF('3c AA'!P234="-","-",'3c AA'!P234)</f>
        <v>-</v>
      </c>
      <c r="N149" s="129" t="str">
        <f>IF('3c AA'!Q234="-","-",'3c AA'!Q234)</f>
        <v>-</v>
      </c>
      <c r="O149" s="30"/>
      <c r="P149" s="129" t="str">
        <f>IF('3c AA'!S234="-","-",'3c AA'!S234)</f>
        <v>-</v>
      </c>
      <c r="Q149" s="129" t="str">
        <f>IF('3c AA'!T234="-","-",'3c AA'!T234)</f>
        <v>-</v>
      </c>
      <c r="R149" s="129" t="str">
        <f>IF('3c AA'!U234="-","-",'3c AA'!U234)</f>
        <v>-</v>
      </c>
      <c r="S149" s="129" t="str">
        <f>IF('3c AA'!V234="-","-",'3c AA'!V234)</f>
        <v>-</v>
      </c>
      <c r="T149" s="129">
        <f>IF('3c AA'!W234="-","-",'3c AA'!W234)</f>
        <v>10.705717509101307</v>
      </c>
      <c r="U149" s="129" t="str">
        <f>IF('3c AA'!X234="-","-",'3c AA'!X234)</f>
        <v>-</v>
      </c>
      <c r="V149" s="129" t="str">
        <f>IF('3c AA'!Y234="-","-",'3c AA'!Y234)</f>
        <v>-</v>
      </c>
      <c r="W149" s="129" t="str">
        <f>IF('3c AA'!Z234="-","-",'3c AA'!Z234)</f>
        <v>-</v>
      </c>
      <c r="X149" s="129" t="str">
        <f>IF('3c AA'!AA234="-","-",'3c AA'!AA234)</f>
        <v>-</v>
      </c>
      <c r="Y149" s="129" t="str">
        <f>IF('3c AA'!AB234="-","-",'3c AA'!AB234)</f>
        <v>-</v>
      </c>
      <c r="Z149" s="129" t="str">
        <f>IF('3c AA'!AC234="-","-",'3c AA'!AC234)</f>
        <v>-</v>
      </c>
      <c r="AA149" s="28"/>
    </row>
    <row r="150" spans="1:27" s="29" customFormat="1" ht="11.25" customHeight="1" x14ac:dyDescent="0.15">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t="str">
        <f>IF('3d PC'!U$42="-","-",'3d PC'!U$42)</f>
        <v>-</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15">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t="str">
        <f>IF('3f NC-Gas'!T55="-","-",'3f NC-Gas'!T55)</f>
        <v>-</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15">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t="str">
        <f>IF('3g CPIH'!Q$16="-","-",'3h OC '!$E$12*('3g CPIH'!Q$16/'3g CPIH'!$G$16))</f>
        <v>-</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15">
      <c r="A153" s="256"/>
      <c r="B153" s="132" t="s">
        <v>349</v>
      </c>
      <c r="C153" s="132" t="s">
        <v>43</v>
      </c>
      <c r="D153" s="134" t="s">
        <v>327</v>
      </c>
      <c r="E153" s="131"/>
      <c r="F153" s="30"/>
      <c r="G153" s="129" t="s">
        <v>333</v>
      </c>
      <c r="H153" s="129" t="s">
        <v>333</v>
      </c>
      <c r="I153" s="129" t="s">
        <v>333</v>
      </c>
      <c r="J153" s="129" t="s">
        <v>333</v>
      </c>
      <c r="K153" s="129">
        <f>IF('3i SMNCC'!G$39="-","-",'3i SMNCC'!G$39)</f>
        <v>0</v>
      </c>
      <c r="L153" s="129">
        <f>IF('3i SMNCC'!H$39="-","-",'3i SMNCC'!H$39)</f>
        <v>-0.14839795210242812</v>
      </c>
      <c r="M153" s="129">
        <f>IF('3i SMNCC'!I$39="-","-",'3i SMNCC'!I$39)</f>
        <v>1.8996756847995959</v>
      </c>
      <c r="N153" s="129">
        <f>IF('3i SMNCC'!J$39="-","-",'3i SMNCC'!J$39)</f>
        <v>12.665313810179313</v>
      </c>
      <c r="O153" s="30"/>
      <c r="P153" s="129">
        <f>IF('3i SMNCC'!L$39="-","-",'3i SMNCC'!L$39)</f>
        <v>12.665313810179313</v>
      </c>
      <c r="Q153" s="129">
        <f>IF('3i SMNCC'!M$39="-","-",'3i SMNCC'!M$39)</f>
        <v>14.640709693750988</v>
      </c>
      <c r="R153" s="129">
        <f>IF('3i SMNCC'!N$39="-","-",'3i SMNCC'!N$39)</f>
        <v>14.927787132222536</v>
      </c>
      <c r="S153" s="129">
        <f>IF('3i SMNCC'!O$39="-","-",'3i SMNCC'!O$39)</f>
        <v>17.170757060355506</v>
      </c>
      <c r="T153" s="129">
        <f>IF('3i SMNCC'!P$39="-","-",'3i SMNCC'!P$39)</f>
        <v>11.164989866554468</v>
      </c>
      <c r="U153" s="129" t="str">
        <f>IF('3i SMNCC'!Q$39="-","-",'3i SMNCC'!Q$39)</f>
        <v>-</v>
      </c>
      <c r="V153" s="129" t="str">
        <f>IF('3i SMNCC'!R$39="-","-",'3i SMNCC'!R$39)</f>
        <v>-</v>
      </c>
      <c r="W153" s="129" t="str">
        <f>IF('3i SMNCC'!S$39="-","-",'3i SMNCC'!S$39)</f>
        <v>-</v>
      </c>
      <c r="X153" s="129" t="str">
        <f>IF('3i SMNCC'!T$39="-","-",'3i SMNCC'!T$39)</f>
        <v>-</v>
      </c>
      <c r="Y153" s="129" t="str">
        <f>IF('3i SMNCC'!U$39="-","-",'3i SMNCC'!U$39)</f>
        <v>-</v>
      </c>
      <c r="Z153" s="129" t="str">
        <f>IF('3i SMNCC'!V$39="-","-",'3i SMNCC'!V$39)</f>
        <v>-</v>
      </c>
      <c r="AA153" s="28"/>
    </row>
    <row r="154" spans="1:27" s="29" customFormat="1" ht="11.25" customHeight="1" x14ac:dyDescent="0.15">
      <c r="A154" s="256"/>
      <c r="B154" s="132" t="s">
        <v>349</v>
      </c>
      <c r="C154" s="132" t="s">
        <v>389</v>
      </c>
      <c r="D154" s="134" t="s">
        <v>327</v>
      </c>
      <c r="E154" s="131"/>
      <c r="F154" s="30"/>
      <c r="G154" s="129">
        <f>IF('3g CPIH'!C$16="-","-",'3j PAAC PAP'!$G$22*('3g CPIH'!C$16/'3g CPIH'!$G$16))</f>
        <v>3.1142016634050882</v>
      </c>
      <c r="H154" s="129">
        <f>IF('3g CPIH'!D$16="-","-",'3j PAAC PAP'!$G$22*('3g CPIH'!D$16/'3g CPIH'!$G$16))</f>
        <v>3.1204363013698631</v>
      </c>
      <c r="I154" s="129">
        <f>IF('3g CPIH'!E$16="-","-",'3j PAAC PAP'!$G$22*('3g CPIH'!E$16/'3g CPIH'!$G$16))</f>
        <v>3.129788258317026</v>
      </c>
      <c r="J154" s="129">
        <f>IF('3g CPIH'!F$16="-","-",'3j PAAC PAP'!$G$22*('3g CPIH'!F$16/'3g CPIH'!$G$16))</f>
        <v>3.1484921722113506</v>
      </c>
      <c r="K154" s="129">
        <f>IF('3g CPIH'!G$16="-","-",'3j PAAC PAP'!$G$22*('3g CPIH'!G$16/'3g CPIH'!$G$16))</f>
        <v>3.1859000000000002</v>
      </c>
      <c r="L154" s="129">
        <f>IF('3g CPIH'!H$16="-","-",'3j PAAC PAP'!$G$22*('3g CPIH'!H$16/'3g CPIH'!$G$16))</f>
        <v>3.2264251467710374</v>
      </c>
      <c r="M154" s="129">
        <f>IF('3g CPIH'!I$16="-","-",'3j PAAC PAP'!$G$22*('3g CPIH'!I$16/'3g CPIH'!$G$16))</f>
        <v>3.2731849315068491</v>
      </c>
      <c r="N154" s="129">
        <f>IF('3g CPIH'!J$16="-","-",'3j PAAC PAP'!$G$22*('3g CPIH'!J$16/'3g CPIH'!$G$16))</f>
        <v>3.3012408023483371</v>
      </c>
      <c r="O154" s="30"/>
      <c r="P154" s="129">
        <f>IF('3g CPIH'!L$16="-","-",'3j PAAC PAP'!$G$22*('3g CPIH'!L$16/'3g CPIH'!$G$16))</f>
        <v>3.3012408023483371</v>
      </c>
      <c r="Q154" s="129">
        <f>IF('3g CPIH'!M$16="-","-",'3j PAAC PAP'!$G$22*('3g CPIH'!M$16/'3g CPIH'!$G$16))</f>
        <v>3.3386486301369862</v>
      </c>
      <c r="R154" s="129">
        <f>IF('3g CPIH'!N$16="-","-",'3j PAAC PAP'!$G$22*('3g CPIH'!N$16/'3g CPIH'!$G$16))</f>
        <v>3.3635871819960861</v>
      </c>
      <c r="S154" s="129">
        <f>IF('3g CPIH'!O$16="-","-",'3j PAAC PAP'!$G$22*('3g CPIH'!O$16/'3g CPIH'!$G$16))</f>
        <v>3.3822910958904111</v>
      </c>
      <c r="T154" s="129">
        <f>IF('3g CPIH'!P$16="-","-",'3j PAAC PAP'!$G$22*('3g CPIH'!P$16/'3g CPIH'!$G$16))</f>
        <v>3.3916430528375732</v>
      </c>
      <c r="U154" s="129" t="str">
        <f>IF('3g CPIH'!Q$16="-","-",'3j PAAC PAP'!$G$22*('3g CPIH'!Q$16/'3g CPIH'!$G$16))</f>
        <v>-</v>
      </c>
      <c r="V154" s="129" t="str">
        <f>IF('3g CPIH'!R$16="-","-",'3j PAAC PAP'!$G$22*('3g CPIH'!R$16/'3g CPIH'!$G$16))</f>
        <v>-</v>
      </c>
      <c r="W154" s="129" t="str">
        <f>IF('3g CPIH'!S$16="-","-",'3j PAAC PAP'!$G$22*('3g CPIH'!S$16/'3g CPIH'!$G$16))</f>
        <v>-</v>
      </c>
      <c r="X154" s="129" t="str">
        <f>IF('3g CPIH'!T$16="-","-",'3j PAAC PAP'!$G$22*('3g CPIH'!T$16/'3g CPIH'!$G$16))</f>
        <v>-</v>
      </c>
      <c r="Y154" s="129" t="str">
        <f>IF('3g CPIH'!U$16="-","-",'3j PAAC PAP'!$G$22*('3g CPIH'!U$16/'3g CPIH'!$G$16))</f>
        <v>-</v>
      </c>
      <c r="Z154" s="129" t="str">
        <f>IF('3g CPIH'!V$16="-","-",'3j PAAC PAP'!$G$22*('3g CPIH'!V$16/'3g CPIH'!$G$16))</f>
        <v>-</v>
      </c>
      <c r="AA154" s="28"/>
    </row>
    <row r="155" spans="1:27" s="29" customFormat="1" ht="11.25" x14ac:dyDescent="0.15">
      <c r="A155" s="256"/>
      <c r="B155" s="132" t="s">
        <v>349</v>
      </c>
      <c r="C155" s="132" t="s">
        <v>406</v>
      </c>
      <c r="D155" s="134" t="s">
        <v>327</v>
      </c>
      <c r="E155" s="131"/>
      <c r="F155" s="30"/>
      <c r="G155" s="129">
        <f>IF(G147="-","-",SUM(G147:G153)*'3j PAAC PAP'!$G$40)</f>
        <v>1.9647334987474763</v>
      </c>
      <c r="H155" s="129">
        <f>IF(H147="-","-",SUM(H147:H153)*'3j PAAC PAP'!$G$40)</f>
        <v>1.801314797711707</v>
      </c>
      <c r="I155" s="129">
        <f>IF(I147="-","-",SUM(I147:I153)*'3j PAAC PAP'!$G$40)</f>
        <v>1.6483389565757649</v>
      </c>
      <c r="J155" s="129">
        <f>IF(J147="-","-",SUM(J147:J153)*'3j PAAC PAP'!$G$40)</f>
        <v>1.5885893430665401</v>
      </c>
      <c r="K155" s="129">
        <f>IF(K147="-","-",SUM(K147:K153)*'3j PAAC PAP'!$G$40)</f>
        <v>1.7493672944291596</v>
      </c>
      <c r="L155" s="129">
        <f>IF(L147="-","-",SUM(L147:L153)*'3j PAAC PAP'!$G$40)</f>
        <v>1.7465598072015787</v>
      </c>
      <c r="M155" s="129">
        <f>IF(M147="-","-",SUM(M147:M153)*'3j PAAC PAP'!$G$40)</f>
        <v>1.8422296356091816</v>
      </c>
      <c r="N155" s="129">
        <f>IF(N147="-","-",SUM(N147:N153)*'3j PAAC PAP'!$G$40)</f>
        <v>2.0043528979935568</v>
      </c>
      <c r="O155" s="30"/>
      <c r="P155" s="129">
        <f>IF(P147="-","-",SUM(P147:P153)*'3j PAAC PAP'!$G$40)</f>
        <v>2.0043528979935568</v>
      </c>
      <c r="Q155" s="129">
        <f>IF(Q147="-","-",SUM(Q147:Q153)*'3j PAAC PAP'!$G$40)</f>
        <v>2.2001449421618968</v>
      </c>
      <c r="R155" s="129">
        <f>IF(R147="-","-",SUM(R147:R153)*'3j PAAC PAP'!$G$40)</f>
        <v>1.9952936206152299</v>
      </c>
      <c r="S155" s="129">
        <f>IF(S147="-","-",SUM(S147:S153)*'3j PAAC PAP'!$G$40)</f>
        <v>1.9220231284279763</v>
      </c>
      <c r="T155" s="129">
        <f>IF(T147="-","-",SUM(T147:T153)*'3j PAAC PAP'!$G$40)</f>
        <v>1.6740191878587249</v>
      </c>
      <c r="U155" s="129" t="str">
        <f>IF(U147="-","-",SUM(U147:U153)*'3j PAAC PAP'!$G$40)</f>
        <v>-</v>
      </c>
      <c r="V155" s="129" t="str">
        <f>IF(V147="-","-",SUM(V147:V153)*'3j PAAC PAP'!$G$40)</f>
        <v>-</v>
      </c>
      <c r="W155" s="129" t="str">
        <f>IF(W147="-","-",SUM(W147:W153)*'3j PAAC PAP'!$G$40)</f>
        <v>-</v>
      </c>
      <c r="X155" s="129" t="str">
        <f>IF(X147="-","-",SUM(X147:X153)*'3j PAAC PAP'!$G$40)</f>
        <v>-</v>
      </c>
      <c r="Y155" s="129" t="str">
        <f>IF(Y147="-","-",SUM(Y147:Y153)*'3j PAAC PAP'!$G$40)</f>
        <v>-</v>
      </c>
      <c r="Z155" s="129" t="str">
        <f>IF(Z147="-","-",SUM(Z147:Z153)*'3j PAAC PAP'!$G$40)</f>
        <v>-</v>
      </c>
      <c r="AA155" s="28"/>
    </row>
    <row r="156" spans="1:27" s="29" customFormat="1" ht="11.25" x14ac:dyDescent="0.15">
      <c r="A156" s="256"/>
      <c r="B156" s="132" t="s">
        <v>388</v>
      </c>
      <c r="C156" s="132" t="s">
        <v>518</v>
      </c>
      <c r="D156" s="134" t="s">
        <v>327</v>
      </c>
      <c r="E156" s="182"/>
      <c r="F156" s="30"/>
      <c r="G156" s="129">
        <f>IF(G150="-","-",SUM(G147:G155)*'3k EBIT'!$E$12)</f>
        <v>9.3010189743199962</v>
      </c>
      <c r="H156" s="129">
        <f>IF(H150="-","-",SUM(H147:H155)*'3k EBIT'!$E$12)</f>
        <v>8.5325348748227654</v>
      </c>
      <c r="I156" s="129">
        <f>IF(I150="-","-",SUM(I147:I155)*'3k EBIT'!$E$12)</f>
        <v>7.8132269059777082</v>
      </c>
      <c r="J156" s="129">
        <f>IF(J150="-","-",SUM(J147:J155)*'3k EBIT'!$E$12)</f>
        <v>7.5325696560969106</v>
      </c>
      <c r="K156" s="129">
        <f>IF(K150="-","-",SUM(K147:K155)*'3k EBIT'!$E$12)</f>
        <v>8.2894788224975517</v>
      </c>
      <c r="L156" s="129">
        <f>IF(L150="-","-",SUM(L147:L155)*'3k EBIT'!$E$12)</f>
        <v>8.2770592987989833</v>
      </c>
      <c r="M156" s="129">
        <f>IF(M150="-","-",SUM(M147:M155)*'3k EBIT'!$E$12)</f>
        <v>8.7279274853645923</v>
      </c>
      <c r="N156" s="129">
        <f>IF(N150="-","-",SUM(N147:N155)*'3k EBIT'!$E$12)</f>
        <v>9.4909829052547767</v>
      </c>
      <c r="O156" s="30"/>
      <c r="P156" s="129">
        <f>IF(P150="-","-",SUM(P147:P155)*'3k EBIT'!$E$12)</f>
        <v>9.4909829052547767</v>
      </c>
      <c r="Q156" s="129">
        <f>IF(Q150="-","-",SUM(Q147:Q155)*'3k EBIT'!$E$12)</f>
        <v>10.412573356276269</v>
      </c>
      <c r="R156" s="129">
        <f>IF(R150="-","-",SUM(R147:R155)*'3k EBIT'!$E$12)</f>
        <v>9.4495820595097104</v>
      </c>
      <c r="S156" s="129">
        <f>IF(S150="-","-",SUM(S147:S155)*'3k EBIT'!$E$12)</f>
        <v>9.1053322532758116</v>
      </c>
      <c r="T156" s="129">
        <f>IF(T150="-","-",SUM(T147:T155)*'3k EBIT'!$E$12)</f>
        <v>7.9390799761321684</v>
      </c>
      <c r="U156" s="129" t="str">
        <f>IF(U150="-","-",SUM(U147:U155)*'3k EBIT'!$E$12)</f>
        <v>-</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15">
      <c r="A157" s="256"/>
      <c r="B157" s="132" t="s">
        <v>292</v>
      </c>
      <c r="C157" s="177" t="s">
        <v>519</v>
      </c>
      <c r="D157" s="134" t="s">
        <v>327</v>
      </c>
      <c r="E157" s="134"/>
      <c r="F157" s="30"/>
      <c r="G157" s="129">
        <f>IF(G152="-","-",SUM(G147:G150,G152:G156)*'3l HAP'!$E$13)</f>
        <v>5.5145427702649306</v>
      </c>
      <c r="H157" s="129">
        <f>IF(H152="-","-",SUM(H147:H150,H152:H156)*'3l HAP'!$E$13)</f>
        <v>4.9241222663363109</v>
      </c>
      <c r="I157" s="129">
        <f>IF(I152="-","-",SUM(I147:I150,I152:I156)*'3l HAP'!$E$13)</f>
        <v>4.3574532993382116</v>
      </c>
      <c r="J157" s="129">
        <f>IF(J152="-","-",SUM(J147:J150,J152:J156)*'3l HAP'!$E$13)</f>
        <v>4.146279888283579</v>
      </c>
      <c r="K157" s="129">
        <f>IF(K152="-","-",SUM(K147:K150,K152:K156)*'3l HAP'!$E$13)</f>
        <v>4.7185011224002968</v>
      </c>
      <c r="L157" s="129">
        <f>IF(L152="-","-",SUM(L147:L150,L152:L156)*'3l HAP'!$E$13)</f>
        <v>4.7085795188686648</v>
      </c>
      <c r="M157" s="129">
        <f>IF(M152="-","-",SUM(M147:M150,M152:M156)*'3l HAP'!$E$13)</f>
        <v>5.0366865126578819</v>
      </c>
      <c r="N157" s="129">
        <f>IF(N152="-","-",SUM(N147:N150,N152:N156)*'3l HAP'!$E$13)</f>
        <v>5.6236265600695496</v>
      </c>
      <c r="O157" s="30"/>
      <c r="P157" s="129">
        <f>IF(P152="-","-",SUM(P147:P150,P152:P156)*'3l HAP'!$E$13)</f>
        <v>5.6236265600695496</v>
      </c>
      <c r="Q157" s="129">
        <f>IF(Q152="-","-",SUM(Q147:Q150,Q152:Q156)*'3l HAP'!$E$13)</f>
        <v>6.2480689045777211</v>
      </c>
      <c r="R157" s="129">
        <f>IF(R152="-","-",SUM(R147:R150,R152:R156)*'3l HAP'!$E$13)</f>
        <v>5.5125089950447137</v>
      </c>
      <c r="S157" s="129">
        <f>IF(S152="-","-",SUM(S147:S150,S152:S156)*'3l HAP'!$E$13)</f>
        <v>5.2393672002627447</v>
      </c>
      <c r="T157" s="129">
        <f>IF(T152="-","-",SUM(T147:T150,T152:T156)*'3l HAP'!$E$13)</f>
        <v>4.3796817418468921</v>
      </c>
      <c r="U157" s="129" t="str">
        <f>IF(U152="-","-",SUM(U147:U150,U152:U156)*'3l HAP'!$E$13)</f>
        <v>-</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15">
      <c r="A158" s="256"/>
      <c r="B158" s="132" t="s">
        <v>44</v>
      </c>
      <c r="C158" s="132" t="str">
        <f>B158&amp;"_"&amp;D158</f>
        <v>Total_Yorkshire</v>
      </c>
      <c r="D158" s="134" t="s">
        <v>327</v>
      </c>
      <c r="E158" s="182"/>
      <c r="F158" s="30"/>
      <c r="G158" s="129">
        <f t="shared" ref="G158:N158" si="22">IF(G147="-","-",SUM(G147:G157))</f>
        <v>495.04165500769915</v>
      </c>
      <c r="H158" s="129">
        <f t="shared" si="22"/>
        <v>454.00471965782401</v>
      </c>
      <c r="I158" s="129">
        <f t="shared" si="22"/>
        <v>415.57975217855574</v>
      </c>
      <c r="J158" s="129">
        <f t="shared" si="22"/>
        <v>400.59715066462576</v>
      </c>
      <c r="K158" s="129">
        <f t="shared" si="22"/>
        <v>441.00667999123982</v>
      </c>
      <c r="L158" s="129">
        <f t="shared" si="22"/>
        <v>440.34309951567383</v>
      </c>
      <c r="M158" s="129">
        <f t="shared" si="22"/>
        <v>464.40110126385235</v>
      </c>
      <c r="N158" s="129">
        <f t="shared" si="22"/>
        <v>505.14883629590969</v>
      </c>
      <c r="O158" s="30"/>
      <c r="P158" s="129">
        <f t="shared" ref="P158:Z158" si="23">IF(P147="-","-",SUM(P147:P157))</f>
        <v>505.14883629590969</v>
      </c>
      <c r="Q158" s="129">
        <f t="shared" si="23"/>
        <v>554.27801918548585</v>
      </c>
      <c r="R158" s="129">
        <f t="shared" si="23"/>
        <v>502.85872774960347</v>
      </c>
      <c r="S158" s="129">
        <f t="shared" si="23"/>
        <v>484.46718258425994</v>
      </c>
      <c r="T158" s="129">
        <f t="shared" si="23"/>
        <v>422.22582368267177</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15">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t="str">
        <f>IF('3a DF'!V$41="-","-",'3a DF'!V$41)</f>
        <v>-</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15">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56"/>
      <c r="B161" s="135" t="s">
        <v>600</v>
      </c>
      <c r="C161" s="135" t="s">
        <v>601</v>
      </c>
      <c r="D161" s="133" t="s">
        <v>328</v>
      </c>
      <c r="E161" s="181"/>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f>IF('3c AA'!W235="-","-",'3c AA'!W235)</f>
        <v>10.705717509101307</v>
      </c>
      <c r="U161" s="38" t="str">
        <f>IF('3c AA'!X235="-","-",'3c AA'!X235)</f>
        <v>-</v>
      </c>
      <c r="V161" s="38" t="str">
        <f>IF('3c AA'!Y235="-","-",'3c AA'!Y235)</f>
        <v>-</v>
      </c>
      <c r="W161" s="38" t="str">
        <f>IF('3c AA'!Z235="-","-",'3c AA'!Z235)</f>
        <v>-</v>
      </c>
      <c r="X161" s="38" t="str">
        <f>IF('3c AA'!AA235="-","-",'3c AA'!AA235)</f>
        <v>-</v>
      </c>
      <c r="Y161" s="38" t="str">
        <f>IF('3c AA'!AB235="-","-",'3c AA'!AB235)</f>
        <v>-</v>
      </c>
      <c r="Z161" s="38" t="str">
        <f>IF('3c AA'!AC235="-","-",'3c AA'!AC235)</f>
        <v>-</v>
      </c>
      <c r="AA161" s="28"/>
    </row>
    <row r="162" spans="1:27" s="29" customFormat="1" ht="11.25" customHeight="1" x14ac:dyDescent="0.15">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t="str">
        <f>IF('3d PC'!U$42="-","-",'3d PC'!U$42)</f>
        <v>-</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15">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t="str">
        <f>IF('3f NC-Gas'!T56="-","-",'3f NC-Gas'!T56)</f>
        <v>-</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15">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t="str">
        <f>IF('3g CPIH'!Q$16="-","-",'3h OC '!$E$12*('3g CPIH'!Q$16/'3g CPIH'!$G$16))</f>
        <v>-</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15">
      <c r="A165" s="256"/>
      <c r="B165" s="135" t="s">
        <v>349</v>
      </c>
      <c r="C165" s="135" t="s">
        <v>43</v>
      </c>
      <c r="D165" s="133" t="s">
        <v>328</v>
      </c>
      <c r="E165" s="181"/>
      <c r="F165" s="30"/>
      <c r="G165" s="38" t="s">
        <v>333</v>
      </c>
      <c r="H165" s="38" t="s">
        <v>333</v>
      </c>
      <c r="I165" s="38" t="s">
        <v>333</v>
      </c>
      <c r="J165" s="38" t="s">
        <v>333</v>
      </c>
      <c r="K165" s="38">
        <f>IF('3i SMNCC'!G$39="-","-",'3i SMNCC'!G$39)</f>
        <v>0</v>
      </c>
      <c r="L165" s="38">
        <f>IF('3i SMNCC'!H$39="-","-",'3i SMNCC'!H$39)</f>
        <v>-0.14839795210242812</v>
      </c>
      <c r="M165" s="38">
        <f>IF('3i SMNCC'!I$39="-","-",'3i SMNCC'!I$39)</f>
        <v>1.8996756847995959</v>
      </c>
      <c r="N165" s="38">
        <f>IF('3i SMNCC'!J$39="-","-",'3i SMNCC'!J$39)</f>
        <v>12.665313810179313</v>
      </c>
      <c r="O165" s="30"/>
      <c r="P165" s="38">
        <f>IF('3i SMNCC'!L$39="-","-",'3i SMNCC'!L$39)</f>
        <v>12.665313810179313</v>
      </c>
      <c r="Q165" s="38">
        <f>IF('3i SMNCC'!M$39="-","-",'3i SMNCC'!M$39)</f>
        <v>14.640709693750988</v>
      </c>
      <c r="R165" s="38">
        <f>IF('3i SMNCC'!N$39="-","-",'3i SMNCC'!N$39)</f>
        <v>14.927787132222536</v>
      </c>
      <c r="S165" s="38">
        <f>IF('3i SMNCC'!O$39="-","-",'3i SMNCC'!O$39)</f>
        <v>17.170757060355506</v>
      </c>
      <c r="T165" s="38">
        <f>IF('3i SMNCC'!P$39="-","-",'3i SMNCC'!P$39)</f>
        <v>11.164989866554468</v>
      </c>
      <c r="U165" s="38" t="str">
        <f>IF('3i SMNCC'!Q$39="-","-",'3i SMNCC'!Q$39)</f>
        <v>-</v>
      </c>
      <c r="V165" s="38" t="str">
        <f>IF('3i SMNCC'!R$39="-","-",'3i SMNCC'!R$39)</f>
        <v>-</v>
      </c>
      <c r="W165" s="38" t="str">
        <f>IF('3i SMNCC'!S$39="-","-",'3i SMNCC'!S$39)</f>
        <v>-</v>
      </c>
      <c r="X165" s="38" t="str">
        <f>IF('3i SMNCC'!T$39="-","-",'3i SMNCC'!T$39)</f>
        <v>-</v>
      </c>
      <c r="Y165" s="38" t="str">
        <f>IF('3i SMNCC'!U$39="-","-",'3i SMNCC'!U$39)</f>
        <v>-</v>
      </c>
      <c r="Z165" s="38" t="str">
        <f>IF('3i SMNCC'!V$39="-","-",'3i SMNCC'!V$39)</f>
        <v>-</v>
      </c>
      <c r="AA165" s="28"/>
    </row>
    <row r="166" spans="1:27" s="29" customFormat="1" ht="11.25" x14ac:dyDescent="0.15">
      <c r="A166" s="256"/>
      <c r="B166" s="135" t="s">
        <v>349</v>
      </c>
      <c r="C166" s="135" t="s">
        <v>389</v>
      </c>
      <c r="D166" s="133" t="s">
        <v>328</v>
      </c>
      <c r="E166" s="181"/>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f>IF('3g CPIH'!P$16="-","-",'3j PAAC PAP'!$G$22*('3g CPIH'!P$16/'3g CPIH'!$G$16))</f>
        <v>3.3916430528375732</v>
      </c>
      <c r="U166" s="38" t="str">
        <f>IF('3g CPIH'!Q$16="-","-",'3j PAAC PAP'!$G$22*('3g CPIH'!Q$16/'3g CPIH'!$G$16))</f>
        <v>-</v>
      </c>
      <c r="V166" s="38" t="str">
        <f>IF('3g CPIH'!R$16="-","-",'3j PAAC PAP'!$G$22*('3g CPIH'!R$16/'3g CPIH'!$G$16))</f>
        <v>-</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25" x14ac:dyDescent="0.15">
      <c r="A167" s="256"/>
      <c r="B167" s="135" t="s">
        <v>349</v>
      </c>
      <c r="C167" s="135" t="s">
        <v>406</v>
      </c>
      <c r="D167" s="133" t="s">
        <v>328</v>
      </c>
      <c r="E167" s="181"/>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1.7563701427684566</v>
      </c>
      <c r="M167" s="38">
        <f>IF(M159="-","-",SUM(M159:M165)*'3j PAAC PAP'!$G$40)</f>
        <v>1.8642323590575867</v>
      </c>
      <c r="N167" s="38">
        <f>IF(N159="-","-",SUM(N159:N165)*'3j PAAC PAP'!$G$40)</f>
        <v>2.0263556214631677</v>
      </c>
      <c r="O167" s="30"/>
      <c r="P167" s="38">
        <f>IF(P159="-","-",SUM(P159:P165)*'3j PAAC PAP'!$G$40)</f>
        <v>2.0263556214631677</v>
      </c>
      <c r="Q167" s="38">
        <f>IF(Q159="-","-",SUM(Q159:Q165)*'3j PAAC PAP'!$G$40)</f>
        <v>2.2128866931502906</v>
      </c>
      <c r="R167" s="38">
        <f>IF(R159="-","-",SUM(R159:R165)*'3j PAAC PAP'!$G$40)</f>
        <v>2.0080353714728543</v>
      </c>
      <c r="S167" s="38">
        <f>IF(S159="-","-",SUM(S159:S165)*'3j PAAC PAP'!$G$40)</f>
        <v>1.9752336921401761</v>
      </c>
      <c r="T167" s="38">
        <f>IF(T159="-","-",SUM(T159:T165)*'3j PAAC PAP'!$G$40)</f>
        <v>1.7272297507863075</v>
      </c>
      <c r="U167" s="38" t="str">
        <f>IF(U159="-","-",SUM(U159:U165)*'3j PAAC PAP'!$G$40)</f>
        <v>-</v>
      </c>
      <c r="V167" s="38" t="str">
        <f>IF(V159="-","-",SUM(V159:V165)*'3j PAAC PAP'!$G$40)</f>
        <v>-</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25" x14ac:dyDescent="0.15">
      <c r="A168" s="256"/>
      <c r="B168" s="135" t="s">
        <v>388</v>
      </c>
      <c r="C168" s="135" t="s">
        <v>518</v>
      </c>
      <c r="D168" s="133" t="s">
        <v>328</v>
      </c>
      <c r="E168" s="181"/>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8.3232001105195472</v>
      </c>
      <c r="M168" s="38">
        <f>IF(M162="-","-",SUM(M159:M167)*'3k EBIT'!$E$12)</f>
        <v>8.8314125815727316</v>
      </c>
      <c r="N168" s="38">
        <f>IF(N162="-","-",SUM(N159:N167)*'3k EBIT'!$E$12)</f>
        <v>9.5944680015626513</v>
      </c>
      <c r="O168" s="30"/>
      <c r="P168" s="38">
        <f>IF(P162="-","-",SUM(P159:P167)*'3k EBIT'!$E$12)</f>
        <v>9.5944680015626513</v>
      </c>
      <c r="Q168" s="38">
        <f>IF(Q162="-","-",SUM(Q159:Q167)*'3k EBIT'!$E$12)</f>
        <v>10.472501452449729</v>
      </c>
      <c r="R168" s="38">
        <f>IF(R162="-","-",SUM(R159:R167)*'3k EBIT'!$E$12)</f>
        <v>9.5095101550681242</v>
      </c>
      <c r="S168" s="38">
        <f>IF(S162="-","-",SUM(S159:S167)*'3k EBIT'!$E$12)</f>
        <v>9.3555967406679574</v>
      </c>
      <c r="T168" s="38">
        <f>IF(T162="-","-",SUM(T159:T167)*'3k EBIT'!$E$12)</f>
        <v>8.1893444598340341</v>
      </c>
      <c r="U168" s="38" t="str">
        <f>IF(U162="-","-",SUM(U159:U167)*'3k EBIT'!$E$12)</f>
        <v>-</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15">
      <c r="A169" s="256"/>
      <c r="B169" s="135" t="s">
        <v>292</v>
      </c>
      <c r="C169" s="136" t="s">
        <v>519</v>
      </c>
      <c r="D169" s="133" t="s">
        <v>328</v>
      </c>
      <c r="E169" s="127"/>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4.7093986996161004</v>
      </c>
      <c r="M169" s="38">
        <f>IF(M164="-","-",SUM(M159:M162,M164:M168)*'3l HAP'!$E$13)</f>
        <v>5.0385237798254741</v>
      </c>
      <c r="N169" s="38">
        <f>IF(N164="-","-",SUM(N159:N162,N164:N168)*'3l HAP'!$E$13)</f>
        <v>5.625463827238911</v>
      </c>
      <c r="O169" s="30"/>
      <c r="P169" s="38">
        <f>IF(P164="-","-",SUM(P159:P162,P164:P168)*'3l HAP'!$E$13)</f>
        <v>5.625463827238911</v>
      </c>
      <c r="Q169" s="38">
        <f>IF(Q164="-","-",SUM(Q159:Q162,Q164:Q168)*'3l HAP'!$E$13)</f>
        <v>6.2491328638100176</v>
      </c>
      <c r="R169" s="38">
        <f>IF(R164="-","-",SUM(R159:R162,R164:R168)*'3l HAP'!$E$13)</f>
        <v>5.5135729542660901</v>
      </c>
      <c r="S169" s="38">
        <f>IF(S164="-","-",SUM(S159:S162,S164:S168)*'3l HAP'!$E$13)</f>
        <v>5.2438103784859642</v>
      </c>
      <c r="T169" s="38">
        <f>IF(T164="-","-",SUM(T159:T162,T164:T168)*'3l HAP'!$E$13)</f>
        <v>4.3841249200045942</v>
      </c>
      <c r="U169" s="38" t="str">
        <f>IF(U164="-","-",SUM(U159:U162,U164:U168)*'3l HAP'!$E$13)</f>
        <v>-</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15">
      <c r="A170" s="256"/>
      <c r="B170" s="135" t="s">
        <v>44</v>
      </c>
      <c r="C170" s="180" t="str">
        <f>B170&amp;"_"&amp;D170</f>
        <v>Total_Southern Scotland</v>
      </c>
      <c r="D170" s="133" t="s">
        <v>328</v>
      </c>
      <c r="E170" s="128"/>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442.77238146810481</v>
      </c>
      <c r="M170" s="38">
        <f t="shared" si="24"/>
        <v>469.84952029224974</v>
      </c>
      <c r="N170" s="38">
        <f t="shared" si="24"/>
        <v>510.59725532955804</v>
      </c>
      <c r="O170" s="30"/>
      <c r="P170" s="38">
        <f t="shared" ref="P170:Z170" si="25">IF(P159="-","-",SUM(P159:P169))</f>
        <v>510.59725532955804</v>
      </c>
      <c r="Q170" s="38">
        <f t="shared" si="25"/>
        <v>557.43319216682403</v>
      </c>
      <c r="R170" s="38">
        <f t="shared" si="25"/>
        <v>506.01390069855995</v>
      </c>
      <c r="S170" s="38">
        <f t="shared" si="25"/>
        <v>497.64343544773504</v>
      </c>
      <c r="T170" s="38">
        <f t="shared" si="25"/>
        <v>435.40207635185612</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15">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t="str">
        <f>IF('3a DF'!V$41="-","-",'3a DF'!V$41)</f>
        <v>-</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15">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15">
      <c r="A173" s="256"/>
      <c r="B173" s="132" t="s">
        <v>600</v>
      </c>
      <c r="C173" s="178" t="s">
        <v>601</v>
      </c>
      <c r="D173" s="134" t="s">
        <v>329</v>
      </c>
      <c r="E173" s="131"/>
      <c r="F173" s="30"/>
      <c r="G173" s="129" t="str">
        <f>IF('3c AA'!J236="-","-",'3c AA'!J236)</f>
        <v>-</v>
      </c>
      <c r="H173" s="129" t="str">
        <f>IF('3c AA'!K236="-","-",'3c AA'!K236)</f>
        <v>-</v>
      </c>
      <c r="I173" s="129" t="str">
        <f>IF('3c AA'!L236="-","-",'3c AA'!L236)</f>
        <v>-</v>
      </c>
      <c r="J173" s="129" t="str">
        <f>IF('3c AA'!M236="-","-",'3c AA'!M236)</f>
        <v>-</v>
      </c>
      <c r="K173" s="129" t="str">
        <f>IF('3c AA'!N236="-","-",'3c AA'!N236)</f>
        <v>-</v>
      </c>
      <c r="L173" s="129" t="str">
        <f>IF('3c AA'!O236="-","-",'3c AA'!O236)</f>
        <v>-</v>
      </c>
      <c r="M173" s="129" t="str">
        <f>IF('3c AA'!P236="-","-",'3c AA'!P236)</f>
        <v>-</v>
      </c>
      <c r="N173" s="129" t="str">
        <f>IF('3c AA'!Q236="-","-",'3c AA'!Q236)</f>
        <v>-</v>
      </c>
      <c r="O173" s="30"/>
      <c r="P173" s="129" t="str">
        <f>IF('3c AA'!S236="-","-",'3c AA'!S236)</f>
        <v>-</v>
      </c>
      <c r="Q173" s="129" t="str">
        <f>IF('3c AA'!T236="-","-",'3c AA'!T236)</f>
        <v>-</v>
      </c>
      <c r="R173" s="129" t="str">
        <f>IF('3c AA'!U236="-","-",'3c AA'!U236)</f>
        <v>-</v>
      </c>
      <c r="S173" s="129" t="str">
        <f>IF('3c AA'!V236="-","-",'3c AA'!V236)</f>
        <v>-</v>
      </c>
      <c r="T173" s="129">
        <f>IF('3c AA'!W236="-","-",'3c AA'!W236)</f>
        <v>10.705717509101307</v>
      </c>
      <c r="U173" s="129" t="str">
        <f>IF('3c AA'!X236="-","-",'3c AA'!X236)</f>
        <v>-</v>
      </c>
      <c r="V173" s="129" t="str">
        <f>IF('3c AA'!Y236="-","-",'3c AA'!Y236)</f>
        <v>-</v>
      </c>
      <c r="W173" s="129" t="str">
        <f>IF('3c AA'!Z236="-","-",'3c AA'!Z236)</f>
        <v>-</v>
      </c>
      <c r="X173" s="129" t="str">
        <f>IF('3c AA'!AA236="-","-",'3c AA'!AA236)</f>
        <v>-</v>
      </c>
      <c r="Y173" s="129" t="str">
        <f>IF('3c AA'!AB236="-","-",'3c AA'!AB236)</f>
        <v>-</v>
      </c>
      <c r="Z173" s="129" t="str">
        <f>IF('3c AA'!AC236="-","-",'3c AA'!AC236)</f>
        <v>-</v>
      </c>
      <c r="AA173" s="28"/>
    </row>
    <row r="174" spans="1:27" s="29" customFormat="1" ht="11.25" customHeight="1" x14ac:dyDescent="0.15">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t="str">
        <f>IF('3d PC'!U$42="-","-",'3d PC'!U$42)</f>
        <v>-</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15">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t="str">
        <f>IF('3f NC-Gas'!T57="-","-",'3f NC-Gas'!T57)</f>
        <v>-</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15">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t="str">
        <f>IF('3g CPIH'!Q$16="-","-",'3h OC '!$E$12*('3g CPIH'!Q$16/'3g CPIH'!$G$16))</f>
        <v>-</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15">
      <c r="A177" s="256"/>
      <c r="B177" s="132" t="s">
        <v>349</v>
      </c>
      <c r="C177" s="178" t="s">
        <v>43</v>
      </c>
      <c r="D177" s="134" t="s">
        <v>329</v>
      </c>
      <c r="E177" s="131"/>
      <c r="F177" s="30"/>
      <c r="G177" s="129" t="s">
        <v>333</v>
      </c>
      <c r="H177" s="129" t="s">
        <v>333</v>
      </c>
      <c r="I177" s="129" t="s">
        <v>333</v>
      </c>
      <c r="J177" s="129" t="s">
        <v>333</v>
      </c>
      <c r="K177" s="129">
        <f>IF('3i SMNCC'!G$39="-","-",'3i SMNCC'!G$39)</f>
        <v>0</v>
      </c>
      <c r="L177" s="129">
        <f>IF('3i SMNCC'!H$39="-","-",'3i SMNCC'!H$39)</f>
        <v>-0.14839795210242812</v>
      </c>
      <c r="M177" s="129">
        <f>IF('3i SMNCC'!I$39="-","-",'3i SMNCC'!I$39)</f>
        <v>1.8996756847995959</v>
      </c>
      <c r="N177" s="129">
        <f>IF('3i SMNCC'!J$39="-","-",'3i SMNCC'!J$39)</f>
        <v>12.665313810179313</v>
      </c>
      <c r="O177" s="30"/>
      <c r="P177" s="129">
        <f>IF('3i SMNCC'!L$39="-","-",'3i SMNCC'!L$39)</f>
        <v>12.665313810179313</v>
      </c>
      <c r="Q177" s="129">
        <f>IF('3i SMNCC'!M$39="-","-",'3i SMNCC'!M$39)</f>
        <v>14.640709693750988</v>
      </c>
      <c r="R177" s="129">
        <f>IF('3i SMNCC'!N$39="-","-",'3i SMNCC'!N$39)</f>
        <v>14.927787132222536</v>
      </c>
      <c r="S177" s="129">
        <f>IF('3i SMNCC'!O$39="-","-",'3i SMNCC'!O$39)</f>
        <v>17.170757060355506</v>
      </c>
      <c r="T177" s="129">
        <f>IF('3i SMNCC'!P$39="-","-",'3i SMNCC'!P$39)</f>
        <v>11.164989866554468</v>
      </c>
      <c r="U177" s="129" t="str">
        <f>IF('3i SMNCC'!Q$39="-","-",'3i SMNCC'!Q$39)</f>
        <v>-</v>
      </c>
      <c r="V177" s="129" t="str">
        <f>IF('3i SMNCC'!R$39="-","-",'3i SMNCC'!R$39)</f>
        <v>-</v>
      </c>
      <c r="W177" s="129" t="str">
        <f>IF('3i SMNCC'!S$39="-","-",'3i SMNCC'!S$39)</f>
        <v>-</v>
      </c>
      <c r="X177" s="129" t="str">
        <f>IF('3i SMNCC'!T$39="-","-",'3i SMNCC'!T$39)</f>
        <v>-</v>
      </c>
      <c r="Y177" s="129" t="str">
        <f>IF('3i SMNCC'!U$39="-","-",'3i SMNCC'!U$39)</f>
        <v>-</v>
      </c>
      <c r="Z177" s="129" t="str">
        <f>IF('3i SMNCC'!V$39="-","-",'3i SMNCC'!V$39)</f>
        <v>-</v>
      </c>
      <c r="AA177" s="28"/>
    </row>
    <row r="178" spans="1:27" s="29" customFormat="1" ht="12.4" customHeight="1" x14ac:dyDescent="0.15">
      <c r="A178" s="256"/>
      <c r="B178" s="132" t="s">
        <v>349</v>
      </c>
      <c r="C178" s="178" t="s">
        <v>389</v>
      </c>
      <c r="D178" s="134" t="s">
        <v>329</v>
      </c>
      <c r="E178" s="131"/>
      <c r="F178" s="30"/>
      <c r="G178" s="129">
        <f>IF('3g CPIH'!C$16="-","-",'3j PAAC PAP'!$G$22*('3g CPIH'!C$16/'3g CPIH'!$G$16))</f>
        <v>3.1142016634050882</v>
      </c>
      <c r="H178" s="129">
        <f>IF('3g CPIH'!D$16="-","-",'3j PAAC PAP'!$G$22*('3g CPIH'!D$16/'3g CPIH'!$G$16))</f>
        <v>3.1204363013698631</v>
      </c>
      <c r="I178" s="129">
        <f>IF('3g CPIH'!E$16="-","-",'3j PAAC PAP'!$G$22*('3g CPIH'!E$16/'3g CPIH'!$G$16))</f>
        <v>3.129788258317026</v>
      </c>
      <c r="J178" s="129">
        <f>IF('3g CPIH'!F$16="-","-",'3j PAAC PAP'!$G$22*('3g CPIH'!F$16/'3g CPIH'!$G$16))</f>
        <v>3.1484921722113506</v>
      </c>
      <c r="K178" s="129">
        <f>IF('3g CPIH'!G$16="-","-",'3j PAAC PAP'!$G$22*('3g CPIH'!G$16/'3g CPIH'!$G$16))</f>
        <v>3.1859000000000002</v>
      </c>
      <c r="L178" s="129">
        <f>IF('3g CPIH'!H$16="-","-",'3j PAAC PAP'!$G$22*('3g CPIH'!H$16/'3g CPIH'!$G$16))</f>
        <v>3.2264251467710374</v>
      </c>
      <c r="M178" s="129">
        <f>IF('3g CPIH'!I$16="-","-",'3j PAAC PAP'!$G$22*('3g CPIH'!I$16/'3g CPIH'!$G$16))</f>
        <v>3.2731849315068491</v>
      </c>
      <c r="N178" s="129">
        <f>IF('3g CPIH'!J$16="-","-",'3j PAAC PAP'!$G$22*('3g CPIH'!J$16/'3g CPIH'!$G$16))</f>
        <v>3.3012408023483371</v>
      </c>
      <c r="O178" s="30"/>
      <c r="P178" s="129">
        <f>IF('3g CPIH'!L$16="-","-",'3j PAAC PAP'!$G$22*('3g CPIH'!L$16/'3g CPIH'!$G$16))</f>
        <v>3.3012408023483371</v>
      </c>
      <c r="Q178" s="129">
        <f>IF('3g CPIH'!M$16="-","-",'3j PAAC PAP'!$G$22*('3g CPIH'!M$16/'3g CPIH'!$G$16))</f>
        <v>3.3386486301369862</v>
      </c>
      <c r="R178" s="129">
        <f>IF('3g CPIH'!N$16="-","-",'3j PAAC PAP'!$G$22*('3g CPIH'!N$16/'3g CPIH'!$G$16))</f>
        <v>3.3635871819960861</v>
      </c>
      <c r="S178" s="129">
        <f>IF('3g CPIH'!O$16="-","-",'3j PAAC PAP'!$G$22*('3g CPIH'!O$16/'3g CPIH'!$G$16))</f>
        <v>3.3822910958904111</v>
      </c>
      <c r="T178" s="129">
        <f>IF('3g CPIH'!P$16="-","-",'3j PAAC PAP'!$G$22*('3g CPIH'!P$16/'3g CPIH'!$G$16))</f>
        <v>3.3916430528375732</v>
      </c>
      <c r="U178" s="129" t="str">
        <f>IF('3g CPIH'!Q$16="-","-",'3j PAAC PAP'!$G$22*('3g CPIH'!Q$16/'3g CPIH'!$G$16))</f>
        <v>-</v>
      </c>
      <c r="V178" s="129" t="str">
        <f>IF('3g CPIH'!R$16="-","-",'3j PAAC PAP'!$G$22*('3g CPIH'!R$16/'3g CPIH'!$G$16))</f>
        <v>-</v>
      </c>
      <c r="W178" s="129" t="str">
        <f>IF('3g CPIH'!S$16="-","-",'3j PAAC PAP'!$G$22*('3g CPIH'!S$16/'3g CPIH'!$G$16))</f>
        <v>-</v>
      </c>
      <c r="X178" s="129" t="str">
        <f>IF('3g CPIH'!T$16="-","-",'3j PAAC PAP'!$G$22*('3g CPIH'!T$16/'3g CPIH'!$G$16))</f>
        <v>-</v>
      </c>
      <c r="Y178" s="129" t="str">
        <f>IF('3g CPIH'!U$16="-","-",'3j PAAC PAP'!$G$22*('3g CPIH'!U$16/'3g CPIH'!$G$16))</f>
        <v>-</v>
      </c>
      <c r="Z178" s="129" t="str">
        <f>IF('3g CPIH'!V$16="-","-",'3j PAAC PAP'!$G$22*('3g CPIH'!V$16/'3g CPIH'!$G$16))</f>
        <v>-</v>
      </c>
      <c r="AA178" s="28"/>
    </row>
    <row r="179" spans="1:27" s="29" customFormat="1" ht="11.25" customHeight="1" x14ac:dyDescent="0.15">
      <c r="A179" s="256"/>
      <c r="B179" s="132" t="s">
        <v>349</v>
      </c>
      <c r="C179" s="132" t="s">
        <v>406</v>
      </c>
      <c r="D179" s="134" t="s">
        <v>329</v>
      </c>
      <c r="E179" s="131"/>
      <c r="F179" s="30"/>
      <c r="G179" s="129">
        <f>IF(G171="-","-",SUM(G171:G177)*'3j PAAC PAP'!$G$40)</f>
        <v>1.9462968383767316</v>
      </c>
      <c r="H179" s="129">
        <f>IF(H171="-","-",SUM(H171:H177)*'3j PAAC PAP'!$G$40)</f>
        <v>1.7828781373214422</v>
      </c>
      <c r="I179" s="129">
        <f>IF(I171="-","-",SUM(I171:I177)*'3j PAAC PAP'!$G$40)</f>
        <v>1.6788428420541261</v>
      </c>
      <c r="J179" s="129">
        <f>IF(J171="-","-",SUM(J171:J177)*'3j PAAC PAP'!$G$40)</f>
        <v>1.6190932284882931</v>
      </c>
      <c r="K179" s="129">
        <f>IF(K171="-","-",SUM(K171:K177)*'3j PAAC PAP'!$G$40)</f>
        <v>1.759185234498766</v>
      </c>
      <c r="L179" s="129">
        <f>IF(L171="-","-",SUM(L171:L177)*'3j PAAC PAP'!$G$40)</f>
        <v>1.756377747275089</v>
      </c>
      <c r="M179" s="129">
        <f>IF(M171="-","-",SUM(M171:M177)*'3j PAAC PAP'!$G$40)</f>
        <v>1.8642939142011881</v>
      </c>
      <c r="N179" s="129">
        <f>IF(N171="-","-",SUM(N171:N177)*'3j PAAC PAP'!$G$40)</f>
        <v>2.0264171765972754</v>
      </c>
      <c r="O179" s="30"/>
      <c r="P179" s="129">
        <f>IF(P171="-","-",SUM(P171:P177)*'3j PAAC PAP'!$G$40)</f>
        <v>2.0264171765972754</v>
      </c>
      <c r="Q179" s="129">
        <f>IF(Q171="-","-",SUM(Q171:Q177)*'3j PAAC PAP'!$G$40)</f>
        <v>2.2129061922416287</v>
      </c>
      <c r="R179" s="129">
        <f>IF(R171="-","-",SUM(R171:R177)*'3j PAAC PAP'!$G$40)</f>
        <v>2.0080548706227375</v>
      </c>
      <c r="S179" s="129">
        <f>IF(S171="-","-",SUM(S171:S177)*'3j PAAC PAP'!$G$40)</f>
        <v>1.9753423093068398</v>
      </c>
      <c r="T179" s="129">
        <f>IF(T171="-","-",SUM(T171:T177)*'3j PAAC PAP'!$G$40)</f>
        <v>1.7273383683042431</v>
      </c>
      <c r="U179" s="129" t="str">
        <f>IF(U171="-","-",SUM(U171:U177)*'3j PAAC PAP'!$G$40)</f>
        <v>-</v>
      </c>
      <c r="V179" s="129" t="str">
        <f>IF(V171="-","-",SUM(V171:V177)*'3j PAAC PAP'!$G$40)</f>
        <v>-</v>
      </c>
      <c r="W179" s="129" t="str">
        <f>IF(W171="-","-",SUM(W171:W177)*'3j PAAC PAP'!$G$40)</f>
        <v>-</v>
      </c>
      <c r="X179" s="129" t="str">
        <f>IF(X171="-","-",SUM(X171:X177)*'3j PAAC PAP'!$G$40)</f>
        <v>-</v>
      </c>
      <c r="Y179" s="129" t="str">
        <f>IF(Y171="-","-",SUM(Y171:Y177)*'3j PAAC PAP'!$G$40)</f>
        <v>-</v>
      </c>
      <c r="Z179" s="129" t="str">
        <f>IF(Z171="-","-",SUM(Z171:Z177)*'3j PAAC PAP'!$G$40)</f>
        <v>-</v>
      </c>
      <c r="AA179" s="28"/>
    </row>
    <row r="180" spans="1:27" x14ac:dyDescent="0.2">
      <c r="A180" s="256"/>
      <c r="B180" s="132" t="s">
        <v>388</v>
      </c>
      <c r="C180" s="178" t="s">
        <v>518</v>
      </c>
      <c r="D180" s="134" t="s">
        <v>329</v>
      </c>
      <c r="E180" s="131"/>
      <c r="F180" s="30"/>
      <c r="G180" s="129">
        <f>IF(G174="-","-",SUM(G171:G179)*'3k EBIT'!$E$12)</f>
        <v>9.2143060918580932</v>
      </c>
      <c r="H180" s="129">
        <f>IF(H174="-","-",SUM(H171:H179)*'3k EBIT'!$E$12)</f>
        <v>8.4458219922690549</v>
      </c>
      <c r="I180" s="129">
        <f>IF(I174="-","-",SUM(I171:I179)*'3k EBIT'!$E$12)</f>
        <v>7.9566953966330809</v>
      </c>
      <c r="J180" s="129">
        <f>IF(J174="-","-",SUM(J171:J179)*'3k EBIT'!$E$12)</f>
        <v>7.6760381464860377</v>
      </c>
      <c r="K180" s="129">
        <f>IF(K174="-","-",SUM(K171:K179)*'3k EBIT'!$E$12)</f>
        <v>8.3356554003676244</v>
      </c>
      <c r="L180" s="129">
        <f>IF(L174="-","-",SUM(L171:L179)*'3k EBIT'!$E$12)</f>
        <v>8.3232358766874164</v>
      </c>
      <c r="M180" s="129">
        <f>IF(M174="-","-",SUM(M171:M179)*'3k EBIT'!$E$12)</f>
        <v>8.8317020930040151</v>
      </c>
      <c r="N180" s="129">
        <f>IF(N174="-","-",SUM(N171:N179)*'3k EBIT'!$E$12)</f>
        <v>9.5947575129492844</v>
      </c>
      <c r="O180" s="30"/>
      <c r="P180" s="129">
        <f>IF(P174="-","-",SUM(P171:P179)*'3k EBIT'!$E$12)</f>
        <v>9.5947575129492844</v>
      </c>
      <c r="Q180" s="129">
        <f>IF(Q174="-","-",SUM(Q171:Q179)*'3k EBIT'!$E$12)</f>
        <v>10.472593162248646</v>
      </c>
      <c r="R180" s="129">
        <f>IF(R174="-","-",SUM(R171:R179)*'3k EBIT'!$E$12)</f>
        <v>9.5096018651423968</v>
      </c>
      <c r="S180" s="129">
        <f>IF(S174="-","-",SUM(S171:S179)*'3k EBIT'!$E$12)</f>
        <v>9.3561075982428576</v>
      </c>
      <c r="T180" s="129">
        <f>IF(T174="-","-",SUM(T171:T179)*'3k EBIT'!$E$12)</f>
        <v>8.189855319061067</v>
      </c>
      <c r="U180" s="129" t="str">
        <f>IF(U174="-","-",SUM(U171:U179)*'3k EBIT'!$E$12)</f>
        <v>-</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2">
      <c r="A181" s="256"/>
      <c r="B181" s="132" t="s">
        <v>292</v>
      </c>
      <c r="C181" s="176" t="s">
        <v>519</v>
      </c>
      <c r="D181" s="134" t="s">
        <v>329</v>
      </c>
      <c r="E181" s="130"/>
      <c r="F181" s="30"/>
      <c r="G181" s="129">
        <f>IF(G176="-","-",SUM(G171:G174,G176:G180)*'3l HAP'!$E$13)</f>
        <v>5.5130032758083169</v>
      </c>
      <c r="H181" s="129">
        <f>IF(H176="-","-",SUM(H171:H174,H176:H180)*'3l HAP'!$E$13)</f>
        <v>4.9225827718780684</v>
      </c>
      <c r="I181" s="129">
        <f>IF(I176="-","-",SUM(I171:I174,I176:I180)*'3l HAP'!$E$13)</f>
        <v>4.3600004288971856</v>
      </c>
      <c r="J181" s="129">
        <f>IF(J176="-","-",SUM(J171:J174,J176:J180)*'3l HAP'!$E$13)</f>
        <v>4.1488270178378253</v>
      </c>
      <c r="K181" s="129">
        <f>IF(K176="-","-",SUM(K171:K174,K176:K180)*'3l HAP'!$E$13)</f>
        <v>4.7193209381374519</v>
      </c>
      <c r="L181" s="129">
        <f>IF(L176="-","-",SUM(L171:L174,L176:L180)*'3l HAP'!$E$13)</f>
        <v>4.7093993346061458</v>
      </c>
      <c r="M181" s="129">
        <f>IF(M176="-","-",SUM(M171:M174,M176:M180)*'3l HAP'!$E$13)</f>
        <v>5.0385289197911973</v>
      </c>
      <c r="N181" s="129">
        <f>IF(N176="-","-",SUM(N171:N174,N176:N180)*'3l HAP'!$E$13)</f>
        <v>5.6254689672038412</v>
      </c>
      <c r="O181" s="30"/>
      <c r="P181" s="129">
        <f>IF(P176="-","-",SUM(P171:P174,P176:P180)*'3l HAP'!$E$13)</f>
        <v>5.6254689672038412</v>
      </c>
      <c r="Q181" s="129">
        <f>IF(Q176="-","-",SUM(Q171:Q174,Q176:Q180)*'3l HAP'!$E$13)</f>
        <v>6.2491344920193805</v>
      </c>
      <c r="R181" s="129">
        <f>IF(R176="-","-",SUM(R171:R174,R176:R180)*'3l HAP'!$E$13)</f>
        <v>5.5135745824803406</v>
      </c>
      <c r="S181" s="129">
        <f>IF(S176="-","-",SUM(S171:S174,S176:S180)*'3l HAP'!$E$13)</f>
        <v>5.243819448215655</v>
      </c>
      <c r="T181" s="129">
        <f>IF(T176="-","-",SUM(T171:T174,T176:T180)*'3l HAP'!$E$13)</f>
        <v>4.3841339897636162</v>
      </c>
      <c r="U181" s="129" t="str">
        <f>IF(U176="-","-",SUM(U171:U174,U176:U180)*'3l HAP'!$E$13)</f>
        <v>-</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2">
      <c r="A182" s="256"/>
      <c r="B182" s="132" t="s">
        <v>44</v>
      </c>
      <c r="C182" s="178" t="str">
        <f>B182&amp;"_"&amp;D182</f>
        <v>Total_Northern Scotland</v>
      </c>
      <c r="D182" s="134" t="s">
        <v>329</v>
      </c>
      <c r="E182" s="131"/>
      <c r="F182" s="30"/>
      <c r="G182" s="129">
        <f t="shared" ref="G182:N182" si="26">IF(G171="-","-",SUM(G171:G181))</f>
        <v>490.47628147929868</v>
      </c>
      <c r="H182" s="129">
        <f t="shared" si="26"/>
        <v>449.43934612458986</v>
      </c>
      <c r="I182" s="129">
        <f t="shared" si="26"/>
        <v>423.13326938155473</v>
      </c>
      <c r="J182" s="129">
        <f t="shared" si="26"/>
        <v>408.15066785360716</v>
      </c>
      <c r="K182" s="129">
        <f t="shared" si="26"/>
        <v>443.43784500680459</v>
      </c>
      <c r="L182" s="129">
        <f t="shared" si="26"/>
        <v>442.77426453220522</v>
      </c>
      <c r="M182" s="129">
        <f t="shared" si="26"/>
        <v>469.86476286967331</v>
      </c>
      <c r="N182" s="129">
        <f t="shared" si="26"/>
        <v>510.61249790463086</v>
      </c>
      <c r="O182" s="30"/>
      <c r="P182" s="129">
        <f t="shared" ref="P182:Z182" si="27">IF(P171="-","-",SUM(P171:P181))</f>
        <v>510.61249790463086</v>
      </c>
      <c r="Q182" s="129">
        <f t="shared" si="27"/>
        <v>557.43802062456166</v>
      </c>
      <c r="R182" s="129">
        <f t="shared" si="27"/>
        <v>506.01872917079476</v>
      </c>
      <c r="S182" s="129">
        <f t="shared" si="27"/>
        <v>497.67033174714305</v>
      </c>
      <c r="T182" s="129">
        <f t="shared" si="27"/>
        <v>435.42897273824781</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15">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15">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15">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15">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15">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-0.14839795210242812</v>
      </c>
      <c r="M189" s="38">
        <f t="shared" si="31"/>
        <v>1.8996756847995966</v>
      </c>
      <c r="N189" s="38">
        <f t="shared" si="31"/>
        <v>12.665313810179315</v>
      </c>
      <c r="O189" s="30"/>
      <c r="P189" s="38">
        <f t="shared" ref="P189:Z189" si="35">IF(P21="-","-",AVERAGE(P21,P33,P45,P57,P69,P81,P93,P105,P117,P129,P141,P153,P165,P177))</f>
        <v>12.665313810179315</v>
      </c>
      <c r="Q189" s="38">
        <f t="shared" si="35"/>
        <v>14.640709693750987</v>
      </c>
      <c r="R189" s="38">
        <f t="shared" si="35"/>
        <v>14.927787132222536</v>
      </c>
      <c r="S189" s="38">
        <f t="shared" si="35"/>
        <v>17.170757060355502</v>
      </c>
      <c r="T189" s="38">
        <f t="shared" si="35"/>
        <v>11.164989866554466</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15">
      <c r="A190" s="256"/>
      <c r="B190" s="135" t="s">
        <v>349</v>
      </c>
      <c r="C190" s="135" t="s">
        <v>389</v>
      </c>
      <c r="D190" s="133" t="s">
        <v>291</v>
      </c>
      <c r="E190" s="128"/>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f t="shared" si="36"/>
        <v>3.3916430528375732</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15">
      <c r="A191" s="256"/>
      <c r="B191" s="135" t="s">
        <v>349</v>
      </c>
      <c r="C191" s="135" t="s">
        <v>406</v>
      </c>
      <c r="D191" s="133" t="s">
        <v>291</v>
      </c>
      <c r="E191" s="128"/>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1.7814234048119031</v>
      </c>
      <c r="M191" s="38">
        <f t="shared" si="31"/>
        <v>1.8873754406381413</v>
      </c>
      <c r="N191" s="38">
        <f t="shared" si="31"/>
        <v>2.049498703031166</v>
      </c>
      <c r="O191" s="30"/>
      <c r="P191" s="38">
        <f t="shared" ref="P191:Z191" si="37">IF(P23="-","-",AVERAGE(P23,P35,P47,P59,P71,P83,P95,P107,P119,P131,P143,P155,P167,P179))</f>
        <v>2.049498703031166</v>
      </c>
      <c r="Q191" s="38">
        <f t="shared" si="37"/>
        <v>2.2434230232879573</v>
      </c>
      <c r="R191" s="38">
        <f t="shared" si="37"/>
        <v>2.0385717016879528</v>
      </c>
      <c r="S191" s="38">
        <f t="shared" si="37"/>
        <v>1.966985239314786</v>
      </c>
      <c r="T191" s="38">
        <f t="shared" si="37"/>
        <v>1.7189812984255088</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15">
      <c r="A192" s="256"/>
      <c r="B192" s="135" t="s">
        <v>388</v>
      </c>
      <c r="C192" s="135" t="s">
        <v>518</v>
      </c>
      <c r="D192" s="133" t="s">
        <v>291</v>
      </c>
      <c r="E192" s="128"/>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8.4410327615081098</v>
      </c>
      <c r="M192" s="38">
        <f t="shared" si="31"/>
        <v>8.940261107962316</v>
      </c>
      <c r="N192" s="38">
        <f t="shared" si="31"/>
        <v>9.7033165278931808</v>
      </c>
      <c r="O192" s="30"/>
      <c r="P192" s="38">
        <f t="shared" ref="P192:Z192" si="38">IF(P24="-","-",AVERAGE(P24,P36,P48,P60,P72,P84,P96,P108,P120,P132,P144,P156,P168,P180))</f>
        <v>9.7033165278931808</v>
      </c>
      <c r="Q192" s="38">
        <f t="shared" si="38"/>
        <v>10.616122539609689</v>
      </c>
      <c r="R192" s="38">
        <f t="shared" si="38"/>
        <v>9.6531312425922682</v>
      </c>
      <c r="S192" s="38">
        <f t="shared" si="38"/>
        <v>9.3168019098277934</v>
      </c>
      <c r="T192" s="38">
        <f t="shared" si="38"/>
        <v>8.1505496311789774</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15">
      <c r="A193" s="256"/>
      <c r="B193" s="135" t="s">
        <v>292</v>
      </c>
      <c r="C193" s="135" t="s">
        <v>519</v>
      </c>
      <c r="D193" s="133" t="s">
        <v>291</v>
      </c>
      <c r="E193" s="128"/>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4.7114906922688027</v>
      </c>
      <c r="M193" s="38">
        <f t="shared" si="31"/>
        <v>5.0404562689577643</v>
      </c>
      <c r="N193" s="38">
        <f t="shared" si="31"/>
        <v>5.6273963163701541</v>
      </c>
      <c r="O193" s="30"/>
      <c r="P193" s="38">
        <f t="shared" ref="P193:Z193" si="39">IF(P25="-","-",AVERAGE(P25,P37,P49,P61,P73,P85,P97,P109,P121,P133,P145,P157,P169,P181))</f>
        <v>5.6273963163701541</v>
      </c>
      <c r="Q193" s="38">
        <f t="shared" si="39"/>
        <v>6.2516827025566721</v>
      </c>
      <c r="R193" s="38">
        <f t="shared" si="39"/>
        <v>5.5161227930192114</v>
      </c>
      <c r="S193" s="38">
        <f t="shared" si="39"/>
        <v>5.2431216177698161</v>
      </c>
      <c r="T193" s="38">
        <f t="shared" si="39"/>
        <v>4.3834361593272408</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15">
      <c r="A194" s="256"/>
      <c r="B194" s="135" t="s">
        <v>44</v>
      </c>
      <c r="C194" s="135" t="str">
        <f>B194&amp;"_"&amp;D194</f>
        <v>Total_GB average</v>
      </c>
      <c r="D194" s="127" t="s">
        <v>291</v>
      </c>
      <c r="E194" s="128"/>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448.97618937220466</v>
      </c>
      <c r="M194" s="38">
        <f t="shared" si="31"/>
        <v>475.58032022503642</v>
      </c>
      <c r="N194" s="38">
        <f t="shared" si="31"/>
        <v>516.32805525923561</v>
      </c>
      <c r="O194" s="30"/>
      <c r="P194" s="38">
        <f t="shared" ref="P194:Z194" si="40">IF(P26="-","-",AVERAGE(P26,P38,P50,P62,P74,P86,P98,P110,P122,P134,P146,P158,P170,P182))</f>
        <v>516.32805525923561</v>
      </c>
      <c r="Q194" s="38">
        <f t="shared" si="40"/>
        <v>564.99474347067155</v>
      </c>
      <c r="R194" s="38">
        <f t="shared" si="40"/>
        <v>513.57545202158155</v>
      </c>
      <c r="S194" s="38">
        <f t="shared" si="40"/>
        <v>495.60091432828915</v>
      </c>
      <c r="T194" s="38">
        <f t="shared" si="40"/>
        <v>433.35955534745466</v>
      </c>
      <c r="U194" s="38" t="str">
        <f t="shared" si="40"/>
        <v>-</v>
      </c>
      <c r="V194" s="38" t="str">
        <f t="shared" si="40"/>
        <v>-</v>
      </c>
      <c r="W194" s="38" t="str">
        <f t="shared" si="40"/>
        <v>-</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472f7f3cdc045738f442a848112c4bc1">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17c723ba2b4166a5191bb699438c897f"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514bdf30_x002D_2227_x002D_4016_x xmlns="b14ea4d7-bede-421e-a538-c782e68c0173" xsi:nil="true"/>
    <BJSCdd9eba61_x002D_d6b9_x002D_469b_x xmlns="b14ea4d7-bede-421e-a538-c782e68c0173">Internal Only</BJSCdd9eba61_x002D_d6b9_x002D_469b_x>
    <BJSCid_group_classification xmlns="b14ea4d7-bede-421e-a538-c782e68c0173">OFFICIAL</BJSCid_group_classification>
    <BJSCSummaryMarking xmlns="b14ea4d7-bede-421e-a538-c782e68c0173">OFFICIAL Internal Only</BJSCSummaryMarking>
    <BJSCInternalLabel xmlns="b14ea4d7-bede-421e-a538-c782e68c0173">&lt;?xml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BJSCInternalLabel>
    <BJSCc5a055b0_x002D_1bed_x002D_4579_x xmlns="b14ea4d7-bede-421e-a538-c782e68c0173" xsi:nil="true"/>
    <Document_x0020_Type_T xmlns="b14ea4d7-bede-421e-a538-c782e68c0173">Default tariff cap - master economic model</Document_x0020_Type_T>
  </documentManagement>
</p:properties>
</file>

<file path=customXml/item4.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F7FF7958-026E-4B29-97FF-144BFE40F0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http://purl.org/dc/terms/"/>
    <ds:schemaRef ds:uri="2093c7c7-efcb-4260-b1c3-5ef81253e418"/>
    <ds:schemaRef ds:uri="http://schemas.microsoft.com/office/2006/documentManagement/types"/>
    <ds:schemaRef ds:uri="http://schemas.microsoft.com/office/infopath/2007/PartnerControls"/>
    <ds:schemaRef ds:uri="http://purl.org/dc/elements/1.1/"/>
    <ds:schemaRef ds:uri="http://schemas.microsoft.com/office/2006/metadata/properties"/>
    <ds:schemaRef ds:uri="631298fc-6a88-4548-b7d9-3b164918c4a3"/>
    <ds:schemaRef ds:uri="http://schemas.openxmlformats.org/package/2006/metadata/core-properties"/>
    <ds:schemaRef ds:uri="b14ea4d7-bede-421e-a538-c782e68c0173"/>
    <ds:schemaRef ds:uri="http://www.w3.org/XML/1998/namespace"/>
    <ds:schemaRef ds:uri="http://purl.org/dc/dcmitype/"/>
  </ds:schemaRefs>
</ds:datastoreItem>
</file>

<file path=customXml/itemProps4.xml><?xml version="1.0" encoding="utf-8"?>
<ds:datastoreItem xmlns:ds="http://schemas.openxmlformats.org/officeDocument/2006/customXml" ds:itemID="{A4C658F3-9386-40E8-ABE8-3E6D6FBB24A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 tariff cap level v1.7</dc:title>
  <dc:creator>Graham Reeve</dc:creator>
  <cp:lastModifiedBy>Simon McKean</cp:lastModifiedBy>
  <dcterms:created xsi:type="dcterms:W3CDTF">2018-06-13T08:19:40Z</dcterms:created>
  <dcterms:modified xsi:type="dcterms:W3CDTF">2020-08-06T11:23:11Z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1c34c7b7-186b-4967-84b7-8265fe8cce22</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Economic model</vt:lpwstr>
  </property>
  <property fmtid="{D5CDD505-2E9C-101B-9397-08002B2CF9AE}" pid="15"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6" name="bjDocumentLabelXML-0">
    <vt:lpwstr>nternal/label"&gt;&lt;element uid="id_classification_nonbusiness" value="" /&gt;&lt;element uid="eaadb568-f939-47e9-ab90-f00bdd47735e" value="" /&gt;&lt;/sisl&gt;</vt:lpwstr>
  </property>
  <property fmtid="{D5CDD505-2E9C-101B-9397-08002B2CF9AE}" pid="17" name="bjDocumentSecurityLabel">
    <vt:lpwstr>OFFICIAL Internal Only</vt:lpwstr>
  </property>
  <property fmtid="{D5CDD505-2E9C-101B-9397-08002B2CF9AE}" pid="18" name="bjCentreHeaderLabel">
    <vt:lpwstr>&amp;"Verdana,Regular"&amp;10&amp;K000000Internal Only</vt:lpwstr>
  </property>
  <property fmtid="{D5CDD505-2E9C-101B-9397-08002B2CF9AE}" pid="19" name="bjCentreFooterLabel">
    <vt:lpwstr>&amp;"Verdana,Regular"&amp;10&amp;K000000Internal Only</vt:lpwstr>
  </property>
</Properties>
</file>