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Networks\RIIO-GD2\Model development\Model QA and publication\Final Ofgem Models (for publication)\Support\"/>
    </mc:Choice>
  </mc:AlternateContent>
  <bookViews>
    <workbookView xWindow="0" yWindow="0" windowWidth="28800" windowHeight="11528" tabRatio="1000"/>
  </bookViews>
  <sheets>
    <sheet name="Cover" sheetId="1" r:id="rId1"/>
    <sheet name="Lists" sheetId="13" r:id="rId2"/>
    <sheet name="Local" sheetId="18" r:id="rId3"/>
    <sheet name="Inp_NotionalStructure" sheetId="95" r:id="rId4"/>
    <sheet name="Inp_Indices" sheetId="97" r:id="rId5"/>
    <sheet name="Cal_RPE" sheetId="98" r:id="rId6"/>
    <sheet name="Out_RPE" sheetId="99" r:id="rId7"/>
    <sheet name="Out_RPE_Compound" sheetId="101" r:id="rId8"/>
    <sheet name="Out_RPETables" sheetId="100" r:id="rId9"/>
  </sheets>
  <definedNames>
    <definedName name="CAP_GFCF" localSheetId="5">#REF!</definedName>
    <definedName name="CAP_GFCF" localSheetId="4">#REF!</definedName>
    <definedName name="CAP_GFCF" localSheetId="3">#REF!</definedName>
    <definedName name="CAP_GFCF" localSheetId="6">#REF!</definedName>
    <definedName name="CAP_GFCF" localSheetId="7">#REF!</definedName>
    <definedName name="CAP_GFCF">#REF!</definedName>
    <definedName name="CAPIT" localSheetId="5">#REF!</definedName>
    <definedName name="CAPIT" localSheetId="4">#REF!</definedName>
    <definedName name="CAPIT" localSheetId="3">#REF!</definedName>
    <definedName name="CAPIT" localSheetId="6">#REF!</definedName>
    <definedName name="CAPIT" localSheetId="7">#REF!</definedName>
    <definedName name="CAPIT">#REF!</definedName>
    <definedName name="CAPIT_QI" localSheetId="5">#REF!</definedName>
    <definedName name="CAPIT_QI" localSheetId="4">#REF!</definedName>
    <definedName name="CAPIT_QI" localSheetId="3">#REF!</definedName>
    <definedName name="CAPIT_QI" localSheetId="6">#REF!</definedName>
    <definedName name="CAPIT_QI" localSheetId="7">#REF!</definedName>
    <definedName name="CAPIT_QI">#REF!</definedName>
    <definedName name="capit_qph" localSheetId="7">#REF!</definedName>
    <definedName name="capit_qph">#REF!</definedName>
    <definedName name="CAPNIT" localSheetId="7">#REF!</definedName>
    <definedName name="CAPNIT">#REF!</definedName>
    <definedName name="CAPNIT_QI" localSheetId="7">#REF!</definedName>
    <definedName name="CAPNIT_QI">#REF!</definedName>
    <definedName name="capnit_qph" localSheetId="7">#REF!</definedName>
    <definedName name="capnit_qph">#REF!</definedName>
    <definedName name="TFPva_I" localSheetId="7">#REF!</definedName>
    <definedName name="TFPva_I">#REF!</definedName>
    <definedName name="VA_Q" localSheetId="7">#REF!</definedName>
    <definedName name="VA_Q">#REF!</definedName>
    <definedName name="VAConH" localSheetId="7">#REF!</definedName>
    <definedName name="VAConH">#REF!</definedName>
    <definedName name="VAConKIT" localSheetId="7">#REF!</definedName>
    <definedName name="VAConKIT">#REF!</definedName>
    <definedName name="VAConKNIT" localSheetId="7">#REF!</definedName>
    <definedName name="VAConKNIT">#REF!</definedName>
    <definedName name="VAConL" localSheetId="7">#REF!</definedName>
    <definedName name="VAConL">#REF!</definedName>
    <definedName name="VAConLC" localSheetId="7">#REF!</definedName>
    <definedName name="VAConLC">#REF!</definedName>
    <definedName name="VAConTFP" localSheetId="7">#REF!</definedName>
    <definedName name="VAConTFP">#REF!</definedName>
  </definedNames>
  <calcPr calcId="162913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13" i="98" l="1"/>
  <c r="AE28" i="98"/>
  <c r="AF13" i="98"/>
  <c r="AF28" i="98"/>
  <c r="AE14" i="98"/>
  <c r="AE29" i="98"/>
  <c r="AF14" i="98"/>
  <c r="AF29" i="98"/>
  <c r="AE15" i="98"/>
  <c r="AE30" i="98"/>
  <c r="AF15" i="98"/>
  <c r="AF30" i="98"/>
  <c r="AE16" i="98"/>
  <c r="AE31" i="98"/>
  <c r="AF16" i="98"/>
  <c r="AF31" i="98"/>
  <c r="AE17" i="98"/>
  <c r="AE32" i="98"/>
  <c r="AF17" i="98"/>
  <c r="AF32" i="98"/>
  <c r="AE18" i="98"/>
  <c r="AE33" i="98"/>
  <c r="AF18" i="98"/>
  <c r="AF33" i="98"/>
  <c r="AE37" i="98"/>
  <c r="AF37" i="98"/>
  <c r="AG13" i="98"/>
  <c r="AG28" i="98"/>
  <c r="AH13" i="98"/>
  <c r="AH28" i="98"/>
  <c r="AI13" i="98"/>
  <c r="AI28" i="98"/>
  <c r="AJ13" i="98"/>
  <c r="AJ28" i="98"/>
  <c r="AK13" i="98"/>
  <c r="AK28" i="98"/>
  <c r="T16" i="99"/>
  <c r="AG14" i="98"/>
  <c r="AG29" i="98"/>
  <c r="AH14" i="98"/>
  <c r="AH29" i="98"/>
  <c r="AI14" i="98"/>
  <c r="AI29" i="98"/>
  <c r="AJ14" i="98"/>
  <c r="AJ29" i="98"/>
  <c r="AK14" i="98"/>
  <c r="AK29" i="98"/>
  <c r="T17" i="99"/>
  <c r="AG15" i="98"/>
  <c r="AG30" i="98"/>
  <c r="AH15" i="98"/>
  <c r="AH30" i="98"/>
  <c r="AI15" i="98"/>
  <c r="AI30" i="98"/>
  <c r="AJ15" i="98"/>
  <c r="AJ30" i="98"/>
  <c r="AK15" i="98"/>
  <c r="AK30" i="98"/>
  <c r="T18" i="99"/>
  <c r="AG16" i="98"/>
  <c r="AG31" i="98"/>
  <c r="AH16" i="98"/>
  <c r="AH31" i="98"/>
  <c r="AI16" i="98"/>
  <c r="AI31" i="98"/>
  <c r="AJ16" i="98"/>
  <c r="AJ31" i="98"/>
  <c r="AK16" i="98"/>
  <c r="AK31" i="98"/>
  <c r="T19" i="99"/>
  <c r="AG17" i="98"/>
  <c r="AG32" i="98"/>
  <c r="AH17" i="98"/>
  <c r="AH32" i="98"/>
  <c r="AI17" i="98"/>
  <c r="AI32" i="98"/>
  <c r="AJ17" i="98"/>
  <c r="AJ32" i="98"/>
  <c r="AK17" i="98"/>
  <c r="AK32" i="98"/>
  <c r="T20" i="99"/>
  <c r="AG18" i="98"/>
  <c r="AG33" i="98"/>
  <c r="AH18" i="98"/>
  <c r="AH33" i="98"/>
  <c r="AI18" i="98"/>
  <c r="AI33" i="98"/>
  <c r="AJ18" i="98"/>
  <c r="AJ33" i="98"/>
  <c r="AK18" i="98"/>
  <c r="AK33" i="98"/>
  <c r="T21" i="99"/>
  <c r="R5" i="101"/>
  <c r="H5" i="101"/>
  <c r="R5" i="99"/>
  <c r="H5" i="99"/>
  <c r="R5" i="98"/>
  <c r="H5" i="98"/>
  <c r="R5" i="97"/>
  <c r="H5" i="97"/>
  <c r="R5" i="95"/>
  <c r="H5" i="95"/>
  <c r="R69" i="18"/>
  <c r="R70" i="18"/>
  <c r="R71" i="18"/>
  <c r="R72" i="18"/>
  <c r="R73" i="18"/>
  <c r="R74" i="18"/>
  <c r="A2" i="101"/>
  <c r="F9" i="1"/>
  <c r="F60" i="18"/>
  <c r="F53" i="18"/>
  <c r="F30" i="18"/>
  <c r="F28" i="18"/>
  <c r="F27" i="18"/>
  <c r="F63" i="18"/>
  <c r="F62" i="18"/>
  <c r="F61" i="18"/>
  <c r="F59" i="18"/>
  <c r="F55" i="18"/>
  <c r="F54" i="18"/>
  <c r="F52" i="18"/>
  <c r="F51" i="18"/>
  <c r="F47" i="18"/>
  <c r="F46" i="18"/>
  <c r="F39" i="18"/>
  <c r="F31" i="18"/>
  <c r="F29" i="18"/>
  <c r="F38" i="18"/>
  <c r="R5" i="100"/>
  <c r="H5" i="100"/>
  <c r="A2" i="100"/>
  <c r="F23" i="18"/>
  <c r="F22" i="18"/>
  <c r="F21" i="18"/>
  <c r="F20" i="18"/>
  <c r="F36" i="18"/>
  <c r="F19" i="18"/>
  <c r="F37" i="18"/>
  <c r="F43" i="18"/>
  <c r="F44" i="18"/>
  <c r="F45" i="18"/>
  <c r="F35" i="18"/>
  <c r="R63" i="18"/>
  <c r="R62" i="18"/>
  <c r="R61" i="18"/>
  <c r="R60" i="18"/>
  <c r="R59" i="18"/>
  <c r="R55" i="18"/>
  <c r="R54" i="18"/>
  <c r="R53" i="18"/>
  <c r="R52" i="18"/>
  <c r="R51" i="18"/>
  <c r="R47" i="18"/>
  <c r="R46" i="18"/>
  <c r="R45" i="18"/>
  <c r="R44" i="18"/>
  <c r="R39" i="18"/>
  <c r="R38" i="18"/>
  <c r="AO57" i="97"/>
  <c r="AN57" i="97"/>
  <c r="AO56" i="97"/>
  <c r="AN56" i="97"/>
  <c r="AO55" i="97"/>
  <c r="AN55" i="97"/>
  <c r="AO54" i="97"/>
  <c r="AN54" i="97"/>
  <c r="AO53" i="97"/>
  <c r="AN53" i="97"/>
  <c r="AO49" i="97"/>
  <c r="AN49" i="97"/>
  <c r="AO48" i="97"/>
  <c r="AN48" i="97"/>
  <c r="AO47" i="97"/>
  <c r="AN47" i="97"/>
  <c r="AO46" i="97"/>
  <c r="AN46" i="97"/>
  <c r="AO45" i="97"/>
  <c r="AN45" i="97"/>
  <c r="AO41" i="97"/>
  <c r="AN41" i="97"/>
  <c r="AO40" i="97"/>
  <c r="AN40" i="97"/>
  <c r="AO39" i="97"/>
  <c r="AN39" i="97"/>
  <c r="AO38" i="97"/>
  <c r="AN38" i="97"/>
  <c r="A2" i="97"/>
  <c r="AN37" i="97"/>
  <c r="R35" i="18"/>
  <c r="R36" i="18"/>
  <c r="AO37" i="97"/>
  <c r="R37" i="18"/>
  <c r="R43" i="18"/>
  <c r="R28" i="18"/>
  <c r="R30" i="18"/>
  <c r="R20" i="18"/>
  <c r="R22" i="18"/>
  <c r="R27" i="18"/>
  <c r="R21" i="18"/>
  <c r="R19" i="18"/>
  <c r="R29" i="18"/>
  <c r="AO16" i="97"/>
  <c r="AN16" i="97"/>
  <c r="AO15" i="97"/>
  <c r="AN15" i="97"/>
  <c r="AO14" i="97"/>
  <c r="AN14" i="97"/>
  <c r="AO13" i="97"/>
  <c r="AN13" i="97"/>
  <c r="AO24" i="97"/>
  <c r="AN24" i="97"/>
  <c r="AO23" i="97"/>
  <c r="AN23" i="97"/>
  <c r="AO22" i="97"/>
  <c r="AN22" i="97"/>
  <c r="AO21" i="97"/>
  <c r="AN21" i="97"/>
  <c r="AO33" i="97"/>
  <c r="AN33" i="97"/>
  <c r="AO32" i="97"/>
  <c r="AN32" i="97"/>
  <c r="AO31" i="97"/>
  <c r="AN31" i="97"/>
  <c r="AO30" i="97"/>
  <c r="AN30" i="97"/>
  <c r="AO29" i="97"/>
  <c r="AN29" i="97"/>
  <c r="A2" i="99"/>
  <c r="J51" i="100"/>
  <c r="J49" i="100"/>
  <c r="J48" i="100"/>
  <c r="J44" i="100"/>
  <c r="J42" i="100"/>
  <c r="J41" i="100"/>
  <c r="J37" i="100"/>
  <c r="J35" i="100"/>
  <c r="J34" i="100"/>
  <c r="J30" i="100"/>
  <c r="J28" i="100"/>
  <c r="J27" i="100"/>
  <c r="J21" i="100"/>
  <c r="J20" i="100"/>
  <c r="J29" i="100"/>
  <c r="T18" i="101"/>
  <c r="J36" i="100"/>
  <c r="T19" i="101"/>
  <c r="T20" i="101"/>
  <c r="T21" i="101"/>
  <c r="J43" i="100"/>
  <c r="J50" i="100"/>
  <c r="J13" i="100"/>
  <c r="J14" i="100"/>
  <c r="AN16" i="98"/>
  <c r="AO16" i="98"/>
  <c r="AO18" i="98"/>
  <c r="AN18" i="98"/>
  <c r="AN17" i="98"/>
  <c r="AO17" i="98"/>
  <c r="AN15" i="98"/>
  <c r="AO15" i="98"/>
  <c r="AE22" i="98"/>
  <c r="AF22" i="98"/>
  <c r="A2" i="98"/>
  <c r="J74" i="18"/>
  <c r="J73" i="18"/>
  <c r="J72" i="18"/>
  <c r="J71" i="18"/>
  <c r="J70" i="18"/>
  <c r="J69" i="18"/>
  <c r="R5" i="18"/>
  <c r="H5" i="18"/>
  <c r="A2" i="18"/>
  <c r="AE11" i="99"/>
  <c r="AF11" i="99"/>
  <c r="AM11" i="99"/>
  <c r="J17" i="95"/>
  <c r="J22" i="95"/>
  <c r="A2" i="95"/>
  <c r="R22" i="95"/>
  <c r="R24" i="95"/>
  <c r="R4" i="95"/>
  <c r="F14" i="1"/>
  <c r="F13" i="1"/>
  <c r="A2" i="13"/>
  <c r="A2" i="1"/>
  <c r="R23" i="18"/>
  <c r="AO17" i="97"/>
  <c r="AN17" i="97"/>
  <c r="T16" i="101"/>
  <c r="J16" i="100"/>
  <c r="J15" i="100"/>
  <c r="AK22" i="98"/>
  <c r="AK11" i="99"/>
  <c r="AN13" i="98"/>
  <c r="AI22" i="98"/>
  <c r="AI11" i="99"/>
  <c r="AO13" i="98"/>
  <c r="R31" i="18"/>
  <c r="R77" i="18"/>
  <c r="R79" i="18"/>
  <c r="R4" i="18"/>
  <c r="R4" i="1"/>
  <c r="AO25" i="97"/>
  <c r="AN25" i="97"/>
  <c r="AN14" i="98"/>
  <c r="AJ22" i="98"/>
  <c r="AJ11" i="99"/>
  <c r="T17" i="101"/>
  <c r="J22" i="100"/>
  <c r="AH22" i="98"/>
  <c r="AH11" i="99"/>
  <c r="J23" i="100"/>
  <c r="AO14" i="98"/>
  <c r="AG22" i="98"/>
  <c r="AG37" i="98"/>
  <c r="AG11" i="101"/>
  <c r="AH37" i="98"/>
  <c r="AH11" i="101"/>
  <c r="AN22" i="98"/>
  <c r="AN11" i="99"/>
  <c r="AG11" i="99"/>
  <c r="AO22" i="98"/>
  <c r="AO11" i="99"/>
  <c r="AI37" i="98"/>
  <c r="AI11" i="101"/>
  <c r="AK37" i="98"/>
  <c r="AK11" i="101"/>
  <c r="AJ37" i="98"/>
  <c r="AJ11" i="101"/>
  <c r="AF11" i="101"/>
  <c r="AE11" i="101"/>
</calcChain>
</file>

<file path=xl/sharedStrings.xml><?xml version="1.0" encoding="utf-8"?>
<sst xmlns="http://schemas.openxmlformats.org/spreadsheetml/2006/main" count="591" uniqueCount="239">
  <si>
    <t>Format key</t>
  </si>
  <si>
    <t>Value</t>
  </si>
  <si>
    <t>Calculation</t>
  </si>
  <si>
    <t>User input</t>
  </si>
  <si>
    <t>Sector</t>
  </si>
  <si>
    <t>Checked by</t>
  </si>
  <si>
    <t>Model name</t>
  </si>
  <si>
    <t>Date</t>
  </si>
  <si>
    <t>Author</t>
  </si>
  <si>
    <t>Version number</t>
  </si>
  <si>
    <t>Check date</t>
  </si>
  <si>
    <t>[Name]</t>
  </si>
  <si>
    <t>[Date]</t>
  </si>
  <si>
    <t>File name</t>
  </si>
  <si>
    <t>National Grid Electricity Transmission</t>
  </si>
  <si>
    <t>NGET</t>
  </si>
  <si>
    <t>ET</t>
  </si>
  <si>
    <t>Scottish Hydro Electric Transmission</t>
  </si>
  <si>
    <t>SHET</t>
  </si>
  <si>
    <t>Scottish Power Transmission</t>
  </si>
  <si>
    <t>SPT</t>
  </si>
  <si>
    <t>National Grid Gas Transmission</t>
  </si>
  <si>
    <t>NGGT</t>
  </si>
  <si>
    <t>GT</t>
  </si>
  <si>
    <t>Cadent - East of England</t>
  </si>
  <si>
    <t>EoE</t>
  </si>
  <si>
    <t>GD</t>
  </si>
  <si>
    <t>Cadent - London</t>
  </si>
  <si>
    <t>Lon</t>
  </si>
  <si>
    <t>Cadent - North West</t>
  </si>
  <si>
    <t>NW</t>
  </si>
  <si>
    <t>Cadent - West Midlands</t>
  </si>
  <si>
    <t>WM</t>
  </si>
  <si>
    <t>Northern Gas Networks</t>
  </si>
  <si>
    <t>NGN</t>
  </si>
  <si>
    <t>Scotia Gas Networks - Scotland</t>
  </si>
  <si>
    <t>Sc</t>
  </si>
  <si>
    <t>Scotia Gas Networks - Southern</t>
  </si>
  <si>
    <t>So</t>
  </si>
  <si>
    <t>Wales and West Utilities</t>
  </si>
  <si>
    <t>WWU</t>
  </si>
  <si>
    <t>Electricity North West</t>
  </si>
  <si>
    <t>ENWL</t>
  </si>
  <si>
    <t>ED</t>
  </si>
  <si>
    <t>Northern Powergrid - North East</t>
  </si>
  <si>
    <t>NPgN</t>
  </si>
  <si>
    <t>Northern Powergrid - Yorkshire</t>
  </si>
  <si>
    <t>NPgY</t>
  </si>
  <si>
    <t>Western Power Distribution - West Midlands</t>
  </si>
  <si>
    <t>WMID</t>
  </si>
  <si>
    <t>Western Power Distribution - East Midlands</t>
  </si>
  <si>
    <t>EMID</t>
  </si>
  <si>
    <t>Western Power Distribution - South Wales</t>
  </si>
  <si>
    <t>SWALES</t>
  </si>
  <si>
    <t>Western Power Distribution - South West</t>
  </si>
  <si>
    <t>SWEST</t>
  </si>
  <si>
    <t>UK Power Networks - London</t>
  </si>
  <si>
    <t>LPN</t>
  </si>
  <si>
    <t>UK Power Networks - South East</t>
  </si>
  <si>
    <t>SPN</t>
  </si>
  <si>
    <t>UK Power Networks - Eastern</t>
  </si>
  <si>
    <t>EPN</t>
  </si>
  <si>
    <t>SP Energy Networks - Distribution</t>
  </si>
  <si>
    <t>SPD</t>
  </si>
  <si>
    <t>SP Energy Networks - Manweb</t>
  </si>
  <si>
    <t>SPMW</t>
  </si>
  <si>
    <t>Scottish and Southern Energy - Hydro Electric</t>
  </si>
  <si>
    <t>SSEH</t>
  </si>
  <si>
    <t>Scottish and Southern Energy - Distribution</t>
  </si>
  <si>
    <t>SSES</t>
  </si>
  <si>
    <t>Company</t>
  </si>
  <si>
    <t>Cadent</t>
  </si>
  <si>
    <t>NGT</t>
  </si>
  <si>
    <t>SGN</t>
  </si>
  <si>
    <t>ENW</t>
  </si>
  <si>
    <t>NPG</t>
  </si>
  <si>
    <t>WPD</t>
  </si>
  <si>
    <t>UKPN</t>
  </si>
  <si>
    <t>SPEN</t>
  </si>
  <si>
    <t>SSE</t>
  </si>
  <si>
    <t>Sign-off drop down</t>
  </si>
  <si>
    <t xml:space="preserve">Yes </t>
  </si>
  <si>
    <t>No</t>
  </si>
  <si>
    <t>Sign-off not necessary</t>
  </si>
  <si>
    <t>Status</t>
  </si>
  <si>
    <t>Status drop down</t>
  </si>
  <si>
    <t>Draft</t>
  </si>
  <si>
    <t>Final</t>
  </si>
  <si>
    <t>Company name</t>
  </si>
  <si>
    <t>Company short name</t>
  </si>
  <si>
    <t>Model information</t>
  </si>
  <si>
    <t>Version control</t>
  </si>
  <si>
    <t>Control sheet</t>
  </si>
  <si>
    <t>Cell intentionally blank</t>
  </si>
  <si>
    <t>Annotation</t>
  </si>
  <si>
    <t>Information sheet</t>
  </si>
  <si>
    <t>Input sheet</t>
  </si>
  <si>
    <t>Calculation sheet</t>
  </si>
  <si>
    <t>Output sheet</t>
  </si>
  <si>
    <t>Output</t>
  </si>
  <si>
    <t>Error checking</t>
  </si>
  <si>
    <t>Cell format key</t>
  </si>
  <si>
    <t>Sheet format key</t>
  </si>
  <si>
    <t>Sheet colour</t>
  </si>
  <si>
    <t>Company drop down</t>
  </si>
  <si>
    <t>Sector drop down</t>
  </si>
  <si>
    <t>Version date</t>
  </si>
  <si>
    <t>Definitions and Lists</t>
  </si>
  <si>
    <t>Local Control</t>
  </si>
  <si>
    <t>Houses toggles and switches unique to this workbook</t>
  </si>
  <si>
    <t>Units</t>
  </si>
  <si>
    <t>Constants</t>
  </si>
  <si>
    <t>Financial years are referred to by the year they end - i.e. 2019/20 is referred to as 2020</t>
  </si>
  <si>
    <t>The price base is 2018/19 unless otherwise stated</t>
  </si>
  <si>
    <t>Please note the following. Please see the user guide for more information</t>
  </si>
  <si>
    <t>Comment</t>
  </si>
  <si>
    <t>Comment Log</t>
  </si>
  <si>
    <t>Cmnt</t>
  </si>
  <si>
    <t>Check</t>
  </si>
  <si>
    <t>Summary of all checks</t>
  </si>
  <si>
    <t>Under this final heading, include as many logical tests for errors as appropriate</t>
  </si>
  <si>
    <t>Definitions</t>
  </si>
  <si>
    <t>List out key definitions here</t>
  </si>
  <si>
    <t>[List title]</t>
  </si>
  <si>
    <t>[Add list here]</t>
  </si>
  <si>
    <t>[Object]</t>
  </si>
  <si>
    <t>[Add definition]</t>
  </si>
  <si>
    <t>[Insert further rows if necessary]</t>
  </si>
  <si>
    <t>Cover sheet with high-level information</t>
  </si>
  <si>
    <t>This sheet houses key definitions and lists used in the workbook</t>
  </si>
  <si>
    <t>Model developer(s)</t>
  </si>
  <si>
    <t>Number of errors on this sheet:</t>
  </si>
  <si>
    <t>Number of errors in this workbook:</t>
  </si>
  <si>
    <t>Pre-RIIO</t>
  </si>
  <si>
    <t>RIIO-1</t>
  </si>
  <si>
    <t>RIIO-2</t>
  </si>
  <si>
    <t>Total</t>
  </si>
  <si>
    <t>Model description</t>
  </si>
  <si>
    <t>Run number:</t>
  </si>
  <si>
    <t>Run date:</t>
  </si>
  <si>
    <t>File directory (macro input)</t>
  </si>
  <si>
    <t>Latest run number (macro input)</t>
  </si>
  <si>
    <t>Latest run date &amp; time (macro input)</t>
  </si>
  <si>
    <t>Data from:</t>
  </si>
  <si>
    <t>Imported value</t>
  </si>
  <si>
    <t>Control</t>
  </si>
  <si>
    <t>Cmpy</t>
  </si>
  <si>
    <t>All</t>
  </si>
  <si>
    <t>Control Lists</t>
  </si>
  <si>
    <t>Other Lists</t>
  </si>
  <si>
    <t>This is where other lists are stored for the workbook. For example, when dropdown options are used or where we wish to INDEXMATCH against a selection of names</t>
  </si>
  <si>
    <t>This is where lists are stored for the workbook that relate to data validation for (local) controls. Match No. tells you what number a given option will produce in a MATCH function. Insert further rows if necessary</t>
  </si>
  <si>
    <t>Unique formula / hardcoded input</t>
  </si>
  <si>
    <t>Ntwk</t>
  </si>
  <si>
    <t>Other</t>
  </si>
  <si>
    <t>Capex</t>
  </si>
  <si>
    <t>Number of rows with errors on this sheet:</t>
  </si>
  <si>
    <t>Top-Down</t>
  </si>
  <si>
    <t>Cost Selection</t>
  </si>
  <si>
    <t>Real Price Effects</t>
  </si>
  <si>
    <t>Expenditure Categories</t>
  </si>
  <si>
    <t>Direct Opex</t>
  </si>
  <si>
    <t>Indirect Opex</t>
  </si>
  <si>
    <t>Repex Mains</t>
  </si>
  <si>
    <t>Repex Services</t>
  </si>
  <si>
    <t>Input Categories</t>
  </si>
  <si>
    <t>Direct Labour</t>
  </si>
  <si>
    <t>Contract Labour</t>
  </si>
  <si>
    <t>Materials</t>
  </si>
  <si>
    <t>Plant and Equipment</t>
  </si>
  <si>
    <t>Transport</t>
  </si>
  <si>
    <t>Input Category</t>
  </si>
  <si>
    <t>Category</t>
  </si>
  <si>
    <t>Cost structures</t>
  </si>
  <si>
    <t>At totex level</t>
  </si>
  <si>
    <t>GDNs</t>
  </si>
  <si>
    <t>General labour</t>
  </si>
  <si>
    <t>Specialist labour</t>
  </si>
  <si>
    <t>Plant &amp; equipment</t>
  </si>
  <si>
    <t>%</t>
  </si>
  <si>
    <t>Indices determined to (potentially) appropriately reflect each input category (manual/external input)</t>
  </si>
  <si>
    <t>The notional cost structures determined (manual/external input)</t>
  </si>
  <si>
    <t>RPE index forecasts</t>
  </si>
  <si>
    <t>RPE level</t>
  </si>
  <si>
    <t>Description</t>
  </si>
  <si>
    <t>Weighted directly at totex level, or at middle-up</t>
  </si>
  <si>
    <t>General controls</t>
  </si>
  <si>
    <t>Avg. growth rate p.a</t>
  </si>
  <si>
    <t>Controls the weight given to each potential index as part of a composite index for each input cost category</t>
  </si>
  <si>
    <t>% of composite index</t>
  </si>
  <si>
    <t>Index weightings (top-down)</t>
  </si>
  <si>
    <t>Selected / composite indices</t>
  </si>
  <si>
    <t>Totex-level RPE index</t>
  </si>
  <si>
    <t>RPE top-down scalar</t>
  </si>
  <si>
    <t>RPEs are considered relative to the general price index being used</t>
  </si>
  <si>
    <t>RPE outputs</t>
  </si>
  <si>
    <t>RPE calculations</t>
  </si>
  <si>
    <t>RPE top-down</t>
  </si>
  <si>
    <t>Annual % growth</t>
  </si>
  <si>
    <t>Totex - Notional structure sums to 100%</t>
  </si>
  <si>
    <t>Top down - sum of indices (general labour)</t>
  </si>
  <si>
    <t>Top down - sum of indices (specialist labour)</t>
  </si>
  <si>
    <t>Top down - sum of indices (materials)</t>
  </si>
  <si>
    <t>Top down - sum of indices (plant &amp; equipment)</t>
  </si>
  <si>
    <t>Top down - sum of indices (transport)</t>
  </si>
  <si>
    <t>Top down - sum of indices (other)</t>
  </si>
  <si>
    <t>Middle-up (NOT CURRENTLY AVAILABLE)</t>
  </si>
  <si>
    <t>Combining indices to arrive at an overall RPE index (top-down approach)</t>
  </si>
  <si>
    <t>No RPEs</t>
  </si>
  <si>
    <t>Tables by expenditure category</t>
  </si>
  <si>
    <t>Year</t>
  </si>
  <si>
    <t>Categories being indexed</t>
  </si>
  <si>
    <t>If True then cost area has a non-zero RPE, if False no indexation has been applied</t>
  </si>
  <si>
    <t>NB: Middle up option is NOT currently available and toggle has no effect</t>
  </si>
  <si>
    <t>AWE: Private Sector Index: Seasonally Adjusted Total Pay Excluding Arrears (K54V)</t>
  </si>
  <si>
    <t>AWE: Construction Index: Seasonally Adjusted Total Pay Excluding Arrears (K553)</t>
  </si>
  <si>
    <t>AWE: Transport &amp; Storage Index: Non Seasonally Adjusted Total Pay Including Arrears (K5B7)</t>
  </si>
  <si>
    <t>70/ 1 Labour and Supervision in Civil Engineering (1701)</t>
  </si>
  <si>
    <t>Electrical engineering (BEAMA)</t>
  </si>
  <si>
    <t>2/32 Plastic Pipes And Fittings (1532)</t>
  </si>
  <si>
    <t>3/58 Pipes and Accessories: Copper (4358)</t>
  </si>
  <si>
    <t>3/S3 Structural Steelwork - Materials: Civil Engineering Work (4463)</t>
  </si>
  <si>
    <t>FOCOS Resource Cost Index of Infrastructure: Materials FOCOS (7467)</t>
  </si>
  <si>
    <t>70/ 2 Plant and Road Vehicles: Providing and Maintaining (1702)</t>
  </si>
  <si>
    <t>7112280000: Machinery &amp; Equipment n.e.c. (K389)</t>
  </si>
  <si>
    <t>6107228000: GSI (excl. CCL) - Inputs for Manufacture of Machinery &amp; Equipment (MB4U)</t>
  </si>
  <si>
    <t>2023 - 2026</t>
  </si>
  <si>
    <t>Sums to 100%</t>
  </si>
  <si>
    <t>Top down - Where index has positive weight, there is an input in Inp_Indices</t>
  </si>
  <si>
    <t>Input Indices</t>
  </si>
  <si>
    <t>GDNs - Annual</t>
  </si>
  <si>
    <t>GDNs - Compounded</t>
  </si>
  <si>
    <t>Compound % growth</t>
  </si>
  <si>
    <t>Overall RPE indices on an annual basis</t>
  </si>
  <si>
    <t>Overall RPE indices on a compounded basis</t>
  </si>
  <si>
    <t>RPE output tables</t>
  </si>
  <si>
    <t>Overall RPE indices, on an annual basis, in different time periods</t>
  </si>
  <si>
    <t>Ofgem</t>
  </si>
  <si>
    <t>This model contains analysis supporting the calculation of RPE indices.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</si>
</sst>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dd/mm/yy;@"/>
    <numFmt numFmtId="166" formatCode="mm/dd/yyyy\ hh:mm"/>
    <numFmt numFmtId="167" formatCode="#,##0.0"/>
    <numFmt numFmtId="168" formatCode="0.0%"/>
  </numFmts>
  <fonts count="26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8"/>
      <color theme="0"/>
      <name val="Verdana"/>
      <family val="2"/>
    </font>
    <font>
      <i/>
      <sz val="10"/>
      <color theme="0" tint="-0.49998474074526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8"/>
      <color rgb="FFFFFFFF"/>
      <name val="Verdana"/>
      <family val="2"/>
    </font>
    <font>
      <b/>
      <sz val="12"/>
      <color rgb="FFFFFFFF"/>
      <name val="Verdana"/>
      <family val="2"/>
    </font>
    <font>
      <b/>
      <sz val="10"/>
      <color rgb="FF000000"/>
      <name val="Verdana"/>
      <family val="2"/>
    </font>
    <font>
      <i/>
      <sz val="10"/>
      <color rgb="FF808080"/>
      <name val="Verdana"/>
      <family val="2"/>
    </font>
    <font>
      <sz val="8"/>
      <name val="Verdana"/>
      <family val="2"/>
    </font>
    <font>
      <b/>
      <i/>
      <sz val="10"/>
      <color theme="1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6"/>
      </patternFill>
    </fill>
    <fill>
      <patternFill patternType="solid">
        <fgColor rgb="FF5B9BD5"/>
        <bgColor rgb="FF000000"/>
      </patternFill>
    </fill>
    <fill>
      <patternFill patternType="lightUp">
        <fgColor rgb="FFA5A5A5"/>
        <bgColor rgb="FFFFFFFF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4" fillId="12" borderId="0" applyNumberFormat="0" applyBorder="0" applyAlignment="0" applyProtection="0"/>
    <xf numFmtId="0" fontId="13" fillId="12" borderId="0" applyNumberFormat="0" applyBorder="0" applyAlignment="0" applyProtection="0"/>
    <xf numFmtId="0" fontId="1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7" applyNumberFormat="0" applyFill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5" fillId="3" borderId="1" applyNumberFormat="0" applyAlignment="0" applyProtection="0"/>
    <xf numFmtId="0" fontId="6" fillId="0" borderId="3" applyNumberFormat="0" applyFill="0" applyAlignment="0" applyProtection="0"/>
    <xf numFmtId="0" fontId="7" fillId="4" borderId="4" applyNumberFormat="0" applyAlignment="0" applyProtection="0"/>
    <xf numFmtId="0" fontId="8" fillId="0" borderId="0" applyNumberFormat="0" applyFill="0" applyBorder="0" applyAlignment="0" applyProtection="0"/>
    <xf numFmtId="0" fontId="2" fillId="5" borderId="5" applyNumberFormat="0" applyFont="0" applyAlignment="0" applyProtection="0"/>
    <xf numFmtId="0" fontId="9" fillId="0" borderId="0" applyNumberFormat="0" applyFill="0" applyBorder="0" applyAlignment="0" applyProtection="0"/>
    <xf numFmtId="0" fontId="2" fillId="21" borderId="0" applyNumberFormat="0" applyFont="0" applyBorder="0" applyAlignment="0" applyProtection="0"/>
    <xf numFmtId="0" fontId="2" fillId="18" borderId="0" applyNumberFormat="0" applyBorder="0" applyAlignment="0" applyProtection="0"/>
    <xf numFmtId="4" fontId="2" fillId="15" borderId="0" applyBorder="0" applyAlignment="0" applyProtection="0"/>
    <xf numFmtId="4" fontId="2" fillId="16" borderId="0"/>
    <xf numFmtId="4" fontId="2" fillId="6" borderId="0"/>
    <xf numFmtId="4" fontId="2" fillId="20" borderId="0"/>
    <xf numFmtId="4" fontId="2" fillId="19" borderId="0"/>
    <xf numFmtId="4" fontId="2" fillId="17" borderId="0"/>
    <xf numFmtId="0" fontId="10" fillId="0" borderId="6" applyFill="0"/>
    <xf numFmtId="0" fontId="15" fillId="0" borderId="0" applyFill="0" applyBorder="0"/>
    <xf numFmtId="9" fontId="2" fillId="0" borderId="0" applyFont="0" applyFill="0" applyBorder="0" applyAlignment="0" applyProtection="0"/>
    <xf numFmtId="0" fontId="1" fillId="0" borderId="0"/>
    <xf numFmtId="0" fontId="14" fillId="12" borderId="0" applyNumberFormat="0" applyBorder="0" applyAlignment="0" applyProtection="0"/>
    <xf numFmtId="0" fontId="13" fillId="12" borderId="0" applyNumberFormat="0" applyBorder="0" applyAlignment="0" applyProtection="0"/>
  </cellStyleXfs>
  <cellXfs count="121">
    <xf numFmtId="0" fontId="0" fillId="0" borderId="0" xfId="0"/>
    <xf numFmtId="0" fontId="0" fillId="7" borderId="0" xfId="0" applyFill="1"/>
    <xf numFmtId="0" fontId="11" fillId="0" borderId="0" xfId="0" applyFont="1"/>
    <xf numFmtId="0" fontId="0" fillId="0" borderId="0" xfId="0"/>
    <xf numFmtId="0" fontId="11" fillId="0" borderId="0" xfId="0" applyFont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4" fillId="12" borderId="0" xfId="1"/>
    <xf numFmtId="0" fontId="13" fillId="12" borderId="0" xfId="2"/>
    <xf numFmtId="0" fontId="12" fillId="13" borderId="0" xfId="3"/>
    <xf numFmtId="0" fontId="15" fillId="0" borderId="0" xfId="0" applyFont="1" applyFill="1"/>
    <xf numFmtId="0" fontId="0" fillId="21" borderId="0" xfId="14" applyFont="1"/>
    <xf numFmtId="0" fontId="0" fillId="0" borderId="0" xfId="0" applyBorder="1"/>
    <xf numFmtId="0" fontId="2" fillId="18" borderId="0" xfId="15"/>
    <xf numFmtId="4" fontId="2" fillId="15" borderId="0" xfId="16"/>
    <xf numFmtId="4" fontId="2" fillId="19" borderId="0" xfId="20"/>
    <xf numFmtId="4" fontId="2" fillId="20" borderId="0" xfId="19"/>
    <xf numFmtId="4" fontId="2" fillId="17" borderId="0" xfId="19" applyFill="1"/>
    <xf numFmtId="0" fontId="0" fillId="0" borderId="10" xfId="0" applyBorder="1"/>
    <xf numFmtId="0" fontId="2" fillId="18" borderId="10" xfId="15" applyBorder="1"/>
    <xf numFmtId="4" fontId="2" fillId="19" borderId="0" xfId="20" applyBorder="1"/>
    <xf numFmtId="0" fontId="0" fillId="0" borderId="11" xfId="0" applyBorder="1"/>
    <xf numFmtId="4" fontId="2" fillId="19" borderId="11" xfId="20" applyBorder="1"/>
    <xf numFmtId="164" fontId="2" fillId="18" borderId="10" xfId="15" applyNumberFormat="1" applyBorder="1"/>
    <xf numFmtId="22" fontId="2" fillId="18" borderId="11" xfId="15" applyNumberFormat="1" applyBorder="1"/>
    <xf numFmtId="0" fontId="2" fillId="18" borderId="0" xfId="15" applyBorder="1"/>
    <xf numFmtId="0" fontId="10" fillId="0" borderId="6" xfId="22"/>
    <xf numFmtId="0" fontId="15" fillId="0" borderId="0" xfId="23"/>
    <xf numFmtId="0" fontId="15" fillId="7" borderId="10" xfId="23" applyFill="1" applyBorder="1"/>
    <xf numFmtId="0" fontId="15" fillId="7" borderId="0" xfId="23" applyFill="1" applyBorder="1"/>
    <xf numFmtId="0" fontId="15" fillId="7" borderId="11" xfId="23" applyFill="1" applyBorder="1"/>
    <xf numFmtId="0" fontId="16" fillId="7" borderId="10" xfId="23" applyFont="1" applyFill="1" applyBorder="1"/>
    <xf numFmtId="0" fontId="11" fillId="0" borderId="9" xfId="0" applyFont="1" applyBorder="1"/>
    <xf numFmtId="0" fontId="11" fillId="0" borderId="8" xfId="0" applyFont="1" applyBorder="1"/>
    <xf numFmtId="0" fontId="11" fillId="0" borderId="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165" fontId="14" fillId="12" borderId="0" xfId="1" applyNumberFormat="1"/>
    <xf numFmtId="165" fontId="13" fillId="12" borderId="0" xfId="2" applyNumberFormat="1"/>
    <xf numFmtId="165" fontId="0" fillId="0" borderId="0" xfId="0" applyNumberFormat="1"/>
    <xf numFmtId="165" fontId="11" fillId="0" borderId="0" xfId="0" applyNumberFormat="1" applyFont="1" applyBorder="1"/>
    <xf numFmtId="165" fontId="12" fillId="13" borderId="0" xfId="3" applyNumberFormat="1"/>
    <xf numFmtId="0" fontId="10" fillId="12" borderId="6" xfId="22" applyFill="1"/>
    <xf numFmtId="165" fontId="2" fillId="18" borderId="11" xfId="15" applyNumberFormat="1" applyBorder="1"/>
    <xf numFmtId="0" fontId="11" fillId="0" borderId="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7" fillId="7" borderId="0" xfId="23" applyFont="1" applyFill="1" applyBorder="1"/>
    <xf numFmtId="0" fontId="16" fillId="7" borderId="0" xfId="23" quotePrefix="1" applyFont="1" applyFill="1" applyBorder="1"/>
    <xf numFmtId="0" fontId="17" fillId="7" borderId="11" xfId="23" applyFont="1" applyFill="1" applyBorder="1"/>
    <xf numFmtId="0" fontId="16" fillId="7" borderId="11" xfId="23" quotePrefix="1" applyFont="1" applyFill="1" applyBorder="1"/>
    <xf numFmtId="1" fontId="0" fillId="0" borderId="10" xfId="0" applyNumberFormat="1" applyBorder="1"/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Continuous" vertical="center"/>
    </xf>
    <xf numFmtId="0" fontId="11" fillId="0" borderId="13" xfId="0" applyFont="1" applyBorder="1" applyAlignment="1">
      <alignment horizontal="centerContinuous" vertical="center"/>
    </xf>
    <xf numFmtId="0" fontId="11" fillId="0" borderId="14" xfId="0" applyFont="1" applyBorder="1" applyAlignment="1">
      <alignment horizontal="centerContinuous"/>
    </xf>
    <xf numFmtId="166" fontId="2" fillId="15" borderId="0" xfId="16" applyNumberFormat="1"/>
    <xf numFmtId="0" fontId="11" fillId="0" borderId="0" xfId="0" applyFont="1" applyAlignment="1">
      <alignment vertical="center"/>
    </xf>
    <xf numFmtId="167" fontId="18" fillId="0" borderId="0" xfId="25" quotePrefix="1" applyNumberFormat="1" applyFont="1"/>
    <xf numFmtId="0" fontId="1" fillId="0" borderId="0" xfId="25" applyAlignment="1">
      <alignment horizontal="left" indent="2"/>
    </xf>
    <xf numFmtId="0" fontId="20" fillId="22" borderId="0" xfId="1" applyFont="1" applyFill="1"/>
    <xf numFmtId="165" fontId="20" fillId="22" borderId="0" xfId="1" applyNumberFormat="1" applyFont="1" applyFill="1"/>
    <xf numFmtId="0" fontId="21" fillId="22" borderId="0" xfId="2" applyFont="1" applyFill="1"/>
    <xf numFmtId="165" fontId="21" fillId="22" borderId="0" xfId="2" applyNumberFormat="1" applyFont="1" applyFill="1"/>
    <xf numFmtId="0" fontId="10" fillId="22" borderId="6" xfId="22" applyFill="1"/>
    <xf numFmtId="0" fontId="22" fillId="0" borderId="0" xfId="0" applyFont="1"/>
    <xf numFmtId="0" fontId="11" fillId="0" borderId="0" xfId="0" applyFont="1" applyAlignment="1">
      <alignment wrapText="1"/>
    </xf>
    <xf numFmtId="0" fontId="22" fillId="0" borderId="8" xfId="0" applyFont="1" applyBorder="1"/>
    <xf numFmtId="165" fontId="22" fillId="0" borderId="0" xfId="0" applyNumberFormat="1" applyFont="1"/>
    <xf numFmtId="0" fontId="22" fillId="0" borderId="9" xfId="0" applyFont="1" applyBorder="1"/>
    <xf numFmtId="4" fontId="0" fillId="0" borderId="0" xfId="0" applyNumberFormat="1"/>
    <xf numFmtId="0" fontId="0" fillId="23" borderId="0" xfId="14" applyFont="1" applyFill="1"/>
    <xf numFmtId="0" fontId="23" fillId="0" borderId="0" xfId="23" applyFont="1"/>
    <xf numFmtId="4" fontId="11" fillId="0" borderId="0" xfId="0" applyNumberFormat="1" applyFont="1" applyAlignment="1">
      <alignment vertical="center"/>
    </xf>
    <xf numFmtId="9" fontId="2" fillId="18" borderId="0" xfId="24" applyFill="1"/>
    <xf numFmtId="9" fontId="0" fillId="0" borderId="0" xfId="0" applyNumberFormat="1"/>
    <xf numFmtId="0" fontId="0" fillId="0" borderId="0" xfId="0" applyFont="1"/>
    <xf numFmtId="9" fontId="22" fillId="0" borderId="0" xfId="24" applyFont="1"/>
    <xf numFmtId="3" fontId="19" fillId="0" borderId="0" xfId="25" quotePrefix="1" applyNumberFormat="1" applyFont="1" applyAlignment="1"/>
    <xf numFmtId="0" fontId="1" fillId="0" borderId="0" xfId="25" applyAlignment="1"/>
    <xf numFmtId="9" fontId="2" fillId="18" borderId="0" xfId="15" applyNumberFormat="1"/>
    <xf numFmtId="0" fontId="10" fillId="21" borderId="6" xfId="14" applyFont="1" applyBorder="1"/>
    <xf numFmtId="168" fontId="2" fillId="19" borderId="0" xfId="24" applyNumberFormat="1" applyFill="1"/>
    <xf numFmtId="10" fontId="2" fillId="19" borderId="0" xfId="24" applyNumberFormat="1" applyFill="1"/>
    <xf numFmtId="9" fontId="2" fillId="19" borderId="10" xfId="24" applyFill="1" applyBorder="1"/>
    <xf numFmtId="0" fontId="0" fillId="21" borderId="10" xfId="14" applyFont="1" applyBorder="1"/>
    <xf numFmtId="0" fontId="12" fillId="13" borderId="0" xfId="3" applyAlignment="1">
      <alignment horizontal="right"/>
    </xf>
    <xf numFmtId="0" fontId="11" fillId="0" borderId="15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16" xfId="0" applyFont="1" applyBorder="1" applyAlignment="1">
      <alignment horizontal="centerContinuous" vertical="center"/>
    </xf>
    <xf numFmtId="9" fontId="10" fillId="0" borderId="6" xfId="24" applyFont="1" applyBorder="1"/>
    <xf numFmtId="0" fontId="0" fillId="0" borderId="0" xfId="0" quotePrefix="1"/>
    <xf numFmtId="0" fontId="21" fillId="22" borderId="0" xfId="2" applyFont="1" applyFill="1" applyAlignment="1">
      <alignment horizontal="right"/>
    </xf>
    <xf numFmtId="168" fontId="2" fillId="20" borderId="0" xfId="24" applyNumberFormat="1" applyFill="1"/>
    <xf numFmtId="10" fontId="2" fillId="18" borderId="0" xfId="24" applyNumberFormat="1" applyFill="1"/>
    <xf numFmtId="10" fontId="0" fillId="0" borderId="0" xfId="0" applyNumberFormat="1"/>
    <xf numFmtId="10" fontId="12" fillId="13" borderId="0" xfId="3" applyNumberFormat="1"/>
    <xf numFmtId="9" fontId="10" fillId="21" borderId="6" xfId="14" applyNumberFormat="1" applyFont="1" applyBorder="1"/>
    <xf numFmtId="0" fontId="10" fillId="12" borderId="6" xfId="22" applyFill="1" applyAlignment="1">
      <alignment horizontal="center"/>
    </xf>
    <xf numFmtId="0" fontId="0" fillId="0" borderId="0" xfId="0" quotePrefix="1" applyAlignment="1">
      <alignment horizontal="right"/>
    </xf>
    <xf numFmtId="4" fontId="2" fillId="15" borderId="0" xfId="16" quotePrefix="1"/>
    <xf numFmtId="3" fontId="2" fillId="18" borderId="0" xfId="15" quotePrefix="1" applyNumberFormat="1" applyAlignment="1"/>
    <xf numFmtId="10" fontId="2" fillId="20" borderId="0" xfId="24" applyNumberFormat="1" applyFill="1"/>
    <xf numFmtId="168" fontId="11" fillId="0" borderId="0" xfId="0" applyNumberFormat="1" applyFont="1" applyAlignment="1">
      <alignment vertical="center"/>
    </xf>
    <xf numFmtId="168" fontId="12" fillId="13" borderId="0" xfId="3" applyNumberFormat="1"/>
    <xf numFmtId="3" fontId="2" fillId="15" borderId="0" xfId="16" applyNumberFormat="1"/>
    <xf numFmtId="0" fontId="16" fillId="0" borderId="0" xfId="23" applyFont="1" applyFill="1"/>
    <xf numFmtId="0" fontId="25" fillId="0" borderId="0" xfId="0" applyFont="1"/>
    <xf numFmtId="14" fontId="2" fillId="15" borderId="0" xfId="16" applyNumberFormat="1"/>
    <xf numFmtId="1" fontId="2" fillId="15" borderId="0" xfId="16" applyNumberFormat="1"/>
    <xf numFmtId="22" fontId="0" fillId="0" borderId="11" xfId="0" applyNumberFormat="1" applyBorder="1"/>
    <xf numFmtId="0" fontId="0" fillId="18" borderId="0" xfId="15" applyFont="1" applyBorder="1"/>
    <xf numFmtId="0" fontId="0" fillId="18" borderId="10" xfId="15" applyFont="1" applyBorder="1" applyAlignment="1">
      <alignment horizontal="left" vertical="top" wrapText="1"/>
    </xf>
    <xf numFmtId="0" fontId="2" fillId="18" borderId="0" xfId="15" applyBorder="1" applyAlignment="1">
      <alignment horizontal="left" vertical="top" wrapText="1"/>
    </xf>
    <xf numFmtId="0" fontId="2" fillId="18" borderId="11" xfId="15" applyBorder="1" applyAlignment="1">
      <alignment horizontal="left" vertical="top" wrapText="1"/>
    </xf>
    <xf numFmtId="0" fontId="0" fillId="0" borderId="0" xfId="0" applyAlignment="1">
      <alignment horizontal="center"/>
    </xf>
    <xf numFmtId="0" fontId="22" fillId="0" borderId="14" xfId="0" applyFont="1" applyBorder="1" applyAlignment="1">
      <alignment horizontal="center"/>
    </xf>
    <xf numFmtId="0" fontId="0" fillId="21" borderId="11" xfId="14" applyFont="1" applyBorder="1"/>
  </cellXfs>
  <cellStyles count="28">
    <cellStyle name="Annotation" xfId="23"/>
    <cellStyle name="Blank" xfId="14"/>
    <cellStyle name="Calculation" xfId="8" builtinId="22" hidden="1"/>
    <cellStyle name="Calculation" xfId="17" builtinId="22" hidden="1"/>
    <cellStyle name="Calculations" xfId="20"/>
    <cellStyle name="Check Cell" xfId="10" builtinId="23" hidden="1"/>
    <cellStyle name="Error checking" xfId="22"/>
    <cellStyle name="Explanatory Text" xfId="13" builtinId="53" hidden="1"/>
    <cellStyle name="Heading 1" xfId="2" builtinId="16" customBuiltin="1"/>
    <cellStyle name="Heading 1 2" xfId="27"/>
    <cellStyle name="Heading 2" xfId="3" builtinId="17" customBuiltin="1"/>
    <cellStyle name="Heading 3" xfId="4" builtinId="18" customBuiltin="1"/>
    <cellStyle name="Heading 4" xfId="5" builtinId="19" customBuiltin="1"/>
    <cellStyle name="Imported" xfId="16"/>
    <cellStyle name="Input" xfId="6" builtinId="20" hidden="1"/>
    <cellStyle name="Linked Cell" xfId="9" builtinId="24" hidden="1"/>
    <cellStyle name="Normal" xfId="0" builtinId="0"/>
    <cellStyle name="Normal 2" xfId="25"/>
    <cellStyle name="Note" xfId="12" builtinId="10" hidden="1"/>
    <cellStyle name="Output" xfId="7" builtinId="21" hidden="1"/>
    <cellStyle name="Output" xfId="18" builtinId="21" hidden="1"/>
    <cellStyle name="Outputs" xfId="19"/>
    <cellStyle name="Percent" xfId="24" builtinId="5"/>
    <cellStyle name="Title" xfId="1" builtinId="15" customBuiltin="1"/>
    <cellStyle name="Title 2" xfId="26"/>
    <cellStyle name="Unique formula" xfId="21"/>
    <cellStyle name="User Input" xfId="15"/>
    <cellStyle name="Warning Text" xfId="11" builtinId="11" hidden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  <color rgb="FF70AD47"/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2436145</xdr:colOff>
      <xdr:row>0</xdr:row>
      <xdr:rowOff>714375</xdr:rowOff>
    </xdr:to>
    <xdr:pic>
      <xdr:nvPicPr>
        <xdr:cNvPr id="2" name="Picture 1" descr="image of the Ofgem logo" title="Ofgem logo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983832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/>
  </sheetPr>
  <dimension ref="A1:BH52"/>
  <sheetViews>
    <sheetView tabSelected="1" zoomScale="80" zoomScaleNormal="80" workbookViewId="0">
      <selection activeCell="R59" sqref="R59"/>
    </sheetView>
  </sheetViews>
  <sheetFormatPr defaultColWidth="0" defaultRowHeight="12.4" x14ac:dyDescent="0.3"/>
  <cols>
    <col min="1" max="2" width="1.703125" customWidth="1"/>
    <col min="3" max="3" width="1.703125" style="3" customWidth="1"/>
    <col min="4" max="4" width="1.703125" customWidth="1"/>
    <col min="5" max="5" width="30.703125" customWidth="1"/>
    <col min="6" max="6" width="45.5859375" customWidth="1"/>
    <col min="7" max="9" width="1.703125" hidden="1" customWidth="1"/>
    <col min="10" max="10" width="1.703125" style="3" hidden="1" customWidth="1"/>
    <col min="11" max="11" width="1.703125" hidden="1" customWidth="1"/>
    <col min="12" max="13" width="1.703125" style="3" hidden="1" customWidth="1"/>
    <col min="14" max="14" width="1.703125" hidden="1" customWidth="1"/>
    <col min="15" max="15" width="1.5859375" customWidth="1"/>
    <col min="16" max="16" width="5.5859375" customWidth="1"/>
    <col min="17" max="17" width="15.3515625" customWidth="1"/>
    <col min="18" max="18" width="75.234375" customWidth="1"/>
    <col min="19" max="19" width="9.234375" customWidth="1"/>
    <col min="20" max="20" width="1.703125" customWidth="1"/>
    <col min="21" max="60" width="0" hidden="1" customWidth="1"/>
    <col min="61" max="16384" width="9.234375" hidden="1"/>
  </cols>
  <sheetData>
    <row r="1" spans="1:20" s="118" customFormat="1" ht="56.75" customHeight="1" x14ac:dyDescent="0.3"/>
    <row r="2" spans="1:20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15" x14ac:dyDescent="0.3">
      <c r="A3" s="10" t="s">
        <v>128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5" x14ac:dyDescent="0.3">
      <c r="A4" s="10"/>
      <c r="B4" s="10"/>
      <c r="C4" s="10"/>
      <c r="D4" s="10"/>
      <c r="E4" s="10"/>
      <c r="F4" s="10" t="s">
        <v>132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1">
        <f>SUM(Local:Out_RPE!R4)</f>
        <v>0</v>
      </c>
      <c r="S4" s="10"/>
      <c r="T4" s="10"/>
    </row>
    <row r="6" spans="1:20" ht="15" x14ac:dyDescent="0.3">
      <c r="B6" s="10" t="s">
        <v>90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13.5" x14ac:dyDescent="0.3">
      <c r="B7" s="2"/>
      <c r="C7" s="4"/>
    </row>
    <row r="8" spans="1:20" ht="13.5" x14ac:dyDescent="0.3">
      <c r="E8" s="20" t="s">
        <v>6</v>
      </c>
      <c r="F8" s="21" t="s">
        <v>159</v>
      </c>
      <c r="P8" s="33" t="s">
        <v>114</v>
      </c>
      <c r="Q8" s="30"/>
      <c r="R8" s="30"/>
    </row>
    <row r="9" spans="1:20" ht="13.5" x14ac:dyDescent="0.3">
      <c r="E9" s="14" t="s">
        <v>13</v>
      </c>
      <c r="F9" s="22" t="str">
        <f ca="1">MID(CELL("filename",A1),FIND("[",CELL("filename",A1))+1,FIND("]", CELL("filename",A1))-FIND("[",CELL("filename",A1))-1)</f>
        <v>(10) RPEs.xlsx</v>
      </c>
      <c r="P9" s="49">
        <v>1</v>
      </c>
      <c r="Q9" s="48" t="s">
        <v>112</v>
      </c>
      <c r="R9" s="31"/>
    </row>
    <row r="10" spans="1:20" ht="13.5" x14ac:dyDescent="0.3">
      <c r="A10" s="3"/>
      <c r="B10" s="3"/>
      <c r="D10" s="3"/>
      <c r="E10" s="23" t="s">
        <v>140</v>
      </c>
      <c r="F10" s="120"/>
      <c r="G10" s="3"/>
      <c r="H10" s="3"/>
      <c r="I10" s="3"/>
      <c r="K10" s="3"/>
      <c r="N10" s="3"/>
      <c r="O10" s="3"/>
      <c r="P10" s="49">
        <v>2</v>
      </c>
      <c r="Q10" s="48" t="s">
        <v>113</v>
      </c>
      <c r="R10" s="31"/>
      <c r="T10" s="3"/>
    </row>
    <row r="11" spans="1:20" ht="13.5" x14ac:dyDescent="0.3">
      <c r="A11" s="3"/>
      <c r="B11" s="3"/>
      <c r="D11" s="3"/>
      <c r="E11" s="3"/>
      <c r="F11" s="3"/>
      <c r="G11" s="3"/>
      <c r="H11" s="3"/>
      <c r="I11" s="3"/>
      <c r="K11" s="3"/>
      <c r="N11" s="3"/>
      <c r="O11" s="3"/>
      <c r="P11" s="49">
        <v>3</v>
      </c>
      <c r="Q11" s="48" t="s">
        <v>194</v>
      </c>
      <c r="R11" s="31"/>
      <c r="T11" s="3"/>
    </row>
    <row r="12" spans="1:20" ht="13.5" x14ac:dyDescent="0.3">
      <c r="E12" s="20" t="s">
        <v>88</v>
      </c>
      <c r="F12" s="21" t="s">
        <v>147</v>
      </c>
      <c r="P12" s="49"/>
      <c r="Q12" s="48"/>
      <c r="R12" s="31"/>
    </row>
    <row r="13" spans="1:20" ht="13.5" x14ac:dyDescent="0.3">
      <c r="E13" s="14" t="s">
        <v>89</v>
      </c>
      <c r="F13" s="22" t="str">
        <f>INDEX( Lists!G$30:G$56, MATCH( F$12, Lists!F$30:F$56, 0) )</f>
        <v>All</v>
      </c>
      <c r="P13" s="49"/>
      <c r="Q13" s="48"/>
      <c r="R13" s="31"/>
    </row>
    <row r="14" spans="1:20" ht="13.5" x14ac:dyDescent="0.3">
      <c r="E14" s="23" t="s">
        <v>4</v>
      </c>
      <c r="F14" s="24" t="str">
        <f>INDEX( Lists!H$30:H$56, MATCH( F$12, Lists!F$30:F$56, 0) )</f>
        <v>All</v>
      </c>
      <c r="P14" s="49"/>
      <c r="Q14" s="48"/>
      <c r="R14" s="31"/>
    </row>
    <row r="15" spans="1:20" ht="13.5" x14ac:dyDescent="0.3">
      <c r="P15" s="49"/>
      <c r="Q15" s="48"/>
      <c r="R15" s="31"/>
    </row>
    <row r="16" spans="1:20" s="3" customFormat="1" x14ac:dyDescent="0.3">
      <c r="E16" s="20" t="s">
        <v>137</v>
      </c>
      <c r="F16" s="115" t="s">
        <v>238</v>
      </c>
      <c r="P16" s="49"/>
      <c r="Q16" s="48"/>
      <c r="R16" s="31"/>
    </row>
    <row r="17" spans="1:20" s="3" customFormat="1" x14ac:dyDescent="0.3">
      <c r="E17" s="14"/>
      <c r="F17" s="116"/>
      <c r="P17" s="49"/>
      <c r="Q17" s="48"/>
      <c r="R17" s="31"/>
    </row>
    <row r="18" spans="1:20" s="3" customFormat="1" ht="27.75" customHeight="1" x14ac:dyDescent="0.3">
      <c r="E18" s="23"/>
      <c r="F18" s="117"/>
      <c r="P18" s="51"/>
      <c r="Q18" s="50"/>
      <c r="R18" s="32"/>
    </row>
    <row r="19" spans="1:20" s="3" customFormat="1" ht="13.5" x14ac:dyDescent="0.3"/>
    <row r="20" spans="1:20" ht="15" x14ac:dyDescent="0.3">
      <c r="B20" s="10" t="s">
        <v>91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ht="13.5" x14ac:dyDescent="0.3">
      <c r="B21" s="2"/>
      <c r="C21" s="4"/>
    </row>
    <row r="22" spans="1:20" ht="13.5" x14ac:dyDescent="0.3">
      <c r="E22" s="20" t="s">
        <v>9</v>
      </c>
      <c r="F22" s="25">
        <v>5</v>
      </c>
    </row>
    <row r="23" spans="1:20" ht="13.5" x14ac:dyDescent="0.3">
      <c r="A23" s="3"/>
      <c r="B23" s="3"/>
      <c r="D23" s="3"/>
      <c r="E23" s="23" t="s">
        <v>106</v>
      </c>
      <c r="F23" s="26">
        <v>44011</v>
      </c>
      <c r="H23" s="3"/>
      <c r="I23" s="3"/>
      <c r="K23" s="3"/>
      <c r="N23" s="3"/>
      <c r="O23" s="3"/>
      <c r="T23" s="3"/>
    </row>
    <row r="25" spans="1:20" ht="13.5" x14ac:dyDescent="0.3">
      <c r="E25" s="20" t="s">
        <v>141</v>
      </c>
      <c r="F25" s="52">
        <v>65</v>
      </c>
    </row>
    <row r="26" spans="1:20" ht="13.5" x14ac:dyDescent="0.3">
      <c r="E26" s="23" t="s">
        <v>142</v>
      </c>
      <c r="F26" s="113">
        <v>44019.426921296297</v>
      </c>
    </row>
    <row r="28" spans="1:20" ht="13.5" x14ac:dyDescent="0.3">
      <c r="E28" s="20" t="s">
        <v>84</v>
      </c>
      <c r="F28" s="21" t="s">
        <v>87</v>
      </c>
    </row>
    <row r="29" spans="1:20" x14ac:dyDescent="0.3">
      <c r="E29" s="14" t="s">
        <v>130</v>
      </c>
      <c r="F29" s="114" t="s">
        <v>237</v>
      </c>
    </row>
    <row r="30" spans="1:20" ht="13.5" x14ac:dyDescent="0.3">
      <c r="E30" s="14" t="s">
        <v>5</v>
      </c>
      <c r="F30" s="27" t="s">
        <v>11</v>
      </c>
    </row>
    <row r="31" spans="1:20" ht="13.5" x14ac:dyDescent="0.3">
      <c r="E31" s="23" t="s">
        <v>10</v>
      </c>
      <c r="F31" s="45" t="s">
        <v>12</v>
      </c>
    </row>
    <row r="33" spans="1:20" ht="15" x14ac:dyDescent="0.3">
      <c r="B33" s="10" t="s">
        <v>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5" spans="1:20" ht="13.5" x14ac:dyDescent="0.3">
      <c r="A35" s="3"/>
      <c r="B35" s="3"/>
      <c r="C35" s="11" t="s">
        <v>101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ht="13.5" x14ac:dyDescent="0.3">
      <c r="A36" s="3"/>
      <c r="B36" s="3"/>
      <c r="D36" s="3"/>
      <c r="E36" s="3"/>
      <c r="F36" s="3"/>
      <c r="G36" s="3"/>
      <c r="H36" s="3"/>
      <c r="I36" s="3"/>
      <c r="K36" s="3"/>
      <c r="N36" s="3"/>
      <c r="O36" s="3"/>
      <c r="P36" s="3"/>
      <c r="Q36" s="3"/>
      <c r="R36" s="3"/>
      <c r="S36" s="3"/>
      <c r="T36" s="3"/>
    </row>
    <row r="37" spans="1:20" ht="13.5" x14ac:dyDescent="0.3">
      <c r="E37" s="13"/>
      <c r="F37" s="3" t="s">
        <v>93</v>
      </c>
      <c r="P37" s="33"/>
      <c r="Q37" s="30"/>
      <c r="R37" s="30"/>
    </row>
    <row r="38" spans="1:20" ht="13.5" x14ac:dyDescent="0.3">
      <c r="E38" s="15" t="s">
        <v>1</v>
      </c>
      <c r="F38" s="3" t="s">
        <v>3</v>
      </c>
      <c r="P38" s="49"/>
      <c r="Q38" s="48"/>
      <c r="R38" s="31"/>
    </row>
    <row r="39" spans="1:20" x14ac:dyDescent="0.3">
      <c r="E39" s="16" t="s">
        <v>1</v>
      </c>
      <c r="F39" s="3" t="s">
        <v>144</v>
      </c>
      <c r="P39" s="49"/>
      <c r="Q39" s="48"/>
      <c r="R39" s="31"/>
    </row>
    <row r="40" spans="1:20" x14ac:dyDescent="0.3">
      <c r="E40" s="17" t="s">
        <v>1</v>
      </c>
      <c r="F40" s="3" t="s">
        <v>2</v>
      </c>
      <c r="P40" s="49"/>
      <c r="Q40" s="48"/>
      <c r="R40" s="31"/>
    </row>
    <row r="41" spans="1:20" x14ac:dyDescent="0.3">
      <c r="A41" s="3"/>
      <c r="B41" s="3"/>
      <c r="D41" s="3"/>
      <c r="E41" s="18" t="s">
        <v>1</v>
      </c>
      <c r="F41" s="3" t="s">
        <v>99</v>
      </c>
      <c r="G41" s="3"/>
      <c r="H41" s="3"/>
      <c r="I41" s="3"/>
      <c r="K41" s="3"/>
      <c r="N41" s="3"/>
      <c r="O41" s="3"/>
      <c r="P41" s="49"/>
      <c r="Q41" s="48"/>
      <c r="R41" s="31"/>
      <c r="S41" s="3"/>
      <c r="T41" s="3"/>
    </row>
    <row r="42" spans="1:20" x14ac:dyDescent="0.3">
      <c r="E42" s="19" t="s">
        <v>1</v>
      </c>
      <c r="F42" s="3" t="s">
        <v>152</v>
      </c>
      <c r="P42" s="49"/>
      <c r="Q42" s="48"/>
      <c r="R42" s="31"/>
    </row>
    <row r="43" spans="1:20" x14ac:dyDescent="0.3">
      <c r="E43" s="28" t="s">
        <v>1</v>
      </c>
      <c r="F43" s="3" t="s">
        <v>100</v>
      </c>
      <c r="P43" s="49"/>
      <c r="Q43" s="48"/>
      <c r="R43" s="31"/>
    </row>
    <row r="44" spans="1:20" x14ac:dyDescent="0.3">
      <c r="E44" s="12" t="s">
        <v>1</v>
      </c>
      <c r="F44" s="3" t="s">
        <v>94</v>
      </c>
      <c r="P44" s="51"/>
      <c r="Q44" s="50"/>
      <c r="R44" s="32"/>
    </row>
    <row r="45" spans="1:20" x14ac:dyDescent="0.3">
      <c r="E45" s="3"/>
    </row>
    <row r="46" spans="1:20" x14ac:dyDescent="0.3">
      <c r="C46" s="11" t="s">
        <v>102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x14ac:dyDescent="0.3">
      <c r="A47" s="3"/>
      <c r="B47" s="3"/>
      <c r="D47" s="3"/>
      <c r="E47" s="3"/>
      <c r="F47" s="3"/>
      <c r="G47" s="3"/>
      <c r="H47" s="3"/>
      <c r="I47" s="3"/>
      <c r="K47" s="3"/>
      <c r="N47" s="3"/>
      <c r="O47" s="3"/>
      <c r="P47" s="3"/>
      <c r="Q47" s="3"/>
      <c r="R47" s="3"/>
      <c r="S47" s="3"/>
      <c r="T47" s="3"/>
    </row>
    <row r="48" spans="1:20" x14ac:dyDescent="0.3">
      <c r="E48" s="1" t="s">
        <v>103</v>
      </c>
      <c r="F48" s="3" t="s">
        <v>95</v>
      </c>
      <c r="P48" s="33"/>
      <c r="Q48" s="30"/>
      <c r="R48" s="30"/>
    </row>
    <row r="49" spans="5:18" x14ac:dyDescent="0.3">
      <c r="E49" s="5" t="s">
        <v>103</v>
      </c>
      <c r="F49" s="3" t="s">
        <v>92</v>
      </c>
      <c r="P49" s="49"/>
      <c r="Q49" s="48"/>
      <c r="R49" s="31"/>
    </row>
    <row r="50" spans="5:18" x14ac:dyDescent="0.3">
      <c r="E50" s="6" t="s">
        <v>103</v>
      </c>
      <c r="F50" s="3" t="s">
        <v>96</v>
      </c>
      <c r="P50" s="49"/>
      <c r="Q50" s="48"/>
      <c r="R50" s="31"/>
    </row>
    <row r="51" spans="5:18" x14ac:dyDescent="0.3">
      <c r="E51" s="7" t="s">
        <v>103</v>
      </c>
      <c r="F51" s="3" t="s">
        <v>97</v>
      </c>
      <c r="P51" s="49"/>
      <c r="Q51" s="48"/>
      <c r="R51" s="31"/>
    </row>
    <row r="52" spans="5:18" x14ac:dyDescent="0.3">
      <c r="E52" s="8" t="s">
        <v>103</v>
      </c>
      <c r="F52" s="3" t="s">
        <v>98</v>
      </c>
      <c r="P52" s="51"/>
      <c r="Q52" s="50"/>
      <c r="R52" s="32"/>
    </row>
  </sheetData>
  <mergeCells count="2">
    <mergeCell ref="F16:F18"/>
    <mergeCell ref="A1:XFD1"/>
  </mergeCells>
  <conditionalFormatting sqref="R4">
    <cfRule type="cellIs" dxfId="29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Lists!$L$30:$L$31</xm:f>
          </x14:formula1>
          <xm:sqref>F28</xm:sqref>
        </x14:dataValidation>
        <x14:dataValidation type="list" allowBlank="1" showInputMessage="1" showErrorMessage="1">
          <x14:formula1>
            <xm:f>Lists!$F$30:$F$56</xm:f>
          </x14:formula1>
          <xm:sqref>F12</xm:sqref>
        </x14:dataValidation>
        <x14:dataValidation type="list" allowBlank="1" showDropDown="1" showInputMessage="1" showErrorMessage="1">
          <x14:formula1>
            <xm:f>Lists!$I$30:$I$44</xm:f>
          </x14:formula1>
          <xm:sqref>F13</xm:sqref>
        </x14:dataValidation>
        <x14:dataValidation type="list" allowBlank="1" showDropDown="1" showInputMessage="1" showErrorMessage="1">
          <x14:formula1>
            <xm:f>Lists!$J$30:$J$34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/>
  </sheetPr>
  <dimension ref="A1:M56"/>
  <sheetViews>
    <sheetView zoomScale="80" zoomScaleNormal="80" workbookViewId="0">
      <selection activeCell="F66" sqref="F66"/>
    </sheetView>
  </sheetViews>
  <sheetFormatPr defaultRowHeight="12.4" x14ac:dyDescent="0.3"/>
  <cols>
    <col min="1" max="4" width="1.703125" customWidth="1"/>
    <col min="5" max="5" width="23.46875" style="3" bestFit="1" customWidth="1"/>
    <col min="6" max="6" width="43.17578125" style="3" bestFit="1" customWidth="1"/>
    <col min="7" max="7" width="21.234375" bestFit="1" customWidth="1"/>
    <col min="8" max="8" width="12.46875" bestFit="1" customWidth="1"/>
    <col min="9" max="9" width="22" bestFit="1" customWidth="1"/>
    <col min="10" max="10" width="19.234375" bestFit="1" customWidth="1"/>
    <col min="11" max="11" width="21.46875" bestFit="1" customWidth="1"/>
    <col min="12" max="12" width="19" bestFit="1" customWidth="1"/>
    <col min="13" max="13" width="13.8203125" bestFit="1" customWidth="1"/>
  </cols>
  <sheetData>
    <row r="1" spans="1:9" s="9" customFormat="1" ht="23" x14ac:dyDescent="0.45">
      <c r="A1" s="9" t="s">
        <v>107</v>
      </c>
    </row>
    <row r="2" spans="1:9" s="10" customFormat="1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</row>
    <row r="3" spans="1:9" s="10" customFormat="1" ht="15" x14ac:dyDescent="0.3">
      <c r="A3" s="10" t="s">
        <v>129</v>
      </c>
    </row>
    <row r="4" spans="1:9" s="10" customFormat="1" ht="15" x14ac:dyDescent="0.3"/>
    <row r="6" spans="1:9" s="10" customFormat="1" ht="15" x14ac:dyDescent="0.3">
      <c r="A6" s="3"/>
      <c r="B6" s="10" t="s">
        <v>121</v>
      </c>
    </row>
    <row r="7" spans="1:9" ht="13.5" x14ac:dyDescent="0.3">
      <c r="C7" s="29" t="s">
        <v>122</v>
      </c>
    </row>
    <row r="9" spans="1:9" s="3" customFormat="1" ht="13.5" x14ac:dyDescent="0.3">
      <c r="E9" s="4" t="s">
        <v>125</v>
      </c>
      <c r="F9" s="3" t="s">
        <v>126</v>
      </c>
    </row>
    <row r="10" spans="1:9" s="3" customFormat="1" ht="13.5" x14ac:dyDescent="0.3">
      <c r="E10" s="4" t="s">
        <v>125</v>
      </c>
      <c r="F10" s="3" t="s">
        <v>126</v>
      </c>
    </row>
    <row r="11" spans="1:9" s="3" customFormat="1" ht="13.5" x14ac:dyDescent="0.3">
      <c r="F11" s="29" t="s">
        <v>127</v>
      </c>
    </row>
    <row r="13" spans="1:9" s="10" customFormat="1" ht="15" x14ac:dyDescent="0.3">
      <c r="A13" s="3"/>
      <c r="B13" s="10" t="s">
        <v>148</v>
      </c>
    </row>
    <row r="14" spans="1:9" s="3" customFormat="1" ht="13.5" x14ac:dyDescent="0.3">
      <c r="C14" s="29" t="s">
        <v>151</v>
      </c>
    </row>
    <row r="15" spans="1:9" s="3" customFormat="1" ht="13.5" x14ac:dyDescent="0.3"/>
    <row r="16" spans="1:9" s="4" customFormat="1" ht="13.5" x14ac:dyDescent="0.3">
      <c r="E16" s="2" t="s">
        <v>160</v>
      </c>
      <c r="F16" s="2"/>
      <c r="G16" s="2" t="s">
        <v>165</v>
      </c>
      <c r="I16" s="4" t="s">
        <v>158</v>
      </c>
    </row>
    <row r="17" spans="1:13" ht="14.55" x14ac:dyDescent="0.35">
      <c r="E17" s="61" t="s">
        <v>161</v>
      </c>
      <c r="F17"/>
      <c r="G17" s="81" t="s">
        <v>166</v>
      </c>
      <c r="I17" t="s">
        <v>157</v>
      </c>
    </row>
    <row r="18" spans="1:13" s="3" customFormat="1" ht="14.55" x14ac:dyDescent="0.35">
      <c r="E18" s="61" t="s">
        <v>162</v>
      </c>
      <c r="F18"/>
      <c r="G18" s="82" t="s">
        <v>167</v>
      </c>
      <c r="I18" s="3" t="s">
        <v>206</v>
      </c>
    </row>
    <row r="19" spans="1:13" s="3" customFormat="1" ht="14.55" x14ac:dyDescent="0.35">
      <c r="E19" s="61" t="s">
        <v>155</v>
      </c>
      <c r="F19"/>
      <c r="G19" s="82" t="s">
        <v>168</v>
      </c>
    </row>
    <row r="20" spans="1:13" s="3" customFormat="1" ht="14.55" x14ac:dyDescent="0.35">
      <c r="E20" s="61" t="s">
        <v>163</v>
      </c>
      <c r="F20"/>
      <c r="G20" s="81" t="s">
        <v>169</v>
      </c>
    </row>
    <row r="21" spans="1:13" s="3" customFormat="1" ht="14.55" x14ac:dyDescent="0.35">
      <c r="E21" s="61" t="s">
        <v>164</v>
      </c>
      <c r="F21"/>
      <c r="G21" s="82" t="s">
        <v>170</v>
      </c>
      <c r="I21"/>
    </row>
    <row r="22" spans="1:13" s="3" customFormat="1" ht="14.55" x14ac:dyDescent="0.35">
      <c r="E22" s="61"/>
      <c r="F22"/>
      <c r="G22" s="82" t="s">
        <v>154</v>
      </c>
    </row>
    <row r="23" spans="1:13" s="3" customFormat="1" ht="14.55" x14ac:dyDescent="0.35">
      <c r="F23"/>
      <c r="G23" s="62"/>
    </row>
    <row r="24" spans="1:13" s="3" customFormat="1" ht="13.5" x14ac:dyDescent="0.3"/>
    <row r="25" spans="1:13" s="10" customFormat="1" ht="15" x14ac:dyDescent="0.3">
      <c r="A25"/>
      <c r="B25" s="10" t="s">
        <v>149</v>
      </c>
    </row>
    <row r="26" spans="1:13" s="3" customFormat="1" ht="13.5" x14ac:dyDescent="0.3">
      <c r="C26" s="29" t="s">
        <v>150</v>
      </c>
    </row>
    <row r="27" spans="1:13" s="3" customFormat="1" ht="13.5" x14ac:dyDescent="0.3"/>
    <row r="28" spans="1:13" s="2" customFormat="1" ht="13.5" x14ac:dyDescent="0.3">
      <c r="E28" s="2" t="s">
        <v>70</v>
      </c>
      <c r="F28" s="2" t="s">
        <v>88</v>
      </c>
      <c r="G28" s="2" t="s">
        <v>89</v>
      </c>
      <c r="H28" s="2" t="s">
        <v>4</v>
      </c>
      <c r="I28" s="4" t="s">
        <v>104</v>
      </c>
      <c r="J28" s="4" t="s">
        <v>105</v>
      </c>
      <c r="K28" s="2" t="s">
        <v>80</v>
      </c>
      <c r="L28" s="2" t="s">
        <v>85</v>
      </c>
      <c r="M28" s="2" t="s">
        <v>123</v>
      </c>
    </row>
    <row r="29" spans="1:13" ht="13.5" x14ac:dyDescent="0.3">
      <c r="E29"/>
      <c r="F29"/>
    </row>
    <row r="30" spans="1:13" ht="13.5" x14ac:dyDescent="0.3">
      <c r="E30" t="s">
        <v>147</v>
      </c>
      <c r="F30" t="s">
        <v>147</v>
      </c>
      <c r="G30" t="s">
        <v>147</v>
      </c>
      <c r="H30" t="s">
        <v>147</v>
      </c>
      <c r="I30" s="3" t="s">
        <v>147</v>
      </c>
      <c r="J30" s="3" t="s">
        <v>147</v>
      </c>
      <c r="K30" t="s">
        <v>81</v>
      </c>
      <c r="L30" t="s">
        <v>86</v>
      </c>
      <c r="M30" t="s">
        <v>124</v>
      </c>
    </row>
    <row r="31" spans="1:13" ht="13.5" x14ac:dyDescent="0.3">
      <c r="E31" t="s">
        <v>72</v>
      </c>
      <c r="F31" t="s">
        <v>14</v>
      </c>
      <c r="G31" t="s">
        <v>15</v>
      </c>
      <c r="H31" t="s">
        <v>16</v>
      </c>
      <c r="I31" s="3" t="s">
        <v>72</v>
      </c>
      <c r="J31" s="3" t="s">
        <v>16</v>
      </c>
      <c r="K31" t="s">
        <v>82</v>
      </c>
      <c r="L31" t="s">
        <v>87</v>
      </c>
    </row>
    <row r="32" spans="1:13" ht="13.5" x14ac:dyDescent="0.3">
      <c r="E32" t="s">
        <v>18</v>
      </c>
      <c r="F32" t="s">
        <v>17</v>
      </c>
      <c r="G32" t="s">
        <v>18</v>
      </c>
      <c r="H32" t="s">
        <v>16</v>
      </c>
      <c r="I32" s="3" t="s">
        <v>18</v>
      </c>
      <c r="J32" s="3" t="s">
        <v>23</v>
      </c>
      <c r="K32" t="s">
        <v>83</v>
      </c>
    </row>
    <row r="33" spans="5:10" ht="13.5" x14ac:dyDescent="0.3">
      <c r="E33" t="s">
        <v>20</v>
      </c>
      <c r="F33" t="s">
        <v>19</v>
      </c>
      <c r="G33" t="s">
        <v>20</v>
      </c>
      <c r="H33" t="s">
        <v>16</v>
      </c>
      <c r="I33" s="3" t="s">
        <v>20</v>
      </c>
      <c r="J33" s="3" t="s">
        <v>26</v>
      </c>
    </row>
    <row r="34" spans="5:10" ht="13.5" x14ac:dyDescent="0.3">
      <c r="E34" t="s">
        <v>72</v>
      </c>
      <c r="F34" t="s">
        <v>21</v>
      </c>
      <c r="G34" t="s">
        <v>22</v>
      </c>
      <c r="H34" t="s">
        <v>23</v>
      </c>
      <c r="I34" s="3" t="s">
        <v>72</v>
      </c>
      <c r="J34" s="3" t="s">
        <v>43</v>
      </c>
    </row>
    <row r="35" spans="5:10" ht="13.5" x14ac:dyDescent="0.3">
      <c r="E35" t="s">
        <v>71</v>
      </c>
      <c r="F35" t="s">
        <v>24</v>
      </c>
      <c r="G35" t="s">
        <v>25</v>
      </c>
      <c r="H35" t="s">
        <v>26</v>
      </c>
      <c r="I35" s="3" t="s">
        <v>71</v>
      </c>
      <c r="J35" s="3"/>
    </row>
    <row r="36" spans="5:10" ht="13.5" x14ac:dyDescent="0.3">
      <c r="E36" t="s">
        <v>71</v>
      </c>
      <c r="F36" t="s">
        <v>27</v>
      </c>
      <c r="G36" t="s">
        <v>28</v>
      </c>
      <c r="H36" t="s">
        <v>26</v>
      </c>
      <c r="I36" s="3" t="s">
        <v>34</v>
      </c>
      <c r="J36" s="3"/>
    </row>
    <row r="37" spans="5:10" ht="13.5" x14ac:dyDescent="0.3">
      <c r="E37" t="s">
        <v>71</v>
      </c>
      <c r="F37" t="s">
        <v>29</v>
      </c>
      <c r="G37" t="s">
        <v>30</v>
      </c>
      <c r="H37" t="s">
        <v>26</v>
      </c>
      <c r="I37" s="3" t="s">
        <v>73</v>
      </c>
      <c r="J37" s="3"/>
    </row>
    <row r="38" spans="5:10" ht="13.5" x14ac:dyDescent="0.3">
      <c r="E38" t="s">
        <v>71</v>
      </c>
      <c r="F38" t="s">
        <v>31</v>
      </c>
      <c r="G38" t="s">
        <v>32</v>
      </c>
      <c r="H38" t="s">
        <v>26</v>
      </c>
      <c r="I38" s="3" t="s">
        <v>40</v>
      </c>
      <c r="J38" s="3"/>
    </row>
    <row r="39" spans="5:10" ht="13.5" x14ac:dyDescent="0.3">
      <c r="E39" t="s">
        <v>34</v>
      </c>
      <c r="F39" t="s">
        <v>33</v>
      </c>
      <c r="G39" t="s">
        <v>34</v>
      </c>
      <c r="H39" t="s">
        <v>26</v>
      </c>
      <c r="I39" s="3" t="s">
        <v>74</v>
      </c>
      <c r="J39" s="3"/>
    </row>
    <row r="40" spans="5:10" ht="13.5" x14ac:dyDescent="0.3">
      <c r="E40" t="s">
        <v>73</v>
      </c>
      <c r="F40" t="s">
        <v>35</v>
      </c>
      <c r="G40" t="s">
        <v>36</v>
      </c>
      <c r="H40" t="s">
        <v>26</v>
      </c>
      <c r="I40" s="3" t="s">
        <v>75</v>
      </c>
      <c r="J40" s="3"/>
    </row>
    <row r="41" spans="5:10" ht="13.5" x14ac:dyDescent="0.3">
      <c r="E41" t="s">
        <v>73</v>
      </c>
      <c r="F41" t="s">
        <v>37</v>
      </c>
      <c r="G41" t="s">
        <v>38</v>
      </c>
      <c r="H41" t="s">
        <v>26</v>
      </c>
      <c r="I41" s="3" t="s">
        <v>76</v>
      </c>
      <c r="J41" s="3"/>
    </row>
    <row r="42" spans="5:10" ht="13.5" x14ac:dyDescent="0.3">
      <c r="E42" t="s">
        <v>40</v>
      </c>
      <c r="F42" t="s">
        <v>39</v>
      </c>
      <c r="G42" t="s">
        <v>40</v>
      </c>
      <c r="H42" t="s">
        <v>26</v>
      </c>
      <c r="I42" s="3" t="s">
        <v>77</v>
      </c>
      <c r="J42" s="3"/>
    </row>
    <row r="43" spans="5:10" ht="13.5" x14ac:dyDescent="0.3">
      <c r="E43" t="s">
        <v>74</v>
      </c>
      <c r="F43" t="s">
        <v>41</v>
      </c>
      <c r="G43" t="s">
        <v>42</v>
      </c>
      <c r="H43" t="s">
        <v>43</v>
      </c>
      <c r="I43" s="3" t="s">
        <v>78</v>
      </c>
      <c r="J43" s="3"/>
    </row>
    <row r="44" spans="5:10" ht="13.5" x14ac:dyDescent="0.3">
      <c r="E44" t="s">
        <v>75</v>
      </c>
      <c r="F44" t="s">
        <v>44</v>
      </c>
      <c r="G44" t="s">
        <v>45</v>
      </c>
      <c r="H44" t="s">
        <v>43</v>
      </c>
      <c r="I44" s="3" t="s">
        <v>79</v>
      </c>
      <c r="J44" s="3"/>
    </row>
    <row r="45" spans="5:10" ht="13.5" x14ac:dyDescent="0.3">
      <c r="E45" t="s">
        <v>75</v>
      </c>
      <c r="F45" t="s">
        <v>46</v>
      </c>
      <c r="G45" t="s">
        <v>47</v>
      </c>
      <c r="H45" t="s">
        <v>43</v>
      </c>
      <c r="I45" s="3"/>
      <c r="J45" s="3"/>
    </row>
    <row r="46" spans="5:10" x14ac:dyDescent="0.3">
      <c r="E46" t="s">
        <v>76</v>
      </c>
      <c r="F46" t="s">
        <v>48</v>
      </c>
      <c r="G46" t="s">
        <v>49</v>
      </c>
      <c r="H46" t="s">
        <v>43</v>
      </c>
      <c r="I46" s="3"/>
      <c r="J46" s="3"/>
    </row>
    <row r="47" spans="5:10" x14ac:dyDescent="0.3">
      <c r="E47" t="s">
        <v>76</v>
      </c>
      <c r="F47" t="s">
        <v>50</v>
      </c>
      <c r="G47" t="s">
        <v>51</v>
      </c>
      <c r="H47" t="s">
        <v>43</v>
      </c>
      <c r="I47" s="3"/>
      <c r="J47" s="3"/>
    </row>
    <row r="48" spans="5:10" x14ac:dyDescent="0.3">
      <c r="E48" t="s">
        <v>76</v>
      </c>
      <c r="F48" t="s">
        <v>52</v>
      </c>
      <c r="G48" t="s">
        <v>53</v>
      </c>
      <c r="H48" t="s">
        <v>43</v>
      </c>
      <c r="I48" s="3"/>
      <c r="J48" s="3"/>
    </row>
    <row r="49" spans="5:10" x14ac:dyDescent="0.3">
      <c r="E49" t="s">
        <v>76</v>
      </c>
      <c r="F49" t="s">
        <v>54</v>
      </c>
      <c r="G49" t="s">
        <v>55</v>
      </c>
      <c r="H49" t="s">
        <v>43</v>
      </c>
      <c r="I49" s="3"/>
      <c r="J49" s="3"/>
    </row>
    <row r="50" spans="5:10" x14ac:dyDescent="0.3">
      <c r="E50" t="s">
        <v>77</v>
      </c>
      <c r="F50" t="s">
        <v>56</v>
      </c>
      <c r="G50" t="s">
        <v>57</v>
      </c>
      <c r="H50" t="s">
        <v>43</v>
      </c>
      <c r="I50" s="3"/>
      <c r="J50" s="3"/>
    </row>
    <row r="51" spans="5:10" x14ac:dyDescent="0.3">
      <c r="E51" t="s">
        <v>77</v>
      </c>
      <c r="F51" t="s">
        <v>58</v>
      </c>
      <c r="G51" t="s">
        <v>59</v>
      </c>
      <c r="H51" t="s">
        <v>43</v>
      </c>
      <c r="I51" s="3"/>
      <c r="J51" s="3"/>
    </row>
    <row r="52" spans="5:10" x14ac:dyDescent="0.3">
      <c r="E52" t="s">
        <v>77</v>
      </c>
      <c r="F52" t="s">
        <v>60</v>
      </c>
      <c r="G52" t="s">
        <v>61</v>
      </c>
      <c r="H52" t="s">
        <v>43</v>
      </c>
      <c r="I52" s="3"/>
      <c r="J52" s="3"/>
    </row>
    <row r="53" spans="5:10" x14ac:dyDescent="0.3">
      <c r="E53" t="s">
        <v>78</v>
      </c>
      <c r="F53" t="s">
        <v>62</v>
      </c>
      <c r="G53" t="s">
        <v>63</v>
      </c>
      <c r="H53" t="s">
        <v>43</v>
      </c>
      <c r="I53" s="3"/>
      <c r="J53" s="3"/>
    </row>
    <row r="54" spans="5:10" x14ac:dyDescent="0.3">
      <c r="E54" t="s">
        <v>78</v>
      </c>
      <c r="F54" t="s">
        <v>64</v>
      </c>
      <c r="G54" t="s">
        <v>65</v>
      </c>
      <c r="H54" t="s">
        <v>43</v>
      </c>
      <c r="I54" s="3"/>
      <c r="J54" s="3"/>
    </row>
    <row r="55" spans="5:10" x14ac:dyDescent="0.3">
      <c r="E55" t="s">
        <v>79</v>
      </c>
      <c r="F55" t="s">
        <v>66</v>
      </c>
      <c r="G55" t="s">
        <v>67</v>
      </c>
      <c r="H55" t="s">
        <v>43</v>
      </c>
      <c r="I55" s="3"/>
      <c r="J55" s="3"/>
    </row>
    <row r="56" spans="5:10" x14ac:dyDescent="0.3">
      <c r="E56" t="s">
        <v>79</v>
      </c>
      <c r="F56" t="s">
        <v>68</v>
      </c>
      <c r="G56" t="s">
        <v>69</v>
      </c>
      <c r="H56" t="s">
        <v>43</v>
      </c>
      <c r="I56" s="3"/>
      <c r="J5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/>
  </sheetPr>
  <dimension ref="A1:BI79"/>
  <sheetViews>
    <sheetView zoomScale="70" zoomScaleNormal="70" workbookViewId="0">
      <pane ySplit="7" topLeftCell="A8" activePane="bottomLeft" state="frozen"/>
      <selection pane="bottomLeft" activeCell="G76" sqref="G76"/>
    </sheetView>
  </sheetViews>
  <sheetFormatPr defaultColWidth="0" defaultRowHeight="12.4" x14ac:dyDescent="0.3"/>
  <cols>
    <col min="1" max="4" width="1.703125" style="3" customWidth="1"/>
    <col min="5" max="5" width="5.703125" style="3" customWidth="1"/>
    <col min="6" max="6" width="30.5859375" style="3" customWidth="1"/>
    <col min="7" max="7" width="24.8203125" style="3" customWidth="1"/>
    <col min="8" max="8" width="15.5859375" style="3" customWidth="1"/>
    <col min="9" max="9" width="1.5859375" style="3" customWidth="1"/>
    <col min="10" max="15" width="10.5859375" style="3" customWidth="1"/>
    <col min="16" max="16" width="5.703125" style="3" customWidth="1"/>
    <col min="17" max="17" width="1.703125" style="3" customWidth="1"/>
    <col min="18" max="18" width="9.234375" style="3" customWidth="1"/>
    <col min="19" max="19" width="1.703125" style="3" customWidth="1"/>
    <col min="20" max="20" width="9.234375" style="3" customWidth="1"/>
    <col min="21" max="21" width="9.234375" style="41" customWidth="1"/>
    <col min="22" max="22" width="60.8203125" style="3" bestFit="1" customWidth="1"/>
    <col min="23" max="34" width="1.703125" style="3" customWidth="1"/>
    <col min="35" max="61" width="0" style="3" hidden="1" customWidth="1"/>
    <col min="62" max="16384" width="9.234375" style="3" hidden="1"/>
  </cols>
  <sheetData>
    <row r="1" spans="1:34" ht="23" x14ac:dyDescent="0.45">
      <c r="A1" s="9" t="s">
        <v>108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3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4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x14ac:dyDescent="0.3">
      <c r="A3" s="10" t="s">
        <v>109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4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x14ac:dyDescent="0.3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4">
        <f>R79</f>
        <v>0</v>
      </c>
      <c r="S4" s="10"/>
      <c r="T4" s="10"/>
      <c r="U4" s="4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11" customFormat="1" ht="13.5" x14ac:dyDescent="0.3">
      <c r="A5" s="11" t="s">
        <v>143</v>
      </c>
      <c r="G5" s="11" t="s">
        <v>139</v>
      </c>
      <c r="H5" s="59">
        <f>Cover!$F$26</f>
        <v>44019.426921296297</v>
      </c>
      <c r="O5" s="11" t="s">
        <v>138</v>
      </c>
      <c r="R5" s="108">
        <f>Cover!$F$25</f>
        <v>65</v>
      </c>
      <c r="U5" s="43"/>
    </row>
    <row r="6" spans="1:34" ht="13.5" x14ac:dyDescent="0.3">
      <c r="T6" s="58" t="s">
        <v>116</v>
      </c>
      <c r="U6" s="58"/>
      <c r="V6" s="58"/>
    </row>
    <row r="7" spans="1:34" x14ac:dyDescent="0.3">
      <c r="A7" s="4"/>
      <c r="B7" s="4"/>
      <c r="C7" s="4"/>
      <c r="D7" s="4"/>
      <c r="E7" s="4" t="s">
        <v>146</v>
      </c>
      <c r="F7" s="4" t="s">
        <v>145</v>
      </c>
      <c r="G7" s="4" t="s">
        <v>184</v>
      </c>
      <c r="H7" s="4"/>
      <c r="I7" s="4"/>
      <c r="J7" s="4" t="s">
        <v>175</v>
      </c>
      <c r="K7" s="4"/>
      <c r="L7" s="4"/>
      <c r="M7" s="69"/>
      <c r="N7" s="69"/>
      <c r="O7" s="69"/>
      <c r="P7" s="4" t="s">
        <v>117</v>
      </c>
      <c r="Q7" s="4"/>
      <c r="R7" s="4" t="s">
        <v>111</v>
      </c>
      <c r="S7" s="4"/>
      <c r="T7" s="35" t="s">
        <v>8</v>
      </c>
      <c r="U7" s="42" t="s">
        <v>7</v>
      </c>
      <c r="V7" s="34" t="s">
        <v>115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9" spans="1:34" s="10" customFormat="1" ht="15" x14ac:dyDescent="0.3">
      <c r="A9" s="3"/>
      <c r="B9" s="10" t="s">
        <v>186</v>
      </c>
    </row>
    <row r="10" spans="1:34" ht="13.5" x14ac:dyDescent="0.3">
      <c r="C10" s="29" t="s">
        <v>213</v>
      </c>
      <c r="U10" s="3"/>
    </row>
    <row r="11" spans="1:34" ht="13.5" x14ac:dyDescent="0.3">
      <c r="U11" s="3"/>
    </row>
    <row r="12" spans="1:34" ht="13.5" x14ac:dyDescent="0.3">
      <c r="E12" s="29"/>
      <c r="F12" s="3" t="s">
        <v>183</v>
      </c>
      <c r="G12" s="3" t="s">
        <v>185</v>
      </c>
      <c r="J12" s="15" t="s">
        <v>157</v>
      </c>
      <c r="K12" s="15"/>
      <c r="L12" s="15"/>
      <c r="M12" s="15"/>
      <c r="N12" s="15"/>
      <c r="O12" s="15"/>
      <c r="R12" s="13"/>
      <c r="U12" s="3"/>
    </row>
    <row r="14" spans="1:34" s="10" customFormat="1" ht="15" x14ac:dyDescent="0.3">
      <c r="A14" s="3"/>
      <c r="B14" s="10" t="s">
        <v>190</v>
      </c>
    </row>
    <row r="15" spans="1:34" ht="13.5" x14ac:dyDescent="0.3">
      <c r="C15" s="29" t="s">
        <v>188</v>
      </c>
    </row>
    <row r="17" spans="3:34" ht="13.5" x14ac:dyDescent="0.3">
      <c r="C17" s="11" t="s">
        <v>176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43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</row>
    <row r="18" spans="3:34" ht="13.5" x14ac:dyDescent="0.3">
      <c r="C18" s="68"/>
      <c r="D18" s="68"/>
      <c r="E18" s="73"/>
    </row>
    <row r="19" spans="3:34" ht="13.5" x14ac:dyDescent="0.3">
      <c r="C19" s="68"/>
      <c r="D19" s="68"/>
      <c r="F19" s="103" t="str">
        <f>Inp_Indices!E13</f>
        <v>AWE: Private Sector Index: Seasonally Adjusted Total Pay Excluding Arrears (K54V)</v>
      </c>
      <c r="G19" s="3" t="s">
        <v>189</v>
      </c>
      <c r="J19" s="77">
        <v>0.25</v>
      </c>
      <c r="K19" s="77"/>
      <c r="L19" s="77"/>
      <c r="M19" s="77"/>
      <c r="N19" s="77"/>
      <c r="O19" s="77"/>
      <c r="R19" s="93" t="b">
        <f>NOT( AND( COUNTBLANK(Inp_Indices!$AG13:$AK13) &gt; 0, SUM(J19:O19) &lt;&gt; 0 ))</f>
        <v>1</v>
      </c>
    </row>
    <row r="20" spans="3:34" ht="13.5" x14ac:dyDescent="0.3">
      <c r="C20" s="68"/>
      <c r="D20" s="68"/>
      <c r="F20" s="103" t="str">
        <f>Inp_Indices!E14</f>
        <v>AWE: Construction Index: Seasonally Adjusted Total Pay Excluding Arrears (K553)</v>
      </c>
      <c r="G20" s="3" t="s">
        <v>189</v>
      </c>
      <c r="J20" s="77">
        <v>0.25</v>
      </c>
      <c r="K20" s="77"/>
      <c r="L20" s="77"/>
      <c r="M20" s="77"/>
      <c r="N20" s="77"/>
      <c r="O20" s="77"/>
      <c r="R20" s="93" t="b">
        <f>NOT( AND( COUNTBLANK(Inp_Indices!$AG14:$AK14) &gt; 0, SUM(J20:O20) &lt;&gt; 0 ))</f>
        <v>1</v>
      </c>
    </row>
    <row r="21" spans="3:34" ht="13.5" x14ac:dyDescent="0.3">
      <c r="C21" s="68"/>
      <c r="D21" s="68"/>
      <c r="F21" s="103" t="str">
        <f>Inp_Indices!E15</f>
        <v>AWE: Transport &amp; Storage Index: Non Seasonally Adjusted Total Pay Including Arrears (K5B7)</v>
      </c>
      <c r="G21" s="3" t="s">
        <v>189</v>
      </c>
      <c r="J21" s="77">
        <v>0.25</v>
      </c>
      <c r="K21" s="77"/>
      <c r="L21" s="77"/>
      <c r="M21" s="77"/>
      <c r="N21" s="77"/>
      <c r="O21" s="77"/>
      <c r="R21" s="93" t="b">
        <f>NOT( AND( COUNTBLANK(Inp_Indices!$AG15:$AK15) &gt; 0, SUM(J21:O21) &lt;&gt; 0 ))</f>
        <v>1</v>
      </c>
    </row>
    <row r="22" spans="3:34" ht="13.5" x14ac:dyDescent="0.3">
      <c r="C22" s="68"/>
      <c r="D22" s="68"/>
      <c r="F22" s="103" t="str">
        <f>Inp_Indices!E16</f>
        <v>70/ 1 Labour and Supervision in Civil Engineering (1701)</v>
      </c>
      <c r="G22" s="3" t="s">
        <v>189</v>
      </c>
      <c r="J22" s="77">
        <v>0.25</v>
      </c>
      <c r="K22" s="77"/>
      <c r="L22" s="77"/>
      <c r="M22" s="77"/>
      <c r="N22" s="77"/>
      <c r="O22" s="77"/>
      <c r="R22" s="93" t="b">
        <f>NOT( AND( COUNTBLANK(Inp_Indices!$AG16:$AK16) &gt; 0, SUM(J22:O22) &lt;&gt; 0 ))</f>
        <v>1</v>
      </c>
    </row>
    <row r="23" spans="3:34" ht="13.5" x14ac:dyDescent="0.3">
      <c r="C23" s="68"/>
      <c r="D23" s="68"/>
      <c r="F23" s="103" t="str">
        <f>Inp_Indices!E17</f>
        <v>Electrical engineering (BEAMA)</v>
      </c>
      <c r="G23" s="3" t="s">
        <v>189</v>
      </c>
      <c r="J23" s="77">
        <v>0</v>
      </c>
      <c r="K23" s="77"/>
      <c r="L23" s="77"/>
      <c r="M23" s="77"/>
      <c r="N23" s="77"/>
      <c r="O23" s="77"/>
      <c r="R23" s="93" t="b">
        <f>NOT( AND( COUNTBLANK(Inp_Indices!$AG17:$AK17) &gt; 0, SUM(J23:O23) &lt;&gt; 0 ))</f>
        <v>1</v>
      </c>
    </row>
    <row r="25" spans="3:34" ht="13.5" x14ac:dyDescent="0.3">
      <c r="C25" s="11" t="s">
        <v>177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43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3:34" ht="13.5" x14ac:dyDescent="0.3">
      <c r="C26" s="68"/>
      <c r="D26" s="68"/>
      <c r="E26" s="73"/>
    </row>
    <row r="27" spans="3:34" ht="13.5" x14ac:dyDescent="0.3">
      <c r="C27" s="68"/>
      <c r="D27" s="68"/>
      <c r="F27" s="103" t="str">
        <f>Inp_Indices!E21</f>
        <v>AWE: Private Sector Index: Seasonally Adjusted Total Pay Excluding Arrears (K54V)</v>
      </c>
      <c r="G27" s="3" t="s">
        <v>189</v>
      </c>
      <c r="J27" s="77">
        <v>0.25</v>
      </c>
      <c r="K27" s="77"/>
      <c r="L27" s="77"/>
      <c r="M27" s="77"/>
      <c r="N27" s="77"/>
      <c r="O27" s="77"/>
      <c r="R27" s="93" t="b">
        <f>NOT( AND( COUNTBLANK(Inp_Indices!$AG21:$AK21) &gt; 0, SUM(J27:O27) &lt;&gt; 0 ))</f>
        <v>1</v>
      </c>
    </row>
    <row r="28" spans="3:34" ht="13.5" x14ac:dyDescent="0.3">
      <c r="C28" s="68"/>
      <c r="D28" s="68"/>
      <c r="F28" s="103" t="str">
        <f>Inp_Indices!E22</f>
        <v>AWE: Construction Index: Seasonally Adjusted Total Pay Excluding Arrears (K553)</v>
      </c>
      <c r="G28" s="3" t="s">
        <v>189</v>
      </c>
      <c r="J28" s="77">
        <v>0.25</v>
      </c>
      <c r="K28" s="77"/>
      <c r="L28" s="77"/>
      <c r="M28" s="77"/>
      <c r="N28" s="77"/>
      <c r="O28" s="77"/>
      <c r="R28" s="93" t="b">
        <f>NOT( AND( COUNTBLANK(Inp_Indices!$AG22:$AK22) &gt; 0, SUM(J28:O28) &lt;&gt; 0 ))</f>
        <v>1</v>
      </c>
    </row>
    <row r="29" spans="3:34" ht="13.5" x14ac:dyDescent="0.3">
      <c r="C29" s="68"/>
      <c r="D29" s="68"/>
      <c r="F29" s="103" t="str">
        <f>Inp_Indices!E23</f>
        <v>AWE: Transport &amp; Storage Index: Non Seasonally Adjusted Total Pay Including Arrears (K5B7)</v>
      </c>
      <c r="G29" s="3" t="s">
        <v>189</v>
      </c>
      <c r="J29" s="77">
        <v>0.25</v>
      </c>
      <c r="K29" s="77"/>
      <c r="L29" s="77"/>
      <c r="M29" s="77"/>
      <c r="N29" s="77"/>
      <c r="O29" s="77"/>
      <c r="R29" s="93" t="b">
        <f>NOT( AND( COUNTBLANK(Inp_Indices!$AG23:$AK23) &gt; 0, SUM(J29:O29) &lt;&gt; 0 ))</f>
        <v>1</v>
      </c>
    </row>
    <row r="30" spans="3:34" ht="13.5" x14ac:dyDescent="0.3">
      <c r="C30" s="68"/>
      <c r="D30" s="68"/>
      <c r="F30" s="103" t="str">
        <f>Inp_Indices!E24</f>
        <v>70/ 1 Labour and Supervision in Civil Engineering (1701)</v>
      </c>
      <c r="G30" s="3" t="s">
        <v>189</v>
      </c>
      <c r="J30" s="77">
        <v>0.25</v>
      </c>
      <c r="K30" s="77"/>
      <c r="L30" s="77"/>
      <c r="M30" s="77"/>
      <c r="N30" s="77"/>
      <c r="O30" s="77"/>
      <c r="R30" s="93" t="b">
        <f>NOT( AND( COUNTBLANK(Inp_Indices!$AG24:$AK24) &gt; 0, SUM(J30:O30) &lt;&gt; 0 ))</f>
        <v>1</v>
      </c>
    </row>
    <row r="31" spans="3:34" ht="13.5" x14ac:dyDescent="0.3">
      <c r="C31" s="68"/>
      <c r="D31" s="68"/>
      <c r="F31" s="103" t="str">
        <f>Inp_Indices!E25</f>
        <v>Electrical engineering (BEAMA)</v>
      </c>
      <c r="G31" s="3" t="s">
        <v>189</v>
      </c>
      <c r="J31" s="77">
        <v>0</v>
      </c>
      <c r="K31" s="77"/>
      <c r="L31" s="77"/>
      <c r="M31" s="77"/>
      <c r="N31" s="77"/>
      <c r="O31" s="77"/>
      <c r="R31" s="93" t="b">
        <f>NOT( AND( COUNTBLANK(Inp_Indices!$AG25:$AK25) &gt; 0, SUM(J31:O31) &lt;&gt; 0 ))</f>
        <v>1</v>
      </c>
    </row>
    <row r="33" spans="3:34" ht="13.5" x14ac:dyDescent="0.3">
      <c r="C33" s="11" t="s">
        <v>168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43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</row>
    <row r="34" spans="3:34" ht="13.5" x14ac:dyDescent="0.3">
      <c r="C34" s="68"/>
      <c r="D34" s="68"/>
      <c r="E34" s="73"/>
    </row>
    <row r="35" spans="3:34" ht="13.5" x14ac:dyDescent="0.3">
      <c r="C35" s="68"/>
      <c r="D35" s="68"/>
      <c r="F35" s="103" t="str">
        <f>Inp_Indices!E29</f>
        <v>2/32 Plastic Pipes And Fittings (1532)</v>
      </c>
      <c r="G35" s="3" t="s">
        <v>189</v>
      </c>
      <c r="J35" s="77">
        <v>0.25</v>
      </c>
      <c r="K35" s="77"/>
      <c r="L35" s="77"/>
      <c r="M35" s="77"/>
      <c r="N35" s="77"/>
      <c r="O35" s="77"/>
      <c r="R35" s="93" t="b">
        <f>NOT( AND( COUNTBLANK(Inp_Indices!$AG29:$AK29) &gt; 0, SUM(J35:O35) &lt;&gt; 0 ))</f>
        <v>1</v>
      </c>
    </row>
    <row r="36" spans="3:34" ht="13.5" x14ac:dyDescent="0.3">
      <c r="C36" s="68"/>
      <c r="D36" s="68"/>
      <c r="F36" s="103" t="str">
        <f>Inp_Indices!E30</f>
        <v>3/58 Pipes and Accessories: Copper (4358)</v>
      </c>
      <c r="G36" s="3" t="s">
        <v>189</v>
      </c>
      <c r="J36" s="77">
        <v>0.25</v>
      </c>
      <c r="K36" s="77"/>
      <c r="L36" s="77"/>
      <c r="M36" s="77"/>
      <c r="N36" s="77"/>
      <c r="O36" s="77"/>
      <c r="R36" s="93" t="b">
        <f>NOT( AND( COUNTBLANK(Inp_Indices!$AG30:$AK30) &gt; 0, SUM(J36:O36) &lt;&gt; 0 ))</f>
        <v>1</v>
      </c>
    </row>
    <row r="37" spans="3:34" ht="13.5" x14ac:dyDescent="0.3">
      <c r="C37" s="68"/>
      <c r="D37" s="68"/>
      <c r="F37" s="103" t="str">
        <f>Inp_Indices!E31</f>
        <v>3/S3 Structural Steelwork - Materials: Civil Engineering Work (4463)</v>
      </c>
      <c r="G37" s="3" t="s">
        <v>189</v>
      </c>
      <c r="J37" s="77">
        <v>0.25</v>
      </c>
      <c r="K37" s="77"/>
      <c r="L37" s="77"/>
      <c r="M37" s="77"/>
      <c r="N37" s="77"/>
      <c r="O37" s="77"/>
      <c r="R37" s="93" t="b">
        <f>NOT( AND( COUNTBLANK(Inp_Indices!$AG31:$AK31) &gt; 0, SUM(J37:O37) &lt;&gt; 0 ))</f>
        <v>1</v>
      </c>
    </row>
    <row r="38" spans="3:34" ht="13.5" x14ac:dyDescent="0.3">
      <c r="C38" s="68"/>
      <c r="D38" s="68"/>
      <c r="F38" s="103" t="str">
        <f>Inp_Indices!E32</f>
        <v>FOCOS Resource Cost Index of Infrastructure: Materials FOCOS (7467)</v>
      </c>
      <c r="G38" s="3" t="s">
        <v>189</v>
      </c>
      <c r="J38" s="77">
        <v>0.25</v>
      </c>
      <c r="K38" s="77"/>
      <c r="L38" s="77"/>
      <c r="M38" s="77"/>
      <c r="N38" s="77"/>
      <c r="O38" s="77"/>
      <c r="R38" s="93" t="b">
        <f>NOT( AND( COUNTBLANK(Inp_Indices!$AG32:$AK32) &gt; 0, SUM(J38:O38) &lt;&gt; 0 ))</f>
        <v>1</v>
      </c>
    </row>
    <row r="39" spans="3:34" ht="13.5" x14ac:dyDescent="0.3">
      <c r="C39" s="68"/>
      <c r="D39" s="68"/>
      <c r="F39" s="103" t="str">
        <f>Inp_Indices!E33</f>
        <v>No RPEs</v>
      </c>
      <c r="G39" s="3" t="s">
        <v>189</v>
      </c>
      <c r="J39" s="77">
        <v>0</v>
      </c>
      <c r="K39" s="77"/>
      <c r="L39" s="77"/>
      <c r="M39" s="77"/>
      <c r="N39" s="77"/>
      <c r="O39" s="77"/>
      <c r="R39" s="93" t="b">
        <f>NOT( AND( COUNTBLANK(Inp_Indices!$AG33:$AK33) &gt; 0, SUM(J39:O39) &lt;&gt; 0 ))</f>
        <v>1</v>
      </c>
    </row>
    <row r="41" spans="3:34" ht="13.5" x14ac:dyDescent="0.3">
      <c r="C41" s="11" t="s">
        <v>178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43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3:34" ht="13.5" x14ac:dyDescent="0.3">
      <c r="C42" s="68"/>
      <c r="D42" s="68"/>
      <c r="E42" s="73"/>
    </row>
    <row r="43" spans="3:34" ht="13.5" x14ac:dyDescent="0.3">
      <c r="C43" s="68"/>
      <c r="D43" s="68"/>
      <c r="F43" s="103" t="str">
        <f>Inp_Indices!E37</f>
        <v>70/ 2 Plant and Road Vehicles: Providing and Maintaining (1702)</v>
      </c>
      <c r="G43" s="3" t="s">
        <v>189</v>
      </c>
      <c r="J43" s="77">
        <v>0</v>
      </c>
      <c r="K43" s="77"/>
      <c r="L43" s="77"/>
      <c r="M43" s="77"/>
      <c r="N43" s="77"/>
      <c r="O43" s="77"/>
      <c r="R43" s="93" t="b">
        <f>NOT( AND( COUNTBLANK(Inp_Indices!$AG37:$AK37) &gt; 0, SUM(J43:O43) &lt;&gt; 0 ))</f>
        <v>1</v>
      </c>
    </row>
    <row r="44" spans="3:34" ht="13.5" x14ac:dyDescent="0.3">
      <c r="C44" s="68"/>
      <c r="D44" s="68"/>
      <c r="F44" s="103" t="str">
        <f>Inp_Indices!E38</f>
        <v>7112280000: Machinery &amp; Equipment n.e.c. (K389)</v>
      </c>
      <c r="G44" s="3" t="s">
        <v>189</v>
      </c>
      <c r="J44" s="77">
        <v>0</v>
      </c>
      <c r="K44" s="77"/>
      <c r="L44" s="77"/>
      <c r="M44" s="77"/>
      <c r="N44" s="77"/>
      <c r="O44" s="77"/>
      <c r="R44" s="93" t="b">
        <f>NOT( AND( COUNTBLANK(Inp_Indices!$AG38:$AK38) &gt; 0, SUM(J44:O44) &lt;&gt; 0 ))</f>
        <v>1</v>
      </c>
    </row>
    <row r="45" spans="3:34" ht="13.5" x14ac:dyDescent="0.3">
      <c r="C45" s="68"/>
      <c r="D45" s="68"/>
      <c r="F45" s="103" t="str">
        <f>Inp_Indices!E39</f>
        <v>6107228000: GSI (excl. CCL) - Inputs for Manufacture of Machinery &amp; Equipment (MB4U)</v>
      </c>
      <c r="G45" s="3" t="s">
        <v>189</v>
      </c>
      <c r="J45" s="77">
        <v>0</v>
      </c>
      <c r="K45" s="77"/>
      <c r="L45" s="77"/>
      <c r="M45" s="77"/>
      <c r="N45" s="77"/>
      <c r="O45" s="77"/>
      <c r="R45" s="93" t="b">
        <f>NOT( AND( COUNTBLANK(Inp_Indices!$AG39:$AK39) &gt; 0, SUM(J45:O45) &lt;&gt; 0 ))</f>
        <v>1</v>
      </c>
    </row>
    <row r="46" spans="3:34" ht="13.5" x14ac:dyDescent="0.3">
      <c r="C46" s="68"/>
      <c r="D46" s="68"/>
      <c r="F46" s="103" t="str">
        <f>Inp_Indices!E40</f>
        <v>No RPEs</v>
      </c>
      <c r="G46" s="3" t="s">
        <v>189</v>
      </c>
      <c r="J46" s="77">
        <v>0</v>
      </c>
      <c r="K46" s="77"/>
      <c r="L46" s="77"/>
      <c r="M46" s="77"/>
      <c r="N46" s="77"/>
      <c r="O46" s="77"/>
      <c r="R46" s="93" t="b">
        <f>NOT( AND( COUNTBLANK(Inp_Indices!$AG40:$AK40) &gt; 0, SUM(J46:O46) &lt;&gt; 0 ))</f>
        <v>1</v>
      </c>
    </row>
    <row r="47" spans="3:34" ht="13.5" x14ac:dyDescent="0.3">
      <c r="C47" s="68"/>
      <c r="D47" s="68"/>
      <c r="F47" s="103" t="str">
        <f>Inp_Indices!E41</f>
        <v>No RPEs</v>
      </c>
      <c r="G47" s="3" t="s">
        <v>189</v>
      </c>
      <c r="J47" s="77">
        <v>1</v>
      </c>
      <c r="K47" s="77"/>
      <c r="L47" s="77"/>
      <c r="M47" s="77"/>
      <c r="N47" s="77"/>
      <c r="O47" s="77"/>
      <c r="R47" s="93" t="b">
        <f>NOT( AND( COUNTBLANK(Inp_Indices!$AG41:$AK41) &gt; 0, SUM(J47:O47) &lt;&gt; 0 ))</f>
        <v>1</v>
      </c>
    </row>
    <row r="49" spans="3:34" ht="13.5" x14ac:dyDescent="0.3">
      <c r="C49" s="11" t="s">
        <v>170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43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</row>
    <row r="50" spans="3:34" ht="13.5" x14ac:dyDescent="0.3">
      <c r="C50" s="68"/>
      <c r="D50" s="68"/>
      <c r="E50" s="73"/>
    </row>
    <row r="51" spans="3:34" ht="13.5" x14ac:dyDescent="0.3">
      <c r="C51" s="68"/>
      <c r="D51" s="68"/>
      <c r="F51" s="103" t="str">
        <f>Inp_Indices!E45</f>
        <v>No RPEs</v>
      </c>
      <c r="G51" s="3" t="s">
        <v>189</v>
      </c>
      <c r="J51" s="77">
        <v>0</v>
      </c>
      <c r="K51" s="77"/>
      <c r="L51" s="77"/>
      <c r="M51" s="77"/>
      <c r="N51" s="77"/>
      <c r="O51" s="77"/>
      <c r="R51" s="93" t="b">
        <f>NOT( AND( COUNTBLANK(Inp_Indices!$AG45:$AK45) &gt; 0, SUM(J51:O51) &lt;&gt; 0 ))</f>
        <v>1</v>
      </c>
    </row>
    <row r="52" spans="3:34" ht="13.5" x14ac:dyDescent="0.3">
      <c r="C52" s="68"/>
      <c r="D52" s="68"/>
      <c r="F52" s="103" t="str">
        <f>Inp_Indices!E46</f>
        <v>No RPEs</v>
      </c>
      <c r="G52" s="3" t="s">
        <v>189</v>
      </c>
      <c r="J52" s="77">
        <v>0</v>
      </c>
      <c r="K52" s="77"/>
      <c r="L52" s="77"/>
      <c r="M52" s="77"/>
      <c r="N52" s="77"/>
      <c r="O52" s="77"/>
      <c r="R52" s="93" t="b">
        <f>NOT( AND( COUNTBLANK(Inp_Indices!$AG46:$AK46) &gt; 0, SUM(J52:O52) &lt;&gt; 0 ))</f>
        <v>1</v>
      </c>
    </row>
    <row r="53" spans="3:34" ht="13.5" x14ac:dyDescent="0.3">
      <c r="C53" s="68"/>
      <c r="D53" s="68"/>
      <c r="F53" s="103" t="str">
        <f>Inp_Indices!E47</f>
        <v>No RPEs</v>
      </c>
      <c r="G53" s="3" t="s">
        <v>189</v>
      </c>
      <c r="J53" s="77">
        <v>0</v>
      </c>
      <c r="K53" s="77"/>
      <c r="L53" s="77"/>
      <c r="M53" s="77"/>
      <c r="N53" s="77"/>
      <c r="O53" s="77"/>
      <c r="R53" s="93" t="b">
        <f>NOT( AND( COUNTBLANK(Inp_Indices!$AG47:$AK47) &gt; 0, SUM(J53:O53) &lt;&gt; 0 ))</f>
        <v>1</v>
      </c>
    </row>
    <row r="54" spans="3:34" ht="13.5" x14ac:dyDescent="0.3">
      <c r="C54" s="68"/>
      <c r="D54" s="68"/>
      <c r="F54" s="103" t="str">
        <f>Inp_Indices!E48</f>
        <v>No RPEs</v>
      </c>
      <c r="G54" s="3" t="s">
        <v>189</v>
      </c>
      <c r="J54" s="77">
        <v>0</v>
      </c>
      <c r="K54" s="77"/>
      <c r="L54" s="77"/>
      <c r="M54" s="77"/>
      <c r="N54" s="77"/>
      <c r="O54" s="77"/>
      <c r="R54" s="93" t="b">
        <f>NOT( AND( COUNTBLANK(Inp_Indices!$AG48:$AK48) &gt; 0, SUM(J54:O54) &lt;&gt; 0 ))</f>
        <v>1</v>
      </c>
    </row>
    <row r="55" spans="3:34" ht="13.5" x14ac:dyDescent="0.3">
      <c r="C55" s="68"/>
      <c r="D55" s="68"/>
      <c r="F55" s="103" t="str">
        <f>Inp_Indices!E49</f>
        <v>No RPEs</v>
      </c>
      <c r="G55" s="3" t="s">
        <v>189</v>
      </c>
      <c r="J55" s="77">
        <v>1</v>
      </c>
      <c r="K55" s="77"/>
      <c r="L55" s="77"/>
      <c r="M55" s="77"/>
      <c r="N55" s="77"/>
      <c r="O55" s="77"/>
      <c r="R55" s="93" t="b">
        <f>NOT( AND( COUNTBLANK(Inp_Indices!$AG49:$AK49) &gt; 0, SUM(J55:O55) &lt;&gt; 0 ))</f>
        <v>1</v>
      </c>
    </row>
    <row r="57" spans="3:34" ht="13.5" x14ac:dyDescent="0.3">
      <c r="C57" s="11" t="s">
        <v>154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43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</row>
    <row r="58" spans="3:34" ht="13.5" x14ac:dyDescent="0.3">
      <c r="C58" s="68"/>
      <c r="D58" s="68"/>
      <c r="E58" s="73"/>
    </row>
    <row r="59" spans="3:34" ht="13.5" x14ac:dyDescent="0.3">
      <c r="C59" s="68"/>
      <c r="D59" s="68"/>
      <c r="F59" s="103" t="str">
        <f>Inp_Indices!E53</f>
        <v>No RPEs</v>
      </c>
      <c r="G59" s="3" t="s">
        <v>189</v>
      </c>
      <c r="J59" s="77">
        <v>0</v>
      </c>
      <c r="K59" s="77"/>
      <c r="L59" s="77"/>
      <c r="M59" s="77"/>
      <c r="N59" s="77"/>
      <c r="O59" s="77"/>
      <c r="R59" s="93" t="b">
        <f>NOT( AND( COUNTBLANK(Inp_Indices!$AG53:$AK53) &gt; 0, SUM(J59:O59) &lt;&gt; 0 ))</f>
        <v>1</v>
      </c>
    </row>
    <row r="60" spans="3:34" ht="13.5" x14ac:dyDescent="0.3">
      <c r="C60" s="68"/>
      <c r="D60" s="68"/>
      <c r="F60" s="103" t="str">
        <f>Inp_Indices!E54</f>
        <v>No RPEs</v>
      </c>
      <c r="G60" s="3" t="s">
        <v>189</v>
      </c>
      <c r="J60" s="77">
        <v>0</v>
      </c>
      <c r="K60" s="77"/>
      <c r="L60" s="77"/>
      <c r="M60" s="77"/>
      <c r="N60" s="77"/>
      <c r="O60" s="77"/>
      <c r="R60" s="93" t="b">
        <f>NOT( AND( COUNTBLANK(Inp_Indices!$AG54:$AK54) &gt; 0, SUM(J60:O60) &lt;&gt; 0 ))</f>
        <v>1</v>
      </c>
    </row>
    <row r="61" spans="3:34" ht="13.5" x14ac:dyDescent="0.3">
      <c r="C61" s="68"/>
      <c r="D61" s="68"/>
      <c r="F61" s="103" t="str">
        <f>Inp_Indices!E55</f>
        <v>No RPEs</v>
      </c>
      <c r="G61" s="3" t="s">
        <v>189</v>
      </c>
      <c r="J61" s="77">
        <v>0</v>
      </c>
      <c r="K61" s="77"/>
      <c r="L61" s="77"/>
      <c r="M61" s="77"/>
      <c r="N61" s="77"/>
      <c r="O61" s="77"/>
      <c r="R61" s="93" t="b">
        <f>NOT( AND( COUNTBLANK(Inp_Indices!$AG55:$AK55) &gt; 0, SUM(J61:O61) &lt;&gt; 0 ))</f>
        <v>1</v>
      </c>
    </row>
    <row r="62" spans="3:34" ht="13.5" x14ac:dyDescent="0.3">
      <c r="C62" s="68"/>
      <c r="D62" s="68"/>
      <c r="F62" s="103" t="str">
        <f>Inp_Indices!E56</f>
        <v>No RPEs</v>
      </c>
      <c r="G62" s="3" t="s">
        <v>189</v>
      </c>
      <c r="J62" s="77">
        <v>0</v>
      </c>
      <c r="K62" s="77"/>
      <c r="L62" s="77"/>
      <c r="M62" s="77"/>
      <c r="N62" s="77"/>
      <c r="O62" s="77"/>
      <c r="R62" s="93" t="b">
        <f>NOT( AND( COUNTBLANK(Inp_Indices!$AG56:$AK56) &gt; 0, SUM(J62:O62) &lt;&gt; 0 ))</f>
        <v>1</v>
      </c>
    </row>
    <row r="63" spans="3:34" x14ac:dyDescent="0.3">
      <c r="C63" s="68"/>
      <c r="D63" s="68"/>
      <c r="F63" s="103" t="str">
        <f>Inp_Indices!E57</f>
        <v>No RPEs</v>
      </c>
      <c r="G63" s="3" t="s">
        <v>189</v>
      </c>
      <c r="J63" s="77">
        <v>1</v>
      </c>
      <c r="K63" s="77"/>
      <c r="L63" s="77"/>
      <c r="M63" s="77"/>
      <c r="N63" s="77"/>
      <c r="O63" s="77"/>
      <c r="R63" s="93" t="b">
        <f>NOT( AND( COUNTBLANK(Inp_Indices!$AG57:$AK57) &gt; 0, SUM(J63:O63) &lt;&gt; 0 ))</f>
        <v>1</v>
      </c>
    </row>
    <row r="65" spans="2:53" ht="14.65" x14ac:dyDescent="0.35">
      <c r="B65" s="65" t="s">
        <v>118</v>
      </c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6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</row>
    <row r="66" spans="2:53" x14ac:dyDescent="0.3">
      <c r="C66" s="75" t="s">
        <v>120</v>
      </c>
      <c r="U66" s="3"/>
      <c r="AN66" s="41"/>
    </row>
    <row r="67" spans="2:53" x14ac:dyDescent="0.3">
      <c r="U67" s="3"/>
      <c r="AN67" s="41"/>
    </row>
    <row r="68" spans="2:53" x14ac:dyDescent="0.3">
      <c r="E68" s="109" t="s">
        <v>227</v>
      </c>
      <c r="U68" s="3"/>
      <c r="AN68" s="41"/>
    </row>
    <row r="69" spans="2:53" x14ac:dyDescent="0.3">
      <c r="E69" s="3" t="s">
        <v>200</v>
      </c>
      <c r="J69" s="93" t="b">
        <f t="shared" ref="J69" si="0">SUM(J19:J23) = 1</f>
        <v>1</v>
      </c>
      <c r="K69" s="93"/>
      <c r="L69" s="93"/>
      <c r="M69" s="93"/>
      <c r="N69" s="93"/>
      <c r="O69" s="93"/>
      <c r="R69" s="28">
        <f t="shared" ref="R69:R74" si="1">COUNTIF(J69:O69, FALSE)</f>
        <v>0</v>
      </c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 s="84"/>
      <c r="AJ69" s="84"/>
      <c r="AK69" s="84"/>
      <c r="AN69" s="41"/>
    </row>
    <row r="70" spans="2:53" x14ac:dyDescent="0.3">
      <c r="E70" s="3" t="s">
        <v>201</v>
      </c>
      <c r="J70" s="93" t="b">
        <f t="shared" ref="J70" si="2">SUM(J27:J31) = 1</f>
        <v>1</v>
      </c>
      <c r="K70" s="93"/>
      <c r="L70" s="93"/>
      <c r="M70" s="93"/>
      <c r="N70" s="93"/>
      <c r="O70" s="93"/>
      <c r="R70" s="28">
        <f t="shared" si="1"/>
        <v>0</v>
      </c>
      <c r="U70" s="3"/>
      <c r="AI70" s="84"/>
      <c r="AJ70" s="84"/>
      <c r="AK70" s="84"/>
      <c r="AN70" s="41"/>
    </row>
    <row r="71" spans="2:53" x14ac:dyDescent="0.3">
      <c r="E71" s="3" t="s">
        <v>202</v>
      </c>
      <c r="J71" s="93" t="b">
        <f t="shared" ref="J71" si="3">SUM(J35:J39) = 1</f>
        <v>1</v>
      </c>
      <c r="K71" s="93"/>
      <c r="L71" s="93"/>
      <c r="M71" s="93"/>
      <c r="N71" s="93"/>
      <c r="O71" s="93"/>
      <c r="R71" s="28">
        <f t="shared" si="1"/>
        <v>0</v>
      </c>
      <c r="U71" s="3"/>
      <c r="AI71" s="84"/>
      <c r="AJ71" s="84"/>
      <c r="AK71" s="84"/>
      <c r="AN71" s="41"/>
    </row>
    <row r="72" spans="2:53" x14ac:dyDescent="0.3">
      <c r="E72" s="3" t="s">
        <v>203</v>
      </c>
      <c r="J72" s="93" t="b">
        <f t="shared" ref="J72" si="4">SUM(J43:J47) = 1</f>
        <v>1</v>
      </c>
      <c r="K72" s="93"/>
      <c r="L72" s="93"/>
      <c r="M72" s="93"/>
      <c r="N72" s="93"/>
      <c r="O72" s="93"/>
      <c r="R72" s="28">
        <f t="shared" si="1"/>
        <v>0</v>
      </c>
      <c r="U72" s="3"/>
      <c r="AI72" s="84"/>
      <c r="AJ72" s="84"/>
      <c r="AK72" s="84"/>
      <c r="AN72" s="41"/>
    </row>
    <row r="73" spans="2:53" x14ac:dyDescent="0.3">
      <c r="E73" s="3" t="s">
        <v>204</v>
      </c>
      <c r="J73" s="93" t="b">
        <f t="shared" ref="J73" si="5">SUM(J51:J55) = 1</f>
        <v>1</v>
      </c>
      <c r="K73" s="93"/>
      <c r="L73" s="93"/>
      <c r="M73" s="93"/>
      <c r="N73" s="93"/>
      <c r="O73" s="93"/>
      <c r="R73" s="28">
        <f t="shared" si="1"/>
        <v>0</v>
      </c>
      <c r="U73" s="3"/>
      <c r="AI73" s="84"/>
      <c r="AJ73" s="84"/>
      <c r="AK73" s="84"/>
      <c r="AN73" s="41"/>
    </row>
    <row r="74" spans="2:53" x14ac:dyDescent="0.3">
      <c r="E74" s="3" t="s">
        <v>205</v>
      </c>
      <c r="J74" s="93" t="b">
        <f t="shared" ref="J74" si="6">SUM(J59:J63) = 1</f>
        <v>1</v>
      </c>
      <c r="K74" s="93"/>
      <c r="L74" s="93"/>
      <c r="M74" s="93"/>
      <c r="N74" s="93"/>
      <c r="O74" s="93"/>
      <c r="R74" s="28">
        <f t="shared" si="1"/>
        <v>0</v>
      </c>
      <c r="U74" s="3"/>
      <c r="AI74" s="84"/>
      <c r="AJ74" s="84"/>
      <c r="AK74" s="84"/>
      <c r="AN74" s="41"/>
    </row>
    <row r="76" spans="2:53" x14ac:dyDescent="0.3">
      <c r="E76" s="110" t="s">
        <v>229</v>
      </c>
    </row>
    <row r="77" spans="2:53" x14ac:dyDescent="0.3">
      <c r="E77" s="3" t="s">
        <v>228</v>
      </c>
      <c r="J77" s="100"/>
      <c r="K77" s="100"/>
      <c r="L77" s="100"/>
      <c r="M77" s="100"/>
      <c r="N77" s="100"/>
      <c r="O77" s="100"/>
      <c r="R77" s="28">
        <f>COUNTIF(R19:R63, FALSE)</f>
        <v>0</v>
      </c>
      <c r="U77" s="3"/>
      <c r="AI77" s="84"/>
      <c r="AJ77" s="84"/>
      <c r="AK77" s="84"/>
      <c r="AN77" s="41"/>
    </row>
    <row r="79" spans="2:53" x14ac:dyDescent="0.3">
      <c r="E79" s="3" t="s">
        <v>119</v>
      </c>
      <c r="R79" s="28">
        <f>SUM(R69:R77)</f>
        <v>0</v>
      </c>
      <c r="U79" s="3"/>
      <c r="AN79" s="41"/>
    </row>
  </sheetData>
  <conditionalFormatting sqref="R4">
    <cfRule type="cellIs" dxfId="28" priority="25" operator="greaterThan">
      <formula>0</formula>
    </cfRule>
  </conditionalFormatting>
  <conditionalFormatting sqref="J69:O69">
    <cfRule type="cellIs" dxfId="27" priority="24" operator="equal">
      <formula>FALSE</formula>
    </cfRule>
  </conditionalFormatting>
  <conditionalFormatting sqref="J70:O70">
    <cfRule type="cellIs" dxfId="26" priority="23" operator="equal">
      <formula>FALSE</formula>
    </cfRule>
  </conditionalFormatting>
  <conditionalFormatting sqref="J71:O71">
    <cfRule type="cellIs" dxfId="25" priority="22" operator="equal">
      <formula>FALSE</formula>
    </cfRule>
  </conditionalFormatting>
  <conditionalFormatting sqref="J72:O72">
    <cfRule type="cellIs" dxfId="24" priority="21" operator="equal">
      <formula>FALSE</formula>
    </cfRule>
  </conditionalFormatting>
  <conditionalFormatting sqref="J73:O73">
    <cfRule type="cellIs" dxfId="23" priority="20" operator="equal">
      <formula>FALSE</formula>
    </cfRule>
  </conditionalFormatting>
  <conditionalFormatting sqref="J74:O74">
    <cfRule type="cellIs" dxfId="22" priority="19" operator="equal">
      <formula>FALSE</formula>
    </cfRule>
  </conditionalFormatting>
  <conditionalFormatting sqref="R19:R23">
    <cfRule type="cellIs" dxfId="21" priority="18" operator="equal">
      <formula>FALSE</formula>
    </cfRule>
  </conditionalFormatting>
  <conditionalFormatting sqref="R27:R31">
    <cfRule type="cellIs" dxfId="20" priority="16" operator="equal">
      <formula>FALSE</formula>
    </cfRule>
  </conditionalFormatting>
  <conditionalFormatting sqref="R35:R39">
    <cfRule type="cellIs" dxfId="19" priority="15" operator="equal">
      <formula>FALSE</formula>
    </cfRule>
  </conditionalFormatting>
  <conditionalFormatting sqref="R43:R47">
    <cfRule type="cellIs" dxfId="18" priority="14" operator="equal">
      <formula>FALSE</formula>
    </cfRule>
  </conditionalFormatting>
  <conditionalFormatting sqref="R51:R55">
    <cfRule type="cellIs" dxfId="17" priority="13" operator="equal">
      <formula>FALSE</formula>
    </cfRule>
  </conditionalFormatting>
  <conditionalFormatting sqref="R59:R63">
    <cfRule type="cellIs" dxfId="16" priority="12" operator="equal">
      <formula>FALSE</formula>
    </cfRule>
  </conditionalFormatting>
  <conditionalFormatting sqref="R69">
    <cfRule type="cellIs" dxfId="15" priority="11" operator="greaterThan">
      <formula>0</formula>
    </cfRule>
  </conditionalFormatting>
  <conditionalFormatting sqref="R70:R74">
    <cfRule type="cellIs" dxfId="14" priority="8" operator="greaterThan">
      <formula>0</formula>
    </cfRule>
  </conditionalFormatting>
  <conditionalFormatting sqref="K70:O74">
    <cfRule type="cellIs" dxfId="13" priority="7" operator="equal">
      <formula>FALSE</formula>
    </cfRule>
  </conditionalFormatting>
  <conditionalFormatting sqref="J70:O74">
    <cfRule type="cellIs" dxfId="12" priority="6" operator="equal">
      <formula>FALSE</formula>
    </cfRule>
  </conditionalFormatting>
  <conditionalFormatting sqref="R77">
    <cfRule type="cellIs" dxfId="11" priority="2" operator="greaterThan">
      <formula>0</formula>
    </cfRule>
  </conditionalFormatting>
  <conditionalFormatting sqref="R79">
    <cfRule type="cellIs" dxfId="10" priority="1" operator="greater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Lists!$I$17:$I$18</xm:f>
          </x14:formula1>
          <xm:sqref>J12:O12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BA24"/>
  <sheetViews>
    <sheetView zoomScale="80" zoomScaleNormal="80" workbookViewId="0">
      <selection activeCell="A22" sqref="A22"/>
    </sheetView>
  </sheetViews>
  <sheetFormatPr defaultColWidth="0" defaultRowHeight="12.4" x14ac:dyDescent="0.3"/>
  <cols>
    <col min="1" max="4" width="1.703125" style="3" customWidth="1"/>
    <col min="5" max="5" width="7.234375" style="3" customWidth="1"/>
    <col min="6" max="6" width="11.46875" style="3" customWidth="1"/>
    <col min="7" max="7" width="17.17578125" style="3" bestFit="1" customWidth="1"/>
    <col min="8" max="8" width="20.3515625" style="3" customWidth="1"/>
    <col min="9" max="9" width="1.5859375" style="3" customWidth="1"/>
    <col min="10" max="15" width="10.5859375" style="3" customWidth="1"/>
    <col min="16" max="16" width="5.703125" style="3" customWidth="1"/>
    <col min="17" max="17" width="1.703125" style="3" customWidth="1"/>
    <col min="18" max="18" width="9.234375" style="3" customWidth="1"/>
    <col min="19" max="19" width="1.703125" style="3" customWidth="1"/>
    <col min="20" max="37" width="9.234375" style="3" customWidth="1"/>
    <col min="38" max="38" width="1.703125" style="3" customWidth="1"/>
    <col min="39" max="39" width="9.234375" style="3" customWidth="1"/>
    <col min="40" max="40" width="9.234375" style="41" customWidth="1"/>
    <col min="41" max="41" width="60.8203125" style="3" bestFit="1" customWidth="1"/>
    <col min="42" max="42" width="1.703125" style="3" customWidth="1"/>
    <col min="43" max="53" width="1.703125" style="3" hidden="1" customWidth="1"/>
    <col min="54" max="16384" width="9.234375" style="3" hidden="1"/>
  </cols>
  <sheetData>
    <row r="1" spans="1:53" ht="23" x14ac:dyDescent="0.45">
      <c r="A1" s="63" t="s">
        <v>173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4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</row>
    <row r="2" spans="1:53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6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</row>
    <row r="3" spans="1:53" ht="15" x14ac:dyDescent="0.3">
      <c r="A3" s="10" t="s">
        <v>181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6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</row>
    <row r="4" spans="1:53" ht="15" x14ac:dyDescent="0.3">
      <c r="A4" s="65"/>
      <c r="B4" s="65"/>
      <c r="C4" s="65"/>
      <c r="D4" s="65"/>
      <c r="E4" s="65"/>
      <c r="F4" s="65" t="s">
        <v>156</v>
      </c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7">
        <f>R24</f>
        <v>0</v>
      </c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6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</row>
    <row r="5" spans="1:53" ht="13.5" x14ac:dyDescent="0.3">
      <c r="A5" s="11" t="s">
        <v>143</v>
      </c>
      <c r="B5" s="11"/>
      <c r="C5" s="11"/>
      <c r="D5" s="11"/>
      <c r="E5" s="11"/>
      <c r="F5" s="11"/>
      <c r="G5" s="11" t="s">
        <v>139</v>
      </c>
      <c r="H5" s="59">
        <f>Cover!$F$26</f>
        <v>44019.426921296297</v>
      </c>
      <c r="I5" s="11"/>
      <c r="J5" s="11"/>
      <c r="K5" s="11"/>
      <c r="L5" s="11"/>
      <c r="M5" s="11"/>
      <c r="N5" s="11"/>
      <c r="O5" s="11" t="s">
        <v>138</v>
      </c>
      <c r="P5" s="11"/>
      <c r="Q5" s="11"/>
      <c r="R5" s="108">
        <f>Cover!$F$25</f>
        <v>65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43"/>
      <c r="AV5" s="11"/>
      <c r="AW5" s="11"/>
      <c r="AX5" s="11"/>
      <c r="AY5" s="11"/>
      <c r="AZ5" s="11"/>
      <c r="BA5" s="11"/>
    </row>
    <row r="6" spans="1:53" ht="13.5" x14ac:dyDescent="0.3">
      <c r="T6" s="55" t="s">
        <v>133</v>
      </c>
      <c r="U6" s="56"/>
      <c r="V6" s="56"/>
      <c r="W6" s="56"/>
      <c r="X6" s="57"/>
      <c r="Y6" s="55" t="s">
        <v>134</v>
      </c>
      <c r="Z6" s="56"/>
      <c r="AA6" s="56"/>
      <c r="AB6" s="56"/>
      <c r="AC6" s="56"/>
      <c r="AD6" s="56"/>
      <c r="AE6" s="56"/>
      <c r="AF6" s="57"/>
      <c r="AG6" s="55" t="s">
        <v>135</v>
      </c>
      <c r="AH6" s="56"/>
      <c r="AI6" s="56"/>
      <c r="AJ6" s="56"/>
      <c r="AK6" s="57"/>
      <c r="AM6" s="119" t="s">
        <v>116</v>
      </c>
      <c r="AN6" s="119"/>
      <c r="AO6" s="119"/>
    </row>
    <row r="7" spans="1:53" x14ac:dyDescent="0.3">
      <c r="A7" s="68"/>
      <c r="B7" s="68"/>
      <c r="C7" s="68"/>
      <c r="D7" s="68"/>
      <c r="E7" s="4" t="s">
        <v>153</v>
      </c>
      <c r="F7" s="4"/>
      <c r="G7" s="4"/>
      <c r="H7" s="4" t="s">
        <v>110</v>
      </c>
      <c r="I7" s="4"/>
      <c r="J7" s="4" t="s">
        <v>175</v>
      </c>
      <c r="K7" s="4"/>
      <c r="L7" s="4"/>
      <c r="M7" s="69"/>
      <c r="N7" s="69"/>
      <c r="O7" s="69"/>
      <c r="P7" s="68" t="s">
        <v>117</v>
      </c>
      <c r="Q7" s="68"/>
      <c r="R7" s="68" t="s">
        <v>111</v>
      </c>
      <c r="S7" s="68"/>
      <c r="T7" s="36">
        <v>2009</v>
      </c>
      <c r="U7" s="60">
        <v>2010</v>
      </c>
      <c r="V7" s="60">
        <v>2011</v>
      </c>
      <c r="W7" s="60">
        <v>2012</v>
      </c>
      <c r="X7" s="60">
        <v>2013</v>
      </c>
      <c r="Y7" s="36">
        <v>2014</v>
      </c>
      <c r="Z7" s="60">
        <v>2015</v>
      </c>
      <c r="AA7" s="60">
        <v>2016</v>
      </c>
      <c r="AB7" s="60">
        <v>2017</v>
      </c>
      <c r="AC7" s="60">
        <v>2018</v>
      </c>
      <c r="AD7" s="60">
        <v>2019</v>
      </c>
      <c r="AE7" s="60">
        <v>2020</v>
      </c>
      <c r="AF7" s="60">
        <v>2021</v>
      </c>
      <c r="AG7" s="36">
        <v>2022</v>
      </c>
      <c r="AH7" s="60">
        <v>2023</v>
      </c>
      <c r="AI7" s="60">
        <v>2024</v>
      </c>
      <c r="AJ7" s="60">
        <v>2025</v>
      </c>
      <c r="AK7" s="38">
        <v>2026</v>
      </c>
      <c r="AL7" s="68"/>
      <c r="AM7" s="70" t="s">
        <v>8</v>
      </c>
      <c r="AN7" s="71" t="s">
        <v>7</v>
      </c>
      <c r="AO7" s="72" t="s">
        <v>115</v>
      </c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</row>
    <row r="9" spans="1:53" ht="15" x14ac:dyDescent="0.3">
      <c r="B9" s="10" t="s">
        <v>174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40"/>
      <c r="AW9" s="10"/>
      <c r="AX9" s="10"/>
      <c r="AY9" s="10"/>
      <c r="AZ9" s="10"/>
      <c r="BA9" s="10"/>
    </row>
    <row r="10" spans="1:53" x14ac:dyDescent="0.3">
      <c r="B10" s="68"/>
      <c r="C10" s="68"/>
      <c r="D10" s="68"/>
      <c r="E10" s="4"/>
      <c r="F10" s="4"/>
      <c r="G10" s="4"/>
      <c r="H10" s="4"/>
      <c r="I10" s="4"/>
      <c r="J10" s="4"/>
      <c r="K10" s="4"/>
      <c r="M10" s="69"/>
      <c r="N10" s="69"/>
      <c r="O10" s="69"/>
      <c r="P10" s="68"/>
      <c r="Q10" s="68"/>
      <c r="R10" s="68"/>
      <c r="S10" s="68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8"/>
      <c r="AM10" s="68"/>
      <c r="AN10" s="71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</row>
    <row r="11" spans="1:53" ht="13.5" x14ac:dyDescent="0.3">
      <c r="E11" s="73" t="s">
        <v>147</v>
      </c>
      <c r="G11" s="3" t="s">
        <v>176</v>
      </c>
      <c r="H11" s="3" t="s">
        <v>179</v>
      </c>
      <c r="J11" s="83">
        <v>0.40285279327489903</v>
      </c>
      <c r="K11" s="83"/>
      <c r="L11" s="83"/>
      <c r="M11" s="83"/>
      <c r="N11" s="83"/>
      <c r="O11" s="8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1:53" ht="13.5" x14ac:dyDescent="0.3">
      <c r="E12" s="3" t="s">
        <v>147</v>
      </c>
      <c r="G12" s="3" t="s">
        <v>177</v>
      </c>
      <c r="H12" s="3" t="s">
        <v>179</v>
      </c>
      <c r="J12" s="83">
        <v>0.2978858004753937</v>
      </c>
      <c r="K12" s="83"/>
      <c r="L12" s="83"/>
      <c r="M12" s="83"/>
      <c r="N12" s="83"/>
      <c r="O12" s="8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1:53" ht="13.5" x14ac:dyDescent="0.3">
      <c r="E13" s="3" t="s">
        <v>147</v>
      </c>
      <c r="G13" s="3" t="s">
        <v>168</v>
      </c>
      <c r="H13" s="3" t="s">
        <v>179</v>
      </c>
      <c r="J13" s="83">
        <v>0.13523635669592052</v>
      </c>
      <c r="K13" s="83"/>
      <c r="L13" s="83"/>
      <c r="M13" s="83"/>
      <c r="N13" s="83"/>
      <c r="O13" s="8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</row>
    <row r="14" spans="1:53" ht="13.5" x14ac:dyDescent="0.3">
      <c r="E14" s="3" t="s">
        <v>147</v>
      </c>
      <c r="G14" s="3" t="s">
        <v>178</v>
      </c>
      <c r="H14" s="3" t="s">
        <v>179</v>
      </c>
      <c r="J14" s="83">
        <v>4.300299884815692E-2</v>
      </c>
      <c r="K14" s="83"/>
      <c r="L14" s="83"/>
      <c r="M14" s="83"/>
      <c r="N14" s="83"/>
      <c r="O14" s="8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</row>
    <row r="15" spans="1:53" ht="13.5" x14ac:dyDescent="0.3">
      <c r="E15" s="3" t="s">
        <v>147</v>
      </c>
      <c r="G15" s="3" t="s">
        <v>170</v>
      </c>
      <c r="H15" s="3" t="s">
        <v>179</v>
      </c>
      <c r="J15" s="83">
        <v>2.396027705182343E-2</v>
      </c>
      <c r="K15" s="83"/>
      <c r="L15" s="83"/>
      <c r="M15" s="83"/>
      <c r="N15" s="83"/>
      <c r="O15" s="8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1:53" ht="13.5" x14ac:dyDescent="0.3">
      <c r="E16" s="3" t="s">
        <v>147</v>
      </c>
      <c r="G16" s="3" t="s">
        <v>154</v>
      </c>
      <c r="H16" s="3" t="s">
        <v>179</v>
      </c>
      <c r="J16" s="83">
        <v>9.7061773443247984E-2</v>
      </c>
      <c r="K16" s="83"/>
      <c r="L16" s="83"/>
      <c r="M16" s="83"/>
      <c r="N16" s="83"/>
      <c r="O16" s="8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2:53" ht="13.5" x14ac:dyDescent="0.3">
      <c r="E17" s="20" t="s">
        <v>147</v>
      </c>
      <c r="F17" s="20"/>
      <c r="G17" s="20" t="s">
        <v>136</v>
      </c>
      <c r="H17" s="20" t="s">
        <v>179</v>
      </c>
      <c r="J17" s="87">
        <f>SUM(J11:J16)</f>
        <v>0.99999999978944165</v>
      </c>
      <c r="K17" s="87"/>
      <c r="L17" s="87"/>
      <c r="M17" s="87"/>
      <c r="N17" s="87"/>
      <c r="O17" s="87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</row>
    <row r="19" spans="2:53" ht="14.65" x14ac:dyDescent="0.35">
      <c r="B19" s="65" t="s">
        <v>118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6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</row>
    <row r="20" spans="2:53" x14ac:dyDescent="0.3">
      <c r="C20" s="75" t="s">
        <v>120</v>
      </c>
    </row>
    <row r="22" spans="2:53" x14ac:dyDescent="0.3">
      <c r="E22" s="3" t="s">
        <v>199</v>
      </c>
      <c r="J22" s="28" t="b">
        <f>ROUND(J17, 9) = 1</f>
        <v>1</v>
      </c>
      <c r="K22" s="28"/>
      <c r="L22" s="28"/>
      <c r="M22" s="28"/>
      <c r="N22" s="28"/>
      <c r="O22" s="28"/>
      <c r="R22" s="28">
        <f>COUNTIF(J22:O22, FALSE)</f>
        <v>0</v>
      </c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</row>
    <row r="24" spans="2:53" x14ac:dyDescent="0.3">
      <c r="E24" s="3" t="s">
        <v>119</v>
      </c>
      <c r="R24" s="28">
        <f>SUM(R22:R22)</f>
        <v>0</v>
      </c>
    </row>
  </sheetData>
  <mergeCells count="1">
    <mergeCell ref="AM6:AO6"/>
  </mergeCells>
  <conditionalFormatting sqref="R22">
    <cfRule type="cellIs" dxfId="9" priority="24" operator="greaterThan">
      <formula>0</formula>
    </cfRule>
  </conditionalFormatting>
  <conditionalFormatting sqref="R24">
    <cfRule type="cellIs" dxfId="8" priority="22" operator="greaterThan">
      <formula>0</formula>
    </cfRule>
  </conditionalFormatting>
  <conditionalFormatting sqref="R4">
    <cfRule type="cellIs" dxfId="7" priority="21" operator="greaterThan">
      <formula>0</formula>
    </cfRule>
  </conditionalFormatting>
  <conditionalFormatting sqref="K22:O22">
    <cfRule type="cellIs" dxfId="6" priority="20" operator="equal">
      <formula>FALSE</formula>
    </cfRule>
  </conditionalFormatting>
  <conditionalFormatting sqref="J22:O22">
    <cfRule type="cellIs" dxfId="5" priority="19" operator="equal">
      <formula>FALSE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/>
  </sheetPr>
  <dimension ref="A1:BW60"/>
  <sheetViews>
    <sheetView zoomScale="80" zoomScaleNormal="80" workbookViewId="0">
      <pane ySplit="7" topLeftCell="A8" activePane="bottomLeft" state="frozen"/>
      <selection pane="bottomLeft" activeCell="E17" sqref="E17"/>
    </sheetView>
  </sheetViews>
  <sheetFormatPr defaultColWidth="0" defaultRowHeight="12.4" x14ac:dyDescent="0.3"/>
  <cols>
    <col min="1" max="4" width="1.703125" style="3" customWidth="1"/>
    <col min="5" max="5" width="66.8203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03125" style="3" customWidth="1"/>
    <col min="11" max="11" width="9.234375" style="3" customWidth="1"/>
    <col min="12" max="12" width="5.703125" style="3" customWidth="1"/>
    <col min="13" max="13" width="1.703125" style="3" customWidth="1"/>
    <col min="14" max="14" width="9.234375" style="3" customWidth="1"/>
    <col min="15" max="17" width="1.3515625" style="3" customWidth="1"/>
    <col min="18" max="18" width="5.703125" style="3" bestFit="1" customWidth="1"/>
    <col min="19" max="19" width="1.3515625" style="3" customWidth="1"/>
    <col min="20" max="37" width="9.234375" style="3" customWidth="1"/>
    <col min="38" max="38" width="1.5859375" customWidth="1"/>
    <col min="39" max="41" width="9.234375" customWidth="1"/>
    <col min="42" max="42" width="1.5859375" style="3" customWidth="1"/>
    <col min="43" max="43" width="9.5859375" style="3" customWidth="1"/>
    <col min="44" max="44" width="9.234375" style="41" customWidth="1"/>
    <col min="45" max="45" width="60.8203125" style="3" bestFit="1" customWidth="1"/>
    <col min="46" max="46" width="1.703125" style="3" customWidth="1"/>
    <col min="47" max="57" width="1.70312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3" t="s">
        <v>182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9"/>
      <c r="AM1" s="9"/>
      <c r="AN1" s="9"/>
      <c r="AO1" s="9"/>
      <c r="AP1" s="63"/>
      <c r="AQ1" s="63"/>
      <c r="AR1" s="64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10"/>
      <c r="AM2" s="10"/>
      <c r="AN2" s="10"/>
      <c r="AO2" s="10"/>
      <c r="AP2" s="65"/>
      <c r="AQ2" s="65"/>
      <c r="AR2" s="66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</row>
    <row r="3" spans="1:57" ht="15" x14ac:dyDescent="0.3">
      <c r="A3" s="10" t="s">
        <v>180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10"/>
      <c r="AM3" s="10"/>
      <c r="AN3" s="10"/>
      <c r="AO3" s="10"/>
      <c r="AP3" s="65"/>
      <c r="AQ3" s="65"/>
      <c r="AR3" s="66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</row>
    <row r="4" spans="1:57" ht="15" x14ac:dyDescent="0.3">
      <c r="A4" s="65"/>
      <c r="B4" s="65"/>
      <c r="C4" s="65"/>
      <c r="D4" s="65"/>
      <c r="E4" s="65"/>
      <c r="F4" s="65" t="s">
        <v>156</v>
      </c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7">
        <v>0</v>
      </c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10"/>
      <c r="AM4" s="10"/>
      <c r="AN4" s="10"/>
      <c r="AO4" s="10"/>
      <c r="AP4" s="65"/>
      <c r="AQ4" s="65"/>
      <c r="AR4" s="66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</row>
    <row r="5" spans="1:57" s="11" customFormat="1" ht="13.5" x14ac:dyDescent="0.3">
      <c r="A5" s="11" t="s">
        <v>143</v>
      </c>
      <c r="G5" s="89" t="s">
        <v>139</v>
      </c>
      <c r="H5" s="111">
        <f>Cover!$F$26</f>
        <v>44019.426921296297</v>
      </c>
      <c r="Q5" s="89" t="s">
        <v>138</v>
      </c>
      <c r="R5" s="108">
        <f>Cover!$F$25</f>
        <v>65</v>
      </c>
      <c r="AY5" s="43"/>
    </row>
    <row r="6" spans="1:57" ht="13.5" x14ac:dyDescent="0.3">
      <c r="T6" s="55" t="s">
        <v>133</v>
      </c>
      <c r="U6" s="56"/>
      <c r="V6" s="56"/>
      <c r="W6" s="56"/>
      <c r="X6" s="57"/>
      <c r="Y6" s="55" t="s">
        <v>134</v>
      </c>
      <c r="Z6" s="56"/>
      <c r="AA6" s="56"/>
      <c r="AB6" s="56"/>
      <c r="AC6" s="56"/>
      <c r="AD6" s="56"/>
      <c r="AE6" s="56"/>
      <c r="AF6" s="57"/>
      <c r="AG6" s="55" t="s">
        <v>135</v>
      </c>
      <c r="AH6" s="56"/>
      <c r="AI6" s="56"/>
      <c r="AJ6" s="56"/>
      <c r="AK6" s="57"/>
      <c r="AL6" s="46"/>
      <c r="AM6" s="53" t="s">
        <v>133</v>
      </c>
      <c r="AN6" s="47" t="s">
        <v>134</v>
      </c>
      <c r="AO6" s="54" t="s">
        <v>135</v>
      </c>
      <c r="AQ6" s="119" t="s">
        <v>116</v>
      </c>
      <c r="AR6" s="119"/>
      <c r="AS6" s="119"/>
    </row>
    <row r="7" spans="1:57" ht="13.5" x14ac:dyDescent="0.3">
      <c r="A7" s="68"/>
      <c r="B7" s="68"/>
      <c r="C7" s="68"/>
      <c r="D7" s="68"/>
      <c r="E7" s="4" t="s">
        <v>172</v>
      </c>
      <c r="F7" s="4"/>
      <c r="G7" s="4"/>
      <c r="H7" s="4"/>
      <c r="I7" s="4"/>
      <c r="J7" s="4"/>
      <c r="K7" s="4" t="s">
        <v>110</v>
      </c>
      <c r="L7" s="68" t="s">
        <v>117</v>
      </c>
      <c r="M7" s="68"/>
      <c r="N7" s="68" t="s">
        <v>111</v>
      </c>
      <c r="O7" s="68"/>
      <c r="P7" s="68"/>
      <c r="Q7" s="68"/>
      <c r="R7" s="68"/>
      <c r="S7" s="68"/>
      <c r="T7" s="36">
        <v>2009</v>
      </c>
      <c r="U7" s="60">
        <v>2010</v>
      </c>
      <c r="V7" s="60">
        <v>2011</v>
      </c>
      <c r="W7" s="60">
        <v>2012</v>
      </c>
      <c r="X7" s="60">
        <v>2013</v>
      </c>
      <c r="Y7" s="36">
        <v>2014</v>
      </c>
      <c r="Z7" s="60">
        <v>2015</v>
      </c>
      <c r="AA7" s="60">
        <v>2016</v>
      </c>
      <c r="AB7" s="60">
        <v>2017</v>
      </c>
      <c r="AC7" s="60">
        <v>2018</v>
      </c>
      <c r="AD7" s="60">
        <v>2019</v>
      </c>
      <c r="AE7" s="60">
        <v>2020</v>
      </c>
      <c r="AF7" s="60">
        <v>2021</v>
      </c>
      <c r="AG7" s="36">
        <v>2022</v>
      </c>
      <c r="AH7" s="60">
        <v>2023</v>
      </c>
      <c r="AI7" s="60">
        <v>2024</v>
      </c>
      <c r="AJ7" s="60">
        <v>2025</v>
      </c>
      <c r="AK7" s="38">
        <v>2026</v>
      </c>
      <c r="AL7" s="37"/>
      <c r="AM7" s="90" t="s">
        <v>187</v>
      </c>
      <c r="AN7" s="91"/>
      <c r="AO7" s="92"/>
      <c r="AP7" s="68"/>
      <c r="AQ7" s="70" t="s">
        <v>8</v>
      </c>
      <c r="AR7" s="71" t="s">
        <v>7</v>
      </c>
      <c r="AS7" s="72" t="s">
        <v>115</v>
      </c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</row>
    <row r="8" spans="1:57" ht="13.5" x14ac:dyDescent="0.3">
      <c r="AG8" s="78"/>
      <c r="AH8" s="78"/>
      <c r="AI8" s="78"/>
      <c r="AJ8" s="78"/>
      <c r="AK8" s="78"/>
      <c r="AL8" s="3"/>
      <c r="AM8" s="3"/>
      <c r="AN8" s="3"/>
      <c r="AO8" s="3"/>
    </row>
    <row r="9" spans="1:57" ht="15" x14ac:dyDescent="0.3">
      <c r="B9" s="65" t="s">
        <v>171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10"/>
      <c r="AM9" s="10"/>
      <c r="AN9" s="10"/>
      <c r="AO9" s="10"/>
      <c r="AP9" s="65"/>
      <c r="AQ9" s="65"/>
      <c r="AR9" s="66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</row>
    <row r="10" spans="1:57" ht="13.5" x14ac:dyDescent="0.3">
      <c r="B10" s="68"/>
      <c r="C10" s="68"/>
      <c r="D10" s="68"/>
      <c r="E10" s="73"/>
      <c r="F10" s="4"/>
      <c r="G10" s="4"/>
      <c r="H10" s="4"/>
      <c r="I10" s="4"/>
      <c r="J10" s="4"/>
      <c r="K10" s="4"/>
      <c r="L10" s="68"/>
      <c r="M10" s="68"/>
      <c r="N10" s="68"/>
      <c r="O10" s="68"/>
      <c r="P10" s="68"/>
      <c r="Q10" s="68"/>
      <c r="R10" s="68"/>
      <c r="S10" s="68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76"/>
      <c r="AL10" s="3"/>
      <c r="AM10" s="3"/>
      <c r="AN10" s="3"/>
      <c r="AO10" s="3"/>
      <c r="AP10" s="68"/>
      <c r="AQ10" s="68"/>
      <c r="AR10" s="71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</row>
    <row r="11" spans="1:57" ht="13.5" x14ac:dyDescent="0.3">
      <c r="C11" s="11" t="s">
        <v>176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ht="13.5" x14ac:dyDescent="0.3">
      <c r="B12" s="68"/>
      <c r="C12" s="68"/>
      <c r="D12" s="68"/>
      <c r="E12" s="73"/>
      <c r="F12" s="4"/>
      <c r="G12" s="4"/>
      <c r="H12" s="4"/>
      <c r="I12" s="4"/>
      <c r="J12" s="4"/>
      <c r="K12" s="4"/>
      <c r="L12" s="68"/>
      <c r="M12" s="68"/>
      <c r="N12" s="68"/>
      <c r="O12" s="68"/>
      <c r="P12" s="68"/>
      <c r="Q12" s="68"/>
      <c r="R12" s="68"/>
      <c r="S12" s="68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76"/>
      <c r="AP12" s="68"/>
      <c r="AQ12" s="68"/>
      <c r="AR12" s="71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</row>
    <row r="13" spans="1:57" x14ac:dyDescent="0.3">
      <c r="B13" s="68"/>
      <c r="C13" s="68"/>
      <c r="D13" s="68"/>
      <c r="E13" s="104" t="s">
        <v>214</v>
      </c>
      <c r="F13" s="4"/>
      <c r="G13" s="4"/>
      <c r="H13" s="4"/>
      <c r="I13" s="4"/>
      <c r="J13" s="4"/>
      <c r="K13" s="79" t="s">
        <v>198</v>
      </c>
      <c r="L13" s="68"/>
      <c r="M13" s="68"/>
      <c r="N13" s="74"/>
      <c r="O13" s="68"/>
      <c r="P13" s="68"/>
      <c r="Q13" s="68"/>
      <c r="R13" s="68"/>
      <c r="S13" s="68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97">
        <v>1.5457117659217241E-2</v>
      </c>
      <c r="AF13" s="97">
        <v>1.477832512315271E-2</v>
      </c>
      <c r="AG13" s="97">
        <v>1.2770137524557957E-2</v>
      </c>
      <c r="AH13" s="97">
        <v>9.9283703810867964E-3</v>
      </c>
      <c r="AI13" s="97">
        <v>9.9283703810867964E-3</v>
      </c>
      <c r="AJ13" s="97">
        <v>9.9283703810867964E-3</v>
      </c>
      <c r="AK13" s="97">
        <v>9.9283703810867964E-3</v>
      </c>
      <c r="AM13" s="74"/>
      <c r="AN13" s="86">
        <f t="shared" ref="AN13:AN17" si="0">AVERAGE(Y13:AF13)</f>
        <v>1.5117721391184976E-2</v>
      </c>
      <c r="AO13" s="86">
        <f t="shared" ref="AO13:AO17" si="1">AVERAGE(AG13:AK13)</f>
        <v>1.0496723809781028E-2</v>
      </c>
      <c r="AP13" s="80"/>
      <c r="AQ13" s="68"/>
      <c r="AR13" s="71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</row>
    <row r="14" spans="1:57" x14ac:dyDescent="0.3">
      <c r="B14" s="68"/>
      <c r="C14" s="68"/>
      <c r="D14" s="68"/>
      <c r="E14" s="104" t="s">
        <v>215</v>
      </c>
      <c r="F14" s="4"/>
      <c r="G14" s="4"/>
      <c r="H14" s="4"/>
      <c r="I14" s="4"/>
      <c r="J14" s="4"/>
      <c r="K14" s="79" t="s">
        <v>198</v>
      </c>
      <c r="L14" s="68"/>
      <c r="M14" s="68"/>
      <c r="N14" s="74"/>
      <c r="O14" s="68"/>
      <c r="P14" s="68"/>
      <c r="Q14" s="68"/>
      <c r="R14" s="68"/>
      <c r="S14" s="68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97">
        <v>2.8826044345785798E-2</v>
      </c>
      <c r="AF14" s="97">
        <v>1.477832512315271E-2</v>
      </c>
      <c r="AG14" s="97">
        <v>1.2770137524557957E-2</v>
      </c>
      <c r="AH14" s="97">
        <v>1.2148653683146965E-2</v>
      </c>
      <c r="AI14" s="97">
        <v>1.2148653683146965E-2</v>
      </c>
      <c r="AJ14" s="97">
        <v>1.2148653683146965E-2</v>
      </c>
      <c r="AK14" s="97">
        <v>1.2148653683146965E-2</v>
      </c>
      <c r="AM14" s="74"/>
      <c r="AN14" s="86">
        <f t="shared" si="0"/>
        <v>2.1802184734469255E-2</v>
      </c>
      <c r="AO14" s="86">
        <f t="shared" si="1"/>
        <v>1.2272950451429163E-2</v>
      </c>
      <c r="AP14" s="80"/>
      <c r="AQ14" s="68"/>
      <c r="AR14" s="71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</row>
    <row r="15" spans="1:57" x14ac:dyDescent="0.3">
      <c r="B15" s="68"/>
      <c r="C15" s="68"/>
      <c r="D15" s="68"/>
      <c r="E15" s="104" t="s">
        <v>216</v>
      </c>
      <c r="F15" s="4"/>
      <c r="G15" s="4"/>
      <c r="H15" s="4"/>
      <c r="I15" s="4"/>
      <c r="J15" s="4"/>
      <c r="K15" s="79" t="s">
        <v>198</v>
      </c>
      <c r="L15" s="68"/>
      <c r="M15" s="68"/>
      <c r="N15" s="74"/>
      <c r="O15" s="68"/>
      <c r="P15" s="68"/>
      <c r="Q15" s="68"/>
      <c r="R15" s="68"/>
      <c r="S15" s="68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97">
        <v>-5.0529051416874169E-3</v>
      </c>
      <c r="AF15" s="97">
        <v>1.477832512315271E-2</v>
      </c>
      <c r="AG15" s="97">
        <v>1.2770137524557957E-2</v>
      </c>
      <c r="AH15" s="97">
        <v>9.26300097978487E-3</v>
      </c>
      <c r="AI15" s="97">
        <v>9.26300097978487E-3</v>
      </c>
      <c r="AJ15" s="97">
        <v>9.26300097978487E-3</v>
      </c>
      <c r="AK15" s="97">
        <v>9.26300097978487E-3</v>
      </c>
      <c r="AM15" s="74"/>
      <c r="AN15" s="86">
        <f t="shared" si="0"/>
        <v>4.8627099907326467E-3</v>
      </c>
      <c r="AO15" s="86">
        <f t="shared" si="1"/>
        <v>9.964428288739488E-3</v>
      </c>
      <c r="AP15" s="80"/>
      <c r="AQ15" s="68"/>
      <c r="AR15" s="71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</row>
    <row r="16" spans="1:57" x14ac:dyDescent="0.3">
      <c r="B16" s="68"/>
      <c r="C16" s="68"/>
      <c r="D16" s="68"/>
      <c r="E16" s="104" t="s">
        <v>217</v>
      </c>
      <c r="F16" s="4"/>
      <c r="G16" s="4"/>
      <c r="H16" s="4"/>
      <c r="I16" s="4"/>
      <c r="J16" s="4"/>
      <c r="K16" s="79" t="s">
        <v>198</v>
      </c>
      <c r="L16" s="68"/>
      <c r="M16" s="68"/>
      <c r="N16" s="74"/>
      <c r="O16" s="68"/>
      <c r="P16" s="68"/>
      <c r="Q16" s="68"/>
      <c r="R16" s="68"/>
      <c r="S16" s="68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97">
        <v>1.9638488735842022E-2</v>
      </c>
      <c r="AF16" s="97">
        <v>1.477832512315271E-2</v>
      </c>
      <c r="AG16" s="97">
        <v>1.2770137524557957E-2</v>
      </c>
      <c r="AH16" s="97">
        <v>2.2331483177721306E-2</v>
      </c>
      <c r="AI16" s="97">
        <v>2.2331483177721306E-2</v>
      </c>
      <c r="AJ16" s="97">
        <v>2.2331483177721306E-2</v>
      </c>
      <c r="AK16" s="97">
        <v>2.2331483177721306E-2</v>
      </c>
      <c r="AM16" s="74"/>
      <c r="AN16" s="86">
        <f t="shared" si="0"/>
        <v>1.7208406929497367E-2</v>
      </c>
      <c r="AO16" s="86">
        <f t="shared" si="1"/>
        <v>2.0419214047088637E-2</v>
      </c>
      <c r="AP16" s="80"/>
      <c r="AQ16" s="68"/>
      <c r="AR16" s="71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</row>
    <row r="17" spans="2:57" x14ac:dyDescent="0.3">
      <c r="B17" s="68"/>
      <c r="C17" s="68"/>
      <c r="D17" s="68"/>
      <c r="E17" s="104" t="s">
        <v>218</v>
      </c>
      <c r="F17" s="4"/>
      <c r="G17" s="4"/>
      <c r="H17" s="4"/>
      <c r="I17" s="4"/>
      <c r="J17" s="4"/>
      <c r="K17" s="79" t="s">
        <v>198</v>
      </c>
      <c r="L17" s="68"/>
      <c r="M17" s="68"/>
      <c r="N17" s="74"/>
      <c r="O17" s="68"/>
      <c r="P17" s="68"/>
      <c r="Q17" s="68"/>
      <c r="R17" s="68"/>
      <c r="S17" s="68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97">
        <v>9.8450902783658364E-3</v>
      </c>
      <c r="AF17" s="97">
        <v>1.477832512315271E-2</v>
      </c>
      <c r="AG17" s="97">
        <v>1.2770137524557957E-2</v>
      </c>
      <c r="AH17" s="97">
        <v>6.0640468172645868E-3</v>
      </c>
      <c r="AI17" s="97">
        <v>6.0640468172645868E-3</v>
      </c>
      <c r="AJ17" s="97">
        <v>6.0640468172645868E-3</v>
      </c>
      <c r="AK17" s="97">
        <v>6.0640468172645868E-3</v>
      </c>
      <c r="AM17" s="74"/>
      <c r="AN17" s="86">
        <f t="shared" si="0"/>
        <v>1.2311707700759273E-2</v>
      </c>
      <c r="AO17" s="86">
        <f t="shared" si="1"/>
        <v>7.4052649587232604E-3</v>
      </c>
      <c r="AP17" s="80"/>
      <c r="AQ17" s="68"/>
      <c r="AR17" s="71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</row>
    <row r="18" spans="2:57" x14ac:dyDescent="0.3">
      <c r="B18" s="68"/>
      <c r="C18" s="68"/>
      <c r="D18" s="68"/>
      <c r="E18" s="73"/>
      <c r="F18" s="4"/>
      <c r="G18" s="4"/>
      <c r="H18" s="4"/>
      <c r="I18" s="4"/>
      <c r="J18" s="4"/>
      <c r="K18" s="4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0"/>
      <c r="AF18" s="60"/>
      <c r="AG18" s="60"/>
      <c r="AH18" s="60"/>
      <c r="AI18" s="60"/>
      <c r="AJ18" s="60"/>
      <c r="AK18" s="76"/>
      <c r="AM18" s="68"/>
      <c r="AN18" s="98"/>
      <c r="AO18" s="98"/>
      <c r="AP18" s="68"/>
      <c r="AQ18" s="68"/>
      <c r="AR18" s="71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</row>
    <row r="19" spans="2:57" ht="13.5" x14ac:dyDescent="0.3">
      <c r="C19" s="11" t="s">
        <v>177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99"/>
      <c r="AO19" s="99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</row>
    <row r="20" spans="2:57" x14ac:dyDescent="0.3">
      <c r="B20" s="68"/>
      <c r="C20" s="68"/>
      <c r="D20" s="68"/>
      <c r="E20" s="73"/>
      <c r="F20" s="4"/>
      <c r="G20" s="4"/>
      <c r="H20" s="4"/>
      <c r="I20" s="4"/>
      <c r="J20" s="4"/>
      <c r="K20" s="4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0"/>
      <c r="AF20" s="60"/>
      <c r="AG20" s="60"/>
      <c r="AH20" s="60"/>
      <c r="AI20" s="60"/>
      <c r="AJ20" s="60"/>
      <c r="AK20" s="76"/>
      <c r="AM20" s="68"/>
      <c r="AN20" s="98"/>
      <c r="AO20" s="98"/>
      <c r="AP20" s="68"/>
      <c r="AQ20" s="68"/>
      <c r="AR20" s="71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</row>
    <row r="21" spans="2:57" x14ac:dyDescent="0.3">
      <c r="B21" s="68"/>
      <c r="C21" s="68"/>
      <c r="D21" s="68"/>
      <c r="E21" s="104" t="s">
        <v>214</v>
      </c>
      <c r="F21" s="4"/>
      <c r="G21" s="4"/>
      <c r="H21" s="4"/>
      <c r="I21" s="4"/>
      <c r="J21" s="4"/>
      <c r="K21" s="79" t="s">
        <v>198</v>
      </c>
      <c r="L21" s="68"/>
      <c r="M21" s="68"/>
      <c r="N21" s="74"/>
      <c r="O21" s="68"/>
      <c r="P21" s="68"/>
      <c r="Q21" s="68"/>
      <c r="R21" s="68"/>
      <c r="S21" s="68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97">
        <v>1.5457117659217241E-2</v>
      </c>
      <c r="AF21" s="97">
        <v>1.477832512315271E-2</v>
      </c>
      <c r="AG21" s="97">
        <v>1.2770137524557957E-2</v>
      </c>
      <c r="AH21" s="97">
        <v>9.9283703810867964E-3</v>
      </c>
      <c r="AI21" s="97">
        <v>9.9283703810867964E-3</v>
      </c>
      <c r="AJ21" s="97">
        <v>9.9283703810867964E-3</v>
      </c>
      <c r="AK21" s="97">
        <v>9.9283703810867964E-3</v>
      </c>
      <c r="AM21" s="74"/>
      <c r="AN21" s="86">
        <f t="shared" ref="AN21:AN25" si="2">AVERAGE(Y21:AF21)</f>
        <v>1.5117721391184976E-2</v>
      </c>
      <c r="AO21" s="86">
        <f t="shared" ref="AO21:AO25" si="3">AVERAGE(AG21:AK21)</f>
        <v>1.0496723809781028E-2</v>
      </c>
      <c r="AP21" s="80"/>
      <c r="AQ21" s="68"/>
      <c r="AR21" s="71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</row>
    <row r="22" spans="2:57" x14ac:dyDescent="0.3">
      <c r="B22" s="68"/>
      <c r="C22" s="68"/>
      <c r="D22" s="68"/>
      <c r="E22" s="104" t="s">
        <v>215</v>
      </c>
      <c r="F22" s="4"/>
      <c r="G22" s="4"/>
      <c r="H22" s="4"/>
      <c r="I22" s="4"/>
      <c r="J22" s="4"/>
      <c r="K22" s="79" t="s">
        <v>198</v>
      </c>
      <c r="L22" s="68"/>
      <c r="M22" s="68"/>
      <c r="N22" s="74"/>
      <c r="O22" s="68"/>
      <c r="P22" s="68"/>
      <c r="Q22" s="68"/>
      <c r="R22" s="68"/>
      <c r="S22" s="68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97">
        <v>2.8826044345785798E-2</v>
      </c>
      <c r="AF22" s="97">
        <v>1.477832512315271E-2</v>
      </c>
      <c r="AG22" s="97">
        <v>1.2770137524557957E-2</v>
      </c>
      <c r="AH22" s="97">
        <v>1.2148653683146965E-2</v>
      </c>
      <c r="AI22" s="97">
        <v>1.2148653683146965E-2</v>
      </c>
      <c r="AJ22" s="97">
        <v>1.2148653683146965E-2</v>
      </c>
      <c r="AK22" s="97">
        <v>1.2148653683146965E-2</v>
      </c>
      <c r="AM22" s="74"/>
      <c r="AN22" s="86">
        <f t="shared" si="2"/>
        <v>2.1802184734469255E-2</v>
      </c>
      <c r="AO22" s="86">
        <f t="shared" si="3"/>
        <v>1.2272950451429163E-2</v>
      </c>
      <c r="AP22" s="80"/>
      <c r="AQ22" s="68"/>
      <c r="AR22" s="71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</row>
    <row r="23" spans="2:57" x14ac:dyDescent="0.3">
      <c r="B23" s="68"/>
      <c r="C23" s="68"/>
      <c r="D23" s="68"/>
      <c r="E23" s="104" t="s">
        <v>216</v>
      </c>
      <c r="F23" s="4"/>
      <c r="G23" s="4"/>
      <c r="H23" s="4"/>
      <c r="I23" s="4"/>
      <c r="J23" s="4"/>
      <c r="K23" s="79" t="s">
        <v>198</v>
      </c>
      <c r="L23" s="68"/>
      <c r="M23" s="68"/>
      <c r="N23" s="74"/>
      <c r="O23" s="68"/>
      <c r="P23" s="68"/>
      <c r="Q23" s="68"/>
      <c r="R23" s="68"/>
      <c r="S23" s="68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97">
        <v>-5.0529051416874169E-3</v>
      </c>
      <c r="AF23" s="97">
        <v>1.477832512315271E-2</v>
      </c>
      <c r="AG23" s="97">
        <v>1.2770137524557957E-2</v>
      </c>
      <c r="AH23" s="97">
        <v>9.26300097978487E-3</v>
      </c>
      <c r="AI23" s="97">
        <v>9.26300097978487E-3</v>
      </c>
      <c r="AJ23" s="97">
        <v>9.26300097978487E-3</v>
      </c>
      <c r="AK23" s="97">
        <v>9.26300097978487E-3</v>
      </c>
      <c r="AM23" s="74"/>
      <c r="AN23" s="86">
        <f t="shared" si="2"/>
        <v>4.8627099907326467E-3</v>
      </c>
      <c r="AO23" s="86">
        <f t="shared" si="3"/>
        <v>9.964428288739488E-3</v>
      </c>
      <c r="AP23" s="80"/>
      <c r="AQ23" s="68"/>
      <c r="AR23" s="71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</row>
    <row r="24" spans="2:57" x14ac:dyDescent="0.3">
      <c r="B24" s="68"/>
      <c r="C24" s="68"/>
      <c r="D24" s="68"/>
      <c r="E24" s="104" t="s">
        <v>217</v>
      </c>
      <c r="F24" s="4"/>
      <c r="G24" s="4"/>
      <c r="H24" s="4"/>
      <c r="I24" s="4"/>
      <c r="J24" s="4"/>
      <c r="K24" s="79" t="s">
        <v>198</v>
      </c>
      <c r="L24" s="68"/>
      <c r="M24" s="68"/>
      <c r="N24" s="74"/>
      <c r="O24" s="68"/>
      <c r="P24" s="68"/>
      <c r="Q24" s="68"/>
      <c r="R24" s="68"/>
      <c r="S24" s="68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97">
        <v>1.9638488735842022E-2</v>
      </c>
      <c r="AF24" s="97">
        <v>1.477832512315271E-2</v>
      </c>
      <c r="AG24" s="97">
        <v>1.2770137524557957E-2</v>
      </c>
      <c r="AH24" s="97">
        <v>2.2331483177721306E-2</v>
      </c>
      <c r="AI24" s="97">
        <v>2.2331483177721306E-2</v>
      </c>
      <c r="AJ24" s="97">
        <v>2.2331483177721306E-2</v>
      </c>
      <c r="AK24" s="97">
        <v>2.2331483177721306E-2</v>
      </c>
      <c r="AM24" s="74"/>
      <c r="AN24" s="86">
        <f t="shared" si="2"/>
        <v>1.7208406929497367E-2</v>
      </c>
      <c r="AO24" s="86">
        <f t="shared" si="3"/>
        <v>2.0419214047088637E-2</v>
      </c>
      <c r="AP24" s="80"/>
      <c r="AQ24" s="68"/>
      <c r="AR24" s="71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</row>
    <row r="25" spans="2:57" x14ac:dyDescent="0.3">
      <c r="B25" s="68"/>
      <c r="C25" s="68"/>
      <c r="D25" s="68"/>
      <c r="E25" s="104" t="s">
        <v>218</v>
      </c>
      <c r="F25" s="4"/>
      <c r="G25" s="4"/>
      <c r="H25" s="4"/>
      <c r="I25" s="4"/>
      <c r="J25" s="4"/>
      <c r="K25" s="79" t="s">
        <v>198</v>
      </c>
      <c r="L25" s="68"/>
      <c r="M25" s="68"/>
      <c r="N25" s="74"/>
      <c r="O25" s="68"/>
      <c r="P25" s="68"/>
      <c r="Q25" s="68"/>
      <c r="R25" s="68"/>
      <c r="S25" s="68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97">
        <v>9.8450902783658364E-3</v>
      </c>
      <c r="AF25" s="97">
        <v>1.477832512315271E-2</v>
      </c>
      <c r="AG25" s="97">
        <v>1.2770137524557957E-2</v>
      </c>
      <c r="AH25" s="97">
        <v>6.0640468172645868E-3</v>
      </c>
      <c r="AI25" s="97">
        <v>6.0640468172645868E-3</v>
      </c>
      <c r="AJ25" s="97">
        <v>6.0640468172645868E-3</v>
      </c>
      <c r="AK25" s="97">
        <v>6.0640468172645868E-3</v>
      </c>
      <c r="AM25" s="74"/>
      <c r="AN25" s="86">
        <f t="shared" si="2"/>
        <v>1.2311707700759273E-2</v>
      </c>
      <c r="AO25" s="86">
        <f t="shared" si="3"/>
        <v>7.4052649587232604E-3</v>
      </c>
      <c r="AP25" s="80"/>
      <c r="AQ25" s="68"/>
      <c r="AR25" s="71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</row>
    <row r="26" spans="2:57" x14ac:dyDescent="0.3">
      <c r="B26" s="68"/>
      <c r="C26" s="68"/>
      <c r="D26" s="68"/>
      <c r="E26" s="73"/>
      <c r="F26" s="4"/>
      <c r="G26" s="4"/>
      <c r="H26" s="4"/>
      <c r="I26" s="4"/>
      <c r="J26" s="4"/>
      <c r="K26" s="4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0"/>
      <c r="AF26" s="60"/>
      <c r="AG26" s="60"/>
      <c r="AH26" s="60"/>
      <c r="AI26" s="60"/>
      <c r="AJ26" s="60"/>
      <c r="AK26" s="76"/>
      <c r="AM26" s="68"/>
      <c r="AN26" s="98"/>
      <c r="AO26" s="98"/>
      <c r="AP26" s="68"/>
      <c r="AQ26" s="68"/>
      <c r="AR26" s="71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</row>
    <row r="27" spans="2:57" ht="13.5" x14ac:dyDescent="0.3">
      <c r="C27" s="11" t="s">
        <v>168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99"/>
      <c r="AO27" s="99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</row>
    <row r="28" spans="2:57" x14ac:dyDescent="0.3">
      <c r="B28" s="68"/>
      <c r="C28" s="68"/>
      <c r="D28" s="68"/>
      <c r="E28" s="73"/>
      <c r="F28" s="4"/>
      <c r="G28" s="4"/>
      <c r="H28" s="4"/>
      <c r="I28" s="4"/>
      <c r="J28" s="4"/>
      <c r="K28" s="4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0"/>
      <c r="AF28" s="60"/>
      <c r="AG28" s="60"/>
      <c r="AH28" s="60"/>
      <c r="AI28" s="60"/>
      <c r="AJ28" s="60"/>
      <c r="AK28" s="76"/>
      <c r="AM28" s="68"/>
      <c r="AN28" s="98"/>
      <c r="AO28" s="98"/>
      <c r="AP28" s="68"/>
      <c r="AQ28" s="68"/>
      <c r="AR28" s="71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</row>
    <row r="29" spans="2:57" x14ac:dyDescent="0.3">
      <c r="B29" s="68"/>
      <c r="C29" s="68"/>
      <c r="D29" s="68"/>
      <c r="E29" s="104" t="s">
        <v>219</v>
      </c>
      <c r="F29" s="4"/>
      <c r="G29" s="4"/>
      <c r="H29" s="4"/>
      <c r="I29" s="4"/>
      <c r="J29" s="4"/>
      <c r="K29" s="79" t="s">
        <v>198</v>
      </c>
      <c r="L29" s="68"/>
      <c r="M29" s="68"/>
      <c r="N29" s="74"/>
      <c r="O29" s="68"/>
      <c r="P29" s="68"/>
      <c r="Q29" s="68"/>
      <c r="R29" s="68"/>
      <c r="S29" s="68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97">
        <v>1.3956762228871916E-2</v>
      </c>
      <c r="AF29" s="97">
        <v>1.8981816405681841E-2</v>
      </c>
      <c r="AG29" s="97">
        <v>1.5978923037099281E-2</v>
      </c>
      <c r="AH29" s="97">
        <v>1.3851110730842317E-2</v>
      </c>
      <c r="AI29" s="97">
        <v>1.3851110730842317E-2</v>
      </c>
      <c r="AJ29" s="97">
        <v>1.3851110730842317E-2</v>
      </c>
      <c r="AK29" s="97">
        <v>1.3851110730842317E-2</v>
      </c>
      <c r="AM29" s="74"/>
      <c r="AN29" s="86">
        <f t="shared" ref="AN29:AN33" si="4">AVERAGE(Y29:AF29)</f>
        <v>1.6469289317276876E-2</v>
      </c>
      <c r="AO29" s="86">
        <f t="shared" ref="AO29:AO33" si="5">AVERAGE(AG29:AK29)</f>
        <v>1.4276673192093709E-2</v>
      </c>
      <c r="AP29" s="80"/>
      <c r="AQ29" s="68"/>
      <c r="AR29" s="71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</row>
    <row r="30" spans="2:57" x14ac:dyDescent="0.3">
      <c r="B30" s="68"/>
      <c r="C30" s="68"/>
      <c r="D30" s="68"/>
      <c r="E30" s="104" t="s">
        <v>220</v>
      </c>
      <c r="F30" s="4"/>
      <c r="G30" s="4"/>
      <c r="H30" s="4"/>
      <c r="I30" s="4"/>
      <c r="J30" s="4"/>
      <c r="K30" s="79" t="s">
        <v>198</v>
      </c>
      <c r="L30" s="68"/>
      <c r="M30" s="68"/>
      <c r="N30" s="74"/>
      <c r="O30" s="68"/>
      <c r="P30" s="68"/>
      <c r="Q30" s="68"/>
      <c r="R30" s="68"/>
      <c r="S30" s="68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97">
        <v>-6.9500623893098828E-3</v>
      </c>
      <c r="AF30" s="97">
        <v>3.0250822780025985E-2</v>
      </c>
      <c r="AG30" s="97">
        <v>2.7214720158866772E-2</v>
      </c>
      <c r="AH30" s="97">
        <v>2.5063376195757284E-2</v>
      </c>
      <c r="AI30" s="97">
        <v>2.5063376195757284E-2</v>
      </c>
      <c r="AJ30" s="97">
        <v>2.5063376195757284E-2</v>
      </c>
      <c r="AK30" s="97">
        <v>2.5063376195757284E-2</v>
      </c>
      <c r="AM30" s="74"/>
      <c r="AN30" s="86">
        <f t="shared" si="4"/>
        <v>1.1650380195358051E-2</v>
      </c>
      <c r="AO30" s="86">
        <f t="shared" si="5"/>
        <v>2.5493644988379183E-2</v>
      </c>
      <c r="AP30" s="80"/>
      <c r="AQ30" s="68"/>
      <c r="AR30" s="71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</row>
    <row r="31" spans="2:57" x14ac:dyDescent="0.3">
      <c r="B31" s="68"/>
      <c r="C31" s="68"/>
      <c r="D31" s="68"/>
      <c r="E31" s="104" t="s">
        <v>221</v>
      </c>
      <c r="F31" s="4"/>
      <c r="G31" s="4"/>
      <c r="H31" s="4"/>
      <c r="I31" s="4"/>
      <c r="J31" s="4"/>
      <c r="K31" s="79" t="s">
        <v>198</v>
      </c>
      <c r="L31" s="68"/>
      <c r="M31" s="68"/>
      <c r="N31" s="74"/>
      <c r="O31" s="68"/>
      <c r="P31" s="68"/>
      <c r="Q31" s="68"/>
      <c r="R31" s="68"/>
      <c r="S31" s="68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97">
        <v>-3.7827375742280525E-2</v>
      </c>
      <c r="AF31" s="97">
        <v>2.5847944741043509E-2</v>
      </c>
      <c r="AG31" s="97">
        <v>2.2824817202513909E-2</v>
      </c>
      <c r="AH31" s="97">
        <v>2.0682667219045141E-2</v>
      </c>
      <c r="AI31" s="97">
        <v>2.0682667219045141E-2</v>
      </c>
      <c r="AJ31" s="97">
        <v>2.0682667219045141E-2</v>
      </c>
      <c r="AK31" s="97">
        <v>2.0682667219045141E-2</v>
      </c>
      <c r="AM31" s="74"/>
      <c r="AN31" s="86">
        <f t="shared" si="4"/>
        <v>-5.9897155006185081E-3</v>
      </c>
      <c r="AO31" s="86">
        <f t="shared" si="5"/>
        <v>2.1111097215738898E-2</v>
      </c>
      <c r="AP31" s="80"/>
      <c r="AQ31" s="68"/>
      <c r="AR31" s="71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</row>
    <row r="32" spans="2:57" x14ac:dyDescent="0.3">
      <c r="B32" s="68"/>
      <c r="C32" s="68"/>
      <c r="D32" s="68"/>
      <c r="E32" s="104" t="s">
        <v>222</v>
      </c>
      <c r="F32" s="4"/>
      <c r="G32" s="4"/>
      <c r="H32" s="4"/>
      <c r="I32" s="4"/>
      <c r="J32" s="4"/>
      <c r="K32" s="79" t="s">
        <v>198</v>
      </c>
      <c r="L32" s="68"/>
      <c r="M32" s="68"/>
      <c r="N32" s="74"/>
      <c r="O32" s="68"/>
      <c r="P32" s="68"/>
      <c r="Q32" s="68"/>
      <c r="R32" s="68"/>
      <c r="S32" s="68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97">
        <v>-1.1933739487371501E-2</v>
      </c>
      <c r="AF32" s="97">
        <v>2.7304822950792722E-2</v>
      </c>
      <c r="AG32" s="97">
        <v>2.4277402058010423E-2</v>
      </c>
      <c r="AH32" s="97">
        <v>2.2132209857954947E-2</v>
      </c>
      <c r="AI32" s="97">
        <v>2.2132209857954947E-2</v>
      </c>
      <c r="AJ32" s="97">
        <v>2.2132209857954947E-2</v>
      </c>
      <c r="AK32" s="97">
        <v>2.2132209857954947E-2</v>
      </c>
      <c r="AM32" s="74"/>
      <c r="AN32" s="86">
        <f t="shared" si="4"/>
        <v>7.6855417317106102E-3</v>
      </c>
      <c r="AO32" s="86">
        <f t="shared" si="5"/>
        <v>2.256124829796604E-2</v>
      </c>
      <c r="AP32" s="80"/>
      <c r="AQ32" s="68"/>
      <c r="AR32" s="71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</row>
    <row r="33" spans="2:57" x14ac:dyDescent="0.3">
      <c r="B33" s="68"/>
      <c r="C33" s="68"/>
      <c r="D33" s="68"/>
      <c r="E33" s="104" t="s">
        <v>208</v>
      </c>
      <c r="F33" s="4"/>
      <c r="G33" s="4"/>
      <c r="H33" s="4"/>
      <c r="I33" s="4"/>
      <c r="J33" s="4"/>
      <c r="K33" s="79" t="s">
        <v>198</v>
      </c>
      <c r="L33" s="68"/>
      <c r="M33" s="68"/>
      <c r="N33" s="74"/>
      <c r="O33" s="68"/>
      <c r="P33" s="68"/>
      <c r="Q33" s="68"/>
      <c r="R33" s="68"/>
      <c r="S33" s="68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97">
        <v>0</v>
      </c>
      <c r="AF33" s="97">
        <v>0</v>
      </c>
      <c r="AG33" s="97">
        <v>0</v>
      </c>
      <c r="AH33" s="97">
        <v>0</v>
      </c>
      <c r="AI33" s="97">
        <v>0</v>
      </c>
      <c r="AJ33" s="97">
        <v>0</v>
      </c>
      <c r="AK33" s="97">
        <v>0</v>
      </c>
      <c r="AM33" s="74"/>
      <c r="AN33" s="86">
        <f t="shared" si="4"/>
        <v>0</v>
      </c>
      <c r="AO33" s="86">
        <f t="shared" si="5"/>
        <v>0</v>
      </c>
      <c r="AP33" s="80"/>
      <c r="AQ33" s="68"/>
      <c r="AR33" s="71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</row>
    <row r="34" spans="2:57" x14ac:dyDescent="0.3">
      <c r="AM34" s="3"/>
    </row>
    <row r="35" spans="2:57" ht="13.5" x14ac:dyDescent="0.3">
      <c r="C35" s="11" t="s">
        <v>178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</row>
    <row r="36" spans="2:57" x14ac:dyDescent="0.3">
      <c r="B36" s="68"/>
      <c r="C36" s="68"/>
      <c r="D36" s="68"/>
      <c r="E36" s="73"/>
      <c r="F36" s="4"/>
      <c r="G36" s="4"/>
      <c r="H36" s="4"/>
      <c r="I36" s="4"/>
      <c r="J36" s="4"/>
      <c r="K36" s="4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0"/>
      <c r="AF36" s="60"/>
      <c r="AG36" s="60"/>
      <c r="AH36" s="60"/>
      <c r="AI36" s="60"/>
      <c r="AJ36" s="60"/>
      <c r="AK36" s="76"/>
      <c r="AM36" s="68"/>
      <c r="AP36" s="68"/>
      <c r="AQ36" s="68"/>
      <c r="AR36" s="71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</row>
    <row r="37" spans="2:57" x14ac:dyDescent="0.3">
      <c r="B37" s="68"/>
      <c r="C37" s="68"/>
      <c r="D37" s="68"/>
      <c r="E37" s="104" t="s">
        <v>223</v>
      </c>
      <c r="F37" s="4"/>
      <c r="G37" s="4"/>
      <c r="H37" s="4"/>
      <c r="I37" s="4"/>
      <c r="J37" s="4"/>
      <c r="K37" s="79" t="s">
        <v>198</v>
      </c>
      <c r="L37" s="68"/>
      <c r="M37" s="68"/>
      <c r="N37" s="74"/>
      <c r="O37" s="68"/>
      <c r="P37" s="68"/>
      <c r="Q37" s="68"/>
      <c r="R37" s="68"/>
      <c r="S37" s="68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97">
        <v>2.5969937595655239E-3</v>
      </c>
      <c r="AF37" s="97">
        <v>1.130716489740546E-2</v>
      </c>
      <c r="AG37" s="97">
        <v>8.3268883800260741E-3</v>
      </c>
      <c r="AH37" s="97">
        <v>6.2151020888192568E-3</v>
      </c>
      <c r="AI37" s="97">
        <v>6.2151020888192568E-3</v>
      </c>
      <c r="AJ37" s="97">
        <v>6.2151020888192568E-3</v>
      </c>
      <c r="AK37" s="97">
        <v>6.2151020888192568E-3</v>
      </c>
      <c r="AL37" s="3"/>
      <c r="AM37" s="74"/>
      <c r="AN37" s="86">
        <f t="shared" ref="AN37:AN41" si="6">AVERAGE(Y37:AF37)</f>
        <v>6.9520793284854922E-3</v>
      </c>
      <c r="AO37" s="86">
        <f t="shared" ref="AO37:AO41" si="7">AVERAGE(AG37:AK37)</f>
        <v>6.6374593470606199E-3</v>
      </c>
      <c r="AP37" s="80"/>
      <c r="AQ37" s="68"/>
      <c r="AR37" s="71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</row>
    <row r="38" spans="2:57" x14ac:dyDescent="0.3">
      <c r="B38" s="68"/>
      <c r="C38" s="68"/>
      <c r="D38" s="68"/>
      <c r="E38" s="104" t="s">
        <v>224</v>
      </c>
      <c r="F38" s="4"/>
      <c r="G38" s="4"/>
      <c r="H38" s="4"/>
      <c r="I38" s="4"/>
      <c r="J38" s="4"/>
      <c r="K38" s="79" t="s">
        <v>198</v>
      </c>
      <c r="L38" s="68"/>
      <c r="M38" s="68"/>
      <c r="N38" s="74"/>
      <c r="O38" s="68"/>
      <c r="P38" s="68"/>
      <c r="Q38" s="68"/>
      <c r="R38" s="68"/>
      <c r="S38" s="68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97">
        <v>-2.5823584114846362E-3</v>
      </c>
      <c r="AF38" s="97">
        <v>3.7987135647352959E-3</v>
      </c>
      <c r="AG38" s="97">
        <v>8.4056411415159705E-4</v>
      </c>
      <c r="AH38" s="97">
        <v>-1.2555432170489045E-3</v>
      </c>
      <c r="AI38" s="97">
        <v>-1.2555432170489045E-3</v>
      </c>
      <c r="AJ38" s="97">
        <v>-1.2555432170489045E-3</v>
      </c>
      <c r="AK38" s="97">
        <v>-1.2555432170489045E-3</v>
      </c>
      <c r="AL38" s="3"/>
      <c r="AM38" s="74"/>
      <c r="AN38" s="86">
        <f t="shared" si="6"/>
        <v>6.0817757662532984E-4</v>
      </c>
      <c r="AO38" s="86">
        <f t="shared" si="7"/>
        <v>-8.3632175080880413E-4</v>
      </c>
      <c r="AP38" s="80"/>
      <c r="AQ38" s="68"/>
      <c r="AR38" s="71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</row>
    <row r="39" spans="2:57" x14ac:dyDescent="0.3">
      <c r="B39" s="68"/>
      <c r="C39" s="68"/>
      <c r="D39" s="68"/>
      <c r="E39" s="104" t="s">
        <v>225</v>
      </c>
      <c r="F39" s="4"/>
      <c r="G39" s="4"/>
      <c r="H39" s="4"/>
      <c r="I39" s="4"/>
      <c r="J39" s="4"/>
      <c r="K39" s="79" t="s">
        <v>198</v>
      </c>
      <c r="L39" s="68"/>
      <c r="M39" s="68"/>
      <c r="N39" s="74"/>
      <c r="O39" s="68"/>
      <c r="P39" s="68"/>
      <c r="Q39" s="68"/>
      <c r="R39" s="68"/>
      <c r="S39" s="68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97">
        <v>-3.6010546366475825E-3</v>
      </c>
      <c r="AF39" s="97">
        <v>7.6729038957018851E-4</v>
      </c>
      <c r="AG39" s="97">
        <v>-2.1819255938961275E-3</v>
      </c>
      <c r="AH39" s="97">
        <v>-4.2717027831512691E-3</v>
      </c>
      <c r="AI39" s="97">
        <v>-4.2717027831512691E-3</v>
      </c>
      <c r="AJ39" s="97">
        <v>-4.2717027831512691E-3</v>
      </c>
      <c r="AK39" s="97">
        <v>-4.2717027831512691E-3</v>
      </c>
      <c r="AL39" s="3"/>
      <c r="AM39" s="74"/>
      <c r="AN39" s="86">
        <f t="shared" si="6"/>
        <v>-1.416882123538697E-3</v>
      </c>
      <c r="AO39" s="86">
        <f t="shared" si="7"/>
        <v>-3.85374734530024E-3</v>
      </c>
      <c r="AP39" s="80"/>
      <c r="AQ39" s="68"/>
      <c r="AR39" s="71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</row>
    <row r="40" spans="2:57" x14ac:dyDescent="0.3">
      <c r="B40" s="68"/>
      <c r="C40" s="68"/>
      <c r="D40" s="68"/>
      <c r="E40" s="104" t="s">
        <v>208</v>
      </c>
      <c r="F40" s="4"/>
      <c r="G40" s="4"/>
      <c r="H40" s="4"/>
      <c r="I40" s="4"/>
      <c r="J40" s="4"/>
      <c r="K40" s="79" t="s">
        <v>198</v>
      </c>
      <c r="L40" s="68"/>
      <c r="M40" s="68"/>
      <c r="N40" s="74"/>
      <c r="O40" s="68"/>
      <c r="P40" s="68"/>
      <c r="Q40" s="68"/>
      <c r="R40" s="68"/>
      <c r="S40" s="68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97">
        <v>0</v>
      </c>
      <c r="AF40" s="97">
        <v>0</v>
      </c>
      <c r="AG40" s="97">
        <v>0</v>
      </c>
      <c r="AH40" s="97">
        <v>0</v>
      </c>
      <c r="AI40" s="97">
        <v>0</v>
      </c>
      <c r="AJ40" s="97">
        <v>0</v>
      </c>
      <c r="AK40" s="97">
        <v>0</v>
      </c>
      <c r="AL40" s="3"/>
      <c r="AM40" s="74"/>
      <c r="AN40" s="86">
        <f t="shared" si="6"/>
        <v>0</v>
      </c>
      <c r="AO40" s="86">
        <f t="shared" si="7"/>
        <v>0</v>
      </c>
      <c r="AP40" s="80"/>
      <c r="AQ40" s="68"/>
      <c r="AR40" s="71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</row>
    <row r="41" spans="2:57" x14ac:dyDescent="0.3">
      <c r="B41" s="68"/>
      <c r="C41" s="68"/>
      <c r="D41" s="68"/>
      <c r="E41" s="104" t="s">
        <v>208</v>
      </c>
      <c r="F41" s="4"/>
      <c r="G41" s="4"/>
      <c r="H41" s="4"/>
      <c r="I41" s="4"/>
      <c r="J41" s="4"/>
      <c r="K41" s="79" t="s">
        <v>198</v>
      </c>
      <c r="L41" s="68"/>
      <c r="M41" s="68"/>
      <c r="N41" s="74"/>
      <c r="O41" s="68"/>
      <c r="P41" s="68"/>
      <c r="Q41" s="68"/>
      <c r="R41" s="68"/>
      <c r="S41" s="68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97">
        <v>0</v>
      </c>
      <c r="AF41" s="97">
        <v>0</v>
      </c>
      <c r="AG41" s="97">
        <v>0</v>
      </c>
      <c r="AH41" s="97">
        <v>0</v>
      </c>
      <c r="AI41" s="97">
        <v>0</v>
      </c>
      <c r="AJ41" s="97">
        <v>0</v>
      </c>
      <c r="AK41" s="97">
        <v>0</v>
      </c>
      <c r="AL41" s="3"/>
      <c r="AM41" s="74"/>
      <c r="AN41" s="86">
        <f t="shared" si="6"/>
        <v>0</v>
      </c>
      <c r="AO41" s="86">
        <f t="shared" si="7"/>
        <v>0</v>
      </c>
      <c r="AP41" s="80"/>
      <c r="AQ41" s="68"/>
      <c r="AR41" s="71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</row>
    <row r="42" spans="2:57" x14ac:dyDescent="0.3">
      <c r="AM42" s="3"/>
    </row>
    <row r="43" spans="2:57" ht="13.5" x14ac:dyDescent="0.3">
      <c r="C43" s="11" t="s">
        <v>170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</row>
    <row r="44" spans="2:57" x14ac:dyDescent="0.3">
      <c r="B44" s="68"/>
      <c r="C44" s="68"/>
      <c r="D44" s="68"/>
      <c r="E44" s="73"/>
      <c r="F44" s="4"/>
      <c r="G44" s="4"/>
      <c r="H44" s="4"/>
      <c r="I44" s="4"/>
      <c r="J44" s="4"/>
      <c r="K44" s="4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0"/>
      <c r="AF44" s="60"/>
      <c r="AG44" s="60"/>
      <c r="AH44" s="60"/>
      <c r="AI44" s="60"/>
      <c r="AJ44" s="60"/>
      <c r="AK44" s="76"/>
      <c r="AM44" s="68"/>
      <c r="AP44" s="68"/>
      <c r="AQ44" s="68"/>
      <c r="AR44" s="71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</row>
    <row r="45" spans="2:57" x14ac:dyDescent="0.3">
      <c r="B45" s="68"/>
      <c r="C45" s="68"/>
      <c r="D45" s="68"/>
      <c r="E45" s="104" t="s">
        <v>208</v>
      </c>
      <c r="F45" s="4"/>
      <c r="G45" s="4"/>
      <c r="H45" s="4"/>
      <c r="I45" s="4"/>
      <c r="J45" s="4"/>
      <c r="K45" s="79" t="s">
        <v>198</v>
      </c>
      <c r="L45" s="68"/>
      <c r="M45" s="68"/>
      <c r="N45" s="74"/>
      <c r="O45" s="68"/>
      <c r="P45" s="68"/>
      <c r="Q45" s="68"/>
      <c r="R45" s="68"/>
      <c r="S45" s="68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97">
        <v>0</v>
      </c>
      <c r="AF45" s="97">
        <v>0</v>
      </c>
      <c r="AG45" s="97">
        <v>0</v>
      </c>
      <c r="AH45" s="97">
        <v>0</v>
      </c>
      <c r="AI45" s="97">
        <v>0</v>
      </c>
      <c r="AJ45" s="97">
        <v>0</v>
      </c>
      <c r="AK45" s="97">
        <v>0</v>
      </c>
      <c r="AL45" s="3"/>
      <c r="AM45" s="74"/>
      <c r="AN45" s="86">
        <f t="shared" ref="AN45:AN49" si="8">AVERAGE(Y45:AF45)</f>
        <v>0</v>
      </c>
      <c r="AO45" s="86">
        <f t="shared" ref="AO45:AO49" si="9">AVERAGE(AG45:AK45)</f>
        <v>0</v>
      </c>
      <c r="AP45" s="80"/>
      <c r="AQ45" s="68"/>
      <c r="AR45" s="71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</row>
    <row r="46" spans="2:57" x14ac:dyDescent="0.3">
      <c r="B46" s="68"/>
      <c r="C46" s="68"/>
      <c r="D46" s="68"/>
      <c r="E46" s="104" t="s">
        <v>208</v>
      </c>
      <c r="F46" s="4"/>
      <c r="G46" s="4"/>
      <c r="H46" s="4"/>
      <c r="I46" s="4"/>
      <c r="J46" s="4"/>
      <c r="K46" s="79" t="s">
        <v>198</v>
      </c>
      <c r="L46" s="68"/>
      <c r="M46" s="68"/>
      <c r="N46" s="74"/>
      <c r="O46" s="68"/>
      <c r="P46" s="68"/>
      <c r="Q46" s="68"/>
      <c r="R46" s="68"/>
      <c r="S46" s="68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97">
        <v>0</v>
      </c>
      <c r="AF46" s="97">
        <v>0</v>
      </c>
      <c r="AG46" s="97">
        <v>0</v>
      </c>
      <c r="AH46" s="97">
        <v>0</v>
      </c>
      <c r="AI46" s="97">
        <v>0</v>
      </c>
      <c r="AJ46" s="97">
        <v>0</v>
      </c>
      <c r="AK46" s="97">
        <v>0</v>
      </c>
      <c r="AL46" s="3"/>
      <c r="AM46" s="74"/>
      <c r="AN46" s="86">
        <f t="shared" si="8"/>
        <v>0</v>
      </c>
      <c r="AO46" s="86">
        <f t="shared" si="9"/>
        <v>0</v>
      </c>
      <c r="AP46" s="80"/>
      <c r="AQ46" s="68"/>
      <c r="AR46" s="71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</row>
    <row r="47" spans="2:57" x14ac:dyDescent="0.3">
      <c r="B47" s="68"/>
      <c r="C47" s="68"/>
      <c r="D47" s="68"/>
      <c r="E47" s="104" t="s">
        <v>208</v>
      </c>
      <c r="F47" s="4"/>
      <c r="G47" s="4"/>
      <c r="H47" s="4"/>
      <c r="I47" s="4"/>
      <c r="J47" s="4"/>
      <c r="K47" s="79" t="s">
        <v>198</v>
      </c>
      <c r="L47" s="68"/>
      <c r="M47" s="68"/>
      <c r="N47" s="74"/>
      <c r="O47" s="68"/>
      <c r="P47" s="68"/>
      <c r="Q47" s="68"/>
      <c r="R47" s="68"/>
      <c r="S47" s="68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97">
        <v>0</v>
      </c>
      <c r="AF47" s="97">
        <v>0</v>
      </c>
      <c r="AG47" s="97">
        <v>0</v>
      </c>
      <c r="AH47" s="97">
        <v>0</v>
      </c>
      <c r="AI47" s="97">
        <v>0</v>
      </c>
      <c r="AJ47" s="97">
        <v>0</v>
      </c>
      <c r="AK47" s="97">
        <v>0</v>
      </c>
      <c r="AL47" s="3"/>
      <c r="AM47" s="74"/>
      <c r="AN47" s="86">
        <f t="shared" si="8"/>
        <v>0</v>
      </c>
      <c r="AO47" s="86">
        <f t="shared" si="9"/>
        <v>0</v>
      </c>
      <c r="AP47" s="80"/>
      <c r="AQ47" s="68"/>
      <c r="AR47" s="71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</row>
    <row r="48" spans="2:57" x14ac:dyDescent="0.3">
      <c r="B48" s="68"/>
      <c r="C48" s="68"/>
      <c r="D48" s="68"/>
      <c r="E48" s="104" t="s">
        <v>208</v>
      </c>
      <c r="F48" s="4"/>
      <c r="G48" s="4"/>
      <c r="H48" s="4"/>
      <c r="I48" s="4"/>
      <c r="J48" s="4"/>
      <c r="K48" s="79" t="s">
        <v>198</v>
      </c>
      <c r="L48" s="68"/>
      <c r="M48" s="68"/>
      <c r="N48" s="74"/>
      <c r="O48" s="68"/>
      <c r="P48" s="68"/>
      <c r="Q48" s="68"/>
      <c r="R48" s="68"/>
      <c r="S48" s="68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97">
        <v>0</v>
      </c>
      <c r="AF48" s="97">
        <v>0</v>
      </c>
      <c r="AG48" s="97">
        <v>0</v>
      </c>
      <c r="AH48" s="97">
        <v>0</v>
      </c>
      <c r="AI48" s="97">
        <v>0</v>
      </c>
      <c r="AJ48" s="97">
        <v>0</v>
      </c>
      <c r="AK48" s="97">
        <v>0</v>
      </c>
      <c r="AL48" s="3"/>
      <c r="AM48" s="74"/>
      <c r="AN48" s="86">
        <f t="shared" si="8"/>
        <v>0</v>
      </c>
      <c r="AO48" s="86">
        <f t="shared" si="9"/>
        <v>0</v>
      </c>
      <c r="AP48" s="80"/>
      <c r="AQ48" s="68"/>
      <c r="AR48" s="71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</row>
    <row r="49" spans="2:57" x14ac:dyDescent="0.3">
      <c r="B49" s="68"/>
      <c r="C49" s="68"/>
      <c r="D49" s="68"/>
      <c r="E49" s="104" t="s">
        <v>208</v>
      </c>
      <c r="F49" s="4"/>
      <c r="G49" s="4"/>
      <c r="H49" s="4"/>
      <c r="I49" s="4"/>
      <c r="J49" s="4"/>
      <c r="K49" s="79" t="s">
        <v>198</v>
      </c>
      <c r="L49" s="68"/>
      <c r="M49" s="68"/>
      <c r="N49" s="74"/>
      <c r="O49" s="68"/>
      <c r="P49" s="68"/>
      <c r="Q49" s="68"/>
      <c r="R49" s="68"/>
      <c r="S49" s="68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97">
        <v>0</v>
      </c>
      <c r="AF49" s="97">
        <v>0</v>
      </c>
      <c r="AG49" s="97">
        <v>0</v>
      </c>
      <c r="AH49" s="97">
        <v>0</v>
      </c>
      <c r="AI49" s="97">
        <v>0</v>
      </c>
      <c r="AJ49" s="97">
        <v>0</v>
      </c>
      <c r="AK49" s="97">
        <v>0</v>
      </c>
      <c r="AL49" s="3"/>
      <c r="AM49" s="74"/>
      <c r="AN49" s="86">
        <f t="shared" si="8"/>
        <v>0</v>
      </c>
      <c r="AO49" s="86">
        <f t="shared" si="9"/>
        <v>0</v>
      </c>
      <c r="AP49" s="80"/>
      <c r="AQ49" s="68"/>
      <c r="AR49" s="71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</row>
    <row r="50" spans="2:57" x14ac:dyDescent="0.3">
      <c r="AM50" s="3"/>
    </row>
    <row r="51" spans="2:57" ht="13.5" x14ac:dyDescent="0.3">
      <c r="C51" s="11" t="s">
        <v>154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</row>
    <row r="52" spans="2:57" x14ac:dyDescent="0.3">
      <c r="B52" s="68"/>
      <c r="C52" s="68"/>
      <c r="D52" s="68"/>
      <c r="E52" s="73"/>
      <c r="F52" s="4"/>
      <c r="G52" s="4"/>
      <c r="H52" s="4"/>
      <c r="I52" s="4"/>
      <c r="J52" s="4"/>
      <c r="K52" s="4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0"/>
      <c r="AF52" s="60"/>
      <c r="AG52" s="60"/>
      <c r="AH52" s="60"/>
      <c r="AI52" s="60"/>
      <c r="AJ52" s="60"/>
      <c r="AK52" s="76"/>
      <c r="AL52" s="3"/>
      <c r="AM52" s="68"/>
      <c r="AN52" s="3"/>
      <c r="AO52" s="3"/>
      <c r="AP52" s="68"/>
      <c r="AQ52" s="68"/>
      <c r="AR52" s="71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</row>
    <row r="53" spans="2:57" x14ac:dyDescent="0.3">
      <c r="B53" s="68"/>
      <c r="C53" s="68"/>
      <c r="D53" s="68"/>
      <c r="E53" s="104" t="s">
        <v>208</v>
      </c>
      <c r="F53" s="4"/>
      <c r="G53" s="4"/>
      <c r="H53" s="4"/>
      <c r="I53" s="4"/>
      <c r="J53" s="4"/>
      <c r="K53" s="79" t="s">
        <v>198</v>
      </c>
      <c r="L53" s="68"/>
      <c r="M53" s="68"/>
      <c r="N53" s="74"/>
      <c r="O53" s="68"/>
      <c r="P53" s="68"/>
      <c r="Q53" s="68"/>
      <c r="R53" s="68"/>
      <c r="S53" s="68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97">
        <v>0</v>
      </c>
      <c r="AF53" s="97">
        <v>0</v>
      </c>
      <c r="AG53" s="97">
        <v>0</v>
      </c>
      <c r="AH53" s="97">
        <v>0</v>
      </c>
      <c r="AI53" s="97">
        <v>0</v>
      </c>
      <c r="AJ53" s="97">
        <v>0</v>
      </c>
      <c r="AK53" s="97">
        <v>0</v>
      </c>
      <c r="AL53" s="3"/>
      <c r="AM53" s="74"/>
      <c r="AN53" s="86">
        <f t="shared" ref="AN53:AN57" si="10">AVERAGE(Y53:AF53)</f>
        <v>0</v>
      </c>
      <c r="AO53" s="86">
        <f t="shared" ref="AO53:AO57" si="11">AVERAGE(AG53:AK53)</f>
        <v>0</v>
      </c>
      <c r="AP53" s="80"/>
      <c r="AQ53" s="68"/>
      <c r="AR53" s="71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</row>
    <row r="54" spans="2:57" x14ac:dyDescent="0.3">
      <c r="B54" s="68"/>
      <c r="C54" s="68"/>
      <c r="D54" s="68"/>
      <c r="E54" s="104" t="s">
        <v>208</v>
      </c>
      <c r="F54" s="4"/>
      <c r="G54" s="4"/>
      <c r="H54" s="4"/>
      <c r="I54" s="4"/>
      <c r="J54" s="4"/>
      <c r="K54" s="79" t="s">
        <v>198</v>
      </c>
      <c r="L54" s="68"/>
      <c r="M54" s="68"/>
      <c r="N54" s="74"/>
      <c r="O54" s="68"/>
      <c r="P54" s="68"/>
      <c r="Q54" s="68"/>
      <c r="R54" s="68"/>
      <c r="S54" s="68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97">
        <v>0</v>
      </c>
      <c r="AF54" s="97">
        <v>0</v>
      </c>
      <c r="AG54" s="97">
        <v>0</v>
      </c>
      <c r="AH54" s="97">
        <v>0</v>
      </c>
      <c r="AI54" s="97">
        <v>0</v>
      </c>
      <c r="AJ54" s="97">
        <v>0</v>
      </c>
      <c r="AK54" s="97">
        <v>0</v>
      </c>
      <c r="AL54" s="3"/>
      <c r="AM54" s="74"/>
      <c r="AN54" s="86">
        <f t="shared" si="10"/>
        <v>0</v>
      </c>
      <c r="AO54" s="86">
        <f t="shared" si="11"/>
        <v>0</v>
      </c>
      <c r="AP54" s="80"/>
      <c r="AQ54" s="68"/>
      <c r="AR54" s="71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</row>
    <row r="55" spans="2:57" x14ac:dyDescent="0.3">
      <c r="B55" s="68"/>
      <c r="C55" s="68"/>
      <c r="D55" s="68"/>
      <c r="E55" s="104" t="s">
        <v>208</v>
      </c>
      <c r="F55" s="4"/>
      <c r="G55" s="4"/>
      <c r="H55" s="4"/>
      <c r="I55" s="4"/>
      <c r="J55" s="4"/>
      <c r="K55" s="79" t="s">
        <v>198</v>
      </c>
      <c r="L55" s="68"/>
      <c r="M55" s="68"/>
      <c r="N55" s="74"/>
      <c r="O55" s="68"/>
      <c r="P55" s="68"/>
      <c r="Q55" s="68"/>
      <c r="R55" s="68"/>
      <c r="S55" s="68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97">
        <v>0</v>
      </c>
      <c r="AF55" s="97">
        <v>0</v>
      </c>
      <c r="AG55" s="97">
        <v>0</v>
      </c>
      <c r="AH55" s="97">
        <v>0</v>
      </c>
      <c r="AI55" s="97">
        <v>0</v>
      </c>
      <c r="AJ55" s="97">
        <v>0</v>
      </c>
      <c r="AK55" s="97">
        <v>0</v>
      </c>
      <c r="AL55" s="3"/>
      <c r="AM55" s="74"/>
      <c r="AN55" s="86">
        <f t="shared" si="10"/>
        <v>0</v>
      </c>
      <c r="AO55" s="86">
        <f t="shared" si="11"/>
        <v>0</v>
      </c>
      <c r="AP55" s="80"/>
      <c r="AQ55" s="68"/>
      <c r="AR55" s="71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</row>
    <row r="56" spans="2:57" x14ac:dyDescent="0.3">
      <c r="B56" s="68"/>
      <c r="C56" s="68"/>
      <c r="D56" s="68"/>
      <c r="E56" s="104" t="s">
        <v>208</v>
      </c>
      <c r="F56" s="4"/>
      <c r="G56" s="4"/>
      <c r="H56" s="4"/>
      <c r="I56" s="4"/>
      <c r="J56" s="4"/>
      <c r="K56" s="79" t="s">
        <v>198</v>
      </c>
      <c r="L56" s="68"/>
      <c r="M56" s="68"/>
      <c r="N56" s="74"/>
      <c r="O56" s="68"/>
      <c r="P56" s="68"/>
      <c r="Q56" s="68"/>
      <c r="R56" s="68"/>
      <c r="S56" s="68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97">
        <v>0</v>
      </c>
      <c r="AF56" s="97">
        <v>0</v>
      </c>
      <c r="AG56" s="97">
        <v>0</v>
      </c>
      <c r="AH56" s="97">
        <v>0</v>
      </c>
      <c r="AI56" s="97">
        <v>0</v>
      </c>
      <c r="AJ56" s="97">
        <v>0</v>
      </c>
      <c r="AK56" s="97">
        <v>0</v>
      </c>
      <c r="AL56" s="3"/>
      <c r="AM56" s="74"/>
      <c r="AN56" s="86">
        <f t="shared" si="10"/>
        <v>0</v>
      </c>
      <c r="AO56" s="86">
        <f t="shared" si="11"/>
        <v>0</v>
      </c>
      <c r="AP56" s="80"/>
      <c r="AQ56" s="68"/>
      <c r="AR56" s="71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</row>
    <row r="57" spans="2:57" x14ac:dyDescent="0.3">
      <c r="B57" s="68"/>
      <c r="C57" s="68"/>
      <c r="D57" s="68"/>
      <c r="E57" s="104" t="s">
        <v>208</v>
      </c>
      <c r="F57" s="4"/>
      <c r="G57" s="4"/>
      <c r="H57" s="4"/>
      <c r="I57" s="4"/>
      <c r="J57" s="4"/>
      <c r="K57" s="79" t="s">
        <v>198</v>
      </c>
      <c r="L57" s="68"/>
      <c r="M57" s="68"/>
      <c r="N57" s="74"/>
      <c r="O57" s="68"/>
      <c r="P57" s="68"/>
      <c r="Q57" s="68"/>
      <c r="R57" s="68"/>
      <c r="S57" s="68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97">
        <v>0</v>
      </c>
      <c r="AF57" s="97">
        <v>0</v>
      </c>
      <c r="AG57" s="97">
        <v>0</v>
      </c>
      <c r="AH57" s="97">
        <v>0</v>
      </c>
      <c r="AI57" s="97">
        <v>0</v>
      </c>
      <c r="AJ57" s="97">
        <v>0</v>
      </c>
      <c r="AK57" s="97">
        <v>0</v>
      </c>
      <c r="AL57" s="3"/>
      <c r="AM57" s="74"/>
      <c r="AN57" s="86">
        <f t="shared" si="10"/>
        <v>0</v>
      </c>
      <c r="AO57" s="86">
        <f t="shared" si="11"/>
        <v>0</v>
      </c>
      <c r="AP57" s="80"/>
      <c r="AQ57" s="68"/>
      <c r="AR57" s="71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</row>
    <row r="58" spans="2:57" x14ac:dyDescent="0.3">
      <c r="AL58" s="3"/>
      <c r="AM58" s="3"/>
      <c r="AN58" s="3"/>
      <c r="AO58" s="3"/>
    </row>
    <row r="59" spans="2:57" ht="14.65" x14ac:dyDescent="0.35">
      <c r="B59" s="65" t="s">
        <v>118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6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</row>
    <row r="60" spans="2:57" x14ac:dyDescent="0.3">
      <c r="C60" s="75" t="s">
        <v>120</v>
      </c>
    </row>
  </sheetData>
  <mergeCells count="1">
    <mergeCell ref="AQ6:AS6"/>
  </mergeCells>
  <phoneticPr fontId="24" type="noConversion"/>
  <conditionalFormatting sqref="R4">
    <cfRule type="cellIs" dxfId="4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8"/>
  </sheetPr>
  <dimension ref="A1:BW40"/>
  <sheetViews>
    <sheetView zoomScale="80" zoomScaleNormal="80" workbookViewId="0">
      <selection activeCell="A22" sqref="A22"/>
    </sheetView>
  </sheetViews>
  <sheetFormatPr defaultColWidth="0" defaultRowHeight="12.4" x14ac:dyDescent="0.3"/>
  <cols>
    <col min="1" max="4" width="1.703125" style="3" customWidth="1"/>
    <col min="5" max="5" width="20.17578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03125" style="3" customWidth="1"/>
    <col min="11" max="11" width="9.234375" style="3" customWidth="1"/>
    <col min="12" max="12" width="5.703125" style="3" customWidth="1"/>
    <col min="13" max="13" width="1.703125" style="3" customWidth="1"/>
    <col min="14" max="14" width="9.234375" style="3" customWidth="1"/>
    <col min="15" max="17" width="1.3515625" style="3" customWidth="1"/>
    <col min="18" max="18" width="5.703125" style="3" bestFit="1" customWidth="1"/>
    <col min="19" max="19" width="1.3515625" style="3" customWidth="1"/>
    <col min="20" max="37" width="9.234375" style="3" customWidth="1"/>
    <col min="38" max="38" width="1.5859375" style="3" customWidth="1"/>
    <col min="39" max="41" width="9.234375" style="3" customWidth="1"/>
    <col min="42" max="42" width="1.5859375" style="3" customWidth="1"/>
    <col min="43" max="43" width="9.5859375" style="3" customWidth="1"/>
    <col min="44" max="44" width="9.234375" style="41" customWidth="1"/>
    <col min="45" max="45" width="60.8203125" style="3" bestFit="1" customWidth="1"/>
    <col min="46" max="46" width="1.703125" style="3" customWidth="1"/>
    <col min="47" max="57" width="1.70312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3" t="s">
        <v>196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9"/>
      <c r="AM1" s="9"/>
      <c r="AN1" s="9"/>
      <c r="AO1" s="9"/>
      <c r="AP1" s="63"/>
      <c r="AQ1" s="63"/>
      <c r="AR1" s="64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10"/>
      <c r="AM2" s="10"/>
      <c r="AN2" s="10"/>
      <c r="AO2" s="10"/>
      <c r="AP2" s="65"/>
      <c r="AQ2" s="65"/>
      <c r="AR2" s="66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</row>
    <row r="3" spans="1:57" ht="15" x14ac:dyDescent="0.3">
      <c r="A3" s="10" t="s">
        <v>207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10"/>
      <c r="AM3" s="10"/>
      <c r="AN3" s="10"/>
      <c r="AO3" s="10"/>
      <c r="AP3" s="65"/>
      <c r="AQ3" s="65"/>
      <c r="AR3" s="66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</row>
    <row r="4" spans="1:57" ht="15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95" t="s">
        <v>156</v>
      </c>
      <c r="R4" s="67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10"/>
      <c r="AM4" s="10"/>
      <c r="AN4" s="10"/>
      <c r="AO4" s="10"/>
      <c r="AP4" s="65"/>
      <c r="AQ4" s="65"/>
      <c r="AR4" s="66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</row>
    <row r="5" spans="1:57" s="11" customFormat="1" ht="13.5" x14ac:dyDescent="0.3">
      <c r="A5" s="11" t="s">
        <v>143</v>
      </c>
      <c r="G5" s="89" t="s">
        <v>139</v>
      </c>
      <c r="H5" s="111">
        <f>Cover!$F$26</f>
        <v>44019.426921296297</v>
      </c>
      <c r="Q5" s="89" t="s">
        <v>138</v>
      </c>
      <c r="R5" s="108">
        <f>Cover!$F$25</f>
        <v>65</v>
      </c>
      <c r="AY5" s="43"/>
    </row>
    <row r="6" spans="1:57" ht="13.5" x14ac:dyDescent="0.3">
      <c r="T6" s="55" t="s">
        <v>133</v>
      </c>
      <c r="U6" s="56"/>
      <c r="V6" s="56"/>
      <c r="W6" s="56"/>
      <c r="X6" s="57"/>
      <c r="Y6" s="55" t="s">
        <v>134</v>
      </c>
      <c r="Z6" s="56"/>
      <c r="AA6" s="56"/>
      <c r="AB6" s="56"/>
      <c r="AC6" s="56"/>
      <c r="AD6" s="56"/>
      <c r="AE6" s="56"/>
      <c r="AF6" s="57"/>
      <c r="AG6" s="55" t="s">
        <v>135</v>
      </c>
      <c r="AH6" s="56"/>
      <c r="AI6" s="56"/>
      <c r="AJ6" s="56"/>
      <c r="AK6" s="57"/>
      <c r="AL6" s="46"/>
      <c r="AM6" s="53" t="s">
        <v>133</v>
      </c>
      <c r="AN6" s="47" t="s">
        <v>134</v>
      </c>
      <c r="AO6" s="54" t="s">
        <v>135</v>
      </c>
      <c r="AQ6" s="119" t="s">
        <v>116</v>
      </c>
      <c r="AR6" s="119"/>
      <c r="AS6" s="119"/>
    </row>
    <row r="7" spans="1:57" ht="13.5" x14ac:dyDescent="0.3">
      <c r="A7" s="68"/>
      <c r="B7" s="68"/>
      <c r="C7" s="68"/>
      <c r="D7" s="68"/>
      <c r="E7" s="4" t="s">
        <v>172</v>
      </c>
      <c r="F7" s="4"/>
      <c r="G7" s="4"/>
      <c r="H7" s="4"/>
      <c r="I7" s="4"/>
      <c r="J7" s="4"/>
      <c r="K7" s="4" t="s">
        <v>110</v>
      </c>
      <c r="L7" s="68" t="s">
        <v>117</v>
      </c>
      <c r="M7" s="68"/>
      <c r="N7" s="68" t="s">
        <v>111</v>
      </c>
      <c r="O7" s="68"/>
      <c r="P7" s="68"/>
      <c r="Q7" s="68"/>
      <c r="R7" s="68"/>
      <c r="S7" s="68"/>
      <c r="T7" s="36">
        <v>2009</v>
      </c>
      <c r="U7" s="60">
        <v>2010</v>
      </c>
      <c r="V7" s="60">
        <v>2011</v>
      </c>
      <c r="W7" s="60">
        <v>2012</v>
      </c>
      <c r="X7" s="60">
        <v>2013</v>
      </c>
      <c r="Y7" s="36">
        <v>2014</v>
      </c>
      <c r="Z7" s="60">
        <v>2015</v>
      </c>
      <c r="AA7" s="60">
        <v>2016</v>
      </c>
      <c r="AB7" s="60">
        <v>2017</v>
      </c>
      <c r="AC7" s="60">
        <v>2018</v>
      </c>
      <c r="AD7" s="60">
        <v>2019</v>
      </c>
      <c r="AE7" s="60">
        <v>2020</v>
      </c>
      <c r="AF7" s="60">
        <v>2021</v>
      </c>
      <c r="AG7" s="36">
        <v>2022</v>
      </c>
      <c r="AH7" s="60">
        <v>2023</v>
      </c>
      <c r="AI7" s="60">
        <v>2024</v>
      </c>
      <c r="AJ7" s="60">
        <v>2025</v>
      </c>
      <c r="AK7" s="38">
        <v>2026</v>
      </c>
      <c r="AL7" s="37"/>
      <c r="AM7" s="90" t="s">
        <v>187</v>
      </c>
      <c r="AN7" s="91"/>
      <c r="AO7" s="92"/>
      <c r="AP7" s="68"/>
      <c r="AQ7" s="70" t="s">
        <v>8</v>
      </c>
      <c r="AR7" s="71" t="s">
        <v>7</v>
      </c>
      <c r="AS7" s="72" t="s">
        <v>115</v>
      </c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</row>
    <row r="8" spans="1:57" ht="13.5" x14ac:dyDescent="0.3">
      <c r="AG8" s="78"/>
      <c r="AH8" s="78"/>
      <c r="AI8" s="78"/>
      <c r="AJ8" s="78"/>
      <c r="AK8" s="78"/>
    </row>
    <row r="9" spans="1:57" ht="15" x14ac:dyDescent="0.3">
      <c r="B9" s="65" t="s">
        <v>230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10"/>
      <c r="AM9" s="10"/>
      <c r="AN9" s="10"/>
      <c r="AO9" s="10"/>
      <c r="AP9" s="65"/>
      <c r="AQ9" s="65"/>
      <c r="AR9" s="66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</row>
    <row r="10" spans="1:57" ht="13.5" x14ac:dyDescent="0.3">
      <c r="B10" s="68"/>
      <c r="C10" s="68"/>
      <c r="D10" s="68"/>
      <c r="E10" s="73"/>
      <c r="F10" s="4"/>
      <c r="G10" s="4"/>
      <c r="H10" s="4"/>
      <c r="I10" s="4"/>
      <c r="J10" s="4"/>
      <c r="K10" s="4"/>
      <c r="L10" s="68"/>
      <c r="M10" s="68"/>
      <c r="N10" s="68"/>
      <c r="O10" s="68"/>
      <c r="P10" s="68"/>
      <c r="Q10" s="68"/>
      <c r="R10" s="68"/>
      <c r="S10" s="68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76"/>
      <c r="AP10" s="68"/>
      <c r="AQ10" s="68"/>
      <c r="AR10" s="71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</row>
    <row r="11" spans="1:57" ht="13.5" x14ac:dyDescent="0.3">
      <c r="C11" s="11" t="s">
        <v>191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ht="13.5" x14ac:dyDescent="0.3">
      <c r="B12" s="68"/>
      <c r="C12" s="68"/>
      <c r="D12" s="68"/>
      <c r="E12" s="73"/>
      <c r="F12" s="4"/>
      <c r="G12" s="4"/>
      <c r="H12" s="4"/>
      <c r="I12" s="4"/>
      <c r="J12" s="4"/>
      <c r="K12" s="4"/>
      <c r="L12" s="68"/>
      <c r="M12" s="68"/>
      <c r="N12" s="68"/>
      <c r="O12" s="68"/>
      <c r="P12" s="68"/>
      <c r="Q12" s="68"/>
      <c r="R12" s="68"/>
      <c r="S12" s="68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76"/>
      <c r="AP12" s="68"/>
      <c r="AQ12" s="68"/>
      <c r="AR12" s="71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</row>
    <row r="13" spans="1:57" ht="14.25" x14ac:dyDescent="0.45">
      <c r="B13" s="68"/>
      <c r="C13" s="68"/>
      <c r="D13" s="68"/>
      <c r="E13" s="81" t="s">
        <v>176</v>
      </c>
      <c r="F13" s="4"/>
      <c r="G13" s="4"/>
      <c r="H13" s="4"/>
      <c r="I13" s="4"/>
      <c r="J13" s="4"/>
      <c r="K13" s="79" t="s">
        <v>198</v>
      </c>
      <c r="L13" s="68"/>
      <c r="M13" s="68"/>
      <c r="N13" s="74"/>
      <c r="O13" s="68"/>
      <c r="P13" s="68"/>
      <c r="Q13" s="68"/>
      <c r="R13" s="68"/>
      <c r="S13" s="68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86">
        <f>SUMPRODUCT(Inp_Indices!AE$13:AE$17, Local!$J$19:$J$23)</f>
        <v>1.4717186399789412E-2</v>
      </c>
      <c r="AF13" s="86">
        <f>SUMPRODUCT(Inp_Indices!AF$13:AF$17, Local!$J$19:$J$23)</f>
        <v>1.477832512315271E-2</v>
      </c>
      <c r="AG13" s="86">
        <f>SUMPRODUCT(Inp_Indices!AG$13:AG$17, Local!$J$19:$J$23)</f>
        <v>1.2770137524557957E-2</v>
      </c>
      <c r="AH13" s="86">
        <f>SUMPRODUCT(Inp_Indices!AH$13:AH$17, Local!$J$19:$J$23)</f>
        <v>1.3417877055434985E-2</v>
      </c>
      <c r="AI13" s="86">
        <f>SUMPRODUCT(Inp_Indices!AI$13:AI$17, Local!$J$19:$J$23)</f>
        <v>1.3417877055434985E-2</v>
      </c>
      <c r="AJ13" s="86">
        <f>SUMPRODUCT(Inp_Indices!AJ$13:AJ$17, Local!$J$19:$J$23)</f>
        <v>1.3417877055434985E-2</v>
      </c>
      <c r="AK13" s="86">
        <f>SUMPRODUCT(Inp_Indices!AK$13:AK$17, Local!$J$19:$J$23)</f>
        <v>1.3417877055434985E-2</v>
      </c>
      <c r="AM13" s="74"/>
      <c r="AN13" s="85">
        <f t="shared" ref="AN13:AN17" si="0">AVERAGE(Y13:AF13)</f>
        <v>1.4747755761471061E-2</v>
      </c>
      <c r="AO13" s="85">
        <f t="shared" ref="AO13:AO17" si="1">AVERAGE(AG13:AK13)</f>
        <v>1.3288329149259578E-2</v>
      </c>
      <c r="AP13" s="80"/>
      <c r="AQ13" s="68"/>
      <c r="AR13" s="71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</row>
    <row r="14" spans="1:57" ht="14.25" x14ac:dyDescent="0.45">
      <c r="B14" s="68"/>
      <c r="C14" s="68"/>
      <c r="D14" s="68"/>
      <c r="E14" s="82" t="s">
        <v>177</v>
      </c>
      <c r="F14" s="4"/>
      <c r="G14" s="4"/>
      <c r="H14" s="4"/>
      <c r="I14" s="4"/>
      <c r="J14" s="4"/>
      <c r="K14" s="79" t="s">
        <v>198</v>
      </c>
      <c r="L14" s="68"/>
      <c r="M14" s="68"/>
      <c r="N14" s="74"/>
      <c r="O14" s="68"/>
      <c r="P14" s="68"/>
      <c r="Q14" s="68"/>
      <c r="R14" s="68"/>
      <c r="S14" s="68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86">
        <f>SUMPRODUCT(Inp_Indices!AE$21:AE$25, Local!$J$27:$J$31)</f>
        <v>1.4717186399789412E-2</v>
      </c>
      <c r="AF14" s="86">
        <f>SUMPRODUCT(Inp_Indices!AF$21:AF$25, Local!$J$27:$J$31)</f>
        <v>1.477832512315271E-2</v>
      </c>
      <c r="AG14" s="86">
        <f>SUMPRODUCT(Inp_Indices!AG$21:AG$25, Local!$J$27:$J$31)</f>
        <v>1.2770137524557957E-2</v>
      </c>
      <c r="AH14" s="86">
        <f>SUMPRODUCT(Inp_Indices!AH$21:AH$25, Local!$J$27:$J$31)</f>
        <v>1.3417877055434985E-2</v>
      </c>
      <c r="AI14" s="86">
        <f>SUMPRODUCT(Inp_Indices!AI$21:AI$25, Local!$J$27:$J$31)</f>
        <v>1.3417877055434985E-2</v>
      </c>
      <c r="AJ14" s="86">
        <f>SUMPRODUCT(Inp_Indices!AJ$21:AJ$25, Local!$J$27:$J$31)</f>
        <v>1.3417877055434985E-2</v>
      </c>
      <c r="AK14" s="86">
        <f>SUMPRODUCT(Inp_Indices!AK$21:AK$25, Local!$J$27:$J$31)</f>
        <v>1.3417877055434985E-2</v>
      </c>
      <c r="AM14" s="74"/>
      <c r="AN14" s="85">
        <f t="shared" si="0"/>
        <v>1.4747755761471061E-2</v>
      </c>
      <c r="AO14" s="85">
        <f t="shared" si="1"/>
        <v>1.3288329149259578E-2</v>
      </c>
      <c r="AP14" s="80"/>
      <c r="AQ14" s="68"/>
      <c r="AR14" s="71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</row>
    <row r="15" spans="1:57" ht="14.25" x14ac:dyDescent="0.45">
      <c r="B15" s="68"/>
      <c r="C15" s="68"/>
      <c r="D15" s="68"/>
      <c r="E15" s="81" t="s">
        <v>168</v>
      </c>
      <c r="F15" s="4"/>
      <c r="G15" s="4"/>
      <c r="H15" s="4"/>
      <c r="I15" s="4"/>
      <c r="J15" s="4"/>
      <c r="K15" s="79" t="s">
        <v>198</v>
      </c>
      <c r="L15" s="68"/>
      <c r="M15" s="68"/>
      <c r="N15" s="74"/>
      <c r="O15" s="68"/>
      <c r="P15" s="68"/>
      <c r="Q15" s="68"/>
      <c r="R15" s="68"/>
      <c r="S15" s="68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86">
        <f>SUMPRODUCT(Inp_Indices!AE$29:AE$33, Local!$J$35:$J$39)</f>
        <v>-1.0688603847522498E-2</v>
      </c>
      <c r="AF15" s="86">
        <f>SUMPRODUCT(Inp_Indices!AF$29:AF$33, Local!$J$35:$J$39)</f>
        <v>2.5596351719386012E-2</v>
      </c>
      <c r="AG15" s="86">
        <f>SUMPRODUCT(Inp_Indices!AG$29:AG$33, Local!$J$35:$J$39)</f>
        <v>2.2573965614122594E-2</v>
      </c>
      <c r="AH15" s="86">
        <f>SUMPRODUCT(Inp_Indices!AH$29:AH$33, Local!$J$35:$J$39)</f>
        <v>2.0432341000899922E-2</v>
      </c>
      <c r="AI15" s="86">
        <f>SUMPRODUCT(Inp_Indices!AI$29:AI$33, Local!$J$35:$J$39)</f>
        <v>2.0432341000899922E-2</v>
      </c>
      <c r="AJ15" s="86">
        <f>SUMPRODUCT(Inp_Indices!AJ$29:AJ$33, Local!$J$35:$J$39)</f>
        <v>2.0432341000899922E-2</v>
      </c>
      <c r="AK15" s="86">
        <f>SUMPRODUCT(Inp_Indices!AK$29:AK$33, Local!$J$35:$J$39)</f>
        <v>2.0432341000899922E-2</v>
      </c>
      <c r="AM15" s="74"/>
      <c r="AN15" s="85">
        <f t="shared" si="0"/>
        <v>7.4538739359317572E-3</v>
      </c>
      <c r="AO15" s="85">
        <f t="shared" si="1"/>
        <v>2.0860665923544457E-2</v>
      </c>
      <c r="AP15" s="80"/>
      <c r="AQ15" s="68"/>
      <c r="AR15" s="71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</row>
    <row r="16" spans="1:57" ht="14.25" x14ac:dyDescent="0.45">
      <c r="B16" s="68"/>
      <c r="C16" s="68"/>
      <c r="D16" s="68"/>
      <c r="E16" s="82" t="s">
        <v>178</v>
      </c>
      <c r="F16" s="4"/>
      <c r="G16" s="4"/>
      <c r="H16" s="4"/>
      <c r="I16" s="4"/>
      <c r="J16" s="4"/>
      <c r="K16" s="79" t="s">
        <v>198</v>
      </c>
      <c r="L16" s="68"/>
      <c r="M16" s="68"/>
      <c r="N16" s="74"/>
      <c r="O16" s="68"/>
      <c r="P16" s="68"/>
      <c r="Q16" s="68"/>
      <c r="R16" s="68"/>
      <c r="S16" s="68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86">
        <f>SUMPRODUCT(Inp_Indices!AE$37:AE$41, Local!$J$43:$J$47)</f>
        <v>0</v>
      </c>
      <c r="AF16" s="86">
        <f>SUMPRODUCT(Inp_Indices!AF$37:AF$41, Local!$J$43:$J$47)</f>
        <v>0</v>
      </c>
      <c r="AG16" s="86">
        <f>SUMPRODUCT(Inp_Indices!AG$37:AG$41, Local!$J$43:$J$47)</f>
        <v>0</v>
      </c>
      <c r="AH16" s="86">
        <f>SUMPRODUCT(Inp_Indices!AH$37:AH$41, Local!$J$43:$J$47)</f>
        <v>0</v>
      </c>
      <c r="AI16" s="86">
        <f>SUMPRODUCT(Inp_Indices!AI$37:AI$41, Local!$J$43:$J$47)</f>
        <v>0</v>
      </c>
      <c r="AJ16" s="86">
        <f>SUMPRODUCT(Inp_Indices!AJ$37:AJ$41, Local!$J$43:$J$47)</f>
        <v>0</v>
      </c>
      <c r="AK16" s="86">
        <f>SUMPRODUCT(Inp_Indices!AK$37:AK$41, Local!$J$43:$J$47)</f>
        <v>0</v>
      </c>
      <c r="AM16" s="74"/>
      <c r="AN16" s="85">
        <f t="shared" si="0"/>
        <v>0</v>
      </c>
      <c r="AO16" s="85">
        <f t="shared" si="1"/>
        <v>0</v>
      </c>
      <c r="AP16" s="80"/>
      <c r="AQ16" s="68"/>
      <c r="AR16" s="71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</row>
    <row r="17" spans="2:57" ht="14.25" x14ac:dyDescent="0.45">
      <c r="B17" s="68"/>
      <c r="C17" s="68"/>
      <c r="D17" s="68"/>
      <c r="E17" s="81" t="s">
        <v>170</v>
      </c>
      <c r="F17" s="4"/>
      <c r="G17" s="4"/>
      <c r="H17" s="4"/>
      <c r="I17" s="4"/>
      <c r="J17" s="4"/>
      <c r="K17" s="79" t="s">
        <v>198</v>
      </c>
      <c r="L17" s="68"/>
      <c r="M17" s="68"/>
      <c r="N17" s="74"/>
      <c r="O17" s="68"/>
      <c r="P17" s="68"/>
      <c r="Q17" s="68"/>
      <c r="R17" s="68"/>
      <c r="S17" s="68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86">
        <f>SUMPRODUCT(Inp_Indices!AE$45:AE$49, Local!$J$51:$J$55)</f>
        <v>0</v>
      </c>
      <c r="AF17" s="86">
        <f>SUMPRODUCT(Inp_Indices!AF$45:AF$49, Local!$J$51:$J$55)</f>
        <v>0</v>
      </c>
      <c r="AG17" s="86">
        <f>SUMPRODUCT(Inp_Indices!AG$45:AG$49, Local!$J$51:$J$55)</f>
        <v>0</v>
      </c>
      <c r="AH17" s="86">
        <f>SUMPRODUCT(Inp_Indices!AH$45:AH$49, Local!$J$51:$J$55)</f>
        <v>0</v>
      </c>
      <c r="AI17" s="86">
        <f>SUMPRODUCT(Inp_Indices!AI$45:AI$49, Local!$J$51:$J$55)</f>
        <v>0</v>
      </c>
      <c r="AJ17" s="86">
        <f>SUMPRODUCT(Inp_Indices!AJ$45:AJ$49, Local!$J$51:$J$55)</f>
        <v>0</v>
      </c>
      <c r="AK17" s="86">
        <f>SUMPRODUCT(Inp_Indices!AK$45:AK$49, Local!$J$51:$J$55)</f>
        <v>0</v>
      </c>
      <c r="AM17" s="74"/>
      <c r="AN17" s="85">
        <f t="shared" si="0"/>
        <v>0</v>
      </c>
      <c r="AO17" s="85">
        <f t="shared" si="1"/>
        <v>0</v>
      </c>
      <c r="AP17" s="80"/>
      <c r="AQ17" s="68"/>
      <c r="AR17" s="71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</row>
    <row r="18" spans="2:57" ht="14.25" x14ac:dyDescent="0.45">
      <c r="B18" s="68"/>
      <c r="C18" s="68"/>
      <c r="D18" s="68"/>
      <c r="E18" s="81" t="s">
        <v>154</v>
      </c>
      <c r="F18" s="4"/>
      <c r="G18" s="4"/>
      <c r="H18" s="4"/>
      <c r="I18" s="4"/>
      <c r="J18" s="4"/>
      <c r="K18" s="79" t="s">
        <v>198</v>
      </c>
      <c r="L18" s="68"/>
      <c r="M18" s="68"/>
      <c r="N18" s="74"/>
      <c r="O18" s="68"/>
      <c r="P18" s="68"/>
      <c r="Q18" s="68"/>
      <c r="R18" s="68"/>
      <c r="S18" s="68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86">
        <f>SUMPRODUCT(Inp_Indices!AE$53:AE$57, Local!$J$59:$J$63)</f>
        <v>0</v>
      </c>
      <c r="AF18" s="86">
        <f>SUMPRODUCT(Inp_Indices!AF$53:AF$57, Local!$J$59:$J$63)</f>
        <v>0</v>
      </c>
      <c r="AG18" s="86">
        <f>SUMPRODUCT(Inp_Indices!AG$53:AG$57, Local!$J$59:$J$63)</f>
        <v>0</v>
      </c>
      <c r="AH18" s="86">
        <f>SUMPRODUCT(Inp_Indices!AH$53:AH$57, Local!$J$59:$J$63)</f>
        <v>0</v>
      </c>
      <c r="AI18" s="86">
        <f>SUMPRODUCT(Inp_Indices!AI$53:AI$57, Local!$J$59:$J$63)</f>
        <v>0</v>
      </c>
      <c r="AJ18" s="86">
        <f>SUMPRODUCT(Inp_Indices!AJ$53:AJ$57, Local!$J$59:$J$63)</f>
        <v>0</v>
      </c>
      <c r="AK18" s="86">
        <f>SUMPRODUCT(Inp_Indices!AK$53:AK$57, Local!$J$59:$J$63)</f>
        <v>0</v>
      </c>
      <c r="AM18" s="74"/>
      <c r="AN18" s="85">
        <f t="shared" ref="AN18" si="2">AVERAGE(Y18:AF18)</f>
        <v>0</v>
      </c>
      <c r="AO18" s="85">
        <f t="shared" ref="AO18" si="3">AVERAGE(AG18:AK18)</f>
        <v>0</v>
      </c>
      <c r="AP18" s="80"/>
      <c r="AQ18" s="68"/>
      <c r="AR18" s="71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</row>
    <row r="19" spans="2:57" x14ac:dyDescent="0.3">
      <c r="B19" s="68"/>
      <c r="C19" s="68"/>
      <c r="D19" s="68"/>
      <c r="E19" s="73"/>
      <c r="F19" s="4"/>
      <c r="G19" s="4"/>
      <c r="H19" s="4"/>
      <c r="I19" s="4"/>
      <c r="J19" s="4"/>
      <c r="K19" s="4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0"/>
      <c r="AF19" s="60"/>
      <c r="AG19" s="60"/>
      <c r="AH19" s="60"/>
      <c r="AI19" s="60"/>
      <c r="AJ19" s="60"/>
      <c r="AK19" s="76"/>
      <c r="AM19" s="68"/>
      <c r="AP19" s="68"/>
      <c r="AQ19" s="68"/>
      <c r="AR19" s="71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</row>
    <row r="20" spans="2:57" ht="13.5" x14ac:dyDescent="0.3">
      <c r="C20" s="11" t="s">
        <v>192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</row>
    <row r="21" spans="2:57" x14ac:dyDescent="0.3">
      <c r="B21" s="68"/>
      <c r="C21" s="68"/>
      <c r="D21" s="68"/>
      <c r="E21" s="73"/>
      <c r="F21" s="4"/>
      <c r="G21" s="4"/>
      <c r="H21" s="4"/>
      <c r="I21" s="4"/>
      <c r="J21" s="4"/>
      <c r="K21" s="4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0"/>
      <c r="AF21" s="60"/>
      <c r="AG21" s="60"/>
      <c r="AH21" s="60"/>
      <c r="AI21" s="60"/>
      <c r="AJ21" s="60"/>
      <c r="AK21" s="76"/>
      <c r="AM21" s="68"/>
      <c r="AP21" s="68"/>
      <c r="AQ21" s="68"/>
      <c r="AR21" s="71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</row>
    <row r="22" spans="2:57" ht="14.25" x14ac:dyDescent="0.45">
      <c r="B22" s="68"/>
      <c r="C22" s="68"/>
      <c r="D22" s="68"/>
      <c r="E22" s="81" t="s">
        <v>193</v>
      </c>
      <c r="F22" s="4"/>
      <c r="G22" s="4"/>
      <c r="H22" s="4"/>
      <c r="I22" s="4"/>
      <c r="J22" s="4"/>
      <c r="K22" s="79" t="s">
        <v>198</v>
      </c>
      <c r="L22" s="68"/>
      <c r="M22" s="68"/>
      <c r="N22" s="74"/>
      <c r="O22" s="68"/>
      <c r="P22" s="68"/>
      <c r="Q22" s="68"/>
      <c r="R22" s="68"/>
      <c r="S22" s="68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85">
        <f>SUMPRODUCT(Inp_NotionalStructure!$J$11:$J$16, AE13:AE18)</f>
        <v>8.8674126592444245E-3</v>
      </c>
      <c r="AF22" s="85">
        <f>SUMPRODUCT(Inp_NotionalStructure!$J$11:$J$16, AF13:AF18)</f>
        <v>1.3817300116019776E-2</v>
      </c>
      <c r="AG22" s="85">
        <f>SUMPRODUCT(Inp_NotionalStructure!$J$11:$J$16, AG13:AG18)</f>
        <v>1.2001349076789514E-2</v>
      </c>
      <c r="AH22" s="85">
        <f>SUMPRODUCT(Inp_NotionalStructure!$J$11:$J$16, AH13:AH18)</f>
        <v>1.2165619654670215E-2</v>
      </c>
      <c r="AI22" s="85">
        <f>SUMPRODUCT(Inp_NotionalStructure!$J$11:$J$16, AI13:AI18)</f>
        <v>1.2165619654670215E-2</v>
      </c>
      <c r="AJ22" s="85">
        <f>SUMPRODUCT(Inp_NotionalStructure!$J$11:$J$16, AJ13:AJ18)</f>
        <v>1.2165619654670215E-2</v>
      </c>
      <c r="AK22" s="85">
        <f>SUMPRODUCT(Inp_NotionalStructure!$J$11:$J$16, AK13:AK18)</f>
        <v>1.2165619654670215E-2</v>
      </c>
      <c r="AM22" s="74"/>
      <c r="AN22" s="85">
        <f t="shared" ref="AN22" si="4">AVERAGE(Y22:AF22)</f>
        <v>1.1342356387632101E-2</v>
      </c>
      <c r="AO22" s="85">
        <f t="shared" ref="AO22" si="5">AVERAGE(AG22:AK22)</f>
        <v>1.2132765539094075E-2</v>
      </c>
      <c r="AP22" s="80"/>
      <c r="AQ22" s="68"/>
      <c r="AR22" s="71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</row>
    <row r="23" spans="2:57" x14ac:dyDescent="0.3">
      <c r="B23" s="68"/>
      <c r="C23" s="68"/>
      <c r="D23" s="68"/>
      <c r="E23" s="73"/>
      <c r="F23" s="4"/>
      <c r="G23" s="4"/>
      <c r="H23" s="4"/>
      <c r="I23" s="4"/>
      <c r="J23" s="4"/>
      <c r="K23" s="4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0"/>
      <c r="AF23" s="60"/>
      <c r="AG23" s="60"/>
      <c r="AH23" s="60"/>
      <c r="AI23" s="60"/>
      <c r="AJ23" s="60"/>
      <c r="AK23" s="76"/>
      <c r="AM23" s="68"/>
      <c r="AP23" s="68"/>
      <c r="AQ23" s="68"/>
      <c r="AR23" s="71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</row>
    <row r="24" spans="2:57" ht="14.65" x14ac:dyDescent="0.35">
      <c r="B24" s="65" t="s">
        <v>231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10"/>
      <c r="AM24" s="65"/>
      <c r="AN24" s="10"/>
      <c r="AO24" s="10"/>
      <c r="AP24" s="65"/>
      <c r="AQ24" s="65"/>
      <c r="AR24" s="66"/>
      <c r="AS24" s="65"/>
      <c r="AT24" s="65"/>
    </row>
    <row r="25" spans="2:57" x14ac:dyDescent="0.3">
      <c r="B25" s="68"/>
      <c r="C25" s="68"/>
      <c r="D25" s="68"/>
      <c r="E25" s="73"/>
      <c r="F25" s="4"/>
      <c r="G25" s="4"/>
      <c r="H25" s="4"/>
      <c r="I25" s="4"/>
      <c r="J25" s="4"/>
      <c r="K25" s="4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0"/>
      <c r="AF25" s="60"/>
      <c r="AG25" s="60"/>
      <c r="AH25" s="60"/>
      <c r="AI25" s="60"/>
      <c r="AJ25" s="60"/>
      <c r="AK25" s="76"/>
      <c r="AM25" s="68"/>
      <c r="AP25" s="68"/>
      <c r="AQ25" s="68"/>
      <c r="AR25" s="71"/>
      <c r="AS25" s="68"/>
      <c r="AT25" s="68"/>
    </row>
    <row r="26" spans="2:57" x14ac:dyDescent="0.3">
      <c r="C26" s="11" t="s">
        <v>191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</row>
    <row r="27" spans="2:57" x14ac:dyDescent="0.3">
      <c r="B27" s="68"/>
      <c r="C27" s="68"/>
      <c r="D27" s="68"/>
      <c r="E27" s="73"/>
      <c r="F27" s="4"/>
      <c r="G27" s="4"/>
      <c r="H27" s="4"/>
      <c r="I27" s="4"/>
      <c r="J27" s="4"/>
      <c r="K27" s="4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0"/>
      <c r="AF27" s="60"/>
      <c r="AG27" s="60"/>
      <c r="AH27" s="60"/>
      <c r="AI27" s="60"/>
      <c r="AJ27" s="60"/>
      <c r="AK27" s="76"/>
      <c r="AM27" s="68"/>
      <c r="AP27" s="68"/>
      <c r="AQ27" s="68"/>
      <c r="AR27" s="71"/>
      <c r="AS27" s="68"/>
      <c r="AT27" s="68"/>
    </row>
    <row r="28" spans="2:57" ht="14.25" x14ac:dyDescent="0.45">
      <c r="B28" s="68"/>
      <c r="C28" s="68"/>
      <c r="D28" s="68"/>
      <c r="E28" s="81" t="s">
        <v>176</v>
      </c>
      <c r="F28" s="4"/>
      <c r="G28" s="4"/>
      <c r="H28" s="4"/>
      <c r="I28" s="4"/>
      <c r="J28" s="4"/>
      <c r="K28" s="79" t="s">
        <v>232</v>
      </c>
      <c r="L28" s="68"/>
      <c r="M28" s="68"/>
      <c r="N28" s="74"/>
      <c r="O28" s="68"/>
      <c r="P28" s="68"/>
      <c r="Q28" s="68"/>
      <c r="R28" s="68"/>
      <c r="S28" s="68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85">
        <f t="shared" ref="AE28:AK33" si="6">1-(1-AE13)*(1-AD28)</f>
        <v>1.4717186399789361E-2</v>
      </c>
      <c r="AF28" s="85">
        <f t="shared" si="6"/>
        <v>2.9278016157427977E-2</v>
      </c>
      <c r="AG28" s="85">
        <f t="shared" si="6"/>
        <v>4.1674269389209262E-2</v>
      </c>
      <c r="AH28" s="85">
        <f t="shared" si="6"/>
        <v>5.4532966221604751E-2</v>
      </c>
      <c r="AI28" s="85">
        <f t="shared" si="6"/>
        <v>6.7219126640809979E-2</v>
      </c>
      <c r="AJ28" s="85">
        <f t="shared" si="6"/>
        <v>7.9735065719204856E-2</v>
      </c>
      <c r="AK28" s="85">
        <f t="shared" si="6"/>
        <v>9.2083067465812518E-2</v>
      </c>
      <c r="AM28" s="74"/>
      <c r="AN28" s="74"/>
      <c r="AO28" s="74"/>
      <c r="AP28" s="80"/>
      <c r="AQ28" s="68"/>
      <c r="AR28" s="71"/>
      <c r="AS28" s="68"/>
      <c r="AT28" s="68"/>
    </row>
    <row r="29" spans="2:57" ht="14.25" x14ac:dyDescent="0.45">
      <c r="B29" s="68"/>
      <c r="C29" s="68"/>
      <c r="D29" s="68"/>
      <c r="E29" s="82" t="s">
        <v>177</v>
      </c>
      <c r="F29" s="4"/>
      <c r="G29" s="4"/>
      <c r="H29" s="4"/>
      <c r="I29" s="4"/>
      <c r="J29" s="4"/>
      <c r="K29" s="79" t="s">
        <v>232</v>
      </c>
      <c r="L29" s="68"/>
      <c r="M29" s="68"/>
      <c r="N29" s="74"/>
      <c r="O29" s="68"/>
      <c r="P29" s="68"/>
      <c r="Q29" s="68"/>
      <c r="R29" s="68"/>
      <c r="S29" s="68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85">
        <f t="shared" si="6"/>
        <v>1.4717186399789361E-2</v>
      </c>
      <c r="AF29" s="85">
        <f t="shared" si="6"/>
        <v>2.9278016157427977E-2</v>
      </c>
      <c r="AG29" s="85">
        <f t="shared" si="6"/>
        <v>4.1674269389209262E-2</v>
      </c>
      <c r="AH29" s="85">
        <f t="shared" si="6"/>
        <v>5.4532966221604751E-2</v>
      </c>
      <c r="AI29" s="85">
        <f t="shared" si="6"/>
        <v>6.7219126640809979E-2</v>
      </c>
      <c r="AJ29" s="85">
        <f t="shared" si="6"/>
        <v>7.9735065719204856E-2</v>
      </c>
      <c r="AK29" s="85">
        <f t="shared" si="6"/>
        <v>9.2083067465812518E-2</v>
      </c>
      <c r="AM29" s="74"/>
      <c r="AN29" s="74"/>
      <c r="AO29" s="74"/>
      <c r="AP29" s="80"/>
      <c r="AQ29" s="68"/>
      <c r="AR29" s="71"/>
      <c r="AS29" s="68"/>
      <c r="AT29" s="68"/>
    </row>
    <row r="30" spans="2:57" ht="14.25" x14ac:dyDescent="0.45">
      <c r="B30" s="68"/>
      <c r="C30" s="68"/>
      <c r="D30" s="68"/>
      <c r="E30" s="81" t="s">
        <v>168</v>
      </c>
      <c r="F30" s="4"/>
      <c r="G30" s="4"/>
      <c r="H30" s="4"/>
      <c r="I30" s="4"/>
      <c r="J30" s="4"/>
      <c r="K30" s="79" t="s">
        <v>232</v>
      </c>
      <c r="L30" s="68"/>
      <c r="M30" s="68"/>
      <c r="N30" s="74"/>
      <c r="O30" s="68"/>
      <c r="P30" s="68"/>
      <c r="Q30" s="68"/>
      <c r="R30" s="68"/>
      <c r="S30" s="68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85">
        <f t="shared" si="6"/>
        <v>-1.068860384752246E-2</v>
      </c>
      <c r="AF30" s="85">
        <f t="shared" si="6"/>
        <v>1.5181337135333872E-2</v>
      </c>
      <c r="AG30" s="85">
        <f t="shared" si="6"/>
        <v>3.7412599766987076E-2</v>
      </c>
      <c r="AH30" s="85">
        <f t="shared" si="6"/>
        <v>5.7080513771717745E-2</v>
      </c>
      <c r="AI30" s="85">
        <f t="shared" si="6"/>
        <v>7.6346566250727443E-2</v>
      </c>
      <c r="AJ30" s="85">
        <f t="shared" si="6"/>
        <v>9.5218968175744712E-2</v>
      </c>
      <c r="AK30" s="85">
        <f t="shared" si="6"/>
        <v>0.11370576274912403</v>
      </c>
      <c r="AM30" s="74"/>
      <c r="AN30" s="74"/>
      <c r="AO30" s="74"/>
      <c r="AP30" s="80"/>
      <c r="AQ30" s="68"/>
      <c r="AR30" s="71"/>
      <c r="AS30" s="68"/>
      <c r="AT30" s="68"/>
    </row>
    <row r="31" spans="2:57" ht="14.25" x14ac:dyDescent="0.45">
      <c r="B31" s="68"/>
      <c r="C31" s="68"/>
      <c r="D31" s="68"/>
      <c r="E31" s="82" t="s">
        <v>178</v>
      </c>
      <c r="F31" s="4"/>
      <c r="G31" s="4"/>
      <c r="H31" s="4"/>
      <c r="I31" s="4"/>
      <c r="J31" s="4"/>
      <c r="K31" s="79" t="s">
        <v>232</v>
      </c>
      <c r="L31" s="68"/>
      <c r="M31" s="68"/>
      <c r="N31" s="74"/>
      <c r="O31" s="68"/>
      <c r="P31" s="68"/>
      <c r="Q31" s="68"/>
      <c r="R31" s="68"/>
      <c r="S31" s="68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85">
        <f t="shared" si="6"/>
        <v>0</v>
      </c>
      <c r="AF31" s="85">
        <f t="shared" si="6"/>
        <v>0</v>
      </c>
      <c r="AG31" s="85">
        <f t="shared" si="6"/>
        <v>0</v>
      </c>
      <c r="AH31" s="85">
        <f t="shared" si="6"/>
        <v>0</v>
      </c>
      <c r="AI31" s="85">
        <f t="shared" si="6"/>
        <v>0</v>
      </c>
      <c r="AJ31" s="85">
        <f t="shared" si="6"/>
        <v>0</v>
      </c>
      <c r="AK31" s="85">
        <f t="shared" si="6"/>
        <v>0</v>
      </c>
      <c r="AM31" s="74"/>
      <c r="AN31" s="74"/>
      <c r="AO31" s="74"/>
      <c r="AP31" s="80"/>
      <c r="AQ31" s="68"/>
      <c r="AR31" s="71"/>
      <c r="AS31" s="68"/>
      <c r="AT31" s="68"/>
    </row>
    <row r="32" spans="2:57" ht="14.25" x14ac:dyDescent="0.45">
      <c r="B32" s="68"/>
      <c r="C32" s="68"/>
      <c r="D32" s="68"/>
      <c r="E32" s="81" t="s">
        <v>170</v>
      </c>
      <c r="F32" s="4"/>
      <c r="G32" s="4"/>
      <c r="H32" s="4"/>
      <c r="I32" s="4"/>
      <c r="J32" s="4"/>
      <c r="K32" s="79" t="s">
        <v>232</v>
      </c>
      <c r="L32" s="68"/>
      <c r="M32" s="68"/>
      <c r="N32" s="74"/>
      <c r="O32" s="68"/>
      <c r="P32" s="68"/>
      <c r="Q32" s="68"/>
      <c r="R32" s="68"/>
      <c r="S32" s="68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85">
        <f t="shared" si="6"/>
        <v>0</v>
      </c>
      <c r="AF32" s="85">
        <f t="shared" si="6"/>
        <v>0</v>
      </c>
      <c r="AG32" s="85">
        <f t="shared" si="6"/>
        <v>0</v>
      </c>
      <c r="AH32" s="85">
        <f t="shared" si="6"/>
        <v>0</v>
      </c>
      <c r="AI32" s="85">
        <f t="shared" si="6"/>
        <v>0</v>
      </c>
      <c r="AJ32" s="85">
        <f t="shared" si="6"/>
        <v>0</v>
      </c>
      <c r="AK32" s="85">
        <f t="shared" si="6"/>
        <v>0</v>
      </c>
      <c r="AM32" s="74"/>
      <c r="AN32" s="74"/>
      <c r="AO32" s="74"/>
      <c r="AP32" s="80"/>
      <c r="AQ32" s="68"/>
      <c r="AR32" s="71"/>
      <c r="AS32" s="68"/>
      <c r="AT32" s="68"/>
    </row>
    <row r="33" spans="2:57" ht="14.25" x14ac:dyDescent="0.45">
      <c r="B33" s="68"/>
      <c r="C33" s="68"/>
      <c r="D33" s="68"/>
      <c r="E33" s="81" t="s">
        <v>154</v>
      </c>
      <c r="F33" s="4"/>
      <c r="G33" s="4"/>
      <c r="H33" s="4"/>
      <c r="I33" s="4"/>
      <c r="J33" s="4"/>
      <c r="K33" s="79" t="s">
        <v>232</v>
      </c>
      <c r="L33" s="68"/>
      <c r="M33" s="68"/>
      <c r="N33" s="74"/>
      <c r="O33" s="68"/>
      <c r="P33" s="68"/>
      <c r="Q33" s="68"/>
      <c r="R33" s="68"/>
      <c r="S33" s="68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85">
        <f t="shared" si="6"/>
        <v>0</v>
      </c>
      <c r="AF33" s="85">
        <f t="shared" si="6"/>
        <v>0</v>
      </c>
      <c r="AG33" s="85">
        <f t="shared" si="6"/>
        <v>0</v>
      </c>
      <c r="AH33" s="85">
        <f t="shared" si="6"/>
        <v>0</v>
      </c>
      <c r="AI33" s="85">
        <f t="shared" si="6"/>
        <v>0</v>
      </c>
      <c r="AJ33" s="85">
        <f t="shared" si="6"/>
        <v>0</v>
      </c>
      <c r="AK33" s="85">
        <f t="shared" si="6"/>
        <v>0</v>
      </c>
      <c r="AM33" s="74"/>
      <c r="AN33" s="74"/>
      <c r="AO33" s="74"/>
      <c r="AP33" s="80"/>
      <c r="AQ33" s="68"/>
      <c r="AR33" s="71"/>
      <c r="AS33" s="68"/>
      <c r="AT33" s="68"/>
    </row>
    <row r="34" spans="2:57" x14ac:dyDescent="0.3">
      <c r="B34" s="68"/>
      <c r="C34" s="68"/>
      <c r="D34" s="68"/>
      <c r="E34" s="73"/>
      <c r="F34" s="4"/>
      <c r="G34" s="4"/>
      <c r="H34" s="4"/>
      <c r="I34" s="4"/>
      <c r="J34" s="4"/>
      <c r="K34" s="4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106"/>
      <c r="AF34" s="106"/>
      <c r="AG34" s="106"/>
      <c r="AH34" s="106"/>
      <c r="AI34" s="106"/>
      <c r="AJ34" s="106"/>
      <c r="AK34" s="106"/>
      <c r="AM34" s="68"/>
      <c r="AN34" s="68"/>
      <c r="AO34" s="68"/>
      <c r="AP34" s="68"/>
      <c r="AQ34" s="68"/>
      <c r="AR34" s="71"/>
      <c r="AS34" s="68"/>
      <c r="AT34" s="68"/>
    </row>
    <row r="35" spans="2:57" x14ac:dyDescent="0.3">
      <c r="C35" s="11" t="s">
        <v>192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07"/>
      <c r="AF35" s="107"/>
      <c r="AG35" s="107"/>
      <c r="AH35" s="107"/>
      <c r="AI35" s="107"/>
      <c r="AJ35" s="107"/>
      <c r="AK35" s="107"/>
      <c r="AL35" s="11"/>
      <c r="AM35" s="11"/>
      <c r="AN35" s="11"/>
      <c r="AO35" s="11"/>
      <c r="AP35" s="11"/>
      <c r="AQ35" s="11"/>
      <c r="AR35" s="11"/>
      <c r="AS35" s="11"/>
      <c r="AT35" s="11"/>
    </row>
    <row r="36" spans="2:57" x14ac:dyDescent="0.3">
      <c r="B36" s="68"/>
      <c r="C36" s="68"/>
      <c r="D36" s="68"/>
      <c r="E36" s="73"/>
      <c r="F36" s="4"/>
      <c r="G36" s="4"/>
      <c r="H36" s="4"/>
      <c r="I36" s="4"/>
      <c r="J36" s="4"/>
      <c r="K36" s="4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106"/>
      <c r="AF36" s="106"/>
      <c r="AG36" s="106"/>
      <c r="AH36" s="106"/>
      <c r="AI36" s="106"/>
      <c r="AJ36" s="106"/>
      <c r="AK36" s="106"/>
      <c r="AM36" s="68"/>
      <c r="AN36" s="68"/>
      <c r="AO36" s="68"/>
      <c r="AP36" s="68"/>
      <c r="AQ36" s="68"/>
      <c r="AR36" s="71"/>
      <c r="AS36" s="68"/>
      <c r="AT36" s="68"/>
    </row>
    <row r="37" spans="2:57" ht="14.25" x14ac:dyDescent="0.45">
      <c r="B37" s="68"/>
      <c r="C37" s="68"/>
      <c r="D37" s="68"/>
      <c r="E37" s="81" t="s">
        <v>193</v>
      </c>
      <c r="F37" s="4"/>
      <c r="G37" s="4"/>
      <c r="H37" s="4"/>
      <c r="I37" s="4"/>
      <c r="J37" s="4"/>
      <c r="K37" s="79" t="s">
        <v>232</v>
      </c>
      <c r="L37" s="68"/>
      <c r="M37" s="68"/>
      <c r="N37" s="74"/>
      <c r="O37" s="68"/>
      <c r="P37" s="68"/>
      <c r="Q37" s="68"/>
      <c r="R37" s="68"/>
      <c r="S37" s="68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85">
        <f>SUMPRODUCT(Inp_NotionalStructure!$J$11:$J$16, AE28:AE33)</f>
        <v>8.867412659244395E-3</v>
      </c>
      <c r="AF37" s="85">
        <f>SUMPRODUCT(Inp_NotionalStructure!$J$11:$J$16, AF28:AF33)</f>
        <v>2.2569304593909465E-2</v>
      </c>
      <c r="AG37" s="85">
        <f>SUMPRODUCT(Inp_NotionalStructure!$J$11:$J$16, AG28:AG33)</f>
        <v>3.4262312614375345E-2</v>
      </c>
      <c r="AH37" s="85">
        <f>SUMPRODUCT(Inp_NotionalStructure!$J$11:$J$16, AH28:AH33)</f>
        <v>4.5932714783977951E-2</v>
      </c>
      <c r="AI37" s="85">
        <f>SUMPRODUCT(Inp_NotionalStructure!$J$11:$J$16, AI28:AI33)</f>
        <v>5.7427867741396126E-2</v>
      </c>
      <c r="AJ37" s="85">
        <f>SUMPRODUCT(Inp_NotionalStructure!$J$11:$J$16, AJ28:AJ33)</f>
        <v>6.8750504169095297E-2</v>
      </c>
      <c r="AK37" s="85">
        <f>SUMPRODUCT(Inp_NotionalStructure!$J$11:$J$16, AK28:AK33)</f>
        <v>7.9903312293729045E-2</v>
      </c>
      <c r="AM37" s="74"/>
      <c r="AN37" s="74"/>
      <c r="AO37" s="74"/>
      <c r="AP37" s="80"/>
      <c r="AQ37" s="68"/>
      <c r="AR37" s="71"/>
      <c r="AS37" s="68"/>
      <c r="AT37" s="68"/>
    </row>
    <row r="38" spans="2:57" x14ac:dyDescent="0.3">
      <c r="B38" s="68"/>
      <c r="C38" s="68"/>
      <c r="D38" s="68"/>
      <c r="E38" s="73"/>
      <c r="F38" s="4"/>
      <c r="G38" s="4"/>
      <c r="H38" s="4"/>
      <c r="I38" s="4"/>
      <c r="J38" s="4"/>
      <c r="K38" s="4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0"/>
      <c r="AF38" s="60"/>
      <c r="AG38" s="60"/>
      <c r="AH38" s="60"/>
      <c r="AI38" s="60"/>
      <c r="AJ38" s="60"/>
      <c r="AK38" s="76"/>
      <c r="AM38" s="68"/>
      <c r="AP38" s="68"/>
      <c r="AQ38" s="68"/>
      <c r="AR38" s="71"/>
      <c r="AS38" s="68"/>
      <c r="AT38" s="68"/>
    </row>
    <row r="39" spans="2:57" ht="14.65" x14ac:dyDescent="0.35">
      <c r="B39" s="65" t="s">
        <v>118</v>
      </c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6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</row>
    <row r="40" spans="2:57" x14ac:dyDescent="0.3">
      <c r="C40" s="75" t="s">
        <v>120</v>
      </c>
    </row>
  </sheetData>
  <mergeCells count="1">
    <mergeCell ref="AQ6:AS6"/>
  </mergeCells>
  <conditionalFormatting sqref="R4">
    <cfRule type="cellIs" dxfId="3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9"/>
  </sheetPr>
  <dimension ref="A1:BW24"/>
  <sheetViews>
    <sheetView zoomScale="80" zoomScaleNormal="80" workbookViewId="0">
      <selection activeCell="AE11" sqref="AE11"/>
    </sheetView>
  </sheetViews>
  <sheetFormatPr defaultColWidth="0" defaultRowHeight="12.4" x14ac:dyDescent="0.3"/>
  <cols>
    <col min="1" max="4" width="1.703125" style="3" customWidth="1"/>
    <col min="5" max="5" width="20.17578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03125" style="3" customWidth="1"/>
    <col min="11" max="11" width="9.234375" style="3" customWidth="1"/>
    <col min="12" max="12" width="5.703125" style="3" customWidth="1"/>
    <col min="13" max="13" width="1.703125" style="3" customWidth="1"/>
    <col min="14" max="14" width="9.234375" style="3" customWidth="1"/>
    <col min="15" max="17" width="1.3515625" style="3" customWidth="1"/>
    <col min="18" max="18" width="5.703125" style="3" bestFit="1" customWidth="1"/>
    <col min="19" max="19" width="1.3515625" style="3" customWidth="1"/>
    <col min="20" max="37" width="9.234375" style="3" customWidth="1"/>
    <col min="38" max="38" width="1.5859375" style="3" customWidth="1"/>
    <col min="39" max="41" width="9.234375" style="3" customWidth="1"/>
    <col min="42" max="42" width="1.5859375" style="3" customWidth="1"/>
    <col min="43" max="43" width="9.5859375" style="3" customWidth="1"/>
    <col min="44" max="44" width="9.234375" style="41" customWidth="1"/>
    <col min="45" max="45" width="60.8203125" style="3" bestFit="1" customWidth="1"/>
    <col min="46" max="46" width="1.703125" style="3" customWidth="1"/>
    <col min="47" max="57" width="1.70312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3" t="s">
        <v>195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9"/>
      <c r="AM1" s="9"/>
      <c r="AN1" s="9"/>
      <c r="AO1" s="9"/>
      <c r="AP1" s="63"/>
      <c r="AQ1" s="63"/>
      <c r="AR1" s="64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10"/>
      <c r="AM2" s="10"/>
      <c r="AN2" s="10"/>
      <c r="AO2" s="10"/>
      <c r="AP2" s="65"/>
      <c r="AQ2" s="65"/>
      <c r="AR2" s="66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</row>
    <row r="3" spans="1:57" ht="15" x14ac:dyDescent="0.3">
      <c r="A3" s="10" t="s">
        <v>233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10"/>
      <c r="AM3" s="10"/>
      <c r="AN3" s="10"/>
      <c r="AO3" s="10"/>
      <c r="AP3" s="65"/>
      <c r="AQ3" s="65"/>
      <c r="AR3" s="66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</row>
    <row r="4" spans="1:57" ht="15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95" t="s">
        <v>156</v>
      </c>
      <c r="R4" s="67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10"/>
      <c r="AM4" s="10"/>
      <c r="AN4" s="10"/>
      <c r="AO4" s="10"/>
      <c r="AP4" s="65"/>
      <c r="AQ4" s="65"/>
      <c r="AR4" s="66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</row>
    <row r="5" spans="1:57" s="11" customFormat="1" ht="13.5" x14ac:dyDescent="0.3">
      <c r="A5" s="11" t="s">
        <v>143</v>
      </c>
      <c r="G5" s="89" t="s">
        <v>139</v>
      </c>
      <c r="H5" s="111">
        <f>Cover!$F$26</f>
        <v>44019.426921296297</v>
      </c>
      <c r="Q5" s="89" t="s">
        <v>138</v>
      </c>
      <c r="R5" s="112">
        <f>Cover!$F$25</f>
        <v>65</v>
      </c>
      <c r="AY5" s="43"/>
    </row>
    <row r="6" spans="1:57" ht="13.5" x14ac:dyDescent="0.3">
      <c r="T6" s="55" t="s">
        <v>133</v>
      </c>
      <c r="U6" s="56"/>
      <c r="V6" s="56"/>
      <c r="W6" s="56"/>
      <c r="X6" s="57"/>
      <c r="Y6" s="55" t="s">
        <v>134</v>
      </c>
      <c r="Z6" s="56"/>
      <c r="AA6" s="56"/>
      <c r="AB6" s="56"/>
      <c r="AC6" s="56"/>
      <c r="AD6" s="56"/>
      <c r="AE6" s="56"/>
      <c r="AF6" s="57"/>
      <c r="AG6" s="55" t="s">
        <v>135</v>
      </c>
      <c r="AH6" s="56"/>
      <c r="AI6" s="56"/>
      <c r="AJ6" s="56"/>
      <c r="AK6" s="57"/>
      <c r="AL6" s="46"/>
      <c r="AM6" s="53" t="s">
        <v>133</v>
      </c>
      <c r="AN6" s="47" t="s">
        <v>134</v>
      </c>
      <c r="AO6" s="54" t="s">
        <v>135</v>
      </c>
      <c r="AQ6" s="119" t="s">
        <v>116</v>
      </c>
      <c r="AR6" s="119"/>
      <c r="AS6" s="119"/>
    </row>
    <row r="7" spans="1:57" ht="13.5" x14ac:dyDescent="0.3">
      <c r="A7" s="68"/>
      <c r="B7" s="68"/>
      <c r="C7" s="68"/>
      <c r="D7" s="68"/>
      <c r="E7" s="4" t="s">
        <v>172</v>
      </c>
      <c r="F7" s="4"/>
      <c r="G7" s="4"/>
      <c r="H7" s="4"/>
      <c r="I7" s="4"/>
      <c r="J7" s="4"/>
      <c r="K7" s="4" t="s">
        <v>110</v>
      </c>
      <c r="L7" s="68" t="s">
        <v>117</v>
      </c>
      <c r="M7" s="68"/>
      <c r="N7" s="68" t="s">
        <v>111</v>
      </c>
      <c r="O7" s="68"/>
      <c r="P7" s="68"/>
      <c r="Q7" s="68"/>
      <c r="R7" s="68"/>
      <c r="S7" s="68"/>
      <c r="T7" s="36">
        <v>2009</v>
      </c>
      <c r="U7" s="60">
        <v>2010</v>
      </c>
      <c r="V7" s="60">
        <v>2011</v>
      </c>
      <c r="W7" s="60">
        <v>2012</v>
      </c>
      <c r="X7" s="60">
        <v>2013</v>
      </c>
      <c r="Y7" s="36">
        <v>2014</v>
      </c>
      <c r="Z7" s="60">
        <v>2015</v>
      </c>
      <c r="AA7" s="60">
        <v>2016</v>
      </c>
      <c r="AB7" s="60">
        <v>2017</v>
      </c>
      <c r="AC7" s="60">
        <v>2018</v>
      </c>
      <c r="AD7" s="60">
        <v>2019</v>
      </c>
      <c r="AE7" s="60">
        <v>2020</v>
      </c>
      <c r="AF7" s="60">
        <v>2021</v>
      </c>
      <c r="AG7" s="36">
        <v>2022</v>
      </c>
      <c r="AH7" s="60">
        <v>2023</v>
      </c>
      <c r="AI7" s="60">
        <v>2024</v>
      </c>
      <c r="AJ7" s="60">
        <v>2025</v>
      </c>
      <c r="AK7" s="38">
        <v>2026</v>
      </c>
      <c r="AL7" s="37"/>
      <c r="AM7" s="90" t="s">
        <v>187</v>
      </c>
      <c r="AN7" s="91"/>
      <c r="AO7" s="92"/>
      <c r="AP7" s="68"/>
      <c r="AQ7" s="70" t="s">
        <v>8</v>
      </c>
      <c r="AR7" s="71" t="s">
        <v>7</v>
      </c>
      <c r="AS7" s="72" t="s">
        <v>115</v>
      </c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</row>
    <row r="8" spans="1:57" ht="13.5" x14ac:dyDescent="0.3">
      <c r="AG8" s="78"/>
      <c r="AH8" s="78"/>
      <c r="AI8" s="78"/>
      <c r="AJ8" s="78"/>
      <c r="AK8" s="78"/>
    </row>
    <row r="9" spans="1:57" ht="15" x14ac:dyDescent="0.3">
      <c r="B9" s="65" t="s">
        <v>197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10"/>
      <c r="AM9" s="10"/>
      <c r="AN9" s="10"/>
      <c r="AO9" s="10"/>
      <c r="AP9" s="65"/>
      <c r="AQ9" s="65"/>
      <c r="AR9" s="66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</row>
    <row r="10" spans="1:57" ht="13.5" x14ac:dyDescent="0.3">
      <c r="B10" s="68"/>
      <c r="C10" s="68"/>
      <c r="D10" s="68"/>
      <c r="E10" s="73"/>
      <c r="F10" s="4"/>
      <c r="G10" s="4"/>
      <c r="H10" s="4"/>
      <c r="I10" s="4"/>
      <c r="J10" s="4"/>
      <c r="K10" s="4"/>
      <c r="L10" s="68"/>
      <c r="M10" s="68"/>
      <c r="N10" s="68"/>
      <c r="O10" s="68"/>
      <c r="P10" s="68"/>
      <c r="Q10" s="68"/>
      <c r="R10" s="68"/>
      <c r="S10" s="68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76"/>
      <c r="AP10" s="68"/>
      <c r="AQ10" s="68"/>
      <c r="AR10" s="71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</row>
    <row r="11" spans="1:57" ht="14.25" x14ac:dyDescent="0.45">
      <c r="B11" s="68"/>
      <c r="C11" s="68"/>
      <c r="D11" s="68"/>
      <c r="E11" s="81" t="s">
        <v>175</v>
      </c>
      <c r="F11" s="4"/>
      <c r="G11" s="4"/>
      <c r="H11" s="4"/>
      <c r="I11" s="4"/>
      <c r="J11" s="4"/>
      <c r="K11" s="79" t="s">
        <v>198</v>
      </c>
      <c r="L11" s="68"/>
      <c r="M11" s="68"/>
      <c r="N11" s="74"/>
      <c r="O11" s="68"/>
      <c r="P11" s="68"/>
      <c r="Q11" s="68"/>
      <c r="R11" s="68"/>
      <c r="S11" s="68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105">
        <f>Cal_RPE!AE22</f>
        <v>8.8674126592444245E-3</v>
      </c>
      <c r="AF11" s="105">
        <f>Cal_RPE!AF22</f>
        <v>1.3817300116019776E-2</v>
      </c>
      <c r="AG11" s="105">
        <f>Cal_RPE!AG22</f>
        <v>1.2001349076789514E-2</v>
      </c>
      <c r="AH11" s="105">
        <f>Cal_RPE!AH22</f>
        <v>1.2165619654670215E-2</v>
      </c>
      <c r="AI11" s="105">
        <f>Cal_RPE!AI22</f>
        <v>1.2165619654670215E-2</v>
      </c>
      <c r="AJ11" s="105">
        <f>Cal_RPE!AJ22</f>
        <v>1.2165619654670215E-2</v>
      </c>
      <c r="AK11" s="105">
        <f>Cal_RPE!AK22</f>
        <v>1.2165619654670215E-2</v>
      </c>
      <c r="AM11" s="96">
        <f>Cal_RPE!AM22</f>
        <v>0</v>
      </c>
      <c r="AN11" s="96">
        <f>Cal_RPE!AN22</f>
        <v>1.1342356387632101E-2</v>
      </c>
      <c r="AO11" s="96">
        <f>Cal_RPE!AO22</f>
        <v>1.2132765539094075E-2</v>
      </c>
      <c r="AP11" s="80"/>
      <c r="AQ11" s="68"/>
      <c r="AR11" s="71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</row>
    <row r="13" spans="1:57" ht="15" x14ac:dyDescent="0.3">
      <c r="B13" s="65" t="s">
        <v>211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10"/>
      <c r="AM13" s="10"/>
      <c r="AN13" s="10"/>
      <c r="AO13" s="10"/>
      <c r="AP13" s="65"/>
      <c r="AQ13" s="65"/>
      <c r="AR13" s="66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</row>
    <row r="14" spans="1:57" ht="13.5" x14ac:dyDescent="0.3">
      <c r="B14" s="68"/>
      <c r="C14" s="29" t="s">
        <v>212</v>
      </c>
      <c r="D14" s="68"/>
      <c r="E14" s="73"/>
      <c r="F14" s="4"/>
      <c r="G14" s="4"/>
      <c r="H14" s="4"/>
      <c r="I14" s="4"/>
      <c r="J14" s="4"/>
      <c r="K14" s="4"/>
      <c r="L14" s="68"/>
      <c r="M14" s="68"/>
      <c r="N14" s="68"/>
      <c r="O14" s="68"/>
      <c r="P14" s="68"/>
      <c r="Q14" s="68"/>
      <c r="R14" s="68"/>
      <c r="S14" s="68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76"/>
      <c r="AP14" s="68"/>
      <c r="AQ14" s="68"/>
      <c r="AR14" s="71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</row>
    <row r="15" spans="1:57" x14ac:dyDescent="0.3">
      <c r="B15" s="68"/>
      <c r="C15" s="68"/>
      <c r="D15" s="68"/>
      <c r="E15" s="73"/>
      <c r="F15" s="4"/>
      <c r="G15" s="4"/>
      <c r="H15" s="4"/>
      <c r="I15" s="4"/>
      <c r="J15" s="4"/>
      <c r="K15" s="4"/>
      <c r="L15" s="68"/>
      <c r="M15" s="68"/>
      <c r="N15" s="68"/>
      <c r="O15" s="68"/>
      <c r="P15" s="68"/>
      <c r="Q15" s="68"/>
      <c r="R15" s="68"/>
      <c r="S15" s="68"/>
      <c r="T15" s="4" t="s">
        <v>175</v>
      </c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76"/>
      <c r="AP15" s="68"/>
      <c r="AQ15" s="68"/>
      <c r="AR15" s="71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</row>
    <row r="16" spans="1:57" ht="14.25" x14ac:dyDescent="0.45">
      <c r="B16" s="68"/>
      <c r="C16" s="68"/>
      <c r="D16" s="68"/>
      <c r="E16" s="81" t="s">
        <v>176</v>
      </c>
      <c r="F16" s="4"/>
      <c r="G16" s="4"/>
      <c r="H16" s="4"/>
      <c r="I16" s="4"/>
      <c r="J16" s="4"/>
      <c r="K16" s="4"/>
      <c r="L16" s="68"/>
      <c r="M16" s="68"/>
      <c r="N16" s="68"/>
      <c r="O16" s="68"/>
      <c r="P16" s="68"/>
      <c r="Q16" s="68"/>
      <c r="R16" s="68"/>
      <c r="S16" s="68"/>
      <c r="T16" s="18" t="b">
        <f>COUNTIF(Cal_RPE!$AG28:$AK28, 0) &lt;&gt; 5</f>
        <v>1</v>
      </c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76"/>
      <c r="AP16" s="68"/>
      <c r="AQ16" s="68"/>
      <c r="AR16" s="71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</row>
    <row r="17" spans="2:57" ht="14.25" x14ac:dyDescent="0.45">
      <c r="B17" s="68"/>
      <c r="C17" s="68"/>
      <c r="D17" s="68"/>
      <c r="E17" s="82" t="s">
        <v>177</v>
      </c>
      <c r="F17" s="4"/>
      <c r="G17" s="4"/>
      <c r="H17" s="4"/>
      <c r="I17" s="4"/>
      <c r="J17" s="4"/>
      <c r="K17" s="4"/>
      <c r="L17" s="68"/>
      <c r="M17" s="68"/>
      <c r="N17" s="68"/>
      <c r="O17" s="68"/>
      <c r="P17" s="68"/>
      <c r="Q17" s="68"/>
      <c r="R17" s="68"/>
      <c r="S17" s="68"/>
      <c r="T17" s="18" t="b">
        <f>COUNTIF(Cal_RPE!$AG29:$AK29, 0) &lt;&gt; 5</f>
        <v>1</v>
      </c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76"/>
      <c r="AP17" s="68"/>
      <c r="AQ17" s="68"/>
      <c r="AR17" s="71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</row>
    <row r="18" spans="2:57" ht="14.25" x14ac:dyDescent="0.45">
      <c r="B18" s="68"/>
      <c r="C18" s="68"/>
      <c r="D18" s="68"/>
      <c r="E18" s="81" t="s">
        <v>168</v>
      </c>
      <c r="F18" s="4"/>
      <c r="G18" s="4"/>
      <c r="H18" s="4"/>
      <c r="I18" s="4"/>
      <c r="J18" s="4"/>
      <c r="K18" s="4"/>
      <c r="L18" s="68"/>
      <c r="M18" s="68"/>
      <c r="N18" s="68"/>
      <c r="O18" s="68"/>
      <c r="P18" s="68"/>
      <c r="Q18" s="68"/>
      <c r="R18" s="68"/>
      <c r="S18" s="68"/>
      <c r="T18" s="18" t="b">
        <f>COUNTIF(Cal_RPE!$AG30:$AK30, 0) &lt;&gt; 5</f>
        <v>1</v>
      </c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76"/>
      <c r="AP18" s="68"/>
      <c r="AQ18" s="68"/>
      <c r="AR18" s="71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</row>
    <row r="19" spans="2:57" ht="14.25" x14ac:dyDescent="0.45">
      <c r="B19" s="68"/>
      <c r="C19" s="68"/>
      <c r="D19" s="68"/>
      <c r="E19" s="82" t="s">
        <v>178</v>
      </c>
      <c r="F19" s="4"/>
      <c r="G19" s="4"/>
      <c r="H19" s="4"/>
      <c r="I19" s="4"/>
      <c r="J19" s="4"/>
      <c r="K19" s="4"/>
      <c r="L19" s="68"/>
      <c r="M19" s="68"/>
      <c r="N19" s="68"/>
      <c r="O19" s="68"/>
      <c r="P19" s="68"/>
      <c r="Q19" s="68"/>
      <c r="R19" s="68"/>
      <c r="S19" s="68"/>
      <c r="T19" s="18" t="b">
        <f>COUNTIF(Cal_RPE!$AG31:$AK31, 0) &lt;&gt; 5</f>
        <v>0</v>
      </c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76"/>
      <c r="AP19" s="68"/>
      <c r="AQ19" s="68"/>
      <c r="AR19" s="71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</row>
    <row r="20" spans="2:57" ht="14.25" x14ac:dyDescent="0.45">
      <c r="B20" s="68"/>
      <c r="C20" s="68"/>
      <c r="D20" s="68"/>
      <c r="E20" s="81" t="s">
        <v>170</v>
      </c>
      <c r="F20" s="4"/>
      <c r="G20" s="4"/>
      <c r="H20" s="4"/>
      <c r="I20" s="4"/>
      <c r="J20" s="4"/>
      <c r="K20" s="4"/>
      <c r="L20" s="68"/>
      <c r="M20" s="68"/>
      <c r="N20" s="68"/>
      <c r="O20" s="68"/>
      <c r="P20" s="68"/>
      <c r="Q20" s="68"/>
      <c r="R20" s="68"/>
      <c r="S20" s="68"/>
      <c r="T20" s="18" t="b">
        <f>COUNTIF(Cal_RPE!$AG32:$AK32, 0) &lt;&gt; 5</f>
        <v>0</v>
      </c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76"/>
      <c r="AP20" s="68"/>
      <c r="AQ20" s="68"/>
      <c r="AR20" s="71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</row>
    <row r="21" spans="2:57" ht="14.25" x14ac:dyDescent="0.45">
      <c r="B21" s="68"/>
      <c r="C21" s="68"/>
      <c r="D21" s="68"/>
      <c r="E21" s="81" t="s">
        <v>154</v>
      </c>
      <c r="F21" s="4"/>
      <c r="G21" s="4"/>
      <c r="H21" s="4"/>
      <c r="I21" s="4"/>
      <c r="J21" s="4"/>
      <c r="K21" s="4"/>
      <c r="L21" s="68"/>
      <c r="M21" s="68"/>
      <c r="N21" s="68"/>
      <c r="O21" s="68"/>
      <c r="P21" s="68"/>
      <c r="Q21" s="68"/>
      <c r="R21" s="68"/>
      <c r="S21" s="68"/>
      <c r="T21" s="18" t="b">
        <f>COUNTIF(Cal_RPE!$AG33:$AK33, 0) &lt;&gt; 5</f>
        <v>0</v>
      </c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76"/>
      <c r="AP21" s="68"/>
      <c r="AQ21" s="68"/>
      <c r="AR21" s="71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</row>
    <row r="22" spans="2:57" ht="13.5" x14ac:dyDescent="0.3">
      <c r="B22" s="68"/>
      <c r="C22" s="68"/>
      <c r="D22" s="68"/>
      <c r="E22" s="73"/>
      <c r="F22" s="4"/>
      <c r="G22" s="4"/>
      <c r="H22" s="4"/>
      <c r="I22" s="4"/>
      <c r="J22" s="4"/>
      <c r="K22" s="4"/>
      <c r="L22" s="68"/>
      <c r="M22" s="68"/>
      <c r="N22" s="68"/>
      <c r="O22" s="68"/>
      <c r="P22" s="68"/>
      <c r="Q22" s="68"/>
      <c r="R22" s="68"/>
      <c r="S22" s="68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76"/>
      <c r="AP22" s="68"/>
      <c r="AQ22" s="68"/>
      <c r="AR22" s="71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</row>
    <row r="23" spans="2:57" ht="15" x14ac:dyDescent="0.3">
      <c r="B23" s="65" t="s">
        <v>118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6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</row>
    <row r="24" spans="2:57" ht="13.5" x14ac:dyDescent="0.3">
      <c r="C24" s="75" t="s">
        <v>120</v>
      </c>
    </row>
  </sheetData>
  <mergeCells count="1">
    <mergeCell ref="AQ6:AS6"/>
  </mergeCells>
  <conditionalFormatting sqref="R4">
    <cfRule type="cellIs" dxfId="2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W24"/>
  <sheetViews>
    <sheetView topLeftCell="L1" zoomScale="80" zoomScaleNormal="80" workbookViewId="0">
      <selection activeCell="AK11" sqref="AK11"/>
    </sheetView>
  </sheetViews>
  <sheetFormatPr defaultColWidth="0" defaultRowHeight="12.4" x14ac:dyDescent="0.3"/>
  <cols>
    <col min="1" max="4" width="1.703125" style="3" customWidth="1"/>
    <col min="5" max="5" width="20.17578125" style="3" bestFit="1" customWidth="1"/>
    <col min="6" max="6" width="1.3515625" style="3" customWidth="1"/>
    <col min="7" max="7" width="1.5859375" style="3" customWidth="1"/>
    <col min="8" max="8" width="10.5859375" style="3" customWidth="1"/>
    <col min="9" max="9" width="1.3515625" style="3" customWidth="1"/>
    <col min="10" max="10" width="1.703125" style="3" customWidth="1"/>
    <col min="11" max="11" width="9.234375" style="3" customWidth="1"/>
    <col min="12" max="12" width="5.703125" style="3" customWidth="1"/>
    <col min="13" max="13" width="1.703125" style="3" customWidth="1"/>
    <col min="14" max="14" width="9.234375" style="3" customWidth="1"/>
    <col min="15" max="17" width="1.3515625" style="3" customWidth="1"/>
    <col min="18" max="18" width="5.703125" style="3" bestFit="1" customWidth="1"/>
    <col min="19" max="19" width="1.3515625" style="3" customWidth="1"/>
    <col min="20" max="37" width="9.234375" style="3" customWidth="1"/>
    <col min="38" max="38" width="1.5859375" style="3" customWidth="1"/>
    <col min="39" max="41" width="9.234375" style="3" customWidth="1"/>
    <col min="42" max="42" width="1.5859375" style="3" customWidth="1"/>
    <col min="43" max="43" width="9.5859375" style="3" customWidth="1"/>
    <col min="44" max="44" width="9.234375" style="41" customWidth="1"/>
    <col min="45" max="45" width="60.8203125" style="3" bestFit="1" customWidth="1"/>
    <col min="46" max="46" width="1.703125" style="3" customWidth="1"/>
    <col min="47" max="57" width="1.703125" style="3" hidden="1" customWidth="1"/>
    <col min="58" max="75" width="0" style="3" hidden="1" customWidth="1"/>
    <col min="76" max="16384" width="9.234375" style="3" hidden="1"/>
  </cols>
  <sheetData>
    <row r="1" spans="1:57" ht="23" x14ac:dyDescent="0.45">
      <c r="A1" s="63" t="s">
        <v>195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9"/>
      <c r="AM1" s="9"/>
      <c r="AN1" s="9"/>
      <c r="AO1" s="9"/>
      <c r="AP1" s="63"/>
      <c r="AQ1" s="63"/>
      <c r="AR1" s="64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</row>
    <row r="2" spans="1:57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10"/>
      <c r="AM2" s="10"/>
      <c r="AN2" s="10"/>
      <c r="AO2" s="10"/>
      <c r="AP2" s="65"/>
      <c r="AQ2" s="65"/>
      <c r="AR2" s="66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</row>
    <row r="3" spans="1:57" ht="15" x14ac:dyDescent="0.3">
      <c r="A3" s="10" t="s">
        <v>234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10"/>
      <c r="AM3" s="10"/>
      <c r="AN3" s="10"/>
      <c r="AO3" s="10"/>
      <c r="AP3" s="65"/>
      <c r="AQ3" s="65"/>
      <c r="AR3" s="66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</row>
    <row r="4" spans="1:57" ht="15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95" t="s">
        <v>156</v>
      </c>
      <c r="R4" s="67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10"/>
      <c r="AM4" s="10"/>
      <c r="AN4" s="10"/>
      <c r="AO4" s="10"/>
      <c r="AP4" s="65"/>
      <c r="AQ4" s="65"/>
      <c r="AR4" s="66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</row>
    <row r="5" spans="1:57" s="11" customFormat="1" ht="13.5" x14ac:dyDescent="0.3">
      <c r="A5" s="11" t="s">
        <v>143</v>
      </c>
      <c r="G5" s="89" t="s">
        <v>139</v>
      </c>
      <c r="H5" s="111">
        <f>Cover!$F$26</f>
        <v>44019.426921296297</v>
      </c>
      <c r="Q5" s="89" t="s">
        <v>138</v>
      </c>
      <c r="R5" s="112">
        <f>Cover!$F$25</f>
        <v>65</v>
      </c>
      <c r="AY5" s="43"/>
    </row>
    <row r="6" spans="1:57" ht="13.5" x14ac:dyDescent="0.3">
      <c r="T6" s="55" t="s">
        <v>133</v>
      </c>
      <c r="U6" s="56"/>
      <c r="V6" s="56"/>
      <c r="W6" s="56"/>
      <c r="X6" s="57"/>
      <c r="Y6" s="55" t="s">
        <v>134</v>
      </c>
      <c r="Z6" s="56"/>
      <c r="AA6" s="56"/>
      <c r="AB6" s="56"/>
      <c r="AC6" s="56"/>
      <c r="AD6" s="56"/>
      <c r="AE6" s="56"/>
      <c r="AF6" s="57"/>
      <c r="AG6" s="55" t="s">
        <v>135</v>
      </c>
      <c r="AH6" s="56"/>
      <c r="AI6" s="56"/>
      <c r="AJ6" s="56"/>
      <c r="AK6" s="57"/>
      <c r="AL6" s="46"/>
      <c r="AM6" s="53" t="s">
        <v>133</v>
      </c>
      <c r="AN6" s="47" t="s">
        <v>134</v>
      </c>
      <c r="AO6" s="54" t="s">
        <v>135</v>
      </c>
      <c r="AQ6" s="119" t="s">
        <v>116</v>
      </c>
      <c r="AR6" s="119"/>
      <c r="AS6" s="119"/>
    </row>
    <row r="7" spans="1:57" ht="13.5" x14ac:dyDescent="0.3">
      <c r="A7" s="68"/>
      <c r="B7" s="68"/>
      <c r="C7" s="68"/>
      <c r="D7" s="68"/>
      <c r="E7" s="4" t="s">
        <v>172</v>
      </c>
      <c r="F7" s="4"/>
      <c r="G7" s="4"/>
      <c r="H7" s="4"/>
      <c r="I7" s="4"/>
      <c r="J7" s="4"/>
      <c r="K7" s="4" t="s">
        <v>110</v>
      </c>
      <c r="L7" s="68" t="s">
        <v>117</v>
      </c>
      <c r="M7" s="68"/>
      <c r="N7" s="68" t="s">
        <v>111</v>
      </c>
      <c r="O7" s="68"/>
      <c r="P7" s="68"/>
      <c r="Q7" s="68"/>
      <c r="R7" s="68"/>
      <c r="S7" s="68"/>
      <c r="T7" s="36">
        <v>2009</v>
      </c>
      <c r="U7" s="60">
        <v>2010</v>
      </c>
      <c r="V7" s="60">
        <v>2011</v>
      </c>
      <c r="W7" s="60">
        <v>2012</v>
      </c>
      <c r="X7" s="60">
        <v>2013</v>
      </c>
      <c r="Y7" s="36">
        <v>2014</v>
      </c>
      <c r="Z7" s="60">
        <v>2015</v>
      </c>
      <c r="AA7" s="60">
        <v>2016</v>
      </c>
      <c r="AB7" s="60">
        <v>2017</v>
      </c>
      <c r="AC7" s="60">
        <v>2018</v>
      </c>
      <c r="AD7" s="60">
        <v>2019</v>
      </c>
      <c r="AE7" s="60">
        <v>2020</v>
      </c>
      <c r="AF7" s="60">
        <v>2021</v>
      </c>
      <c r="AG7" s="36">
        <v>2022</v>
      </c>
      <c r="AH7" s="60">
        <v>2023</v>
      </c>
      <c r="AI7" s="60">
        <v>2024</v>
      </c>
      <c r="AJ7" s="60">
        <v>2025</v>
      </c>
      <c r="AK7" s="38">
        <v>2026</v>
      </c>
      <c r="AL7" s="37"/>
      <c r="AM7" s="90" t="s">
        <v>187</v>
      </c>
      <c r="AN7" s="91"/>
      <c r="AO7" s="92"/>
      <c r="AP7" s="68"/>
      <c r="AQ7" s="70" t="s">
        <v>8</v>
      </c>
      <c r="AR7" s="71" t="s">
        <v>7</v>
      </c>
      <c r="AS7" s="72" t="s">
        <v>115</v>
      </c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</row>
    <row r="8" spans="1:57" ht="13.5" x14ac:dyDescent="0.3">
      <c r="AG8" s="78"/>
      <c r="AH8" s="78"/>
      <c r="AI8" s="78"/>
      <c r="AJ8" s="78"/>
      <c r="AK8" s="78"/>
    </row>
    <row r="9" spans="1:57" ht="15" x14ac:dyDescent="0.3">
      <c r="B9" s="65" t="s">
        <v>197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10"/>
      <c r="AM9" s="10"/>
      <c r="AN9" s="10"/>
      <c r="AO9" s="10"/>
      <c r="AP9" s="65"/>
      <c r="AQ9" s="65"/>
      <c r="AR9" s="66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</row>
    <row r="10" spans="1:57" ht="13.5" x14ac:dyDescent="0.3">
      <c r="B10" s="68"/>
      <c r="C10" s="68"/>
      <c r="D10" s="68"/>
      <c r="E10" s="73"/>
      <c r="F10" s="4"/>
      <c r="G10" s="4"/>
      <c r="H10" s="4"/>
      <c r="I10" s="4"/>
      <c r="J10" s="4"/>
      <c r="K10" s="4"/>
      <c r="L10" s="68"/>
      <c r="M10" s="68"/>
      <c r="N10" s="68"/>
      <c r="O10" s="68"/>
      <c r="P10" s="68"/>
      <c r="Q10" s="68"/>
      <c r="R10" s="68"/>
      <c r="S10" s="68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76"/>
      <c r="AP10" s="68"/>
      <c r="AQ10" s="68"/>
      <c r="AR10" s="71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</row>
    <row r="11" spans="1:57" ht="14.25" x14ac:dyDescent="0.45">
      <c r="B11" s="68"/>
      <c r="C11" s="68"/>
      <c r="D11" s="68"/>
      <c r="E11" s="81" t="s">
        <v>175</v>
      </c>
      <c r="F11" s="4"/>
      <c r="G11" s="4"/>
      <c r="H11" s="4"/>
      <c r="I11" s="4"/>
      <c r="J11" s="4"/>
      <c r="K11" s="79" t="s">
        <v>198</v>
      </c>
      <c r="L11" s="68"/>
      <c r="M11" s="68"/>
      <c r="N11" s="74"/>
      <c r="O11" s="68"/>
      <c r="P11" s="68"/>
      <c r="Q11" s="68"/>
      <c r="R11" s="68"/>
      <c r="S11" s="68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105">
        <f>Cal_RPE!AE37</f>
        <v>8.867412659244395E-3</v>
      </c>
      <c r="AF11" s="105">
        <f>Cal_RPE!AF37</f>
        <v>2.2569304593909465E-2</v>
      </c>
      <c r="AG11" s="105">
        <f>Cal_RPE!AG37</f>
        <v>3.4262312614375345E-2</v>
      </c>
      <c r="AH11" s="105">
        <f>Cal_RPE!AH37</f>
        <v>4.5932714783977951E-2</v>
      </c>
      <c r="AI11" s="105">
        <f>Cal_RPE!AI37</f>
        <v>5.7427867741396126E-2</v>
      </c>
      <c r="AJ11" s="105">
        <f>Cal_RPE!AJ37</f>
        <v>6.8750504169095297E-2</v>
      </c>
      <c r="AK11" s="105">
        <f>Cal_RPE!AK37</f>
        <v>7.9903312293729045E-2</v>
      </c>
      <c r="AM11" s="74"/>
      <c r="AN11" s="74"/>
      <c r="AO11" s="74"/>
      <c r="AP11" s="80"/>
      <c r="AQ11" s="68"/>
      <c r="AR11" s="71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</row>
    <row r="13" spans="1:57" ht="15" x14ac:dyDescent="0.3">
      <c r="B13" s="65" t="s">
        <v>211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10"/>
      <c r="AM13" s="10"/>
      <c r="AN13" s="10"/>
      <c r="AO13" s="10"/>
      <c r="AP13" s="65"/>
      <c r="AQ13" s="65"/>
      <c r="AR13" s="66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</row>
    <row r="14" spans="1:57" ht="13.5" x14ac:dyDescent="0.3">
      <c r="B14" s="68"/>
      <c r="C14" s="29" t="s">
        <v>212</v>
      </c>
      <c r="D14" s="68"/>
      <c r="E14" s="73"/>
      <c r="F14" s="4"/>
      <c r="G14" s="4"/>
      <c r="H14" s="4"/>
      <c r="I14" s="4"/>
      <c r="J14" s="4"/>
      <c r="K14" s="4"/>
      <c r="L14" s="68"/>
      <c r="M14" s="68"/>
      <c r="N14" s="68"/>
      <c r="O14" s="68"/>
      <c r="P14" s="68"/>
      <c r="Q14" s="68"/>
      <c r="R14" s="68"/>
      <c r="S14" s="68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76"/>
      <c r="AP14" s="68"/>
      <c r="AQ14" s="68"/>
      <c r="AR14" s="71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</row>
    <row r="15" spans="1:57" x14ac:dyDescent="0.3">
      <c r="B15" s="68"/>
      <c r="C15" s="68"/>
      <c r="D15" s="68"/>
      <c r="E15" s="73"/>
      <c r="F15" s="4"/>
      <c r="G15" s="4"/>
      <c r="H15" s="4"/>
      <c r="I15" s="4"/>
      <c r="J15" s="4"/>
      <c r="K15" s="4"/>
      <c r="L15" s="68"/>
      <c r="M15" s="68"/>
      <c r="N15" s="68"/>
      <c r="O15" s="68"/>
      <c r="P15" s="68"/>
      <c r="Q15" s="68"/>
      <c r="R15" s="68"/>
      <c r="S15" s="68"/>
      <c r="T15" s="4" t="s">
        <v>175</v>
      </c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76"/>
      <c r="AP15" s="68"/>
      <c r="AQ15" s="68"/>
      <c r="AR15" s="71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</row>
    <row r="16" spans="1:57" ht="14.25" x14ac:dyDescent="0.45">
      <c r="B16" s="68"/>
      <c r="C16" s="68"/>
      <c r="D16" s="68"/>
      <c r="E16" s="81" t="s">
        <v>176</v>
      </c>
      <c r="F16" s="4"/>
      <c r="G16" s="4"/>
      <c r="H16" s="4"/>
      <c r="I16" s="4"/>
      <c r="J16" s="4"/>
      <c r="K16" s="4"/>
      <c r="L16" s="68"/>
      <c r="M16" s="68"/>
      <c r="N16" s="68"/>
      <c r="O16" s="68"/>
      <c r="P16" s="68"/>
      <c r="Q16" s="68"/>
      <c r="R16" s="68"/>
      <c r="S16" s="68"/>
      <c r="T16" s="18" t="b">
        <f>COUNTIF(Cal_RPE!$AG13:$AK13, 0) &lt;&gt; 5</f>
        <v>1</v>
      </c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76"/>
      <c r="AP16" s="68"/>
      <c r="AQ16" s="68"/>
      <c r="AR16" s="71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</row>
    <row r="17" spans="2:57" ht="14.25" x14ac:dyDescent="0.45">
      <c r="B17" s="68"/>
      <c r="C17" s="68"/>
      <c r="D17" s="68"/>
      <c r="E17" s="82" t="s">
        <v>177</v>
      </c>
      <c r="F17" s="4"/>
      <c r="G17" s="4"/>
      <c r="H17" s="4"/>
      <c r="I17" s="4"/>
      <c r="J17" s="4"/>
      <c r="K17" s="4"/>
      <c r="L17" s="68"/>
      <c r="M17" s="68"/>
      <c r="N17" s="68"/>
      <c r="O17" s="68"/>
      <c r="P17" s="68"/>
      <c r="Q17" s="68"/>
      <c r="R17" s="68"/>
      <c r="S17" s="68"/>
      <c r="T17" s="18" t="b">
        <f>COUNTIF(Cal_RPE!$AG14:$AK14, 0) &lt;&gt; 5</f>
        <v>1</v>
      </c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76"/>
      <c r="AP17" s="68"/>
      <c r="AQ17" s="68"/>
      <c r="AR17" s="71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</row>
    <row r="18" spans="2:57" ht="14.25" x14ac:dyDescent="0.45">
      <c r="B18" s="68"/>
      <c r="C18" s="68"/>
      <c r="D18" s="68"/>
      <c r="E18" s="81" t="s">
        <v>168</v>
      </c>
      <c r="F18" s="4"/>
      <c r="G18" s="4"/>
      <c r="H18" s="4"/>
      <c r="I18" s="4"/>
      <c r="J18" s="4"/>
      <c r="K18" s="4"/>
      <c r="L18" s="68"/>
      <c r="M18" s="68"/>
      <c r="N18" s="68"/>
      <c r="O18" s="68"/>
      <c r="P18" s="68"/>
      <c r="Q18" s="68"/>
      <c r="R18" s="68"/>
      <c r="S18" s="68"/>
      <c r="T18" s="18" t="b">
        <f>COUNTIF(Cal_RPE!$AG15:$AK15, 0) &lt;&gt; 5</f>
        <v>1</v>
      </c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76"/>
      <c r="AP18" s="68"/>
      <c r="AQ18" s="68"/>
      <c r="AR18" s="71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</row>
    <row r="19" spans="2:57" ht="14.25" x14ac:dyDescent="0.45">
      <c r="B19" s="68"/>
      <c r="C19" s="68"/>
      <c r="D19" s="68"/>
      <c r="E19" s="82" t="s">
        <v>178</v>
      </c>
      <c r="F19" s="4"/>
      <c r="G19" s="4"/>
      <c r="H19" s="4"/>
      <c r="I19" s="4"/>
      <c r="J19" s="4"/>
      <c r="K19" s="4"/>
      <c r="L19" s="68"/>
      <c r="M19" s="68"/>
      <c r="N19" s="68"/>
      <c r="O19" s="68"/>
      <c r="P19" s="68"/>
      <c r="Q19" s="68"/>
      <c r="R19" s="68"/>
      <c r="S19" s="68"/>
      <c r="T19" s="18" t="b">
        <f>COUNTIF(Cal_RPE!$AG16:$AK16, 0) &lt;&gt; 5</f>
        <v>0</v>
      </c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76"/>
      <c r="AP19" s="68"/>
      <c r="AQ19" s="68"/>
      <c r="AR19" s="71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</row>
    <row r="20" spans="2:57" ht="14.25" x14ac:dyDescent="0.45">
      <c r="B20" s="68"/>
      <c r="C20" s="68"/>
      <c r="D20" s="68"/>
      <c r="E20" s="81" t="s">
        <v>170</v>
      </c>
      <c r="F20" s="4"/>
      <c r="G20" s="4"/>
      <c r="H20" s="4"/>
      <c r="I20" s="4"/>
      <c r="J20" s="4"/>
      <c r="K20" s="4"/>
      <c r="L20" s="68"/>
      <c r="M20" s="68"/>
      <c r="N20" s="68"/>
      <c r="O20" s="68"/>
      <c r="P20" s="68"/>
      <c r="Q20" s="68"/>
      <c r="R20" s="68"/>
      <c r="S20" s="68"/>
      <c r="T20" s="18" t="b">
        <f>COUNTIF(Cal_RPE!$AG17:$AK17, 0) &lt;&gt; 5</f>
        <v>0</v>
      </c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76"/>
      <c r="AP20" s="68"/>
      <c r="AQ20" s="68"/>
      <c r="AR20" s="71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</row>
    <row r="21" spans="2:57" ht="14.25" x14ac:dyDescent="0.45">
      <c r="B21" s="68"/>
      <c r="C21" s="68"/>
      <c r="D21" s="68"/>
      <c r="E21" s="81" t="s">
        <v>154</v>
      </c>
      <c r="F21" s="4"/>
      <c r="G21" s="4"/>
      <c r="H21" s="4"/>
      <c r="I21" s="4"/>
      <c r="J21" s="4"/>
      <c r="K21" s="4"/>
      <c r="L21" s="68"/>
      <c r="M21" s="68"/>
      <c r="N21" s="68"/>
      <c r="O21" s="68"/>
      <c r="P21" s="68"/>
      <c r="Q21" s="68"/>
      <c r="R21" s="68"/>
      <c r="S21" s="68"/>
      <c r="T21" s="18" t="b">
        <f>COUNTIF(Cal_RPE!$AG18:$AK18, 0) &lt;&gt; 5</f>
        <v>0</v>
      </c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76"/>
      <c r="AP21" s="68"/>
      <c r="AQ21" s="68"/>
      <c r="AR21" s="71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</row>
    <row r="22" spans="2:57" ht="13.5" x14ac:dyDescent="0.3">
      <c r="B22" s="68"/>
      <c r="C22" s="68"/>
      <c r="D22" s="68"/>
      <c r="E22" s="73"/>
      <c r="F22" s="4"/>
      <c r="G22" s="4"/>
      <c r="H22" s="4"/>
      <c r="I22" s="4"/>
      <c r="J22" s="4"/>
      <c r="K22" s="4"/>
      <c r="L22" s="68"/>
      <c r="M22" s="68"/>
      <c r="N22" s="68"/>
      <c r="O22" s="68"/>
      <c r="P22" s="68"/>
      <c r="Q22" s="68"/>
      <c r="R22" s="68"/>
      <c r="S22" s="68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76"/>
      <c r="AP22" s="68"/>
      <c r="AQ22" s="68"/>
      <c r="AR22" s="71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</row>
    <row r="23" spans="2:57" ht="15" x14ac:dyDescent="0.3">
      <c r="B23" s="65" t="s">
        <v>118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6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</row>
    <row r="24" spans="2:57" ht="13.5" x14ac:dyDescent="0.3">
      <c r="C24" s="75" t="s">
        <v>120</v>
      </c>
    </row>
  </sheetData>
  <mergeCells count="1">
    <mergeCell ref="AQ6:AS6"/>
  </mergeCells>
  <conditionalFormatting sqref="R4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/>
  </sheetPr>
  <dimension ref="A1:BI57"/>
  <sheetViews>
    <sheetView zoomScale="80" zoomScaleNormal="80" workbookViewId="0">
      <selection activeCell="G64" sqref="G64"/>
    </sheetView>
  </sheetViews>
  <sheetFormatPr defaultColWidth="0" defaultRowHeight="12.4" x14ac:dyDescent="0.3"/>
  <cols>
    <col min="1" max="4" width="1.703125" style="3" customWidth="1"/>
    <col min="5" max="5" width="5.703125" style="3" customWidth="1"/>
    <col min="6" max="6" width="30.5859375" style="3" customWidth="1"/>
    <col min="7" max="7" width="24.8203125" style="3" customWidth="1"/>
    <col min="8" max="8" width="15.5859375" style="3" customWidth="1"/>
    <col min="9" max="9" width="1.5859375" style="3" customWidth="1"/>
    <col min="10" max="15" width="10.5859375" style="3" customWidth="1"/>
    <col min="16" max="16" width="5.703125" style="3" customWidth="1"/>
    <col min="17" max="17" width="1.703125" style="3" customWidth="1"/>
    <col min="18" max="18" width="9.234375" style="3" customWidth="1"/>
    <col min="19" max="19" width="1.703125" style="3" customWidth="1"/>
    <col min="20" max="20" width="9.234375" style="3" customWidth="1"/>
    <col min="21" max="21" width="9.234375" style="41" customWidth="1"/>
    <col min="22" max="22" width="60.8203125" style="3" bestFit="1" customWidth="1"/>
    <col min="23" max="23" width="1.703125" style="3" customWidth="1"/>
    <col min="24" max="34" width="1.703125" style="3" hidden="1" customWidth="1"/>
    <col min="35" max="61" width="0" style="3" hidden="1" customWidth="1"/>
    <col min="62" max="16384" width="9.234375" style="3" hidden="1"/>
  </cols>
  <sheetData>
    <row r="1" spans="1:34" ht="23" x14ac:dyDescent="0.45">
      <c r="A1" s="63" t="s">
        <v>235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3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" x14ac:dyDescent="0.3">
      <c r="A2" s="10" t="str">
        <f>"["&amp; Cover!$F$28 &amp;"] "&amp; Cover!$F$8 &amp;" - Version "&amp; Cover!$F$22 &amp;" ("&amp; TEXT(Cover!$F$23, "dd/mm/yy") &amp;")"</f>
        <v>[Final] Real Price Effects - Version 5 (29/06/20)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4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15" x14ac:dyDescent="0.3">
      <c r="A3" s="10" t="s">
        <v>236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4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ht="15" x14ac:dyDescent="0.3">
      <c r="A4" s="10"/>
      <c r="B4" s="10"/>
      <c r="C4" s="10"/>
      <c r="D4" s="10"/>
      <c r="E4" s="10"/>
      <c r="F4" s="10"/>
      <c r="G4" s="10" t="s">
        <v>131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44"/>
      <c r="S4" s="10"/>
      <c r="T4" s="10"/>
      <c r="U4" s="4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11" customFormat="1" ht="13.5" x14ac:dyDescent="0.3">
      <c r="A5" s="11" t="s">
        <v>143</v>
      </c>
      <c r="G5" s="11" t="s">
        <v>139</v>
      </c>
      <c r="H5" s="111">
        <f>Cover!$F$26</f>
        <v>44019.426921296297</v>
      </c>
      <c r="O5" s="11" t="s">
        <v>138</v>
      </c>
      <c r="R5" s="108">
        <f>Cover!$F$25</f>
        <v>65</v>
      </c>
      <c r="U5" s="43"/>
    </row>
    <row r="6" spans="1:34" ht="13.5" x14ac:dyDescent="0.3">
      <c r="T6" s="58" t="s">
        <v>116</v>
      </c>
      <c r="U6" s="58"/>
      <c r="V6" s="58"/>
    </row>
    <row r="7" spans="1:34" x14ac:dyDescent="0.3">
      <c r="A7" s="4"/>
      <c r="B7" s="4"/>
      <c r="C7" s="4"/>
      <c r="D7" s="4"/>
      <c r="E7" s="4"/>
      <c r="F7" s="4" t="s">
        <v>210</v>
      </c>
      <c r="G7" s="4"/>
      <c r="H7" s="4"/>
      <c r="I7" s="4"/>
      <c r="J7" s="4" t="s">
        <v>175</v>
      </c>
      <c r="K7" s="4"/>
      <c r="L7" s="4"/>
      <c r="M7" s="69"/>
      <c r="N7" s="69"/>
      <c r="O7" s="69"/>
      <c r="P7" s="4" t="s">
        <v>117</v>
      </c>
      <c r="Q7" s="4"/>
      <c r="R7" s="4" t="s">
        <v>111</v>
      </c>
      <c r="S7" s="4"/>
      <c r="T7" s="35" t="s">
        <v>8</v>
      </c>
      <c r="U7" s="42" t="s">
        <v>7</v>
      </c>
      <c r="V7" s="34" t="s">
        <v>115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9" spans="1:34" s="10" customFormat="1" ht="15" x14ac:dyDescent="0.3">
      <c r="A9" s="3"/>
      <c r="B9" s="10" t="s">
        <v>209</v>
      </c>
    </row>
    <row r="11" spans="1:34" ht="13.5" x14ac:dyDescent="0.3">
      <c r="C11" s="11" t="s">
        <v>176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43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3.5" x14ac:dyDescent="0.3">
      <c r="C12" s="68"/>
      <c r="D12" s="68"/>
      <c r="E12" s="73"/>
    </row>
    <row r="13" spans="1:34" ht="13.5" x14ac:dyDescent="0.3">
      <c r="C13" s="68"/>
      <c r="D13" s="68"/>
      <c r="F13" s="94">
        <v>2020</v>
      </c>
      <c r="J13" s="105">
        <f>Cal_RPE!$AE$13</f>
        <v>1.4717186399789412E-2</v>
      </c>
      <c r="K13" s="105"/>
      <c r="L13" s="105"/>
      <c r="M13" s="105"/>
      <c r="N13" s="105"/>
      <c r="O13" s="105"/>
    </row>
    <row r="14" spans="1:34" ht="13.5" x14ac:dyDescent="0.3">
      <c r="C14" s="68"/>
      <c r="D14" s="68"/>
      <c r="F14" s="3">
        <v>2021</v>
      </c>
      <c r="J14" s="105">
        <f>Cal_RPE!$AF$13</f>
        <v>1.477832512315271E-2</v>
      </c>
      <c r="K14" s="105"/>
      <c r="L14" s="105"/>
      <c r="M14" s="105"/>
      <c r="N14" s="105"/>
      <c r="O14" s="105"/>
    </row>
    <row r="15" spans="1:34" ht="13.5" x14ac:dyDescent="0.3">
      <c r="C15" s="68"/>
      <c r="D15" s="68"/>
      <c r="F15" s="94">
        <v>2022</v>
      </c>
      <c r="J15" s="105">
        <f>Cal_RPE!$AG$13</f>
        <v>1.2770137524557957E-2</v>
      </c>
      <c r="K15" s="105"/>
      <c r="L15" s="105"/>
      <c r="M15" s="105"/>
      <c r="N15" s="105"/>
      <c r="O15" s="105"/>
    </row>
    <row r="16" spans="1:34" ht="13.5" x14ac:dyDescent="0.3">
      <c r="C16" s="68"/>
      <c r="D16" s="68"/>
      <c r="F16" s="102" t="s">
        <v>226</v>
      </c>
      <c r="J16" s="105">
        <f>Cal_RPE!$AH$13</f>
        <v>1.3417877055434985E-2</v>
      </c>
      <c r="K16" s="105"/>
      <c r="L16" s="105"/>
      <c r="M16" s="105"/>
      <c r="N16" s="105"/>
      <c r="O16" s="105"/>
    </row>
    <row r="18" spans="3:34" ht="13.5" x14ac:dyDescent="0.3">
      <c r="C18" s="11" t="s">
        <v>177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43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</row>
    <row r="19" spans="3:34" ht="13.5" x14ac:dyDescent="0.3">
      <c r="C19" s="68"/>
      <c r="D19" s="68"/>
      <c r="E19" s="73"/>
    </row>
    <row r="20" spans="3:34" ht="13.5" x14ac:dyDescent="0.3">
      <c r="C20" s="68"/>
      <c r="D20" s="68"/>
      <c r="F20" s="94">
        <v>2020</v>
      </c>
      <c r="J20" s="105">
        <f>Cal_RPE!$AE$14</f>
        <v>1.4717186399789412E-2</v>
      </c>
      <c r="K20" s="105"/>
      <c r="L20" s="105"/>
      <c r="M20" s="105"/>
      <c r="N20" s="105"/>
      <c r="O20" s="105"/>
    </row>
    <row r="21" spans="3:34" ht="13.5" x14ac:dyDescent="0.3">
      <c r="C21" s="68"/>
      <c r="D21" s="68"/>
      <c r="F21" s="3">
        <v>2021</v>
      </c>
      <c r="J21" s="105">
        <f>Cal_RPE!$AF$14</f>
        <v>1.477832512315271E-2</v>
      </c>
      <c r="K21" s="105"/>
      <c r="L21" s="105"/>
      <c r="M21" s="105"/>
      <c r="N21" s="105"/>
      <c r="O21" s="105"/>
    </row>
    <row r="22" spans="3:34" ht="13.5" x14ac:dyDescent="0.3">
      <c r="C22" s="68"/>
      <c r="D22" s="68"/>
      <c r="F22" s="94">
        <v>2022</v>
      </c>
      <c r="J22" s="105">
        <f>Cal_RPE!$AG$14</f>
        <v>1.2770137524557957E-2</v>
      </c>
      <c r="K22" s="105"/>
      <c r="L22" s="105"/>
      <c r="M22" s="105"/>
      <c r="N22" s="105"/>
      <c r="O22" s="105"/>
    </row>
    <row r="23" spans="3:34" ht="13.5" x14ac:dyDescent="0.3">
      <c r="C23" s="68"/>
      <c r="D23" s="68"/>
      <c r="F23" s="102" t="s">
        <v>226</v>
      </c>
      <c r="J23" s="105">
        <f>Cal_RPE!$AH$14</f>
        <v>1.3417877055434985E-2</v>
      </c>
      <c r="K23" s="105"/>
      <c r="L23" s="105"/>
      <c r="M23" s="105"/>
      <c r="N23" s="105"/>
      <c r="O23" s="105"/>
    </row>
    <row r="25" spans="3:34" ht="13.5" x14ac:dyDescent="0.3">
      <c r="C25" s="11" t="s">
        <v>168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43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3:34" ht="13.5" x14ac:dyDescent="0.3">
      <c r="C26" s="68"/>
      <c r="D26" s="68"/>
      <c r="E26" s="73"/>
    </row>
    <row r="27" spans="3:34" ht="13.5" x14ac:dyDescent="0.3">
      <c r="C27" s="68"/>
      <c r="D27" s="68"/>
      <c r="F27" s="94">
        <v>2020</v>
      </c>
      <c r="J27" s="105">
        <f>Cal_RPE!$AE$15</f>
        <v>-1.0688603847522498E-2</v>
      </c>
      <c r="K27" s="105"/>
      <c r="L27" s="105"/>
      <c r="M27" s="105"/>
      <c r="N27" s="105"/>
      <c r="O27" s="105"/>
    </row>
    <row r="28" spans="3:34" ht="13.5" x14ac:dyDescent="0.3">
      <c r="C28" s="68"/>
      <c r="D28" s="68"/>
      <c r="F28" s="3">
        <v>2021</v>
      </c>
      <c r="J28" s="105">
        <f>Cal_RPE!$AF$15</f>
        <v>2.5596351719386012E-2</v>
      </c>
      <c r="K28" s="105"/>
      <c r="L28" s="105"/>
      <c r="M28" s="105"/>
      <c r="N28" s="105"/>
      <c r="O28" s="105"/>
    </row>
    <row r="29" spans="3:34" ht="13.5" x14ac:dyDescent="0.3">
      <c r="C29" s="68"/>
      <c r="D29" s="68"/>
      <c r="F29" s="94">
        <v>2022</v>
      </c>
      <c r="J29" s="105">
        <f>Cal_RPE!$AG$15</f>
        <v>2.2573965614122594E-2</v>
      </c>
      <c r="K29" s="105"/>
      <c r="L29" s="105"/>
      <c r="M29" s="105"/>
      <c r="N29" s="105"/>
      <c r="O29" s="105"/>
    </row>
    <row r="30" spans="3:34" ht="13.5" x14ac:dyDescent="0.3">
      <c r="C30" s="68"/>
      <c r="D30" s="68"/>
      <c r="F30" s="102" t="s">
        <v>226</v>
      </c>
      <c r="J30" s="105">
        <f>Cal_RPE!$AH$15</f>
        <v>2.0432341000899922E-2</v>
      </c>
      <c r="K30" s="105"/>
      <c r="L30" s="105"/>
      <c r="M30" s="105"/>
      <c r="N30" s="105"/>
      <c r="O30" s="105"/>
    </row>
    <row r="32" spans="3:34" ht="13.5" x14ac:dyDescent="0.3">
      <c r="C32" s="11" t="s">
        <v>178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43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</row>
    <row r="33" spans="3:34" ht="13.5" x14ac:dyDescent="0.3">
      <c r="C33" s="68"/>
      <c r="D33" s="68"/>
      <c r="E33" s="73"/>
    </row>
    <row r="34" spans="3:34" ht="13.5" x14ac:dyDescent="0.3">
      <c r="C34" s="68"/>
      <c r="D34" s="68"/>
      <c r="F34" s="94">
        <v>2020</v>
      </c>
      <c r="J34" s="105">
        <f>Cal_RPE!$AE$16</f>
        <v>0</v>
      </c>
      <c r="K34" s="105"/>
      <c r="L34" s="105"/>
      <c r="M34" s="105"/>
      <c r="N34" s="105"/>
      <c r="O34" s="105"/>
    </row>
    <row r="35" spans="3:34" ht="13.5" x14ac:dyDescent="0.3">
      <c r="C35" s="68"/>
      <c r="D35" s="68"/>
      <c r="F35" s="3">
        <v>2021</v>
      </c>
      <c r="J35" s="105">
        <f>Cal_RPE!$AF$16</f>
        <v>0</v>
      </c>
      <c r="K35" s="105"/>
      <c r="L35" s="105"/>
      <c r="M35" s="105"/>
      <c r="N35" s="105"/>
      <c r="O35" s="105"/>
    </row>
    <row r="36" spans="3:34" ht="13.5" x14ac:dyDescent="0.3">
      <c r="C36" s="68"/>
      <c r="D36" s="68"/>
      <c r="F36" s="94">
        <v>2022</v>
      </c>
      <c r="J36" s="105">
        <f>Cal_RPE!$AG$16</f>
        <v>0</v>
      </c>
      <c r="K36" s="105"/>
      <c r="L36" s="105"/>
      <c r="M36" s="105"/>
      <c r="N36" s="105"/>
      <c r="O36" s="105"/>
    </row>
    <row r="37" spans="3:34" ht="13.5" x14ac:dyDescent="0.3">
      <c r="C37" s="68"/>
      <c r="D37" s="68"/>
      <c r="F37" s="102" t="s">
        <v>226</v>
      </c>
      <c r="J37" s="105">
        <f>Cal_RPE!$AH$16</f>
        <v>0</v>
      </c>
      <c r="K37" s="105"/>
      <c r="L37" s="105"/>
      <c r="M37" s="105"/>
      <c r="N37" s="105"/>
      <c r="O37" s="105"/>
    </row>
    <row r="39" spans="3:34" ht="13.5" x14ac:dyDescent="0.3">
      <c r="C39" s="11" t="s">
        <v>170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43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</row>
    <row r="40" spans="3:34" ht="13.5" x14ac:dyDescent="0.3">
      <c r="C40" s="68"/>
      <c r="D40" s="68"/>
      <c r="E40" s="73"/>
    </row>
    <row r="41" spans="3:34" ht="13.5" x14ac:dyDescent="0.3">
      <c r="C41" s="68"/>
      <c r="D41" s="68"/>
      <c r="F41" s="94">
        <v>2020</v>
      </c>
      <c r="J41" s="105">
        <f>Cal_RPE!$AE$17</f>
        <v>0</v>
      </c>
      <c r="K41" s="105"/>
      <c r="L41" s="105"/>
      <c r="M41" s="105"/>
      <c r="N41" s="105"/>
      <c r="O41" s="105"/>
    </row>
    <row r="42" spans="3:34" ht="13.5" x14ac:dyDescent="0.3">
      <c r="C42" s="68"/>
      <c r="D42" s="68"/>
      <c r="F42" s="3">
        <v>2021</v>
      </c>
      <c r="J42" s="105">
        <f>Cal_RPE!$AF$17</f>
        <v>0</v>
      </c>
      <c r="K42" s="105"/>
      <c r="L42" s="105"/>
      <c r="M42" s="105"/>
      <c r="N42" s="105"/>
      <c r="O42" s="105"/>
    </row>
    <row r="43" spans="3:34" ht="13.5" x14ac:dyDescent="0.3">
      <c r="C43" s="68"/>
      <c r="D43" s="68"/>
      <c r="F43" s="94">
        <v>2022</v>
      </c>
      <c r="J43" s="105">
        <f>Cal_RPE!$AG$17</f>
        <v>0</v>
      </c>
      <c r="K43" s="105"/>
      <c r="L43" s="105"/>
      <c r="M43" s="105"/>
      <c r="N43" s="105"/>
      <c r="O43" s="105"/>
    </row>
    <row r="44" spans="3:34" ht="13.5" x14ac:dyDescent="0.3">
      <c r="C44" s="68"/>
      <c r="D44" s="68"/>
      <c r="F44" s="102" t="s">
        <v>226</v>
      </c>
      <c r="J44" s="105">
        <f>Cal_RPE!$AH$17</f>
        <v>0</v>
      </c>
      <c r="K44" s="105"/>
      <c r="L44" s="105"/>
      <c r="M44" s="105"/>
      <c r="N44" s="105"/>
      <c r="O44" s="105"/>
    </row>
    <row r="46" spans="3:34" ht="13.5" x14ac:dyDescent="0.3">
      <c r="C46" s="11" t="s">
        <v>154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43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</row>
    <row r="47" spans="3:34" x14ac:dyDescent="0.3">
      <c r="C47" s="68"/>
      <c r="D47" s="68"/>
      <c r="E47" s="73"/>
    </row>
    <row r="48" spans="3:34" x14ac:dyDescent="0.3">
      <c r="C48" s="68"/>
      <c r="D48" s="68"/>
      <c r="F48" s="94">
        <v>2020</v>
      </c>
      <c r="J48" s="96">
        <f>Cal_RPE!$AE$18</f>
        <v>0</v>
      </c>
      <c r="K48" s="96"/>
      <c r="L48" s="96"/>
      <c r="M48" s="96"/>
      <c r="N48" s="96"/>
      <c r="O48" s="96"/>
    </row>
    <row r="49" spans="2:53" x14ac:dyDescent="0.3">
      <c r="C49" s="68"/>
      <c r="D49" s="68"/>
      <c r="F49" s="3">
        <v>2021</v>
      </c>
      <c r="J49" s="96">
        <f>Cal_RPE!$AF$18</f>
        <v>0</v>
      </c>
      <c r="K49" s="96"/>
      <c r="L49" s="96"/>
      <c r="M49" s="96"/>
      <c r="N49" s="96"/>
      <c r="O49" s="96"/>
    </row>
    <row r="50" spans="2:53" x14ac:dyDescent="0.3">
      <c r="C50" s="68"/>
      <c r="D50" s="68"/>
      <c r="F50" s="94">
        <v>2022</v>
      </c>
      <c r="J50" s="96">
        <f>Cal_RPE!$AG$18</f>
        <v>0</v>
      </c>
      <c r="K50" s="96"/>
      <c r="L50" s="96"/>
      <c r="M50" s="96"/>
      <c r="N50" s="96"/>
      <c r="O50" s="96"/>
    </row>
    <row r="51" spans="2:53" x14ac:dyDescent="0.3">
      <c r="C51" s="68"/>
      <c r="D51" s="68"/>
      <c r="F51" s="102" t="s">
        <v>226</v>
      </c>
      <c r="J51" s="96">
        <f>Cal_RPE!$AH$18</f>
        <v>0</v>
      </c>
      <c r="K51" s="96"/>
      <c r="L51" s="96"/>
      <c r="M51" s="96"/>
      <c r="N51" s="96"/>
      <c r="O51" s="96"/>
    </row>
    <row r="53" spans="2:53" ht="14.65" x14ac:dyDescent="0.35">
      <c r="B53" s="65" t="s">
        <v>118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6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</row>
    <row r="54" spans="2:53" x14ac:dyDescent="0.3">
      <c r="C54" s="75" t="s">
        <v>120</v>
      </c>
      <c r="U54" s="3"/>
      <c r="AN54" s="41"/>
    </row>
    <row r="55" spans="2:53" x14ac:dyDescent="0.3">
      <c r="U55" s="3"/>
      <c r="AN55" s="41"/>
    </row>
    <row r="57" spans="2:53" x14ac:dyDescent="0.3">
      <c r="U57" s="3"/>
      <c r="AN57" s="41"/>
    </row>
  </sheetData>
  <conditionalFormatting sqref="R4">
    <cfRule type="cellIs" dxfId="0" priority="2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EE837DDF77D4E9CE574645C1876B1" ma:contentTypeVersion="10" ma:contentTypeDescription="Create a new document." ma:contentTypeScope="" ma:versionID="9ae01dc1330d0d1df96a679c87ff2880">
  <xsd:schema xmlns:xsd="http://www.w3.org/2001/XMLSchema" xmlns:xs="http://www.w3.org/2001/XMLSchema" xmlns:p="http://schemas.microsoft.com/office/2006/metadata/properties" xmlns:ns2="57eae938-0bde-4b15-99d2-1fbf7878da98" xmlns:ns3="dcbf8a88-e063-4a69-82e9-42d02808f636" targetNamespace="http://schemas.microsoft.com/office/2006/metadata/properties" ma:root="true" ma:fieldsID="b9b30d7751951b6ed60a03997016870d" ns2:_="" ns3:_="">
    <xsd:import namespace="57eae938-0bde-4b15-99d2-1fbf7878da98"/>
    <xsd:import namespace="dcbf8a88-e063-4a69-82e9-42d02808f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e938-0bde-4b15-99d2-1fbf7878d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bf8a88-e063-4a69-82e9-42d02808f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C93B7D-503A-4249-93CB-006978FCC628}">
  <ds:schemaRefs>
    <ds:schemaRef ds:uri="http://purl.org/dc/dcmitype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dcbf8a88-e063-4a69-82e9-42d02808f636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7eae938-0bde-4b15-99d2-1fbf7878da98"/>
  </ds:schemaRefs>
</ds:datastoreItem>
</file>

<file path=customXml/itemProps2.xml><?xml version="1.0" encoding="utf-8"?>
<ds:datastoreItem xmlns:ds="http://schemas.openxmlformats.org/officeDocument/2006/customXml" ds:itemID="{0CC059B1-9232-4338-9390-AD77190977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e938-0bde-4b15-99d2-1fbf7878da98"/>
    <ds:schemaRef ds:uri="dcbf8a88-e063-4a69-82e9-42d02808f6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77B497-826D-4F2D-BC9E-5EA78296F73D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2A578E68-11C5-4D03-A776-607FB87933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Lists</vt:lpstr>
      <vt:lpstr>Local</vt:lpstr>
      <vt:lpstr>Inp_NotionalStructure</vt:lpstr>
      <vt:lpstr>Inp_Indices</vt:lpstr>
      <vt:lpstr>Cal_RPE</vt:lpstr>
      <vt:lpstr>Out_RPE</vt:lpstr>
      <vt:lpstr>Out_RPE_Compound</vt:lpstr>
      <vt:lpstr>Out_RPETables</vt:lpstr>
    </vt:vector>
  </TitlesOfParts>
  <Company>Ofgem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Glevey</dc:creator>
  <cp:lastModifiedBy>Pat Devlin</cp:lastModifiedBy>
  <dcterms:created xsi:type="dcterms:W3CDTF">2019-09-23T08:26:32Z</dcterms:created>
  <dcterms:modified xsi:type="dcterms:W3CDTF">2020-07-08T12:46:20Z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4e0c27f6-7990-4650-9798-865108648723</vt:lpwstr>
  </property>
  <property fmtid="{D5CDD505-2E9C-101B-9397-08002B2CF9AE}" pid="3" name="bjSaver">
    <vt:lpwstr>EBGTegUjauDjqpwf+wRN6j1bWnEFDqPT</vt:lpwstr>
  </property>
  <property fmtid="{D5CDD505-2E9C-101B-9397-08002B2CF9AE}" pid="4" name="ContentTypeId">
    <vt:lpwstr>0x010100C11EE837DDF77D4E9CE574645C1876B1</vt:lpwstr>
  </property>
  <property fmtid="{D5CDD505-2E9C-101B-9397-08002B2CF9AE}" pid="5" name="bjDocumentSecurityLabel">
    <vt:lpwstr>This item has no classification</vt:lpwstr>
  </property>
</Properties>
</file>