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worthC\Desktop\Data files\"/>
    </mc:Choice>
  </mc:AlternateContent>
  <bookViews>
    <workbookView xWindow="0" yWindow="0" windowWidth="13663" windowHeight="6386" tabRatio="891" activeTab="5"/>
  </bookViews>
  <sheets>
    <sheet name="Cover" sheetId="35" r:id="rId1"/>
    <sheet name="Universal Data" sheetId="25" r:id="rId2"/>
    <sheet name="Index" sheetId="1" r:id="rId3"/>
    <sheet name="Output performance" sheetId="27" r:id="rId4"/>
    <sheet name="TO + SO Incentive Performance" sheetId="33" r:id="rId5"/>
    <sheet name="Totex Incentive Mechanism" sheetId="28" r:id="rId6"/>
    <sheet name="Totex Performance incl UMs" sheetId="29" r:id="rId7"/>
    <sheet name="TO Performance" sheetId="30" r:id="rId8"/>
    <sheet name="TO Breakdown" sheetId="31" r:id="rId9"/>
    <sheet name="SO Performance" sheetId="32" r:id="rId10"/>
    <sheet name="Return on Regulatory Equity" sheetId="34" r:id="rId11"/>
    <sheet name="Customer Bill Impact" sheetId="36" r:id="rId12"/>
    <sheet name="Stakeholder Engagement" sheetId="8" r:id="rId13"/>
    <sheet name="Stakeholder Satisfaction Survey" sheetId="7" r:id="rId14"/>
    <sheet name="Customer Satisfaction Survey" sheetId="6" r:id="rId15"/>
    <sheet name="BCF Emissions" sheetId="10" r:id="rId16"/>
    <sheet name="NIA Activity" sheetId="11" r:id="rId17"/>
  </sheets>
  <externalReferences>
    <externalReference r:id="rId18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AccessDatabase" hidden="1">"C:\My Documents\MAUI MALL1.mdb"</definedName>
    <definedName name="b" localSheetId="0" hidden="1">{#N/A,#N/A,FALSE,"DI 2 YEAR MASTER SCHEDULE"}</definedName>
    <definedName name="b" localSheetId="11" hidden="1">{#N/A,#N/A,FALSE,"DI 2 YEAR MASTER SCHEDULE"}</definedName>
    <definedName name="b" localSheetId="10" hidden="1">{#N/A,#N/A,FALSE,"DI 2 YEAR MASTER SCHEDULE"}</definedName>
    <definedName name="b" localSheetId="9" hidden="1">{#N/A,#N/A,FALSE,"DI 2 YEAR MASTER SCHEDULE"}</definedName>
    <definedName name="b" localSheetId="4" hidden="1">{#N/A,#N/A,FALSE,"DI 2 YEAR MASTER SCHEDULE"}</definedName>
    <definedName name="b" localSheetId="8" hidden="1">{#N/A,#N/A,FALSE,"DI 2 YEAR MASTER SCHEDULE"}</definedName>
    <definedName name="b" localSheetId="7" hidden="1">{#N/A,#N/A,FALSE,"DI 2 YEAR MASTER SCHEDULE"}</definedName>
    <definedName name="b" localSheetId="5" hidden="1">{#N/A,#N/A,FALSE,"DI 2 YEAR MASTER SCHEDULE"}</definedName>
    <definedName name="b" localSheetId="6" hidden="1">{#N/A,#N/A,FALSE,"DI 2 YEAR MASTER SCHEDULE"}</definedName>
    <definedName name="b" hidden="1">{#N/A,#N/A,FALSE,"DI 2 YEAR MASTER SCHEDULE"}</definedName>
    <definedName name="bb" localSheetId="0" hidden="1">{#N/A,#N/A,FALSE,"PRJCTED MNTHLY QTY's"}</definedName>
    <definedName name="bb" localSheetId="11" hidden="1">{#N/A,#N/A,FALSE,"PRJCTED MNTHLY QTY's"}</definedName>
    <definedName name="bb" localSheetId="10" hidden="1">{#N/A,#N/A,FALSE,"PRJCTED MNTHLY QTY's"}</definedName>
    <definedName name="bb" localSheetId="9" hidden="1">{#N/A,#N/A,FALSE,"PRJCTED MNTHLY QTY's"}</definedName>
    <definedName name="bb" localSheetId="4" hidden="1">{#N/A,#N/A,FALSE,"PRJCTED MNTHLY QTY's"}</definedName>
    <definedName name="bb" localSheetId="8" hidden="1">{#N/A,#N/A,FALSE,"PRJCTED MNTHLY QTY's"}</definedName>
    <definedName name="bb" localSheetId="7" hidden="1">{#N/A,#N/A,FALSE,"PRJCTED MNTHLY QTY's"}</definedName>
    <definedName name="bb" localSheetId="5" hidden="1">{#N/A,#N/A,FALSE,"PRJCTED MNTHLY QTY's"}</definedName>
    <definedName name="bb" localSheetId="6" hidden="1">{#N/A,#N/A,FALSE,"PRJCTED MNTHLY QTY's"}</definedName>
    <definedName name="bb" hidden="1">{#N/A,#N/A,FALSE,"PRJCTED MNTHLY QTY's"}</definedName>
    <definedName name="bbbb" localSheetId="0" hidden="1">{#N/A,#N/A,FALSE,"PRJCTED QTRLY QTY's"}</definedName>
    <definedName name="bbbb" localSheetId="11" hidden="1">{#N/A,#N/A,FALSE,"PRJCTED QTRLY QTY's"}</definedName>
    <definedName name="bbbb" localSheetId="10" hidden="1">{#N/A,#N/A,FALSE,"PRJCTED QTRLY QTY's"}</definedName>
    <definedName name="bbbb" localSheetId="9" hidden="1">{#N/A,#N/A,FALSE,"PRJCTED QTRLY QTY's"}</definedName>
    <definedName name="bbbb" localSheetId="4" hidden="1">{#N/A,#N/A,FALSE,"PRJCTED QTRLY QTY's"}</definedName>
    <definedName name="bbbb" localSheetId="8" hidden="1">{#N/A,#N/A,FALSE,"PRJCTED QTRLY QTY's"}</definedName>
    <definedName name="bbbb" localSheetId="7" hidden="1">{#N/A,#N/A,FALSE,"PRJCTED QTRLY QTY's"}</definedName>
    <definedName name="bbbb" localSheetId="5" hidden="1">{#N/A,#N/A,FALSE,"PRJCTED QTRLY QTY's"}</definedName>
    <definedName name="bbbb" localSheetId="6" hidden="1">{#N/A,#N/A,FALSE,"PRJCTED QTRLY QTY's"}</definedName>
    <definedName name="bbbb" hidden="1">{#N/A,#N/A,FALSE,"PRJCTED QTRLY QTY's"}</definedName>
    <definedName name="bbbbbb" localSheetId="0" hidden="1">{#N/A,#N/A,FALSE,"PRJCTED QTRLY QTY's"}</definedName>
    <definedName name="bbbbbb" localSheetId="11" hidden="1">{#N/A,#N/A,FALSE,"PRJCTED QTRLY QTY's"}</definedName>
    <definedName name="bbbbbb" localSheetId="10" hidden="1">{#N/A,#N/A,FALSE,"PRJCTED QTRLY QTY's"}</definedName>
    <definedName name="bbbbbb" localSheetId="9" hidden="1">{#N/A,#N/A,FALSE,"PRJCTED QTRLY QTY's"}</definedName>
    <definedName name="bbbbbb" localSheetId="4" hidden="1">{#N/A,#N/A,FALSE,"PRJCTED QTRLY QTY's"}</definedName>
    <definedName name="bbbbbb" localSheetId="8" hidden="1">{#N/A,#N/A,FALSE,"PRJCTED QTRLY QTY's"}</definedName>
    <definedName name="bbbbbb" localSheetId="7" hidden="1">{#N/A,#N/A,FALSE,"PRJCTED QTRLY QTY's"}</definedName>
    <definedName name="bbbbbb" localSheetId="5" hidden="1">{#N/A,#N/A,FALSE,"PRJCTED QTRLY QTY's"}</definedName>
    <definedName name="bbbbbb" localSheetId="6" hidden="1">{#N/A,#N/A,FALSE,"PRJCTED QTRLY QTY's"}</definedName>
    <definedName name="bbbbbb" hidden="1">{#N/A,#N/A,FALSE,"PRJCTED QTRLY QTY's"}</definedName>
    <definedName name="f" localSheetId="0" hidden="1">{"'PRODUCTIONCOST SHEET'!$B$3:$G$48"}</definedName>
    <definedName name="f" localSheetId="11" hidden="1">{"'PRODUCTIONCOST SHEET'!$B$3:$G$48"}</definedName>
    <definedName name="f" localSheetId="10" hidden="1">{"'PRODUCTIONCOST SHEET'!$B$3:$G$48"}</definedName>
    <definedName name="f" localSheetId="9" hidden="1">{"'PRODUCTIONCOST SHEET'!$B$3:$G$48"}</definedName>
    <definedName name="f" localSheetId="4" hidden="1">{"'PRODUCTIONCOST SHEET'!$B$3:$G$48"}</definedName>
    <definedName name="f" localSheetId="8" hidden="1">{"'PRODUCTIONCOST SHEET'!$B$3:$G$48"}</definedName>
    <definedName name="f" localSheetId="7" hidden="1">{"'PRODUCTIONCOST SHEET'!$B$3:$G$48"}</definedName>
    <definedName name="f" localSheetId="5" hidden="1">{"'PRODUCTIONCOST SHEET'!$B$3:$G$48"}</definedName>
    <definedName name="f" localSheetId="6" hidden="1">{"'PRODUCTIONCOST SHEET'!$B$3:$G$48"}</definedName>
    <definedName name="f" hidden="1">{"'PRODUCTIONCOST SHEET'!$B$3:$G$48"}</definedName>
    <definedName name="ff" localSheetId="0" hidden="1">{#N/A,#N/A,FALSE,"PRJCTED MNTHLY QTY's"}</definedName>
    <definedName name="ff" localSheetId="11" hidden="1">{#N/A,#N/A,FALSE,"PRJCTED MNTHLY QTY's"}</definedName>
    <definedName name="ff" localSheetId="10" hidden="1">{#N/A,#N/A,FALSE,"PRJCTED MNTHLY QTY's"}</definedName>
    <definedName name="ff" localSheetId="9" hidden="1">{#N/A,#N/A,FALSE,"PRJCTED MNTHLY QTY's"}</definedName>
    <definedName name="ff" localSheetId="4" hidden="1">{#N/A,#N/A,FALSE,"PRJCTED MNTHLY QTY's"}</definedName>
    <definedName name="ff" localSheetId="8" hidden="1">{#N/A,#N/A,FALSE,"PRJCTED MNTHLY QTY's"}</definedName>
    <definedName name="ff" localSheetId="7" hidden="1">{#N/A,#N/A,FALSE,"PRJCTED MNTHLY QTY's"}</definedName>
    <definedName name="ff" localSheetId="5" hidden="1">{#N/A,#N/A,FALSE,"PRJCTED MNTHLY QTY's"}</definedName>
    <definedName name="ff" localSheetId="6" hidden="1">{#N/A,#N/A,FALSE,"PRJCTED MNTHLY QTY's"}</definedName>
    <definedName name="ff" hidden="1">{#N/A,#N/A,FALSE,"PRJCTED MNTHLY QTY's"}</definedName>
    <definedName name="fffff" localSheetId="0" hidden="1">{#N/A,#N/A,FALSE,"PRJCTED QTRLY QTY's"}</definedName>
    <definedName name="fffff" localSheetId="11" hidden="1">{#N/A,#N/A,FALSE,"PRJCTED QTRLY QTY's"}</definedName>
    <definedName name="fffff" localSheetId="10" hidden="1">{#N/A,#N/A,FALSE,"PRJCTED QTRLY QTY's"}</definedName>
    <definedName name="fffff" localSheetId="9" hidden="1">{#N/A,#N/A,FALSE,"PRJCTED QTRLY QTY's"}</definedName>
    <definedName name="fffff" localSheetId="4" hidden="1">{#N/A,#N/A,FALSE,"PRJCTED QTRLY QTY's"}</definedName>
    <definedName name="fffff" localSheetId="8" hidden="1">{#N/A,#N/A,FALSE,"PRJCTED QTRLY QTY's"}</definedName>
    <definedName name="fffff" localSheetId="7" hidden="1">{#N/A,#N/A,FALSE,"PRJCTED QTRLY QTY's"}</definedName>
    <definedName name="fffff" localSheetId="5" hidden="1">{#N/A,#N/A,FALSE,"PRJCTED QTRLY QTY's"}</definedName>
    <definedName name="fffff" localSheetId="6" hidden="1">{#N/A,#N/A,FALSE,"PRJCTED QTRLY QTY's"}</definedName>
    <definedName name="fffff" hidden="1">{#N/A,#N/A,FALSE,"PRJCTED QTRLY QTY's"}</definedName>
    <definedName name="gjk" localSheetId="0" hidden="1">{#N/A,#N/A,FALSE,"DI 2 YEAR MASTER SCHEDULE"}</definedName>
    <definedName name="gjk" localSheetId="11" hidden="1">{#N/A,#N/A,FALSE,"DI 2 YEAR MASTER SCHEDULE"}</definedName>
    <definedName name="gjk" localSheetId="10" hidden="1">{#N/A,#N/A,FALSE,"DI 2 YEAR MASTER SCHEDULE"}</definedName>
    <definedName name="gjk" localSheetId="9" hidden="1">{#N/A,#N/A,FALSE,"DI 2 YEAR MASTER SCHEDULE"}</definedName>
    <definedName name="gjk" localSheetId="4" hidden="1">{#N/A,#N/A,FALSE,"DI 2 YEAR MASTER SCHEDULE"}</definedName>
    <definedName name="gjk" localSheetId="8" hidden="1">{#N/A,#N/A,FALSE,"DI 2 YEAR MASTER SCHEDULE"}</definedName>
    <definedName name="gjk" localSheetId="7" hidden="1">{#N/A,#N/A,FALSE,"DI 2 YEAR MASTER SCHEDULE"}</definedName>
    <definedName name="gjk" localSheetId="5" hidden="1">{#N/A,#N/A,FALSE,"DI 2 YEAR MASTER SCHEDULE"}</definedName>
    <definedName name="gjk" localSheetId="6" hidden="1">{#N/A,#N/A,FALSE,"DI 2 YEAR MASTER SCHEDULE"}</definedName>
    <definedName name="gjk" hidden="1">{#N/A,#N/A,FALSE,"DI 2 YEAR MASTER SCHEDULE"}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1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1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9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0" hidden="1">{"'PRODUCTIONCOST SHEET'!$B$3:$G$48"}</definedName>
    <definedName name="HTML_Control" localSheetId="11" hidden="1">{"'PRODUCTIONCOST SHEET'!$B$3:$G$48"}</definedName>
    <definedName name="HTML_Control" localSheetId="10" hidden="1">{"'PRODUCTIONCOST SHEET'!$B$3:$G$48"}</definedName>
    <definedName name="HTML_Control" localSheetId="9" hidden="1">{"'PRODUCTIONCOST SHEET'!$B$3:$G$48"}</definedName>
    <definedName name="HTML_Control" localSheetId="4" hidden="1">{"'PRODUCTIONCOST SHEET'!$B$3:$G$48"}</definedName>
    <definedName name="HTML_Control" localSheetId="8" hidden="1">{"'PRODUCTIONCOST SHEET'!$B$3:$G$48"}</definedName>
    <definedName name="HTML_Control" localSheetId="7" hidden="1">{"'PRODUCTIONCOST SHEET'!$B$3:$G$48"}</definedName>
    <definedName name="HTML_Control" localSheetId="5" hidden="1">{"'PRODUCTIONCOST SHEET'!$B$3:$G$48"}</definedName>
    <definedName name="HTML_Control" localSheetId="6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" localSheetId="0" hidden="1">{#N/A,#N/A,FALSE,"DI 2 YEAR MASTER SCHEDULE"}</definedName>
    <definedName name="l" localSheetId="11" hidden="1">{#N/A,#N/A,FALSE,"DI 2 YEAR MASTER SCHEDULE"}</definedName>
    <definedName name="l" localSheetId="10" hidden="1">{#N/A,#N/A,FALSE,"DI 2 YEAR MASTER SCHEDULE"}</definedName>
    <definedName name="l" localSheetId="9" hidden="1">{#N/A,#N/A,FALSE,"DI 2 YEAR MASTER SCHEDULE"}</definedName>
    <definedName name="l" localSheetId="4" hidden="1">{#N/A,#N/A,FALSE,"DI 2 YEAR MASTER SCHEDULE"}</definedName>
    <definedName name="l" localSheetId="8" hidden="1">{#N/A,#N/A,FALSE,"DI 2 YEAR MASTER SCHEDULE"}</definedName>
    <definedName name="l" localSheetId="7" hidden="1">{#N/A,#N/A,FALSE,"DI 2 YEAR MASTER SCHEDULE"}</definedName>
    <definedName name="l" localSheetId="5" hidden="1">{#N/A,#N/A,FALSE,"DI 2 YEAR MASTER SCHEDULE"}</definedName>
    <definedName name="l" localSheetId="6" hidden="1">{#N/A,#N/A,FALSE,"DI 2 YEAR MASTER SCHEDULE"}</definedName>
    <definedName name="l" hidden="1">{#N/A,#N/A,FALSE,"DI 2 YEAR MASTER SCHEDULE"}</definedName>
    <definedName name="lkl" localSheetId="0" hidden="1">{#N/A,#N/A,FALSE,"DI 2 YEAR MASTER SCHEDULE"}</definedName>
    <definedName name="lkl" localSheetId="11" hidden="1">{#N/A,#N/A,FALSE,"DI 2 YEAR MASTER SCHEDULE"}</definedName>
    <definedName name="lkl" localSheetId="10" hidden="1">{#N/A,#N/A,FALSE,"DI 2 YEAR MASTER SCHEDULE"}</definedName>
    <definedName name="lkl" localSheetId="9" hidden="1">{#N/A,#N/A,FALSE,"DI 2 YEAR MASTER SCHEDULE"}</definedName>
    <definedName name="lkl" localSheetId="4" hidden="1">{#N/A,#N/A,FALSE,"DI 2 YEAR MASTER SCHEDULE"}</definedName>
    <definedName name="lkl" localSheetId="8" hidden="1">{#N/A,#N/A,FALSE,"DI 2 YEAR MASTER SCHEDULE"}</definedName>
    <definedName name="lkl" localSheetId="7" hidden="1">{#N/A,#N/A,FALSE,"DI 2 YEAR MASTER SCHEDULE"}</definedName>
    <definedName name="lkl" localSheetId="5" hidden="1">{#N/A,#N/A,FALSE,"DI 2 YEAR MASTER SCHEDULE"}</definedName>
    <definedName name="lkl" localSheetId="6" hidden="1">{#N/A,#N/A,FALSE,"DI 2 YEAR MASTER SCHEDULE"}</definedName>
    <definedName name="lkl" hidden="1">{#N/A,#N/A,FALSE,"DI 2 YEAR MASTER SCHEDULE"}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1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1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9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0" hidden="1">{#N/A,#N/A,FALSE,"PRJCTED QTRLY $'s"}</definedName>
    <definedName name="nn" localSheetId="11" hidden="1">{#N/A,#N/A,FALSE,"PRJCTED QTRLY $'s"}</definedName>
    <definedName name="nn" localSheetId="10" hidden="1">{#N/A,#N/A,FALSE,"PRJCTED QTRLY $'s"}</definedName>
    <definedName name="nn" localSheetId="9" hidden="1">{#N/A,#N/A,FALSE,"PRJCTED QTRLY $'s"}</definedName>
    <definedName name="nn" localSheetId="4" hidden="1">{#N/A,#N/A,FALSE,"PRJCTED QTRLY $'s"}</definedName>
    <definedName name="nn" localSheetId="8" hidden="1">{#N/A,#N/A,FALSE,"PRJCTED QTRLY $'s"}</definedName>
    <definedName name="nn" localSheetId="7" hidden="1">{#N/A,#N/A,FALSE,"PRJCTED QTRLY $'s"}</definedName>
    <definedName name="nn" localSheetId="5" hidden="1">{#N/A,#N/A,FALSE,"PRJCTED QTRLY $'s"}</definedName>
    <definedName name="nn" localSheetId="6" hidden="1">{#N/A,#N/A,FALSE,"PRJCTED QTRLY $'s"}</definedName>
    <definedName name="nn" hidden="1">{#N/A,#N/A,FALSE,"PRJCTED QTRLY $'s"}</definedName>
    <definedName name="Output_level_1">'[1]4.2_LRScheme_Expenditure'!$B$533:$B$557</definedName>
    <definedName name="Output_level_3">'[1]4.2_LRScheme_Expenditure'!$B$583:$B$584</definedName>
    <definedName name="Pal_Workbook_GUID" hidden="1">"LJ9YVKRJVQ1A1KNUG7XIT5A9"</definedName>
    <definedName name="qs" localSheetId="0" hidden="1">{#N/A,#N/A,FALSE,"PRJCTED MNTHLY QTY's"}</definedName>
    <definedName name="qs" localSheetId="11" hidden="1">{#N/A,#N/A,FALSE,"PRJCTED MNTHLY QTY's"}</definedName>
    <definedName name="qs" localSheetId="10" hidden="1">{#N/A,#N/A,FALSE,"PRJCTED MNTHLY QTY's"}</definedName>
    <definedName name="qs" localSheetId="9" hidden="1">{#N/A,#N/A,FALSE,"PRJCTED MNTHLY QTY's"}</definedName>
    <definedName name="qs" localSheetId="4" hidden="1">{#N/A,#N/A,FALSE,"PRJCTED MNTHLY QTY's"}</definedName>
    <definedName name="qs" localSheetId="8" hidden="1">{#N/A,#N/A,FALSE,"PRJCTED MNTHLY QTY's"}</definedName>
    <definedName name="qs" localSheetId="7" hidden="1">{#N/A,#N/A,FALSE,"PRJCTED MNTHLY QTY's"}</definedName>
    <definedName name="qs" localSheetId="5" hidden="1">{#N/A,#N/A,FALSE,"PRJCTED MNTHLY QTY's"}</definedName>
    <definedName name="qs" localSheetId="6" hidden="1">{#N/A,#N/A,FALSE,"PRJCTED MNTHLY QTY's"}</definedName>
    <definedName name="qs" hidden="1">{#N/A,#N/A,FALSE,"PRJCTED MNTHLY QTY's"}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sysID" hidden="1">"708C5W7SBKP804JT78WJ0JNKI"</definedName>
    <definedName name="SAPwbID" hidden="1">"ARS"</definedName>
    <definedName name="Scheme_status">'[1]4.2_LRScheme_Expenditure'!$B$522:$B$530</definedName>
    <definedName name="Status">'[1]4.8_Physical_Security_Capex'!$T$15:$T$18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u" localSheetId="0" hidden="1">{#VALUE!,#N/A,FALSE,0}</definedName>
    <definedName name="u" localSheetId="11" hidden="1">{#VALUE!,#N/A,FALSE,0}</definedName>
    <definedName name="u" localSheetId="10" hidden="1">{#VALUE!,#N/A,FALSE,0}</definedName>
    <definedName name="u" localSheetId="9" hidden="1">{#VALUE!,#N/A,FALSE,0}</definedName>
    <definedName name="u" localSheetId="4" hidden="1">{#VALUE!,#N/A,FALSE,0}</definedName>
    <definedName name="u" localSheetId="8" hidden="1">{#VALUE!,#N/A,FALSE,0}</definedName>
    <definedName name="u" localSheetId="7" hidden="1">{#VALUE!,#N/A,FALSE,0}</definedName>
    <definedName name="u" localSheetId="5" hidden="1">{#VALUE!,#N/A,FALSE,0}</definedName>
    <definedName name="u" localSheetId="6" hidden="1">{#VALUE!,#N/A,FALSE,0}</definedName>
    <definedName name="u" hidden="1">{#VALUE!,#N/A,FALSE,0}</definedName>
    <definedName name="UAG" localSheetId="0" hidden="1">{#N/A,#N/A,FALSE,"DI 2 YEAR MASTER SCHEDULE"}</definedName>
    <definedName name="UAG" localSheetId="11" hidden="1">{#N/A,#N/A,FALSE,"DI 2 YEAR MASTER SCHEDULE"}</definedName>
    <definedName name="UAG" localSheetId="10" hidden="1">{#N/A,#N/A,FALSE,"DI 2 YEAR MASTER SCHEDULE"}</definedName>
    <definedName name="UAG" localSheetId="9" hidden="1">{#N/A,#N/A,FALSE,"DI 2 YEAR MASTER SCHEDULE"}</definedName>
    <definedName name="UAG" localSheetId="4" hidden="1">{#N/A,#N/A,FALSE,"DI 2 YEAR MASTER SCHEDULE"}</definedName>
    <definedName name="UAG" localSheetId="8" hidden="1">{#N/A,#N/A,FALSE,"DI 2 YEAR MASTER SCHEDULE"}</definedName>
    <definedName name="UAG" localSheetId="7" hidden="1">{#N/A,#N/A,FALSE,"DI 2 YEAR MASTER SCHEDULE"}</definedName>
    <definedName name="UAG" localSheetId="5" hidden="1">{#N/A,#N/A,FALSE,"DI 2 YEAR MASTER SCHEDULE"}</definedName>
    <definedName name="UAG" localSheetId="6" hidden="1">{#N/A,#N/A,FALSE,"DI 2 YEAR MASTER SCHEDULE"}</definedName>
    <definedName name="UAG" hidden="1">{#N/A,#N/A,FALSE,"DI 2 YEAR MASTER SCHEDULE"}</definedName>
    <definedName name="v" localSheetId="0" hidden="1">{"Japan_Capers_Ed_Pub",#N/A,FALSE,"DI 2 YEAR MASTER SCHEDULE"}</definedName>
    <definedName name="v" localSheetId="11" hidden="1">{"Japan_Capers_Ed_Pub",#N/A,FALSE,"DI 2 YEAR MASTER SCHEDULE"}</definedName>
    <definedName name="v" localSheetId="10" hidden="1">{"Japan_Capers_Ed_Pub",#N/A,FALSE,"DI 2 YEAR MASTER SCHEDULE"}</definedName>
    <definedName name="v" localSheetId="9" hidden="1">{"Japan_Capers_Ed_Pub",#N/A,FALSE,"DI 2 YEAR MASTER SCHEDULE"}</definedName>
    <definedName name="v" localSheetId="4" hidden="1">{"Japan_Capers_Ed_Pub",#N/A,FALSE,"DI 2 YEAR MASTER SCHEDULE"}</definedName>
    <definedName name="v" localSheetId="8" hidden="1">{"Japan_Capers_Ed_Pub",#N/A,FALSE,"DI 2 YEAR MASTER SCHEDULE"}</definedName>
    <definedName name="v" localSheetId="7" hidden="1">{"Japan_Capers_Ed_Pub",#N/A,FALSE,"DI 2 YEAR MASTER SCHEDULE"}</definedName>
    <definedName name="v" localSheetId="5" hidden="1">{"Japan_Capers_Ed_Pub",#N/A,FALSE,"DI 2 YEAR MASTER SCHEDULE"}</definedName>
    <definedName name="v" localSheetId="6" hidden="1">{"Japan_Capers_Ed_Pub",#N/A,FALSE,"DI 2 YEAR MASTER SCHEDULE"}</definedName>
    <definedName name="v" hidden="1">{"Japan_Capers_Ed_Pub",#N/A,FALSE,"DI 2 YEAR MASTER SCHEDULE"}</definedName>
    <definedName name="wrn.CapersPlotter." localSheetId="0" hidden="1">{#N/A,#N/A,FALSE,"DI 2 YEAR MASTER SCHEDULE"}</definedName>
    <definedName name="wrn.CapersPlotter." localSheetId="11" hidden="1">{#N/A,#N/A,FALSE,"DI 2 YEAR MASTER SCHEDULE"}</definedName>
    <definedName name="wrn.CapersPlotter." localSheetId="10" hidden="1">{#N/A,#N/A,FALSE,"DI 2 YEAR MASTER SCHEDULE"}</definedName>
    <definedName name="wrn.CapersPlotter." localSheetId="9" hidden="1">{#N/A,#N/A,FALSE,"DI 2 YEAR MASTER SCHEDULE"}</definedName>
    <definedName name="wrn.CapersPlotter." localSheetId="4" hidden="1">{#N/A,#N/A,FALSE,"DI 2 YEAR MASTER SCHEDULE"}</definedName>
    <definedName name="wrn.CapersPlotter." localSheetId="8" hidden="1">{#N/A,#N/A,FALSE,"DI 2 YEAR MASTER SCHEDULE"}</definedName>
    <definedName name="wrn.CapersPlotter." localSheetId="7" hidden="1">{#N/A,#N/A,FALSE,"DI 2 YEAR MASTER SCHEDULE"}</definedName>
    <definedName name="wrn.CapersPlotter." localSheetId="5" hidden="1">{#N/A,#N/A,FALSE,"DI 2 YEAR MASTER SCHEDULE"}</definedName>
    <definedName name="wrn.CapersPlotter." localSheetId="6" hidden="1">{#N/A,#N/A,FALSE,"DI 2 YEAR MASTER SCHEDULE"}</definedName>
    <definedName name="wrn.CapersPlotter." hidden="1">{#N/A,#N/A,FALSE,"DI 2 YEAR MASTER SCHEDULE"}</definedName>
    <definedName name="wrn.Edutainment._.Priority._.List." localSheetId="0" hidden="1">{#N/A,#N/A,FALSE,"DI 2 YEAR MASTER SCHEDULE"}</definedName>
    <definedName name="wrn.Edutainment._.Priority._.List." localSheetId="11" hidden="1">{#N/A,#N/A,FALSE,"DI 2 YEAR MASTER SCHEDULE"}</definedName>
    <definedName name="wrn.Edutainment._.Priority._.List." localSheetId="10" hidden="1">{#N/A,#N/A,FALSE,"DI 2 YEAR MASTER SCHEDULE"}</definedName>
    <definedName name="wrn.Edutainment._.Priority._.List." localSheetId="9" hidden="1">{#N/A,#N/A,FALSE,"DI 2 YEAR MASTER SCHEDULE"}</definedName>
    <definedName name="wrn.Edutainment._.Priority._.List." localSheetId="4" hidden="1">{#N/A,#N/A,FALSE,"DI 2 YEAR MASTER SCHEDULE"}</definedName>
    <definedName name="wrn.Edutainment._.Priority._.List." localSheetId="8" hidden="1">{#N/A,#N/A,FALSE,"DI 2 YEAR MASTER SCHEDULE"}</definedName>
    <definedName name="wrn.Edutainment._.Priority._.List." localSheetId="7" hidden="1">{#N/A,#N/A,FALSE,"DI 2 YEAR MASTER SCHEDULE"}</definedName>
    <definedName name="wrn.Edutainment._.Priority._.List." localSheetId="5" hidden="1">{#N/A,#N/A,FALSE,"DI 2 YEAR MASTER SCHEDULE"}</definedName>
    <definedName name="wrn.Edutainment._.Priority._.List." localSheetId="6" hidden="1">{#N/A,#N/A,FALSE,"DI 2 YEAR MASTER SCHEDULE"}</definedName>
    <definedName name="wrn.Edutainment._.Priority._.List." hidden="1">{#N/A,#N/A,FALSE,"DI 2 YEAR MASTER SCHEDULE"}</definedName>
    <definedName name="wrn.Japan_Capers_Ed._.Pub." localSheetId="0" hidden="1">{"Japan_Capers_Ed_Pub",#N/A,FALSE,"DI 2 YEAR MASTER SCHEDULE"}</definedName>
    <definedName name="wrn.Japan_Capers_Ed._.Pub." localSheetId="11" hidden="1">{"Japan_Capers_Ed_Pub",#N/A,FALSE,"DI 2 YEAR MASTER SCHEDULE"}</definedName>
    <definedName name="wrn.Japan_Capers_Ed._.Pub." localSheetId="10" hidden="1">{"Japan_Capers_Ed_Pub",#N/A,FALSE,"DI 2 YEAR MASTER SCHEDULE"}</definedName>
    <definedName name="wrn.Japan_Capers_Ed._.Pub." localSheetId="9" hidden="1">{"Japan_Capers_Ed_Pub",#N/A,FALSE,"DI 2 YEAR MASTER SCHEDULE"}</definedName>
    <definedName name="wrn.Japan_Capers_Ed._.Pub." localSheetId="4" hidden="1">{"Japan_Capers_Ed_Pub",#N/A,FALSE,"DI 2 YEAR MASTER SCHEDULE"}</definedName>
    <definedName name="wrn.Japan_Capers_Ed._.Pub." localSheetId="8" hidden="1">{"Japan_Capers_Ed_Pub",#N/A,FALSE,"DI 2 YEAR MASTER SCHEDULE"}</definedName>
    <definedName name="wrn.Japan_Capers_Ed._.Pub." localSheetId="7" hidden="1">{"Japan_Capers_Ed_Pub",#N/A,FALSE,"DI 2 YEAR MASTER SCHEDULE"}</definedName>
    <definedName name="wrn.Japan_Capers_Ed._.Pub." localSheetId="5" hidden="1">{"Japan_Capers_Ed_Pub",#N/A,FALSE,"DI 2 YEAR MASTER SCHEDULE"}</definedName>
    <definedName name="wrn.Japan_Capers_Ed._.Pub." localSheetId="6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0" hidden="1">{#N/A,#N/A,FALSE,"DI 2 YEAR MASTER SCHEDULE"}</definedName>
    <definedName name="wrn.Priority._.list." localSheetId="11" hidden="1">{#N/A,#N/A,FALSE,"DI 2 YEAR MASTER SCHEDULE"}</definedName>
    <definedName name="wrn.Priority._.list." localSheetId="10" hidden="1">{#N/A,#N/A,FALSE,"DI 2 YEAR MASTER SCHEDULE"}</definedName>
    <definedName name="wrn.Priority._.list." localSheetId="9" hidden="1">{#N/A,#N/A,FALSE,"DI 2 YEAR MASTER SCHEDULE"}</definedName>
    <definedName name="wrn.Priority._.list." localSheetId="4" hidden="1">{#N/A,#N/A,FALSE,"DI 2 YEAR MASTER SCHEDULE"}</definedName>
    <definedName name="wrn.Priority._.list." localSheetId="8" hidden="1">{#N/A,#N/A,FALSE,"DI 2 YEAR MASTER SCHEDULE"}</definedName>
    <definedName name="wrn.Priority._.list." localSheetId="7" hidden="1">{#N/A,#N/A,FALSE,"DI 2 YEAR MASTER SCHEDULE"}</definedName>
    <definedName name="wrn.Priority._.list." localSheetId="5" hidden="1">{#N/A,#N/A,FALSE,"DI 2 YEAR MASTER SCHEDULE"}</definedName>
    <definedName name="wrn.Priority._.list." localSheetId="6" hidden="1">{#N/A,#N/A,FALSE,"DI 2 YEAR MASTER SCHEDULE"}</definedName>
    <definedName name="wrn.Priority._.list." hidden="1">{#N/A,#N/A,FALSE,"DI 2 YEAR MASTER SCHEDULE"}</definedName>
    <definedName name="wrn.Prjcted._.Mnthly._.Qtys." localSheetId="0" hidden="1">{#N/A,#N/A,FALSE,"PRJCTED MNTHLY QTY's"}</definedName>
    <definedName name="wrn.Prjcted._.Mnthly._.Qtys." localSheetId="11" hidden="1">{#N/A,#N/A,FALSE,"PRJCTED MNTHLY QTY's"}</definedName>
    <definedName name="wrn.Prjcted._.Mnthly._.Qtys." localSheetId="10" hidden="1">{#N/A,#N/A,FALSE,"PRJCTED MNTHLY QTY's"}</definedName>
    <definedName name="wrn.Prjcted._.Mnthly._.Qtys." localSheetId="9" hidden="1">{#N/A,#N/A,FALSE,"PRJCTED MNTHLY QTY's"}</definedName>
    <definedName name="wrn.Prjcted._.Mnthly._.Qtys." localSheetId="4" hidden="1">{#N/A,#N/A,FALSE,"PRJCTED MNTHLY QTY's"}</definedName>
    <definedName name="wrn.Prjcted._.Mnthly._.Qtys." localSheetId="8" hidden="1">{#N/A,#N/A,FALSE,"PRJCTED MNTHLY QTY's"}</definedName>
    <definedName name="wrn.Prjcted._.Mnthly._.Qtys." localSheetId="7" hidden="1">{#N/A,#N/A,FALSE,"PRJCTED MNTHLY QTY's"}</definedName>
    <definedName name="wrn.Prjcted._.Mnthly._.Qtys." localSheetId="5" hidden="1">{#N/A,#N/A,FALSE,"PRJCTED MNTHLY QTY's"}</definedName>
    <definedName name="wrn.Prjcted._.Mnthly._.Qtys." localSheetId="6" hidden="1">{#N/A,#N/A,FALSE,"PRJCTED MNTHLY QTY's"}</definedName>
    <definedName name="wrn.Prjcted._.Mnthly._.Qtys." hidden="1">{#N/A,#N/A,FALSE,"PRJCTED MNTHLY QTY's"}</definedName>
    <definedName name="wrn.Prjcted._.Qtrly._.Dollars." localSheetId="0" hidden="1">{#N/A,#N/A,FALSE,"PRJCTED QTRLY $'s"}</definedName>
    <definedName name="wrn.Prjcted._.Qtrly._.Dollars." localSheetId="11" hidden="1">{#N/A,#N/A,FALSE,"PRJCTED QTRLY $'s"}</definedName>
    <definedName name="wrn.Prjcted._.Qtrly._.Dollars." localSheetId="10" hidden="1">{#N/A,#N/A,FALSE,"PRJCTED QTRLY $'s"}</definedName>
    <definedName name="wrn.Prjcted._.Qtrly._.Dollars." localSheetId="9" hidden="1">{#N/A,#N/A,FALSE,"PRJCTED QTRLY $'s"}</definedName>
    <definedName name="wrn.Prjcted._.Qtrly._.Dollars." localSheetId="4" hidden="1">{#N/A,#N/A,FALSE,"PRJCTED QTRLY $'s"}</definedName>
    <definedName name="wrn.Prjcted._.Qtrly._.Dollars." localSheetId="8" hidden="1">{#N/A,#N/A,FALSE,"PRJCTED QTRLY $'s"}</definedName>
    <definedName name="wrn.Prjcted._.Qtrly._.Dollars." localSheetId="7" hidden="1">{#N/A,#N/A,FALSE,"PRJCTED QTRLY $'s"}</definedName>
    <definedName name="wrn.Prjcted._.Qtrly._.Dollars." localSheetId="5" hidden="1">{#N/A,#N/A,FALSE,"PRJCTED QTRLY $'s"}</definedName>
    <definedName name="wrn.Prjcted._.Qtrly._.Dollars." localSheetId="6" hidden="1">{#N/A,#N/A,FALSE,"PRJCTED QTRLY $'s"}</definedName>
    <definedName name="wrn.Prjcted._.Qtrly._.Dollars." hidden="1">{#N/A,#N/A,FALSE,"PRJCTED QTRLY $'s"}</definedName>
    <definedName name="wrn.Prjcted._.Qtrly._.Qtys." localSheetId="0" hidden="1">{#N/A,#N/A,FALSE,"PRJCTED QTRLY QTY's"}</definedName>
    <definedName name="wrn.Prjcted._.Qtrly._.Qtys." localSheetId="11" hidden="1">{#N/A,#N/A,FALSE,"PRJCTED QTRLY QTY's"}</definedName>
    <definedName name="wrn.Prjcted._.Qtrly._.Qtys." localSheetId="10" hidden="1">{#N/A,#N/A,FALSE,"PRJCTED QTRLY QTY's"}</definedName>
    <definedName name="wrn.Prjcted._.Qtrly._.Qtys." localSheetId="9" hidden="1">{#N/A,#N/A,FALSE,"PRJCTED QTRLY QTY's"}</definedName>
    <definedName name="wrn.Prjcted._.Qtrly._.Qtys." localSheetId="4" hidden="1">{#N/A,#N/A,FALSE,"PRJCTED QTRLY QTY's"}</definedName>
    <definedName name="wrn.Prjcted._.Qtrly._.Qtys." localSheetId="8" hidden="1">{#N/A,#N/A,FALSE,"PRJCTED QTRLY QTY's"}</definedName>
    <definedName name="wrn.Prjcted._.Qtrly._.Qtys." localSheetId="7" hidden="1">{#N/A,#N/A,FALSE,"PRJCTED QTRLY QTY's"}</definedName>
    <definedName name="wrn.Prjcted._.Qtrly._.Qtys." localSheetId="5" hidden="1">{#N/A,#N/A,FALSE,"PRJCTED QTRLY QTY's"}</definedName>
    <definedName name="wrn.Prjcted._.Qtrly._.Qtys." localSheetId="6" hidden="1">{#N/A,#N/A,FALSE,"PRJCTED QTRLY QTY's"}</definedName>
    <definedName name="wrn.Prjcted._.Qtrly._.Qtys." hidden="1">{#N/A,#N/A,FALSE,"PRJCTED QTRLY QTY's"}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1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1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9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6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1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1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9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6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0" hidden="1">{#N/A,#N/A,FALSE,"DI 2 YEAR MASTER SCHEDULE"}</definedName>
    <definedName name="x" localSheetId="11" hidden="1">{#N/A,#N/A,FALSE,"DI 2 YEAR MASTER SCHEDULE"}</definedName>
    <definedName name="x" localSheetId="10" hidden="1">{#N/A,#N/A,FALSE,"DI 2 YEAR MASTER SCHEDULE"}</definedName>
    <definedName name="x" localSheetId="9" hidden="1">{#N/A,#N/A,FALSE,"DI 2 YEAR MASTER SCHEDULE"}</definedName>
    <definedName name="x" localSheetId="4" hidden="1">{#N/A,#N/A,FALSE,"DI 2 YEAR MASTER SCHEDULE"}</definedName>
    <definedName name="x" localSheetId="8" hidden="1">{#N/A,#N/A,FALSE,"DI 2 YEAR MASTER SCHEDULE"}</definedName>
    <definedName name="x" localSheetId="7" hidden="1">{#N/A,#N/A,FALSE,"DI 2 YEAR MASTER SCHEDULE"}</definedName>
    <definedName name="x" localSheetId="5" hidden="1">{#N/A,#N/A,FALSE,"DI 2 YEAR MASTER SCHEDULE"}</definedName>
    <definedName name="x" localSheetId="6" hidden="1">{#N/A,#N/A,FALSE,"DI 2 YEAR MASTER SCHEDULE"}</definedName>
    <definedName name="x" hidden="1">{#N/A,#N/A,FALSE,"DI 2 YEAR MASTER SCHEDULE"}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1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1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9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6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0" hidden="1">{#N/A,#N/A,FALSE,"DI 2 YEAR MASTER SCHEDULE"}</definedName>
    <definedName name="z" localSheetId="11" hidden="1">{#N/A,#N/A,FALSE,"DI 2 YEAR MASTER SCHEDULE"}</definedName>
    <definedName name="z" localSheetId="10" hidden="1">{#N/A,#N/A,FALSE,"DI 2 YEAR MASTER SCHEDULE"}</definedName>
    <definedName name="z" localSheetId="9" hidden="1">{#N/A,#N/A,FALSE,"DI 2 YEAR MASTER SCHEDULE"}</definedName>
    <definedName name="z" localSheetId="4" hidden="1">{#N/A,#N/A,FALSE,"DI 2 YEAR MASTER SCHEDULE"}</definedName>
    <definedName name="z" localSheetId="8" hidden="1">{#N/A,#N/A,FALSE,"DI 2 YEAR MASTER SCHEDULE"}</definedName>
    <definedName name="z" localSheetId="7" hidden="1">{#N/A,#N/A,FALSE,"DI 2 YEAR MASTER SCHEDULE"}</definedName>
    <definedName name="z" localSheetId="5" hidden="1">{#N/A,#N/A,FALSE,"DI 2 YEAR MASTER SCHEDULE"}</definedName>
    <definedName name="z" localSheetId="6" hidden="1">{#N/A,#N/A,FALSE,"DI 2 YEAR MASTER SCHEDULE"}</definedName>
    <definedName name="z" hidden="1">{#N/A,#N/A,FALSE,"DI 2 YEAR MASTER SCHEDULE"}</definedName>
  </definedNames>
  <calcPr calcId="162913"/>
</workbook>
</file>

<file path=xl/calcChain.xml><?xml version="1.0" encoding="utf-8"?>
<calcChain xmlns="http://schemas.openxmlformats.org/spreadsheetml/2006/main">
  <c r="D7" i="28" l="1"/>
  <c r="C7" i="28"/>
  <c r="I8" i="29" l="1"/>
  <c r="E8" i="29"/>
  <c r="D18" i="33" l="1"/>
  <c r="C18" i="33" l="1"/>
  <c r="C9" i="31"/>
  <c r="H8" i="29"/>
  <c r="G8" i="29"/>
  <c r="D8" i="29"/>
  <c r="C8" i="29"/>
  <c r="J7" i="29"/>
  <c r="I7" i="29"/>
  <c r="E7" i="29"/>
  <c r="F7" i="29" s="1"/>
  <c r="J6" i="29"/>
  <c r="I6" i="29"/>
  <c r="J8" i="29" s="1"/>
  <c r="E6" i="29"/>
  <c r="F8" i="29" s="1"/>
  <c r="D9" i="28"/>
  <c r="C9" i="28"/>
  <c r="E6" i="28"/>
  <c r="E7" i="28" s="1"/>
  <c r="E9" i="28" s="1"/>
  <c r="E5" i="28"/>
  <c r="F6" i="29" l="1"/>
  <c r="G8" i="10" l="1"/>
  <c r="H8" i="10" l="1"/>
  <c r="C21" i="25" l="1"/>
  <c r="C26" i="25"/>
  <c r="C25" i="25"/>
  <c r="C24" i="25"/>
  <c r="C23" i="25"/>
  <c r="C22" i="25"/>
  <c r="C20" i="25"/>
  <c r="B54" i="25" s="1"/>
  <c r="C54" i="25"/>
  <c r="C19" i="25"/>
  <c r="C18" i="25"/>
  <c r="C17" i="25"/>
  <c r="C16" i="25"/>
  <c r="C15" i="25"/>
  <c r="B52" i="25"/>
  <c r="B51" i="25" l="1"/>
  <c r="C51" i="25"/>
  <c r="C52" i="25" s="1"/>
  <c r="A3" i="25"/>
</calcChain>
</file>

<file path=xl/sharedStrings.xml><?xml version="1.0" encoding="utf-8"?>
<sst xmlns="http://schemas.openxmlformats.org/spreadsheetml/2006/main" count="238" uniqueCount="159">
  <si>
    <t>Chapter</t>
  </si>
  <si>
    <t>Company</t>
  </si>
  <si>
    <t>NGGT</t>
  </si>
  <si>
    <t>NGET</t>
  </si>
  <si>
    <t>SHE</t>
  </si>
  <si>
    <t>SPT</t>
  </si>
  <si>
    <t>2013-14</t>
  </si>
  <si>
    <t>2014-15</t>
  </si>
  <si>
    <t>2015-16</t>
  </si>
  <si>
    <t>Customer satisfaction survey score (out of 10)</t>
  </si>
  <si>
    <t>Stakeholder satisfaction survey score (out of 10)</t>
  </si>
  <si>
    <t xml:space="preserve">Company </t>
  </si>
  <si>
    <t>Stakeholder engagement score (out of 10)</t>
  </si>
  <si>
    <t>Scope 1</t>
  </si>
  <si>
    <t>Scope 2</t>
  </si>
  <si>
    <t>Scope 3</t>
  </si>
  <si>
    <t>Number of projects</t>
  </si>
  <si>
    <t>Allowance</t>
  </si>
  <si>
    <t>Actual/forecast</t>
  </si>
  <si>
    <t>Opex</t>
  </si>
  <si>
    <t>Total</t>
  </si>
  <si>
    <t>N/A</t>
  </si>
  <si>
    <t>Total BCF</t>
  </si>
  <si>
    <t>GDNs average</t>
  </si>
  <si>
    <t>NIA Expenditure (£m)</t>
  </si>
  <si>
    <t>Load related capex</t>
  </si>
  <si>
    <t>Non load related capex</t>
  </si>
  <si>
    <t>Actual</t>
  </si>
  <si>
    <t xml:space="preserve">Difference </t>
  </si>
  <si>
    <t>Innovation</t>
  </si>
  <si>
    <t>Total allowed expenditure</t>
  </si>
  <si>
    <t>Actual expenditure</t>
  </si>
  <si>
    <t>2016-17</t>
  </si>
  <si>
    <t>2017-18</t>
  </si>
  <si>
    <t>RIIO-T1 Regulatory Instructions and Guidance</t>
  </si>
  <si>
    <t>National Grid Gas Transmission</t>
  </si>
  <si>
    <t>Universal Data</t>
  </si>
  <si>
    <t>Company Name:</t>
  </si>
  <si>
    <t>Company Short Name:</t>
  </si>
  <si>
    <t>NGGT Transmission</t>
  </si>
  <si>
    <t>Reporting Year: (enter 2007 for 2006/07)</t>
  </si>
  <si>
    <t>Version (Number)</t>
  </si>
  <si>
    <t>Submitted Date:</t>
  </si>
  <si>
    <t>Reporting Year - 6</t>
  </si>
  <si>
    <t>Reporting Year - 5</t>
  </si>
  <si>
    <t>Reporting Year - 4</t>
  </si>
  <si>
    <t>Reporting Year - 3</t>
  </si>
  <si>
    <t>Reporting Year - 2</t>
  </si>
  <si>
    <t>Reporting Year - 1</t>
  </si>
  <si>
    <t>Reporting Year:</t>
  </si>
  <si>
    <t>Reporting Year + 1</t>
  </si>
  <si>
    <t>Reporting Year + 2</t>
  </si>
  <si>
    <t>Reporting Year + 3</t>
  </si>
  <si>
    <t>Reporting Year + 4</t>
  </si>
  <si>
    <t>Reporting Year + 5</t>
  </si>
  <si>
    <t>Error Limit lower than (Rounding)</t>
  </si>
  <si>
    <t>RPI Index</t>
  </si>
  <si>
    <t>Financial year average RPI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</si>
  <si>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</si>
  <si>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</si>
  <si>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</si>
  <si>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</si>
  <si>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</si>
  <si>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</si>
  <si>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</si>
  <si>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</si>
  <si>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</si>
  <si>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</si>
  <si>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</si>
  <si>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</si>
  <si>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</si>
  <si>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</si>
  <si>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</si>
  <si>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</si>
  <si>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</si>
  <si>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</si>
  <si>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incentives</t>
  </si>
  <si>
    <t>Safety</t>
  </si>
  <si>
    <t>Environment</t>
  </si>
  <si>
    <t>Customer satisfaction</t>
  </si>
  <si>
    <t>Connections</t>
  </si>
  <si>
    <t>Toex incentive mechanism (company share)</t>
  </si>
  <si>
    <t>No issues</t>
  </si>
  <si>
    <t>Reliability and availability</t>
  </si>
  <si>
    <t>2018-19</t>
  </si>
  <si>
    <t>Allowed expenditure after sharing</t>
  </si>
  <si>
    <t>% change</t>
  </si>
  <si>
    <t>Allowance
£2,265m</t>
  </si>
  <si>
    <t>Actual
£2,377m</t>
  </si>
  <si>
    <t>Allowance
£2,922m</t>
  </si>
  <si>
    <t>Forecasting
£3,212m</t>
  </si>
  <si>
    <t>Transmission Owner</t>
  </si>
  <si>
    <t>System Operator</t>
  </si>
  <si>
    <t>Non operational capex</t>
  </si>
  <si>
    <t>Demand forecasting</t>
  </si>
  <si>
    <t>Residual balancing</t>
  </si>
  <si>
    <t>Maintenance</t>
  </si>
  <si>
    <t>CAP</t>
  </si>
  <si>
    <t>National Transmission System (NTS) shrinkage</t>
  </si>
  <si>
    <t>Return on Regulatory Equity (RoRE)</t>
  </si>
  <si>
    <t>Stakeholder Engagement Results</t>
  </si>
  <si>
    <t>Customer Satisfaction Survey Results</t>
  </si>
  <si>
    <t>Stakeholder Satisfaction Survey Results</t>
  </si>
  <si>
    <t>Totex Performance incl UMs</t>
  </si>
  <si>
    <t>TO Performance</t>
  </si>
  <si>
    <t>TO Breakdown</t>
  </si>
  <si>
    <t>SO Performance</t>
  </si>
  <si>
    <t>Total Expenditure</t>
  </si>
  <si>
    <t>Transmission Owner Performance</t>
  </si>
  <si>
    <t>System Operator Performance</t>
  </si>
  <si>
    <t>Business Carbon Footprint</t>
  </si>
  <si>
    <t>Return on Regulatory Equity</t>
  </si>
  <si>
    <t>Surveys</t>
  </si>
  <si>
    <t>Output Performance</t>
  </si>
  <si>
    <t>Index</t>
  </si>
  <si>
    <t>Output/Incentive Performance</t>
  </si>
  <si>
    <r>
      <t>Earned</t>
    </r>
    <r>
      <rPr>
        <b/>
        <vertAlign val="superscript"/>
        <sz val="10"/>
        <color theme="0"/>
        <rFont val="Verdana"/>
        <family val="2"/>
      </rPr>
      <t>1</t>
    </r>
  </si>
  <si>
    <r>
      <t xml:space="preserve">Stakeholder satisfaction output
</t>
    </r>
    <r>
      <rPr>
        <i/>
        <sz val="10"/>
        <color theme="1"/>
        <rFont val="Verdana"/>
        <family val="2"/>
      </rPr>
      <t>comprises:</t>
    </r>
    <r>
      <rPr>
        <sz val="10"/>
        <color theme="1"/>
        <rFont val="Verdana"/>
        <family val="2"/>
      </rPr>
      <t xml:space="preserve">
</t>
    </r>
    <r>
      <rPr>
        <i/>
        <sz val="10"/>
        <color theme="1"/>
        <rFont val="Verdana"/>
        <family val="2"/>
      </rPr>
      <t>- stakeholder engagement
- customer and stakeholder satisfaction survey</t>
    </r>
  </si>
  <si>
    <r>
      <t xml:space="preserve">£4.2m
</t>
    </r>
    <r>
      <rPr>
        <i/>
        <sz val="10"/>
        <color theme="1"/>
        <rFont val="Verdana"/>
        <family val="2"/>
      </rPr>
      <t>£0.6m
£3.6m</t>
    </r>
  </si>
  <si>
    <r>
      <t xml:space="preserve">£10.3m
</t>
    </r>
    <r>
      <rPr>
        <i/>
        <sz val="10"/>
        <color theme="1"/>
        <rFont val="Verdana"/>
        <family val="2"/>
      </rPr>
      <t>£3.4m
£6.9m</t>
    </r>
  </si>
  <si>
    <t>Capacity constraint management</t>
  </si>
  <si>
    <t>Allowed equity return (incl. IQI)</t>
  </si>
  <si>
    <t>Operational RoRE</t>
  </si>
  <si>
    <t>Financing and tax performance</t>
  </si>
  <si>
    <t>Total RoRE</t>
  </si>
  <si>
    <r>
      <t>Greenhouse gas emissions</t>
    </r>
    <r>
      <rPr>
        <vertAlign val="superscript"/>
        <sz val="10"/>
        <color theme="1"/>
        <rFont val="Verdana"/>
        <family val="2"/>
      </rPr>
      <t>2</t>
    </r>
  </si>
  <si>
    <r>
      <rPr>
        <vertAlign val="superscript"/>
        <sz val="8"/>
        <rFont val="Verdana"/>
        <family val="2"/>
      </rPr>
      <t>1</t>
    </r>
    <r>
      <rPr>
        <sz val="8"/>
        <rFont val="Verdana"/>
        <family val="2"/>
      </rPr>
      <t xml:space="preserve"> There is a 2 year lag for earned incentives so 2018-19 performance will be paid in 2020-21</t>
    </r>
  </si>
  <si>
    <t>NGGT's actual</t>
  </si>
  <si>
    <t>Notionally geared company</t>
  </si>
  <si>
    <r>
      <rPr>
        <vertAlign val="superscript"/>
        <sz val="8"/>
        <rFont val="Verdana"/>
        <family val="2"/>
      </rPr>
      <t>2</t>
    </r>
    <r>
      <rPr>
        <sz val="8"/>
        <rFont val="Verdana"/>
        <family val="2"/>
      </rPr>
      <t xml:space="preserve"> Penalty only. 2018-19 allowance was 2,897 tonnes. Penalty over allowance is £1,447 per tonne.</t>
    </r>
  </si>
  <si>
    <t>Output Performance: '18-'19</t>
  </si>
  <si>
    <t>Incentive Performance: '18-'19</t>
  </si>
  <si>
    <t>Totex Incentive Mechanism: '18-'19</t>
  </si>
  <si>
    <t>Totex Incentive Mechanism</t>
  </si>
  <si>
    <t>TO + SO Incentive Performance</t>
  </si>
  <si>
    <t>BCF Emissions</t>
  </si>
  <si>
    <t>NIA Activity</t>
  </si>
  <si>
    <t>Business Carbon Footprint by Scope (tonnes of CO2 equivalent)</t>
  </si>
  <si>
    <t>Network Innovation Allowance</t>
  </si>
  <si>
    <r>
      <t>Overspend</t>
    </r>
    <r>
      <rPr>
        <b/>
        <sz val="10"/>
        <rFont val="Verdana"/>
        <family val="2"/>
      </rPr>
      <t xml:space="preserve"> (underspend)</t>
    </r>
  </si>
  <si>
    <t>Breakdown</t>
  </si>
  <si>
    <t>Operational performance (totex and incentives)</t>
  </si>
  <si>
    <t>RoRE breakdown</t>
  </si>
  <si>
    <t>RoRE based on a notionally geared company</t>
  </si>
  <si>
    <t>Minor issues:
see below</t>
  </si>
  <si>
    <t>Tab</t>
  </si>
  <si>
    <t>•   System issues and planned outages affected a minority of auctions.
•   Gas demand forecasting affected by evolving gas usage variability.</t>
  </si>
  <si>
    <t>Allowance*</t>
  </si>
  <si>
    <t>RIIO-GT1: Full 8yrs</t>
  </si>
  <si>
    <t>Totex Performance including Uncertain Mechanism Expenditure (6yr and RIIO-GT1)</t>
  </si>
  <si>
    <t>RIIO-GT1: 2014-2019</t>
  </si>
  <si>
    <t>Transmission Owner Performance (6yr and RIIO-GT1)</t>
  </si>
  <si>
    <t>Transmission Owner Breakdown: RIIO-GT1 TO breakdown</t>
  </si>
  <si>
    <t>RIIO-GT1 TO breakdown</t>
  </si>
  <si>
    <t>System Operator Performance (6yr and RIIO-GT1)</t>
  </si>
  <si>
    <t>Customer Bill Impact</t>
  </si>
  <si>
    <t>Finance</t>
  </si>
  <si>
    <r>
      <t>The average GB customer in 2019-20 will pay £9.75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per annum in real 2018-19 price terms for gas transmission costs. Charges differ depending on the region in which a customer resides, ranging from £4.20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in Scotland to £15.57</t>
    </r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in Western England.</t>
    </r>
  </si>
  <si>
    <r>
      <rPr>
        <vertAlign val="superscript"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 The methodology chosen by Ofgem and NGGT have simplifying assumptions that may result in a different customer bill 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</si>
</sst>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%"/>
    <numFmt numFmtId="166" formatCode="[$-809]d\ mmmm\ yyyy;@"/>
    <numFmt numFmtId="167" formatCode="0.000"/>
    <numFmt numFmtId="168" formatCode="[$$-409]#,##0.00"/>
    <numFmt numFmtId="169" formatCode="_-* #,##0.0_-;\-* #,##0.0_-;_-* &quot;-&quot;?_-;_-@_-"/>
    <numFmt numFmtId="170" formatCode="_-* #,##0.0_-;\-* #,##0.0_-;_-* &quot;-&quot;??_-;_-@_-"/>
    <numFmt numFmtId="171" formatCode="&quot;£&quot;#,##0&quot;m&quot;;\-&quot;£&quot;#,##0&quot;m&quot;"/>
    <numFmt numFmtId="172" formatCode="_-&quot;£&quot;* #,##0.000000_-;\-&quot;£&quot;* #,##0.000000_-;_-&quot;£&quot;* &quot;-&quot;??_-;_-@_-"/>
    <numFmt numFmtId="173" formatCode="&quot;£&quot;#,##0.0&quot;m&quot;;\-&quot;£&quot;#,##0.0&quot;m&quot;"/>
    <numFmt numFmtId="174" formatCode="&quot;£&quot;#,##0&quot;m&quot;;&quot;(&quot;&quot;£&quot;#,##0&quot;m&quot;&quot;)&quot;"/>
  </numFmts>
  <fonts count="39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theme="4"/>
      <name val="Verdana"/>
      <family val="2"/>
    </font>
    <font>
      <sz val="10"/>
      <color theme="3" tint="0.39997558519241921"/>
      <name val="Verdana"/>
      <family val="2"/>
    </font>
    <font>
      <sz val="11"/>
      <color theme="1"/>
      <name val="Calibri"/>
      <family val="2"/>
    </font>
    <font>
      <sz val="10"/>
      <name val="Verdana"/>
      <family val="2"/>
    </font>
    <font>
      <b/>
      <sz val="20"/>
      <name val="CG Omega"/>
      <family val="2"/>
    </font>
    <font>
      <b/>
      <sz val="16"/>
      <name val="CG Omega"/>
      <family val="2"/>
    </font>
    <font>
      <b/>
      <sz val="10"/>
      <color indexed="8"/>
      <name val="CG Omega"/>
      <family val="2"/>
    </font>
    <font>
      <sz val="11"/>
      <name val="CG Omega"/>
      <family val="2"/>
    </font>
    <font>
      <b/>
      <sz val="16"/>
      <color rgb="FF3E3E3E"/>
      <name val="CG Omega"/>
      <family val="2"/>
    </font>
    <font>
      <b/>
      <sz val="10"/>
      <name val="Verdana"/>
      <family val="2"/>
    </font>
    <font>
      <b/>
      <sz val="14"/>
      <color theme="1"/>
      <name val="Gill Sans MT"/>
      <family val="2"/>
    </font>
    <font>
      <sz val="11"/>
      <name val="Verdana"/>
      <family val="2"/>
    </font>
    <font>
      <sz val="10"/>
      <color rgb="FF00B0F0"/>
      <name val="Verdana"/>
      <family val="2"/>
    </font>
    <font>
      <sz val="10"/>
      <color theme="4"/>
      <name val="Verdana"/>
      <family val="2"/>
    </font>
    <font>
      <b/>
      <sz val="11"/>
      <color rgb="FF1F497D"/>
      <name val="Calibri"/>
      <family val="2"/>
    </font>
    <font>
      <vertAlign val="superscript"/>
      <sz val="10"/>
      <color theme="1"/>
      <name val="Verdana"/>
      <family val="2"/>
    </font>
    <font>
      <sz val="8"/>
      <name val="Verdana"/>
      <family val="2"/>
    </font>
    <font>
      <vertAlign val="superscript"/>
      <sz val="8"/>
      <name val="Verdana"/>
      <family val="2"/>
    </font>
    <font>
      <b/>
      <sz val="12"/>
      <name val="Verdana"/>
      <family val="2"/>
    </font>
    <font>
      <b/>
      <sz val="10"/>
      <color rgb="FFFF0000"/>
      <name val="Verdana"/>
      <family val="2"/>
    </font>
    <font>
      <b/>
      <sz val="10"/>
      <color indexed="10"/>
      <name val="Verdana"/>
      <family val="2"/>
    </font>
    <font>
      <b/>
      <sz val="10"/>
      <color theme="0"/>
      <name val="Verdana"/>
      <family val="2"/>
    </font>
    <font>
      <b/>
      <sz val="10"/>
      <color theme="3" tint="0.39997558519241921"/>
      <name val="Verdana"/>
      <family val="2"/>
    </font>
    <font>
      <sz val="10"/>
      <color theme="0"/>
      <name val="Verdana"/>
      <family val="2"/>
    </font>
    <font>
      <b/>
      <sz val="12"/>
      <color rgb="FF00000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  <font>
      <b/>
      <vertAlign val="superscript"/>
      <sz val="10"/>
      <color theme="0"/>
      <name val="Verdana"/>
      <family val="2"/>
    </font>
    <font>
      <sz val="10"/>
      <color rgb="FF000000"/>
      <name val="Segoe UI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vertAlign val="superscript"/>
      <sz val="8"/>
      <color theme="1"/>
      <name val="Verdana"/>
      <family val="2"/>
    </font>
    <font>
      <sz val="9"/>
      <color theme="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57F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216F"/>
        <bgColor indexed="64"/>
      </patternFill>
    </fill>
    <fill>
      <patternFill patternType="solid">
        <fgColor rgb="FFE2C700"/>
        <bgColor indexed="64"/>
      </patternFill>
    </fill>
    <fill>
      <patternFill patternType="solid">
        <fgColor rgb="FF2062AF"/>
        <bgColor indexed="64"/>
      </patternFill>
    </fill>
    <fill>
      <patternFill patternType="solid">
        <fgColor rgb="FF00B2BF"/>
        <bgColor indexed="64"/>
      </patternFill>
    </fill>
    <fill>
      <patternFill patternType="solid">
        <fgColor rgb="FFA1ABB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E712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57F29"/>
      </top>
      <bottom style="thick">
        <color rgb="FFF57F29"/>
      </bottom>
      <diagonal/>
    </border>
    <border>
      <left/>
      <right style="thick">
        <color rgb="FFF57F29"/>
      </right>
      <top style="thick">
        <color rgb="FFF57F29"/>
      </top>
      <bottom style="thick">
        <color rgb="FFF57F29"/>
      </bottom>
      <diagonal/>
    </border>
    <border>
      <left style="thick">
        <color rgb="FFF57F29"/>
      </left>
      <right/>
      <top style="thick">
        <color rgb="FFF57F29"/>
      </top>
      <bottom style="thick">
        <color rgb="FFF57F2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3" fillId="0" borderId="0"/>
    <xf numFmtId="0" fontId="13" fillId="0" borderId="0"/>
    <xf numFmtId="168" fontId="13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7" fillId="0" borderId="0" xfId="0" applyFont="1"/>
    <xf numFmtId="0" fontId="3" fillId="0" borderId="0" xfId="0" applyFont="1" applyFill="1"/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0" fontId="10" fillId="2" borderId="0" xfId="2" applyNumberFormat="1" applyFont="1" applyFill="1" applyBorder="1" applyAlignment="1" applyProtection="1">
      <alignment horizontal="left"/>
    </xf>
    <xf numFmtId="0" fontId="0" fillId="2" borderId="0" xfId="0" applyFill="1"/>
    <xf numFmtId="0" fontId="11" fillId="2" borderId="2" xfId="2" applyNumberFormat="1" applyFont="1" applyFill="1" applyBorder="1" applyAlignment="1" applyProtection="1">
      <alignment horizontal="left"/>
    </xf>
    <xf numFmtId="0" fontId="12" fillId="3" borderId="0" xfId="3" applyNumberFormat="1" applyFont="1" applyFill="1"/>
    <xf numFmtId="0" fontId="14" fillId="4" borderId="0" xfId="4" applyNumberFormat="1" applyFont="1" applyFill="1"/>
    <xf numFmtId="0" fontId="9" fillId="0" borderId="1" xfId="5" applyFont="1" applyBorder="1"/>
    <xf numFmtId="0" fontId="9" fillId="5" borderId="1" xfId="5" applyFont="1" applyFill="1" applyBorder="1" applyAlignment="1" applyProtection="1">
      <alignment horizontal="center"/>
      <protection locked="0"/>
    </xf>
    <xf numFmtId="164" fontId="9" fillId="6" borderId="1" xfId="5" applyNumberFormat="1" applyFont="1" applyFill="1" applyBorder="1" applyAlignment="1" applyProtection="1">
      <alignment horizontal="center"/>
      <protection locked="0"/>
    </xf>
    <xf numFmtId="166" fontId="9" fillId="6" borderId="1" xfId="5" applyNumberFormat="1" applyFont="1" applyFill="1" applyBorder="1" applyAlignment="1" applyProtection="1">
      <alignment horizontal="center"/>
      <protection locked="0"/>
    </xf>
    <xf numFmtId="0" fontId="9" fillId="7" borderId="1" xfId="5" applyFont="1" applyFill="1" applyBorder="1" applyAlignment="1">
      <alignment horizontal="center"/>
    </xf>
    <xf numFmtId="0" fontId="9" fillId="0" borderId="1" xfId="5" applyFont="1" applyBorder="1" applyAlignment="1">
      <alignment horizontal="right"/>
    </xf>
    <xf numFmtId="2" fontId="9" fillId="5" borderId="1" xfId="5" applyNumberFormat="1" applyFont="1" applyFill="1" applyBorder="1"/>
    <xf numFmtId="0" fontId="15" fillId="0" borderId="1" xfId="5" applyFont="1" applyBorder="1"/>
    <xf numFmtId="0" fontId="9" fillId="8" borderId="1" xfId="5" applyFont="1" applyFill="1" applyBorder="1" applyAlignment="1">
      <alignment horizontal="center"/>
    </xf>
    <xf numFmtId="167" fontId="9" fillId="8" borderId="1" xfId="5" applyNumberFormat="1" applyFont="1" applyFill="1" applyBorder="1"/>
    <xf numFmtId="167" fontId="9" fillId="8" borderId="1" xfId="6" applyNumberFormat="1" applyFont="1" applyFill="1" applyBorder="1"/>
    <xf numFmtId="0" fontId="16" fillId="0" borderId="0" xfId="0" applyFont="1" applyAlignment="1">
      <alignment vertical="center"/>
    </xf>
    <xf numFmtId="0" fontId="17" fillId="0" borderId="0" xfId="5" applyFont="1"/>
    <xf numFmtId="168" fontId="9" fillId="0" borderId="1" xfId="6" applyFont="1" applyBorder="1"/>
    <xf numFmtId="167" fontId="9" fillId="7" borderId="1" xfId="6" applyNumberFormat="1" applyFont="1" applyFill="1" applyBorder="1" applyAlignment="1">
      <alignment horizontal="center"/>
    </xf>
    <xf numFmtId="168" fontId="17" fillId="0" borderId="0" xfId="6" applyFont="1"/>
    <xf numFmtId="167" fontId="17" fillId="0" borderId="0" xfId="5" applyNumberFormat="1" applyFont="1"/>
    <xf numFmtId="0" fontId="18" fillId="0" borderId="0" xfId="0" applyFont="1"/>
    <xf numFmtId="2" fontId="0" fillId="0" borderId="0" xfId="0" applyNumberFormat="1"/>
    <xf numFmtId="0" fontId="19" fillId="0" borderId="0" xfId="0" applyFont="1"/>
    <xf numFmtId="0" fontId="6" fillId="0" borderId="0" xfId="0" applyFont="1"/>
    <xf numFmtId="0" fontId="20" fillId="0" borderId="0" xfId="0" applyFont="1" applyAlignment="1">
      <alignment vertical="center" wrapText="1"/>
    </xf>
    <xf numFmtId="164" fontId="9" fillId="0" borderId="0" xfId="0" applyNumberFormat="1" applyFont="1"/>
    <xf numFmtId="0" fontId="3" fillId="0" borderId="1" xfId="0" applyFont="1" applyBorder="1"/>
    <xf numFmtId="0" fontId="24" fillId="0" borderId="0" xfId="0" applyFont="1" applyBorder="1" applyAlignment="1">
      <alignment horizontal="left"/>
    </xf>
    <xf numFmtId="0" fontId="24" fillId="0" borderId="0" xfId="0" applyFont="1" applyFill="1"/>
    <xf numFmtId="0" fontId="24" fillId="0" borderId="0" xfId="0" applyFont="1"/>
    <xf numFmtId="0" fontId="25" fillId="0" borderId="0" xfId="0" quotePrefix="1" applyFont="1"/>
    <xf numFmtId="0" fontId="26" fillId="0" borderId="0" xfId="0" quotePrefix="1" applyFont="1"/>
    <xf numFmtId="0" fontId="0" fillId="0" borderId="0" xfId="0" applyFont="1"/>
    <xf numFmtId="0" fontId="24" fillId="0" borderId="0" xfId="0" applyFont="1" applyFill="1" applyAlignment="1"/>
    <xf numFmtId="0" fontId="0" fillId="0" borderId="0" xfId="0" applyAlignment="1"/>
    <xf numFmtId="0" fontId="26" fillId="0" borderId="0" xfId="0" quotePrefix="1" applyFont="1" applyAlignment="1"/>
    <xf numFmtId="0" fontId="3" fillId="0" borderId="0" xfId="0" applyFont="1" applyFill="1" applyAlignment="1"/>
    <xf numFmtId="0" fontId="0" fillId="0" borderId="1" xfId="0" applyBorder="1" applyAlignment="1"/>
    <xf numFmtId="10" fontId="0" fillId="0" borderId="1" xfId="0" applyNumberFormat="1" applyBorder="1" applyAlignment="1"/>
    <xf numFmtId="9" fontId="0" fillId="0" borderId="1" xfId="0" applyNumberFormat="1" applyBorder="1" applyAlignment="1"/>
    <xf numFmtId="165" fontId="0" fillId="0" borderId="1" xfId="0" applyNumberFormat="1" applyBorder="1" applyAlignment="1"/>
    <xf numFmtId="0" fontId="28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/>
    <xf numFmtId="3" fontId="3" fillId="0" borderId="1" xfId="0" applyNumberFormat="1" applyFont="1" applyBorder="1" applyAlignment="1"/>
    <xf numFmtId="0" fontId="0" fillId="0" borderId="1" xfId="0" applyBorder="1" applyAlignment="1">
      <alignment horizontal="center" vertical="center"/>
    </xf>
    <xf numFmtId="1" fontId="0" fillId="0" borderId="0" xfId="0" applyNumberFormat="1" applyAlignment="1"/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3" fontId="3" fillId="0" borderId="1" xfId="0" applyNumberFormat="1" applyFont="1" applyBorder="1"/>
    <xf numFmtId="3" fontId="15" fillId="0" borderId="1" xfId="0" applyNumberFormat="1" applyFont="1" applyBorder="1"/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/>
    <xf numFmtId="3" fontId="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/>
    <xf numFmtId="0" fontId="5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9" fontId="0" fillId="0" borderId="0" xfId="0" applyNumberFormat="1"/>
    <xf numFmtId="170" fontId="0" fillId="0" borderId="0" xfId="0" applyNumberFormat="1"/>
    <xf numFmtId="0" fontId="27" fillId="9" borderId="1" xfId="0" applyFont="1" applyFill="1" applyBorder="1" applyAlignment="1"/>
    <xf numFmtId="0" fontId="27" fillId="9" borderId="1" xfId="0" applyFont="1" applyFill="1" applyBorder="1" applyAlignment="1">
      <alignment horizontal="right"/>
    </xf>
    <xf numFmtId="171" fontId="0" fillId="0" borderId="1" xfId="7" applyNumberFormat="1" applyFont="1" applyBorder="1"/>
    <xf numFmtId="0" fontId="3" fillId="0" borderId="1" xfId="0" applyFont="1" applyBorder="1" applyAlignment="1"/>
    <xf numFmtId="171" fontId="3" fillId="0" borderId="1" xfId="7" applyNumberFormat="1" applyFont="1" applyBorder="1"/>
    <xf numFmtId="44" fontId="0" fillId="0" borderId="0" xfId="7" applyFont="1" applyAlignment="1"/>
    <xf numFmtId="44" fontId="0" fillId="0" borderId="0" xfId="0" applyNumberFormat="1" applyAlignment="1"/>
    <xf numFmtId="43" fontId="0" fillId="0" borderId="0" xfId="0" applyNumberFormat="1" applyAlignment="1"/>
    <xf numFmtId="0" fontId="30" fillId="0" borderId="0" xfId="0" applyFont="1" applyAlignment="1">
      <alignment horizontal="left" vertical="center" readingOrder="1"/>
    </xf>
    <xf numFmtId="0" fontId="27" fillId="9" borderId="1" xfId="0" applyFont="1" applyFill="1" applyBorder="1"/>
    <xf numFmtId="0" fontId="27" fillId="9" borderId="3" xfId="0" applyFont="1" applyFill="1" applyBorder="1" applyAlignment="1">
      <alignment horizontal="center"/>
    </xf>
    <xf numFmtId="171" fontId="0" fillId="0" borderId="0" xfId="0" applyNumberFormat="1"/>
    <xf numFmtId="0" fontId="27" fillId="9" borderId="5" xfId="0" applyFont="1" applyFill="1" applyBorder="1" applyAlignment="1">
      <alignment horizontal="center" wrapText="1"/>
    </xf>
    <xf numFmtId="0" fontId="27" fillId="9" borderId="6" xfId="0" applyFont="1" applyFill="1" applyBorder="1" applyAlignment="1">
      <alignment horizontal="center" wrapText="1"/>
    </xf>
    <xf numFmtId="44" fontId="18" fillId="0" borderId="0" xfId="7" applyFont="1"/>
    <xf numFmtId="172" fontId="0" fillId="0" borderId="0" xfId="7" applyNumberFormat="1" applyFont="1"/>
    <xf numFmtId="173" fontId="0" fillId="0" borderId="1" xfId="7" applyNumberFormat="1" applyFont="1" applyBorder="1" applyAlignment="1">
      <alignment vertical="top"/>
    </xf>
    <xf numFmtId="49" fontId="0" fillId="0" borderId="1" xfId="0" quotePrefix="1" applyNumberFormat="1" applyFont="1" applyFill="1" applyBorder="1" applyAlignment="1">
      <alignment wrapText="1"/>
    </xf>
    <xf numFmtId="49" fontId="0" fillId="0" borderId="1" xfId="0" quotePrefix="1" applyNumberFormat="1" applyFill="1" applyBorder="1"/>
    <xf numFmtId="7" fontId="0" fillId="0" borderId="0" xfId="0" applyNumberFormat="1"/>
    <xf numFmtId="49" fontId="3" fillId="0" borderId="1" xfId="0" quotePrefix="1" applyNumberFormat="1" applyFont="1" applyFill="1" applyBorder="1"/>
    <xf numFmtId="173" fontId="3" fillId="0" borderId="1" xfId="7" applyNumberFormat="1" applyFont="1" applyBorder="1" applyAlignment="1">
      <alignment vertical="top"/>
    </xf>
    <xf numFmtId="9" fontId="0" fillId="0" borderId="0" xfId="1" applyFont="1"/>
    <xf numFmtId="49" fontId="0" fillId="0" borderId="0" xfId="0" applyNumberFormat="1" applyFill="1" applyBorder="1"/>
    <xf numFmtId="173" fontId="0" fillId="0" borderId="0" xfId="7" applyNumberFormat="1" applyFont="1" applyBorder="1" applyAlignment="1">
      <alignment vertical="top"/>
    </xf>
    <xf numFmtId="49" fontId="0" fillId="0" borderId="0" xfId="0" quotePrefix="1" applyNumberFormat="1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7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7" fillId="9" borderId="1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6" borderId="1" xfId="0" applyFont="1" applyFill="1" applyBorder="1" applyAlignment="1">
      <alignment horizontal="left" vertical="center"/>
    </xf>
    <xf numFmtId="0" fontId="27" fillId="18" borderId="1" xfId="0" applyFont="1" applyFill="1" applyBorder="1" applyAlignment="1">
      <alignment horizontal="left" vertical="center"/>
    </xf>
    <xf numFmtId="0" fontId="27" fillId="17" borderId="1" xfId="0" applyFont="1" applyFill="1" applyBorder="1" applyAlignment="1">
      <alignment horizontal="left" vertical="center"/>
    </xf>
    <xf numFmtId="173" fontId="0" fillId="0" borderId="1" xfId="7" applyNumberFormat="1" applyFont="1" applyBorder="1" applyAlignment="1">
      <alignment horizontal="right" vertical="top" wrapText="1"/>
    </xf>
    <xf numFmtId="0" fontId="34" fillId="0" borderId="0" xfId="0" applyFont="1"/>
    <xf numFmtId="0" fontId="27" fillId="9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3" fillId="0" borderId="1" xfId="1" applyNumberFormat="1" applyFont="1" applyBorder="1"/>
    <xf numFmtId="0" fontId="27" fillId="9" borderId="1" xfId="0" applyFont="1" applyFill="1" applyBorder="1" applyAlignment="1">
      <alignment horizontal="right" vertical="center"/>
    </xf>
    <xf numFmtId="0" fontId="32" fillId="0" borderId="1" xfId="0" applyFont="1" applyBorder="1" applyAlignment="1">
      <alignment vertical="top"/>
    </xf>
    <xf numFmtId="165" fontId="0" fillId="0" borderId="1" xfId="0" applyNumberFormat="1" applyFont="1" applyBorder="1" applyAlignment="1"/>
    <xf numFmtId="171" fontId="25" fillId="0" borderId="1" xfId="7" applyNumberFormat="1" applyFont="1" applyBorder="1"/>
    <xf numFmtId="0" fontId="0" fillId="0" borderId="0" xfId="0" applyAlignment="1">
      <alignment vertical="center"/>
    </xf>
    <xf numFmtId="171" fontId="15" fillId="0" borderId="1" xfId="7" applyNumberFormat="1" applyFont="1" applyBorder="1"/>
    <xf numFmtId="0" fontId="27" fillId="9" borderId="1" xfId="0" applyFont="1" applyFill="1" applyBorder="1" applyAlignment="1">
      <alignment vertical="center"/>
    </xf>
    <xf numFmtId="0" fontId="0" fillId="0" borderId="1" xfId="0" applyFont="1" applyBorder="1"/>
    <xf numFmtId="0" fontId="35" fillId="11" borderId="1" xfId="0" applyFont="1" applyFill="1" applyBorder="1" applyAlignment="1">
      <alignment horizontal="center" vertical="center" wrapText="1"/>
    </xf>
    <xf numFmtId="174" fontId="15" fillId="0" borderId="1" xfId="7" applyNumberFormat="1" applyFont="1" applyBorder="1"/>
    <xf numFmtId="165" fontId="32" fillId="0" borderId="1" xfId="1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6" fillId="0" borderId="0" xfId="0" applyFont="1"/>
    <xf numFmtId="0" fontId="38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9" borderId="5" xfId="0" applyFont="1" applyFill="1" applyBorder="1" applyAlignment="1">
      <alignment horizontal="left" vertical="center" wrapText="1"/>
    </xf>
    <xf numFmtId="0" fontId="27" fillId="9" borderId="7" xfId="0" applyFont="1" applyFill="1" applyBorder="1" applyAlignment="1">
      <alignment horizontal="left" vertical="center" wrapText="1"/>
    </xf>
    <xf numFmtId="0" fontId="27" fillId="9" borderId="6" xfId="0" applyFont="1" applyFill="1" applyBorder="1" applyAlignment="1">
      <alignment horizontal="left" vertical="center" wrapText="1"/>
    </xf>
    <xf numFmtId="0" fontId="35" fillId="11" borderId="5" xfId="0" applyFont="1" applyFill="1" applyBorder="1" applyAlignment="1">
      <alignment horizontal="left" vertical="center" wrapText="1" indent="1"/>
    </xf>
    <xf numFmtId="0" fontId="35" fillId="11" borderId="7" xfId="0" applyFont="1" applyFill="1" applyBorder="1" applyAlignment="1">
      <alignment horizontal="left" vertical="center" wrapText="1" indent="1"/>
    </xf>
    <xf numFmtId="0" fontId="35" fillId="11" borderId="6" xfId="0" applyFont="1" applyFill="1" applyBorder="1" applyAlignment="1">
      <alignment horizontal="left" vertical="center" wrapText="1" indent="1"/>
    </xf>
    <xf numFmtId="49" fontId="31" fillId="0" borderId="5" xfId="0" quotePrefix="1" applyNumberFormat="1" applyFont="1" applyFill="1" applyBorder="1"/>
    <xf numFmtId="49" fontId="31" fillId="0" borderId="7" xfId="0" quotePrefix="1" applyNumberFormat="1" applyFont="1" applyFill="1" applyBorder="1"/>
    <xf numFmtId="49" fontId="31" fillId="0" borderId="6" xfId="0" quotePrefix="1" applyNumberFormat="1" applyFont="1" applyFill="1" applyBorder="1"/>
    <xf numFmtId="0" fontId="22" fillId="0" borderId="8" xfId="0" applyFont="1" applyFill="1" applyBorder="1"/>
    <xf numFmtId="0" fontId="22" fillId="0" borderId="0" xfId="0" applyFont="1" applyFill="1" applyBorder="1"/>
    <xf numFmtId="0" fontId="27" fillId="9" borderId="5" xfId="0" applyFont="1" applyFill="1" applyBorder="1" applyAlignment="1">
      <alignment horizontal="center"/>
    </xf>
    <xf numFmtId="0" fontId="27" fillId="9" borderId="7" xfId="0" applyFont="1" applyFill="1" applyBorder="1" applyAlignment="1">
      <alignment horizontal="center"/>
    </xf>
    <xf numFmtId="0" fontId="27" fillId="9" borderId="6" xfId="0" applyFont="1" applyFill="1" applyBorder="1" applyAlignment="1">
      <alignment horizontal="center"/>
    </xf>
    <xf numFmtId="0" fontId="27" fillId="9" borderId="3" xfId="0" applyFont="1" applyFill="1" applyBorder="1" applyAlignment="1">
      <alignment horizontal="center"/>
    </xf>
    <xf numFmtId="0" fontId="27" fillId="9" borderId="4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7" fillId="9" borderId="1" xfId="0" applyFont="1" applyFill="1" applyBorder="1" applyAlignment="1">
      <alignment horizontal="left" vertical="center" wrapText="1"/>
    </xf>
    <xf numFmtId="0" fontId="29" fillId="9" borderId="1" xfId="0" applyFont="1" applyFill="1" applyBorder="1" applyAlignment="1">
      <alignment horizontal="left"/>
    </xf>
  </cellXfs>
  <cellStyles count="8">
    <cellStyle name="%" xfId="5"/>
    <cellStyle name="% 10 2 3" xfId="6"/>
    <cellStyle name="Currency" xfId="7" builtinId="4"/>
    <cellStyle name="Normal" xfId="0" builtinId="0"/>
    <cellStyle name="Normal 14 2_List of table gaps" xfId="4"/>
    <cellStyle name="Normal 2 5" xfId="3"/>
    <cellStyle name="Normal_Financial tables_NG 2" xfId="2"/>
    <cellStyle name="Percent" xfId="1" builtinId="5"/>
  </cellStyles>
  <dxfs count="0"/>
  <tableStyles count="0" defaultTableStyle="TableStyleMedium2" defaultPivotStyle="PivotStyleLight16"/>
  <colors>
    <mruColors>
      <color rgb="FFF57F29"/>
      <color rgb="FF9E712A"/>
      <color rgb="FFA1ABB2"/>
      <color rgb="FF00B2BF"/>
      <color rgb="FF2062AF"/>
      <color rgb="FFE2C700"/>
      <color rgb="FF45216F"/>
      <color rgb="FF3E2C10"/>
      <color rgb="FF3F4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  <a:t>Totex Performance including Uncertain Expenditure</a:t>
            </a:r>
            <a:b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</a:br>
            <a:r>
              <a:rPr lang="en-GB" sz="1200" b="1" i="0" baseline="0">
                <a:solidFill>
                  <a:schemeClr val="bg1">
                    <a:lumMod val="50000"/>
                  </a:schemeClr>
                </a:solidFill>
                <a:effectLst/>
              </a:rPr>
              <a:t>(6yr and RIIO-GT1)</a:t>
            </a:r>
            <a:endParaRPr lang="en-GB" sz="1200">
              <a:solidFill>
                <a:schemeClr val="bg1">
                  <a:lumMod val="5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1.1937445319335084E-2"/>
          <c:y val="1.6614745586708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'Totex Performance incl UMs'!$B$12</c:f>
              <c:strCache>
                <c:ptCount val="1"/>
                <c:pt idx="0">
                  <c:v>Transmission Owner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'Totex Performance incl UMs'!$C$10:$F$11</c:f>
              <c:multiLvlStrCache>
                <c:ptCount val="4"/>
                <c:lvl>
                  <c:pt idx="0">
                    <c:v>Allowance
£2,265m</c:v>
                  </c:pt>
                  <c:pt idx="1">
                    <c:v>Actual
£2,377m</c:v>
                  </c:pt>
                  <c:pt idx="2">
                    <c:v>Allowance
£2,922m</c:v>
                  </c:pt>
                  <c:pt idx="3">
                    <c:v>Forecasting
£3,212m</c:v>
                  </c:pt>
                </c:lvl>
                <c:lvl>
                  <c:pt idx="0">
                    <c:v>RIIO-GT1: 2014-2019</c:v>
                  </c:pt>
                  <c:pt idx="2">
                    <c:v>RIIO-GT1: Full 8yrs</c:v>
                  </c:pt>
                </c:lvl>
              </c:multiLvlStrCache>
            </c:multiLvlStrRef>
          </c:cat>
          <c:val>
            <c:numRef>
              <c:f>'Totex Performance incl UMs'!$C$12:$F$12</c:f>
              <c:numCache>
                <c:formatCode>"£"#,##0"m";\-"£"#,##0"m"</c:formatCode>
                <c:ptCount val="4"/>
                <c:pt idx="0">
                  <c:v>1619</c:v>
                </c:pt>
                <c:pt idx="1">
                  <c:v>1811</c:v>
                </c:pt>
                <c:pt idx="2">
                  <c:v>2065</c:v>
                </c:pt>
                <c:pt idx="3">
                  <c:v>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5-4498-8890-B1ECE79F436A}"/>
            </c:ext>
          </c:extLst>
        </c:ser>
        <c:ser>
          <c:idx val="1"/>
          <c:order val="1"/>
          <c:tx>
            <c:strRef>
              <c:f>'Totex Performance incl UMs'!$B$13</c:f>
              <c:strCache>
                <c:ptCount val="1"/>
                <c:pt idx="0">
                  <c:v>System Operator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'Totex Performance incl UMs'!$C$10:$F$11</c:f>
              <c:multiLvlStrCache>
                <c:ptCount val="4"/>
                <c:lvl>
                  <c:pt idx="0">
                    <c:v>Allowance
£2,265m</c:v>
                  </c:pt>
                  <c:pt idx="1">
                    <c:v>Actual
£2,377m</c:v>
                  </c:pt>
                  <c:pt idx="2">
                    <c:v>Allowance
£2,922m</c:v>
                  </c:pt>
                  <c:pt idx="3">
                    <c:v>Forecasting
£3,212m</c:v>
                  </c:pt>
                </c:lvl>
                <c:lvl>
                  <c:pt idx="0">
                    <c:v>RIIO-GT1: 2014-2019</c:v>
                  </c:pt>
                  <c:pt idx="2">
                    <c:v>RIIO-GT1: Full 8yrs</c:v>
                  </c:pt>
                </c:lvl>
              </c:multiLvlStrCache>
            </c:multiLvlStrRef>
          </c:cat>
          <c:val>
            <c:numRef>
              <c:f>'Totex Performance incl UMs'!$C$13:$F$13</c:f>
              <c:numCache>
                <c:formatCode>"£"#,##0"m";\-"£"#,##0"m"</c:formatCode>
                <c:ptCount val="4"/>
                <c:pt idx="0">
                  <c:v>646</c:v>
                </c:pt>
                <c:pt idx="1">
                  <c:v>566.1</c:v>
                </c:pt>
                <c:pt idx="2">
                  <c:v>857</c:v>
                </c:pt>
                <c:pt idx="3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5-4498-8890-B1ECE79F43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21813712"/>
        <c:axId val="7218163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'Forecast allowed_actual totex'!#REF!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'Totex Performance incl UMs'!$C$10:$F$11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Allowance
£2,265m</c:v>
                        </c:pt>
                        <c:pt idx="1">
                          <c:v>Actual
£2,377m</c:v>
                        </c:pt>
                        <c:pt idx="2">
                          <c:v>Allowance
£2,922m</c:v>
                        </c:pt>
                        <c:pt idx="3">
                          <c:v>Forecasting
£3,212m</c:v>
                        </c:pt>
                      </c:lvl>
                      <c:lvl>
                        <c:pt idx="0">
                          <c:v>RIIO-GT1: 2014-2019</c:v>
                        </c:pt>
                        <c:pt idx="2">
                          <c:v>RIIO-GT1: Full 8yrs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'Forecast allowed_actual totex'!#REF!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B5-4498-8890-B1ECE79F436A}"/>
                  </c:ext>
                </c:extLst>
              </c15:ser>
            </c15:filteredBarSeries>
          </c:ext>
        </c:extLst>
      </c:barChart>
      <c:catAx>
        <c:axId val="7218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816336"/>
        <c:crosses val="autoZero"/>
        <c:auto val="1"/>
        <c:lblAlgn val="ctr"/>
        <c:lblOffset val="100"/>
        <c:noMultiLvlLbl val="0"/>
      </c:catAx>
      <c:valAx>
        <c:axId val="721816336"/>
        <c:scaling>
          <c:orientation val="minMax"/>
        </c:scaling>
        <c:delete val="1"/>
        <c:axPos val="l"/>
        <c:numFmt formatCode="&quot;£&quot;#,##0&quot;m&quot;;\-&quot;£&quot;#,##0&quot;m&quot;" sourceLinked="1"/>
        <c:majorTickMark val="none"/>
        <c:minorTickMark val="none"/>
        <c:tickLblPos val="nextTo"/>
        <c:crossAx val="721813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TO Performance (6yr and RIIO-GT1)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6.7390568056555676E-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 Performance'!$B$5</c:f>
              <c:strCache>
                <c:ptCount val="1"/>
                <c:pt idx="0">
                  <c:v>Allowance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7AD85A2-E09C-42A4-ABE5-FA2106D089E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91-4EAC-B8FD-9CFD140CED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59A9C71-A64F-479A-A1E7-BDD9AD4670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191-4EAC-B8FD-9CFD140CED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'TO Performance'!$C$4:$D$4</c:f>
              <c:strCache>
                <c:ptCount val="2"/>
                <c:pt idx="0">
                  <c:v>RIIO-GT1: 2014-2019</c:v>
                </c:pt>
                <c:pt idx="1">
                  <c:v>RIIO-GT1: Full 8yrs</c:v>
                </c:pt>
              </c:strCache>
            </c:strRef>
          </c:cat>
          <c:val>
            <c:numRef>
              <c:f>'TO Performance'!$C$5:$D$5</c:f>
              <c:numCache>
                <c:formatCode>"£"#,##0"m";\-"£"#,##0"m"</c:formatCode>
                <c:ptCount val="2"/>
                <c:pt idx="0">
                  <c:v>1619</c:v>
                </c:pt>
                <c:pt idx="1">
                  <c:v>2065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 Performance'!$C$5:$D$5</c15:f>
                <c15:dlblRangeCache>
                  <c:ptCount val="2"/>
                  <c:pt idx="0">
                    <c:v>£1,619m</c:v>
                  </c:pt>
                  <c:pt idx="1">
                    <c:v>£2,065m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F191-4EAC-B8FD-9CFD140CED8C}"/>
            </c:ext>
          </c:extLst>
        </c:ser>
        <c:ser>
          <c:idx val="1"/>
          <c:order val="1"/>
          <c:tx>
            <c:strRef>
              <c:f>'TO Performance'!$B$6</c:f>
              <c:strCache>
                <c:ptCount val="1"/>
                <c:pt idx="0">
                  <c:v>Actual/forecast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'TO Performance'!$C$4:$D$4</c:f>
              <c:strCache>
                <c:ptCount val="2"/>
                <c:pt idx="0">
                  <c:v>RIIO-GT1: 2014-2019</c:v>
                </c:pt>
                <c:pt idx="1">
                  <c:v>RIIO-GT1: Full 8yrs</c:v>
                </c:pt>
              </c:strCache>
            </c:strRef>
          </c:cat>
          <c:val>
            <c:numRef>
              <c:f>'TO Performance'!$C$6:$D$6</c:f>
              <c:numCache>
                <c:formatCode>"£"#,##0"m";\-"£"#,##0"m"</c:formatCode>
                <c:ptCount val="2"/>
                <c:pt idx="0">
                  <c:v>1811</c:v>
                </c:pt>
                <c:pt idx="1">
                  <c:v>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1-4EAC-B8FD-9CFD140CE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922624"/>
        <c:axId val="92924160"/>
      </c:barChart>
      <c:catAx>
        <c:axId val="9292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2924160"/>
        <c:crosses val="autoZero"/>
        <c:auto val="1"/>
        <c:lblAlgn val="ctr"/>
        <c:lblOffset val="100"/>
        <c:noMultiLvlLbl val="0"/>
      </c:catAx>
      <c:valAx>
        <c:axId val="92924160"/>
        <c:scaling>
          <c:orientation val="minMax"/>
          <c:max val="2500"/>
        </c:scaling>
        <c:delete val="1"/>
        <c:axPos val="l"/>
        <c:numFmt formatCode="0" sourceLinked="0"/>
        <c:majorTickMark val="out"/>
        <c:minorTickMark val="none"/>
        <c:tickLblPos val="nextTo"/>
        <c:crossAx val="92922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RIIO-GT1 TO breakdown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7.0899470899470898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7F2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813-422E-A9E3-18B4AA26032B}"/>
              </c:ext>
            </c:extLst>
          </c:dPt>
          <c:dPt>
            <c:idx val="1"/>
            <c:bubble3D val="0"/>
            <c:spPr>
              <a:solidFill>
                <a:srgbClr val="45216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813-422E-A9E3-18B4AA26032B}"/>
              </c:ext>
            </c:extLst>
          </c:dPt>
          <c:dPt>
            <c:idx val="2"/>
            <c:bubble3D val="0"/>
            <c:spPr>
              <a:solidFill>
                <a:srgbClr val="E2C7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813-422E-A9E3-18B4AA26032B}"/>
              </c:ext>
            </c:extLst>
          </c:dPt>
          <c:dPt>
            <c:idx val="3"/>
            <c:bubble3D val="0"/>
            <c:spPr>
              <a:solidFill>
                <a:srgbClr val="CD1543"/>
              </a:solidFill>
            </c:spPr>
            <c:extLst>
              <c:ext xmlns:c16="http://schemas.microsoft.com/office/drawing/2014/chart" uri="{C3380CC4-5D6E-409C-BE32-E72D297353CC}">
                <c16:uniqueId val="{00000007-4813-422E-A9E3-18B4AA260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 Breakdown'!$B$5:$B$8</c:f>
              <c:strCache>
                <c:ptCount val="4"/>
                <c:pt idx="0">
                  <c:v>Load related capex</c:v>
                </c:pt>
                <c:pt idx="1">
                  <c:v>Non load related capex</c:v>
                </c:pt>
                <c:pt idx="2">
                  <c:v>Non operational capex</c:v>
                </c:pt>
                <c:pt idx="3">
                  <c:v>Opex</c:v>
                </c:pt>
              </c:strCache>
            </c:strRef>
          </c:cat>
          <c:val>
            <c:numRef>
              <c:f>'TO Breakdown'!$C$5:$C$8</c:f>
              <c:numCache>
                <c:formatCode>"£"#,##0"m";\-"£"#,##0"m"</c:formatCode>
                <c:ptCount val="4"/>
                <c:pt idx="0">
                  <c:v>45</c:v>
                </c:pt>
                <c:pt idx="1">
                  <c:v>1369</c:v>
                </c:pt>
                <c:pt idx="2">
                  <c:v>145</c:v>
                </c:pt>
                <c:pt idx="3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13-422E-A9E3-18B4AA2603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GB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SO Performance (6yr and RIIO-GT1)</a:t>
            </a:r>
            <a:endParaRPr lang="en-GB" sz="120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5.7227457547678155E-3"/>
          <c:y val="1.4207528034221584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 Performance'!$B$5</c:f>
              <c:strCache>
                <c:ptCount val="1"/>
                <c:pt idx="0">
                  <c:v>Allowance</c:v>
                </c:pt>
              </c:strCache>
            </c:strRef>
          </c:tx>
          <c:spPr>
            <a:solidFill>
              <a:srgbClr val="F57F29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415FF82-856C-479D-88DE-E7B087286B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84-449A-BD76-7FB086DC988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C0BB3B-B15A-4EA2-9CFE-9824E579F8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84-449A-BD76-7FB086DC98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'SO Performance'!$C$4:$D$4</c:f>
              <c:strCache>
                <c:ptCount val="2"/>
                <c:pt idx="0">
                  <c:v>RIIO-GT1: 2014-2019</c:v>
                </c:pt>
                <c:pt idx="1">
                  <c:v>RIIO-GT1: Full 8yrs</c:v>
                </c:pt>
              </c:strCache>
            </c:strRef>
          </c:cat>
          <c:val>
            <c:numRef>
              <c:f>'SO Performance'!$C$5:$D$5</c:f>
              <c:numCache>
                <c:formatCode>"£"#,##0"m";\-"£"#,##0"m"</c:formatCode>
                <c:ptCount val="2"/>
                <c:pt idx="0">
                  <c:v>646</c:v>
                </c:pt>
                <c:pt idx="1">
                  <c:v>857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'SO Performance'!$C$5:$D$5</c15:f>
                <c15:dlblRangeCache>
                  <c:ptCount val="2"/>
                  <c:pt idx="0">
                    <c:v>£646m</c:v>
                  </c:pt>
                  <c:pt idx="1">
                    <c:v>£857m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3E84-449A-BD76-7FB086DC9887}"/>
            </c:ext>
          </c:extLst>
        </c:ser>
        <c:ser>
          <c:idx val="1"/>
          <c:order val="1"/>
          <c:tx>
            <c:strRef>
              <c:f>'SO Performance'!$B$6</c:f>
              <c:strCache>
                <c:ptCount val="1"/>
                <c:pt idx="0">
                  <c:v>Actual/forecast</c:v>
                </c:pt>
              </c:strCache>
            </c:strRef>
          </c:tx>
          <c:spPr>
            <a:solidFill>
              <a:srgbClr val="45216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09B8C1-53F5-480D-B18A-9F41CB884C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E84-449A-BD76-7FB086DC988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74E5F-7C2A-40FB-A97B-45156F0755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84-449A-BD76-7FB086DC98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'SO Performance'!$C$4:$D$4</c:f>
              <c:strCache>
                <c:ptCount val="2"/>
                <c:pt idx="0">
                  <c:v>RIIO-GT1: 2014-2019</c:v>
                </c:pt>
                <c:pt idx="1">
                  <c:v>RIIO-GT1: Full 8yrs</c:v>
                </c:pt>
              </c:strCache>
            </c:strRef>
          </c:cat>
          <c:val>
            <c:numRef>
              <c:f>'SO Performance'!$C$6:$D$6</c:f>
              <c:numCache>
                <c:formatCode>"£"#,##0"m";\-"£"#,##0"m"</c:formatCode>
                <c:ptCount val="2"/>
                <c:pt idx="0">
                  <c:v>566.1</c:v>
                </c:pt>
                <c:pt idx="1">
                  <c:v>774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'SO Performance'!$C$6:$D$6</c15:f>
                <c15:dlblRangeCache>
                  <c:ptCount val="2"/>
                  <c:pt idx="0">
                    <c:v>£566m</c:v>
                  </c:pt>
                  <c:pt idx="1">
                    <c:v>£774m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E84-449A-BD76-7FB086DC9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189632"/>
        <c:axId val="93191168"/>
      </c:barChart>
      <c:catAx>
        <c:axId val="9318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3191168"/>
        <c:crosses val="autoZero"/>
        <c:auto val="1"/>
        <c:lblAlgn val="ctr"/>
        <c:lblOffset val="100"/>
        <c:noMultiLvlLbl val="0"/>
      </c:catAx>
      <c:valAx>
        <c:axId val="93191168"/>
        <c:scaling>
          <c:orientation val="minMax"/>
          <c:max val="9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9318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Allowed Equity Return + IQI</c:v>
          </c:tx>
          <c:spPr>
            <a:solidFill>
              <a:srgbClr val="45216F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6.7366227211082222E-2</c:v>
              </c:pt>
              <c:pt idx="1">
                <c:v>6.7358556712791492E-2</c:v>
              </c:pt>
            </c:numLit>
          </c:val>
          <c:extLst>
            <c:ext xmlns:c16="http://schemas.microsoft.com/office/drawing/2014/chart" uri="{C3380CC4-5D6E-409C-BE32-E72D297353CC}">
              <c16:uniqueId val="{00000000-D80E-4A87-8B27-F76022420EDD}"/>
            </c:ext>
          </c:extLst>
        </c:ser>
        <c:ser>
          <c:idx val="1"/>
          <c:order val="1"/>
          <c:tx>
            <c:v>Operational performance - Totex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-6.3589420564118095E-3</c:v>
              </c:pt>
              <c:pt idx="1">
                <c:v>-9.6580533550988824E-3</c:v>
              </c:pt>
            </c:numLit>
          </c:val>
          <c:extLst>
            <c:ext xmlns:c16="http://schemas.microsoft.com/office/drawing/2014/chart" uri="{C3380CC4-5D6E-409C-BE32-E72D297353CC}">
              <c16:uniqueId val="{00000001-D80E-4A87-8B27-F76022420EDD}"/>
            </c:ext>
          </c:extLst>
        </c:ser>
        <c:ser>
          <c:idx val="2"/>
          <c:order val="2"/>
          <c:tx>
            <c:v>Operational performance - other</c:v>
          </c:tx>
          <c:spPr>
            <a:solidFill>
              <a:srgbClr val="CD1543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3.2961278396251592E-3</c:v>
              </c:pt>
              <c:pt idx="1">
                <c:v>3.0293234484694157E-3</c:v>
              </c:pt>
            </c:numLit>
          </c:val>
          <c:extLst>
            <c:ext xmlns:c16="http://schemas.microsoft.com/office/drawing/2014/chart" uri="{C3380CC4-5D6E-409C-BE32-E72D297353CC}">
              <c16:uniqueId val="{00000002-D80E-4A87-8B27-F76022420EDD}"/>
            </c:ext>
          </c:extLst>
        </c:ser>
        <c:ser>
          <c:idx val="4"/>
          <c:order val="4"/>
          <c:tx>
            <c:v>Financing and tax performance</c:v>
          </c:tx>
          <c:spPr>
            <a:solidFill>
              <a:srgbClr val="F57F29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5.7174285357387764E-3</c:v>
              </c:pt>
              <c:pt idx="1">
                <c:v>1.0922047851184634E-2</c:v>
              </c:pt>
            </c:numLit>
          </c:val>
          <c:extLst>
            <c:ext xmlns:c16="http://schemas.microsoft.com/office/drawing/2014/chart" uri="{C3380CC4-5D6E-409C-BE32-E72D297353CC}">
              <c16:uniqueId val="{00000003-D80E-4A87-8B27-F7602242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24857183"/>
        <c:axId val="1924869663"/>
      </c:barChart>
      <c:lineChart>
        <c:grouping val="standard"/>
        <c:varyColors val="0"/>
        <c:ser>
          <c:idx val="3"/>
          <c:order val="3"/>
          <c:tx>
            <c:v>Operational RoRE</c:v>
          </c:tx>
          <c:spPr>
            <a:ln w="28575" cap="rnd">
              <a:solidFill>
                <a:srgbClr val="00B2B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2BF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6.4303412994295567E-2</c:v>
              </c:pt>
              <c:pt idx="1">
                <c:v>6.0729826806162027E-2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80E-4A87-8B27-F76022420EDD}"/>
            </c:ext>
          </c:extLst>
        </c:ser>
        <c:ser>
          <c:idx val="5"/>
          <c:order val="5"/>
          <c:tx>
            <c:v>Total RoRE - with financing and tax</c:v>
          </c:tx>
          <c:spPr>
            <a:ln w="28575" cap="rnd">
              <a:solidFill>
                <a:srgbClr val="2062A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062A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2"/>
              <c:pt idx="0">
                <c:v>NGGT (TO) 2018</c:v>
              </c:pt>
              <c:pt idx="1">
                <c:v>NGGT (TO) 2019</c:v>
              </c:pt>
            </c:strLit>
          </c:cat>
          <c:val>
            <c:numLit>
              <c:formatCode>General</c:formatCode>
              <c:ptCount val="2"/>
              <c:pt idx="0">
                <c:v>7.002084153003435E-2</c:v>
              </c:pt>
              <c:pt idx="1">
                <c:v>7.1651874657346654E-2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0E-4A87-8B27-F7602242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857183"/>
        <c:axId val="1924869663"/>
      </c:lineChart>
      <c:catAx>
        <c:axId val="19248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869663"/>
        <c:crosses val="autoZero"/>
        <c:auto val="1"/>
        <c:lblAlgn val="ctr"/>
        <c:lblOffset val="100"/>
        <c:noMultiLvlLbl val="0"/>
      </c:catAx>
      <c:valAx>
        <c:axId val="192486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85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92995</xdr:colOff>
      <xdr:row>0</xdr:row>
      <xdr:rowOff>716559</xdr:rowOff>
    </xdr:to>
    <xdr:pic>
      <xdr:nvPicPr>
        <xdr:cNvPr id="2" name="Picture 1" descr="image of the Ofgem logo" title="Ofgem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88594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6</xdr:col>
      <xdr:colOff>358717</xdr:colOff>
      <xdr:row>0</xdr:row>
      <xdr:rowOff>545459</xdr:rowOff>
    </xdr:to>
    <xdr:pic>
      <xdr:nvPicPr>
        <xdr:cNvPr id="3" name="Picture 2" title="white box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640" y="183509"/>
          <a:ext cx="903477" cy="361950"/>
        </a:xfrm>
        <a:prstGeom prst="rect">
          <a:avLst/>
        </a:prstGeom>
      </xdr:spPr>
    </xdr:pic>
    <xdr:clientData/>
  </xdr:twoCellAnchor>
  <xdr:twoCellAnchor>
    <xdr:from>
      <xdr:col>2</xdr:col>
      <xdr:colOff>441296</xdr:colOff>
      <xdr:row>7</xdr:row>
      <xdr:rowOff>0</xdr:rowOff>
    </xdr:from>
    <xdr:to>
      <xdr:col>19</xdr:col>
      <xdr:colOff>353910</xdr:colOff>
      <xdr:row>11</xdr:row>
      <xdr:rowOff>79817</xdr:rowOff>
    </xdr:to>
    <xdr:sp macro="" textlink="">
      <xdr:nvSpPr>
        <xdr:cNvPr id="4" name="TextBox 3"/>
        <xdr:cNvSpPr txBox="1"/>
      </xdr:nvSpPr>
      <xdr:spPr>
        <a:xfrm>
          <a:off x="1889096" y="1662113"/>
          <a:ext cx="12218914" cy="708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RIIO-GT1</a:t>
          </a:r>
          <a:r>
            <a:rPr lang="en-GB" sz="2400" u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Network </a:t>
          </a:r>
          <a:r>
            <a:rPr lang="en-GB" sz="2400" u="none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Performance Summary 2018-19 - </a:t>
          </a:r>
          <a:r>
            <a:rPr lang="en-GB" sz="2400" u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Supplementary Data File </a:t>
          </a:r>
          <a:endParaRPr lang="en-GB" sz="2400" u="none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716754</xdr:colOff>
      <xdr:row>15</xdr:row>
      <xdr:rowOff>14287</xdr:rowOff>
    </xdr:from>
    <xdr:to>
      <xdr:col>5</xdr:col>
      <xdr:colOff>1062037</xdr:colOff>
      <xdr:row>37</xdr:row>
      <xdr:rowOff>109537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</xdr:row>
      <xdr:rowOff>14286</xdr:rowOff>
    </xdr:from>
    <xdr:to>
      <xdr:col>6</xdr:col>
      <xdr:colOff>263925</xdr:colOff>
      <xdr:row>30</xdr:row>
      <xdr:rowOff>86098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11</xdr:row>
      <xdr:rowOff>28575</xdr:rowOff>
    </xdr:from>
    <xdr:to>
      <xdr:col>6</xdr:col>
      <xdr:colOff>159150</xdr:colOff>
      <xdr:row>33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700086</xdr:colOff>
      <xdr:row>8</xdr:row>
      <xdr:rowOff>14286</xdr:rowOff>
    </xdr:from>
    <xdr:to>
      <xdr:col>6</xdr:col>
      <xdr:colOff>268686</xdr:colOff>
      <xdr:row>30</xdr:row>
      <xdr:rowOff>109911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16</xdr:row>
      <xdr:rowOff>47625</xdr:rowOff>
    </xdr:from>
    <xdr:to>
      <xdr:col>3</xdr:col>
      <xdr:colOff>9525</xdr:colOff>
      <xdr:row>35</xdr:row>
      <xdr:rowOff>52388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CO/Cost_and_Outputs_Lib/Transmission/RIIO_Reporting/RIGs_Development/RIGs_2016_17/2_Notice/RIIO_T1_ET_Cost_and_Outputs_Reporting_Temp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Index"/>
      <sheetName val="Universal data"/>
      <sheetName val="Allowances"/>
      <sheetName val="Previous years"/>
      <sheetName val="Check and Balances"/>
      <sheetName val="1.4_Rec_to_Reg_Accs"/>
      <sheetName val="1.5_Net_Debt_and_Tax_Clawback"/>
      <sheetName val="1.6_Disposals"/>
      <sheetName val="2.1_Totex_PCFM"/>
      <sheetName val="2.2_Totex_Forecast"/>
      <sheetName val="2.3a_Forecast_Allowances"/>
      <sheetName val="2.3b_Forecast_Volumes"/>
      <sheetName val="2.4_Totex"/>
      <sheetName val="2.5_Outputs"/>
      <sheetName val="2.6_Wider_Works"/>
      <sheetName val="2.7_Input_Prices"/>
      <sheetName val="3.1_Opex_summary"/>
      <sheetName val="3.2_Year_on_Year_Movt"/>
      <sheetName val="3.3_Asset_Management_Opex"/>
      <sheetName val="3.4_Business_support_group"/>
      <sheetName val="3.5_Business_support_allocation"/>
      <sheetName val="3.6_Business_support_supplement"/>
      <sheetName val="3.7_Operational_Training"/>
      <sheetName val="3.8_Salary_and_FTE_numbers"/>
      <sheetName val="3.9_Exc_&amp;_Demin"/>
      <sheetName val="3.10_Provisions"/>
      <sheetName val="3.11_Related_Party_Transactions"/>
      <sheetName val="3.12_IRM_Expenditure"/>
      <sheetName val="3.13_NIA_Expenditure"/>
      <sheetName val="3.14_NIC_Expenditure"/>
      <sheetName val="3.15_Physical_Security_Opex"/>
      <sheetName val="3.16_SO_EMR_Data"/>
      <sheetName val="4.1_Capex_Summary"/>
      <sheetName val="4.2_LRScheme_Expenditure"/>
      <sheetName val="4.3_NLRScheme_Expenditure"/>
      <sheetName val="4.3.1_NLR_Volume_Change"/>
      <sheetName val="4.3.2_T2_Output_Cost_Deferral"/>
      <sheetName val="4.3.3_Tower_Steelwork"/>
      <sheetName val="4.4_Uncertain_Costs"/>
      <sheetName val="4.5_Non_Op_Capex"/>
      <sheetName val="4.6_SO_Capex"/>
      <sheetName val="4.7_TIRG_Schemes"/>
      <sheetName val="4.8_Physical_Security_Capex"/>
      <sheetName val="5.1_System_Chars_and_Activity"/>
      <sheetName val="5.2_Faults_and_failures"/>
      <sheetName val="5.3_Boundary_Tran_Requirements"/>
      <sheetName val="5.4_Bound_Capab_Dev"/>
      <sheetName val="5.5_Demand_&amp;_Supply_Sub"/>
      <sheetName val="5.6_Lead_Adds_&amp;_Disps"/>
      <sheetName val="5.7_Non-lead_Adds_&amp;_Disps"/>
      <sheetName val="5.8_Lead_Unit_Cost_Actuals"/>
      <sheetName val="5.9_Non-lead_Unit_Costs"/>
      <sheetName val="5.10_ACU"/>
      <sheetName val="6.1_NGET_customer_satisfaction"/>
      <sheetName val="6.1_Scot_stakehldr_satisfaction"/>
      <sheetName val="6.2_BCF"/>
      <sheetName val="6.3_Reliability"/>
      <sheetName val="6.4_Scot_Timely_connections"/>
      <sheetName val="6.5_SF6_Incentive"/>
      <sheetName val="6.6_Visual_amenity_outputs"/>
      <sheetName val="6.7_BWW_and_SWW_outputs"/>
      <sheetName val="6.8_Pre-con_SWW"/>
      <sheetName val="6.9_SHE_Trans_Generation_conns"/>
      <sheetName val="6.10_SPTL_Generation_sole"/>
      <sheetName val="6.10_SPTL_Generation_shared"/>
      <sheetName val="6.11_NGET_Wider_Works_outputs"/>
      <sheetName val="6.12_NGET_planning_requirements"/>
      <sheetName val="6.13_NGET_Local_Generation"/>
      <sheetName val="6.14_NGET_Local_Demand"/>
      <sheetName val="6.15.1_NOMs_detail"/>
      <sheetName val="6.15.2_NOMs_RP"/>
      <sheetName val="6.16.1_Criticality_Substations"/>
      <sheetName val="6.16.2_Criticality_Circuits"/>
      <sheetName val="6.16.3_Criticality_SP"/>
      <sheetName val="6.17_Flood_Mitigation"/>
      <sheetName val="GRAPH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22">
          <cell r="B522" t="str">
            <v>Preconstruction</v>
          </cell>
        </row>
        <row r="523">
          <cell r="B523" t="str">
            <v>Under construction</v>
          </cell>
        </row>
        <row r="524">
          <cell r="B524" t="str">
            <v>Commissioned</v>
          </cell>
        </row>
        <row r="525">
          <cell r="B525" t="str">
            <v>Terminated/Cancelled</v>
          </cell>
        </row>
        <row r="526">
          <cell r="B526" t="str">
            <v>Moved to non-load</v>
          </cell>
        </row>
        <row r="527">
          <cell r="B527" t="str">
            <v>On hold</v>
          </cell>
        </row>
        <row r="528">
          <cell r="B528" t="str">
            <v>Deferred</v>
          </cell>
        </row>
        <row r="529">
          <cell r="B529" t="str">
            <v>Accelerated</v>
          </cell>
        </row>
        <row r="530">
          <cell r="B530" t="str">
            <v>Recategorised</v>
          </cell>
        </row>
        <row r="533">
          <cell r="B533" t="str">
            <v>Incremental_Wider_Works_NGET</v>
          </cell>
        </row>
        <row r="534">
          <cell r="B534" t="str">
            <v>Generation_connection_and_demand_related_infrastructure_NGET</v>
          </cell>
        </row>
        <row r="535">
          <cell r="B535" t="str">
            <v>Planning_Underground_cable_NGET</v>
          </cell>
        </row>
        <row r="536">
          <cell r="B536" t="str">
            <v>DNO_Mitigation</v>
          </cell>
        </row>
        <row r="537">
          <cell r="B537" t="str">
            <v>Capacity_MW</v>
          </cell>
        </row>
        <row r="538">
          <cell r="B538" t="str">
            <v>Capacity_MVA</v>
          </cell>
        </row>
        <row r="539">
          <cell r="B539" t="str">
            <v>Underground_cable_km</v>
          </cell>
        </row>
        <row r="540">
          <cell r="B540" t="str">
            <v>Overhead_line_km</v>
          </cell>
        </row>
        <row r="541">
          <cell r="B541" t="str">
            <v>Subsea_cable_km</v>
          </cell>
        </row>
        <row r="542">
          <cell r="B542" t="str">
            <v>Super_Grid_Transformer</v>
          </cell>
        </row>
        <row r="543">
          <cell r="B543" t="str">
            <v>400kV_132kV_substation</v>
          </cell>
        </row>
        <row r="544">
          <cell r="B544" t="str">
            <v>275kV_33kV_substation_transformer_feeder</v>
          </cell>
        </row>
        <row r="545">
          <cell r="B545" t="str">
            <v>275kV_33kV_substation_single_switch</v>
          </cell>
        </row>
        <row r="546">
          <cell r="B546" t="str">
            <v>132kV_33kV_substation_transformer_feeder</v>
          </cell>
        </row>
        <row r="547">
          <cell r="B547" t="str">
            <v>132kV_33kV_substation_single_switch</v>
          </cell>
        </row>
        <row r="548">
          <cell r="B548" t="str">
            <v>275kV_400kV_L8_construction_20km</v>
          </cell>
        </row>
        <row r="549">
          <cell r="B549" t="str">
            <v>L8_adjustment_per_km_more_or_less_than_20km</v>
          </cell>
        </row>
        <row r="550">
          <cell r="B550" t="str">
            <v>132kV_33kV_L7_construction_20km</v>
          </cell>
        </row>
        <row r="551">
          <cell r="B551" t="str">
            <v>L7_adjustment_per_km_or_less_than_on_20km</v>
          </cell>
        </row>
        <row r="552">
          <cell r="B552" t="str">
            <v>Overhead_line_synergies_adjustment</v>
          </cell>
        </row>
        <row r="553">
          <cell r="B553" t="str">
            <v>Removal_and_processing/disposal_of_rock_m3</v>
          </cell>
        </row>
        <row r="554">
          <cell r="B554" t="str">
            <v>Removal_and_off-site_disposal_of_peat_m3</v>
          </cell>
        </row>
        <row r="555">
          <cell r="B555" t="str">
            <v>Haulage_road_construction_km</v>
          </cell>
        </row>
        <row r="556">
          <cell r="B556" t="str">
            <v>Other_to_agree_with_Ofgem</v>
          </cell>
        </row>
        <row r="557">
          <cell r="B557" t="str">
            <v>No_output</v>
          </cell>
        </row>
        <row r="583">
          <cell r="B583" t="str">
            <v>Below baseline</v>
          </cell>
        </row>
        <row r="584">
          <cell r="B584" t="str">
            <v>Above baseline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5">
          <cell r="T15" t="str">
            <v>To be constructed</v>
          </cell>
        </row>
        <row r="16">
          <cell r="T16" t="str">
            <v>Under construction</v>
          </cell>
        </row>
        <row r="17">
          <cell r="T17" t="str">
            <v>Complete</v>
          </cell>
        </row>
        <row r="18">
          <cell r="T18" t="str">
            <v>Under review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"/>
  <sheetViews>
    <sheetView showGridLines="0" zoomScale="109" zoomScaleNormal="109" workbookViewId="0">
      <selection activeCell="A2" sqref="A2"/>
    </sheetView>
  </sheetViews>
  <sheetFormatPr defaultColWidth="8.9296875" defaultRowHeight="12.45"/>
  <cols>
    <col min="1" max="16384" width="8.9296875" style="79"/>
  </cols>
  <sheetData>
    <row r="1" spans="1:1" s="148" customFormat="1" ht="56.9" customHeight="1"/>
    <row r="2" spans="1:1">
      <c r="A2" s="85"/>
    </row>
  </sheetData>
  <mergeCells count="1">
    <mergeCell ref="A1:XFD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2062AF"/>
  </sheetPr>
  <dimension ref="A1:F16"/>
  <sheetViews>
    <sheetView showGridLines="0" workbookViewId="0"/>
  </sheetViews>
  <sheetFormatPr defaultColWidth="8.9296875" defaultRowHeight="12.45"/>
  <cols>
    <col min="1" max="1" width="8.9296875" style="79"/>
    <col min="2" max="2" width="15.6640625" style="79" customWidth="1"/>
    <col min="3" max="4" width="20.6640625" style="79" customWidth="1"/>
    <col min="5" max="16384" width="8.9296875" style="79"/>
  </cols>
  <sheetData>
    <row r="1" spans="1:6" ht="15">
      <c r="A1" s="44" t="s">
        <v>154</v>
      </c>
      <c r="C1" s="47"/>
    </row>
    <row r="2" spans="1:6">
      <c r="B2" s="5"/>
    </row>
    <row r="3" spans="1:6">
      <c r="E3" s="12"/>
      <c r="F3" s="12"/>
    </row>
    <row r="4" spans="1:6">
      <c r="B4" s="97"/>
      <c r="C4" s="89" t="s">
        <v>150</v>
      </c>
      <c r="D4" s="89" t="s">
        <v>148</v>
      </c>
      <c r="E4" s="1"/>
      <c r="F4" s="1"/>
    </row>
    <row r="5" spans="1:6" ht="12.45" customHeight="1">
      <c r="B5" s="42" t="s">
        <v>17</v>
      </c>
      <c r="C5" s="90">
        <v>646</v>
      </c>
      <c r="D5" s="90">
        <v>857</v>
      </c>
      <c r="E5" s="38"/>
    </row>
    <row r="6" spans="1:6" ht="12.45" customHeight="1">
      <c r="B6" s="42" t="s">
        <v>18</v>
      </c>
      <c r="C6" s="90">
        <v>566.1</v>
      </c>
      <c r="D6" s="90">
        <v>774</v>
      </c>
    </row>
    <row r="8" spans="1:6">
      <c r="B8" s="1"/>
      <c r="C8" s="39"/>
      <c r="D8" s="1"/>
      <c r="E8" s="1"/>
      <c r="F8" s="1"/>
    </row>
    <row r="15" spans="1:6">
      <c r="C15" s="41"/>
      <c r="D15" s="41"/>
    </row>
    <row r="16" spans="1:6">
      <c r="C16" s="41"/>
      <c r="D16" s="4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2BF"/>
  </sheetPr>
  <dimension ref="A1:L38"/>
  <sheetViews>
    <sheetView showGridLines="0" workbookViewId="0"/>
  </sheetViews>
  <sheetFormatPr defaultColWidth="8.9296875" defaultRowHeight="12.45"/>
  <cols>
    <col min="1" max="1" width="8.9296875" style="79"/>
    <col min="2" max="2" width="47.59765625" style="79" customWidth="1"/>
    <col min="3" max="3" width="22.9296875" style="79" customWidth="1"/>
    <col min="4" max="4" width="17.796875" style="79" customWidth="1"/>
    <col min="5" max="5" width="17.6640625" style="79" customWidth="1"/>
    <col min="6" max="7" width="8.9296875" style="79"/>
    <col min="8" max="8" width="28" style="79" bestFit="1" customWidth="1"/>
    <col min="9" max="9" width="22.6640625" style="79" customWidth="1"/>
    <col min="10" max="10" width="22.6640625" style="79" bestFit="1" customWidth="1"/>
    <col min="11" max="12" width="9.06640625" customWidth="1"/>
    <col min="13" max="16384" width="8.9296875" style="79"/>
  </cols>
  <sheetData>
    <row r="1" spans="1:12" ht="15">
      <c r="A1" s="43" t="s">
        <v>99</v>
      </c>
    </row>
    <row r="2" spans="1:12">
      <c r="A2" s="114"/>
    </row>
    <row r="3" spans="1:12" ht="16.95" customHeight="1">
      <c r="B3" s="145" t="s">
        <v>142</v>
      </c>
      <c r="C3"/>
      <c r="D3"/>
      <c r="E3"/>
      <c r="F3"/>
      <c r="G3"/>
      <c r="H3"/>
      <c r="I3"/>
      <c r="J3"/>
    </row>
    <row r="4" spans="1:12">
      <c r="B4" s="97"/>
      <c r="C4" s="89" t="s">
        <v>148</v>
      </c>
      <c r="D4"/>
      <c r="E4"/>
      <c r="F4"/>
      <c r="G4"/>
      <c r="H4"/>
      <c r="I4"/>
      <c r="J4"/>
      <c r="L4" s="79"/>
    </row>
    <row r="5" spans="1:12">
      <c r="B5" s="141" t="s">
        <v>128</v>
      </c>
      <c r="C5" s="133">
        <v>7.1999999999999995E-2</v>
      </c>
      <c r="D5"/>
      <c r="E5"/>
      <c r="F5"/>
      <c r="G5"/>
      <c r="H5"/>
      <c r="I5"/>
      <c r="J5"/>
      <c r="L5" s="79"/>
    </row>
    <row r="6" spans="1:12">
      <c r="B6" s="141" t="s">
        <v>127</v>
      </c>
      <c r="C6" s="132">
        <v>6.3E-2</v>
      </c>
      <c r="D6"/>
      <c r="E6"/>
      <c r="F6"/>
      <c r="G6"/>
      <c r="H6"/>
      <c r="I6"/>
      <c r="J6"/>
      <c r="L6" s="79"/>
    </row>
    <row r="7" spans="1:12">
      <c r="E7"/>
      <c r="F7"/>
      <c r="G7"/>
      <c r="H7"/>
      <c r="I7"/>
      <c r="J7"/>
    </row>
    <row r="8" spans="1:12" ht="18.45" customHeight="1">
      <c r="B8" s="135" t="s">
        <v>128</v>
      </c>
      <c r="C8" s="144" t="s">
        <v>140</v>
      </c>
      <c r="E8"/>
      <c r="F8"/>
      <c r="G8"/>
      <c r="H8"/>
      <c r="I8"/>
      <c r="J8"/>
    </row>
    <row r="9" spans="1:12">
      <c r="B9" s="141" t="s">
        <v>121</v>
      </c>
      <c r="C9" s="132">
        <v>6.7000000000000004E-2</v>
      </c>
      <c r="E9"/>
      <c r="F9"/>
      <c r="G9"/>
      <c r="H9"/>
      <c r="I9"/>
      <c r="J9"/>
    </row>
    <row r="10" spans="1:12">
      <c r="B10" s="141" t="s">
        <v>141</v>
      </c>
      <c r="C10" s="132">
        <v>-6.0000000000000001E-3</v>
      </c>
      <c r="E10"/>
      <c r="F10"/>
      <c r="G10"/>
      <c r="H10"/>
      <c r="I10"/>
      <c r="J10"/>
    </row>
    <row r="11" spans="1:12">
      <c r="B11" s="42" t="s">
        <v>122</v>
      </c>
      <c r="C11" s="133">
        <v>6.0999999999999999E-2</v>
      </c>
      <c r="E11"/>
      <c r="F11"/>
      <c r="G11"/>
      <c r="H11"/>
      <c r="I11"/>
      <c r="J11"/>
    </row>
    <row r="12" spans="1:12">
      <c r="B12" s="141" t="s">
        <v>123</v>
      </c>
      <c r="C12" s="132">
        <v>1.0999999999999999E-2</v>
      </c>
      <c r="E12"/>
      <c r="F12"/>
      <c r="G12"/>
      <c r="H12"/>
      <c r="I12"/>
      <c r="J12"/>
    </row>
    <row r="13" spans="1:12">
      <c r="B13" s="42" t="s">
        <v>124</v>
      </c>
      <c r="C13" s="133">
        <v>7.1999999999999995E-2</v>
      </c>
      <c r="E13"/>
      <c r="F13"/>
      <c r="G13"/>
      <c r="H13"/>
      <c r="I13"/>
      <c r="J13"/>
    </row>
    <row r="14" spans="1:12">
      <c r="B14"/>
      <c r="C14"/>
      <c r="D14"/>
      <c r="E14"/>
      <c r="F14"/>
      <c r="G14"/>
      <c r="H14"/>
      <c r="I14"/>
      <c r="J14"/>
    </row>
    <row r="15" spans="1:12">
      <c r="B15"/>
      <c r="C15"/>
      <c r="D15"/>
      <c r="E15"/>
      <c r="F15"/>
      <c r="G15"/>
      <c r="H15"/>
      <c r="I15"/>
      <c r="J15"/>
    </row>
    <row r="16" spans="1:12" ht="16.3" customHeight="1">
      <c r="B16" s="145" t="s">
        <v>143</v>
      </c>
      <c r="C16"/>
      <c r="D16"/>
      <c r="E16"/>
      <c r="F16"/>
      <c r="G16"/>
      <c r="H16"/>
      <c r="I16"/>
      <c r="J16"/>
    </row>
    <row r="17" spans="2:10" ht="16.95" customHeight="1">
      <c r="B17"/>
      <c r="C17"/>
      <c r="D17"/>
      <c r="E17"/>
      <c r="F17"/>
      <c r="G17"/>
      <c r="H17"/>
      <c r="I17"/>
      <c r="J17"/>
    </row>
    <row r="18" spans="2:10">
      <c r="B18"/>
      <c r="C18"/>
      <c r="D18"/>
      <c r="E18"/>
      <c r="F18"/>
      <c r="G18"/>
      <c r="H18"/>
      <c r="I18"/>
      <c r="J18"/>
    </row>
    <row r="19" spans="2:10">
      <c r="B19"/>
      <c r="C19"/>
      <c r="D19"/>
      <c r="E19"/>
      <c r="F19"/>
      <c r="G19"/>
      <c r="H19"/>
      <c r="I19"/>
      <c r="J19"/>
    </row>
    <row r="20" spans="2:10">
      <c r="B20"/>
      <c r="C20"/>
      <c r="D20"/>
      <c r="E20"/>
      <c r="F20"/>
      <c r="G20"/>
      <c r="H20"/>
      <c r="I20"/>
      <c r="J20"/>
    </row>
    <row r="21" spans="2:10">
      <c r="B21"/>
      <c r="C21"/>
      <c r="D21"/>
      <c r="E21"/>
      <c r="F21"/>
      <c r="G21"/>
      <c r="H21"/>
      <c r="I21"/>
      <c r="J21"/>
    </row>
    <row r="22" spans="2:10">
      <c r="B22"/>
      <c r="C22"/>
      <c r="D22"/>
      <c r="E22"/>
      <c r="F22"/>
      <c r="G22"/>
      <c r="H22"/>
      <c r="I22"/>
      <c r="J22"/>
    </row>
    <row r="23" spans="2:10">
      <c r="B23"/>
      <c r="C23"/>
      <c r="D23"/>
      <c r="E23"/>
      <c r="F23"/>
      <c r="G23"/>
      <c r="H23"/>
      <c r="I23"/>
      <c r="J23"/>
    </row>
    <row r="24" spans="2:10">
      <c r="B24"/>
      <c r="C24"/>
      <c r="D24"/>
      <c r="E24"/>
      <c r="F24"/>
      <c r="G24"/>
      <c r="H24"/>
      <c r="I24"/>
      <c r="J24"/>
    </row>
    <row r="25" spans="2:10">
      <c r="B25"/>
      <c r="C25"/>
      <c r="D25"/>
      <c r="E25"/>
      <c r="F25"/>
      <c r="G25"/>
      <c r="H25"/>
      <c r="I25"/>
      <c r="J25"/>
    </row>
    <row r="26" spans="2:10">
      <c r="B26"/>
      <c r="C26"/>
      <c r="D26"/>
      <c r="E26"/>
      <c r="F26"/>
      <c r="G26"/>
      <c r="H26"/>
      <c r="I26"/>
      <c r="J26"/>
    </row>
    <row r="27" spans="2:10">
      <c r="B27"/>
      <c r="C27"/>
      <c r="D27"/>
      <c r="E27"/>
      <c r="F27"/>
      <c r="G27"/>
      <c r="H27"/>
      <c r="I27"/>
      <c r="J27"/>
    </row>
    <row r="28" spans="2:10">
      <c r="B28"/>
      <c r="C28"/>
      <c r="D28"/>
      <c r="E28"/>
      <c r="F28"/>
      <c r="G28"/>
      <c r="H28"/>
      <c r="I28"/>
      <c r="J28"/>
    </row>
    <row r="29" spans="2:10">
      <c r="B29"/>
      <c r="C29"/>
      <c r="D29"/>
      <c r="E29"/>
      <c r="F29"/>
      <c r="G29"/>
      <c r="H29"/>
      <c r="I29"/>
      <c r="J29"/>
    </row>
    <row r="30" spans="2:10">
      <c r="B30"/>
      <c r="C30"/>
      <c r="D30"/>
      <c r="E30"/>
      <c r="F30"/>
      <c r="G30"/>
      <c r="H30"/>
      <c r="I30"/>
      <c r="J30"/>
    </row>
    <row r="31" spans="2:10">
      <c r="B31"/>
      <c r="C31"/>
      <c r="D31"/>
      <c r="E31"/>
      <c r="F31"/>
      <c r="G31"/>
      <c r="H31"/>
      <c r="I31"/>
      <c r="J31"/>
    </row>
    <row r="32" spans="2:10">
      <c r="B32"/>
      <c r="C32"/>
      <c r="D32"/>
      <c r="E32"/>
      <c r="F32"/>
      <c r="G32"/>
      <c r="H32"/>
      <c r="I32"/>
      <c r="J32"/>
    </row>
    <row r="33" spans="2:10">
      <c r="B33"/>
      <c r="C33"/>
      <c r="D33"/>
      <c r="E33"/>
      <c r="F33"/>
      <c r="G33"/>
      <c r="H33"/>
      <c r="I33"/>
      <c r="J33"/>
    </row>
    <row r="34" spans="2:10">
      <c r="B34"/>
      <c r="C34"/>
      <c r="D34"/>
      <c r="E34"/>
      <c r="F34"/>
      <c r="G34"/>
      <c r="H34"/>
      <c r="I34"/>
      <c r="J34"/>
    </row>
    <row r="35" spans="2:10">
      <c r="B35"/>
      <c r="C35"/>
      <c r="D35"/>
      <c r="E35"/>
      <c r="F35"/>
      <c r="G35"/>
      <c r="H35"/>
      <c r="I35"/>
      <c r="J35"/>
    </row>
    <row r="36" spans="2:10">
      <c r="B36"/>
      <c r="C36"/>
      <c r="D36"/>
      <c r="E36"/>
      <c r="F36"/>
      <c r="G36"/>
      <c r="H36"/>
      <c r="I36"/>
      <c r="J36"/>
    </row>
    <row r="37" spans="2:10">
      <c r="B37"/>
      <c r="C37"/>
      <c r="D37"/>
      <c r="E37"/>
      <c r="F37"/>
      <c r="G37"/>
      <c r="H37"/>
      <c r="I37"/>
      <c r="J37"/>
    </row>
    <row r="38" spans="2:10">
      <c r="B38"/>
      <c r="C38"/>
      <c r="D38"/>
      <c r="E38"/>
      <c r="F38"/>
      <c r="G38"/>
      <c r="H38"/>
      <c r="I38"/>
      <c r="J3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2BF"/>
  </sheetPr>
  <dimension ref="A1:E38"/>
  <sheetViews>
    <sheetView showGridLines="0" workbookViewId="0"/>
  </sheetViews>
  <sheetFormatPr defaultColWidth="8.9296875" defaultRowHeight="12.45"/>
  <cols>
    <col min="1" max="1" width="8.9296875" style="79"/>
    <col min="2" max="2" width="47.59765625" style="79" customWidth="1"/>
    <col min="3" max="3" width="22.9296875" style="79" customWidth="1"/>
    <col min="4" max="4" width="17.796875" style="79" customWidth="1"/>
    <col min="5" max="5" width="17.6640625" style="79" customWidth="1"/>
    <col min="6" max="7" width="8.9296875" style="79"/>
    <col min="8" max="8" width="28" style="79" bestFit="1" customWidth="1"/>
    <col min="9" max="9" width="22.6640625" style="79" customWidth="1"/>
    <col min="10" max="10" width="22.6640625" style="79" bestFit="1" customWidth="1"/>
    <col min="11" max="16384" width="8.9296875" style="79"/>
  </cols>
  <sheetData>
    <row r="1" spans="1:5" ht="15">
      <c r="A1" s="43" t="s">
        <v>155</v>
      </c>
    </row>
    <row r="2" spans="1:5">
      <c r="A2" s="114"/>
    </row>
    <row r="3" spans="1:5" ht="16.95" customHeight="1" thickBot="1">
      <c r="A3"/>
      <c r="B3"/>
      <c r="C3"/>
      <c r="D3"/>
      <c r="E3"/>
    </row>
    <row r="4" spans="1:5" ht="31.95" customHeight="1" thickTop="1" thickBot="1">
      <c r="A4"/>
      <c r="B4" s="165" t="s">
        <v>157</v>
      </c>
      <c r="C4" s="166"/>
      <c r="D4" s="166"/>
      <c r="E4" s="167"/>
    </row>
    <row r="5" spans="1:5" ht="15.75" customHeight="1" thickTop="1">
      <c r="A5"/>
      <c r="B5" s="146" t="s">
        <v>158</v>
      </c>
      <c r="C5"/>
      <c r="D5"/>
      <c r="E5"/>
    </row>
    <row r="6" spans="1:5">
      <c r="A6"/>
      <c r="B6"/>
      <c r="C6"/>
      <c r="D6"/>
      <c r="E6"/>
    </row>
    <row r="7" spans="1:5">
      <c r="A7"/>
      <c r="B7"/>
      <c r="C7"/>
      <c r="D7"/>
      <c r="E7"/>
    </row>
    <row r="8" spans="1:5" ht="18.45" customHeight="1">
      <c r="A8"/>
      <c r="B8"/>
      <c r="C8"/>
      <c r="D8"/>
      <c r="E8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  <row r="14" spans="1:5">
      <c r="A14"/>
      <c r="B14"/>
      <c r="C14"/>
      <c r="D14"/>
    </row>
    <row r="15" spans="1:5">
      <c r="A15"/>
      <c r="B15"/>
      <c r="C15"/>
      <c r="D15"/>
      <c r="E15"/>
    </row>
    <row r="16" spans="1:5" ht="16.3" customHeight="1">
      <c r="A16"/>
      <c r="B16"/>
      <c r="C16"/>
      <c r="D16"/>
      <c r="E16"/>
    </row>
    <row r="17" spans="1:5" ht="16.95" customHeight="1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E38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A1ABB2"/>
  </sheetPr>
  <dimension ref="A1:H11"/>
  <sheetViews>
    <sheetView showGridLines="0" workbookViewId="0"/>
  </sheetViews>
  <sheetFormatPr defaultRowHeight="12.45"/>
  <cols>
    <col min="2" max="8" width="13.6640625" customWidth="1"/>
  </cols>
  <sheetData>
    <row r="1" spans="1:8" ht="15">
      <c r="A1" s="45" t="s">
        <v>100</v>
      </c>
      <c r="C1" s="47"/>
    </row>
    <row r="2" spans="1:8">
      <c r="B2" s="1"/>
    </row>
    <row r="4" spans="1:8">
      <c r="B4" s="168" t="s">
        <v>11</v>
      </c>
      <c r="C4" s="160" t="s">
        <v>12</v>
      </c>
      <c r="D4" s="161"/>
      <c r="E4" s="161"/>
      <c r="F4" s="161"/>
      <c r="G4" s="161"/>
      <c r="H4" s="162"/>
    </row>
    <row r="5" spans="1:8">
      <c r="B5" s="169"/>
      <c r="C5" s="116" t="s">
        <v>6</v>
      </c>
      <c r="D5" s="116" t="s">
        <v>7</v>
      </c>
      <c r="E5" s="116" t="s">
        <v>8</v>
      </c>
      <c r="F5" s="116" t="s">
        <v>32</v>
      </c>
      <c r="G5" s="117" t="s">
        <v>33</v>
      </c>
      <c r="H5" s="117" t="s">
        <v>84</v>
      </c>
    </row>
    <row r="6" spans="1:8">
      <c r="B6" s="118" t="s">
        <v>23</v>
      </c>
      <c r="C6" s="69">
        <v>6.56</v>
      </c>
      <c r="D6" s="69">
        <v>6.21</v>
      </c>
      <c r="E6" s="69">
        <v>6.38</v>
      </c>
      <c r="F6" s="70">
        <v>6.7874999999999996</v>
      </c>
      <c r="G6" s="63">
        <v>5.85</v>
      </c>
      <c r="H6" s="63">
        <v>6.12</v>
      </c>
    </row>
    <row r="7" spans="1:8">
      <c r="B7" s="118" t="s">
        <v>3</v>
      </c>
      <c r="C7" s="69">
        <v>5.75</v>
      </c>
      <c r="D7" s="69">
        <v>6</v>
      </c>
      <c r="E7" s="69">
        <v>6.25</v>
      </c>
      <c r="F7" s="70">
        <v>7</v>
      </c>
      <c r="G7" s="60">
        <v>5.0999999999999996</v>
      </c>
      <c r="H7" s="60">
        <v>5.54</v>
      </c>
    </row>
    <row r="8" spans="1:8">
      <c r="B8" s="118" t="s">
        <v>5</v>
      </c>
      <c r="C8" s="69">
        <v>4.9000000000000004</v>
      </c>
      <c r="D8" s="69">
        <v>5.5</v>
      </c>
      <c r="E8" s="69">
        <v>6.25</v>
      </c>
      <c r="F8" s="70">
        <v>6.25</v>
      </c>
      <c r="G8" s="59">
        <v>6.4</v>
      </c>
      <c r="H8" s="59">
        <v>4.9400000000000004</v>
      </c>
    </row>
    <row r="9" spans="1:8">
      <c r="B9" s="119" t="s">
        <v>2</v>
      </c>
      <c r="C9" s="71">
        <v>5.75</v>
      </c>
      <c r="D9" s="71">
        <v>6.25</v>
      </c>
      <c r="E9" s="71">
        <v>6.15</v>
      </c>
      <c r="F9" s="71">
        <v>6.5</v>
      </c>
      <c r="G9" s="57">
        <v>4.25</v>
      </c>
      <c r="H9" s="57">
        <v>4.8499999999999996</v>
      </c>
    </row>
    <row r="10" spans="1:8">
      <c r="B10" s="118" t="s">
        <v>4</v>
      </c>
      <c r="C10" s="69">
        <v>5.4</v>
      </c>
      <c r="D10" s="69">
        <v>6</v>
      </c>
      <c r="E10" s="69">
        <v>6</v>
      </c>
      <c r="F10" s="70">
        <v>5.4</v>
      </c>
      <c r="G10" s="59">
        <v>3.25</v>
      </c>
      <c r="H10" s="59">
        <v>4.0599999999999996</v>
      </c>
    </row>
    <row r="11" spans="1:8">
      <c r="C11" s="37"/>
      <c r="D11" s="37"/>
      <c r="E11" s="37"/>
    </row>
  </sheetData>
  <sortState ref="B7:E10">
    <sortCondition descending="1" ref="E6:E10"/>
  </sortState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A1ABB2"/>
  </sheetPr>
  <dimension ref="A1:H15"/>
  <sheetViews>
    <sheetView showGridLines="0" workbookViewId="0"/>
  </sheetViews>
  <sheetFormatPr defaultRowHeight="12.45"/>
  <cols>
    <col min="2" max="8" width="13.6640625" customWidth="1"/>
  </cols>
  <sheetData>
    <row r="1" spans="1:8" ht="15">
      <c r="A1" s="45" t="s">
        <v>102</v>
      </c>
      <c r="C1" s="47"/>
    </row>
    <row r="2" spans="1:8">
      <c r="B2" s="1"/>
      <c r="E2" s="2"/>
    </row>
    <row r="3" spans="1:8">
      <c r="B3" s="1"/>
    </row>
    <row r="4" spans="1:8">
      <c r="B4" s="168" t="s">
        <v>1</v>
      </c>
      <c r="C4" s="160" t="s">
        <v>10</v>
      </c>
      <c r="D4" s="161"/>
      <c r="E4" s="161"/>
      <c r="F4" s="161"/>
      <c r="G4" s="161"/>
      <c r="H4" s="162"/>
    </row>
    <row r="5" spans="1:8">
      <c r="B5" s="169"/>
      <c r="C5" s="116" t="s">
        <v>6</v>
      </c>
      <c r="D5" s="116" t="s">
        <v>7</v>
      </c>
      <c r="E5" s="116" t="s">
        <v>8</v>
      </c>
      <c r="F5" s="116" t="s">
        <v>32</v>
      </c>
      <c r="G5" s="117" t="s">
        <v>33</v>
      </c>
      <c r="H5" s="117" t="s">
        <v>84</v>
      </c>
    </row>
    <row r="6" spans="1:8">
      <c r="B6" s="118" t="s">
        <v>4</v>
      </c>
      <c r="C6" s="9">
        <v>6.5</v>
      </c>
      <c r="D6" s="9">
        <v>7.7</v>
      </c>
      <c r="E6" s="9">
        <v>8.1999999999999993</v>
      </c>
      <c r="F6" s="9">
        <v>8.6999999999999993</v>
      </c>
      <c r="G6" s="59">
        <v>8</v>
      </c>
      <c r="H6" s="59">
        <v>8.1999999999999993</v>
      </c>
    </row>
    <row r="7" spans="1:8">
      <c r="B7" s="119" t="s">
        <v>2</v>
      </c>
      <c r="C7" s="10">
        <v>7.8</v>
      </c>
      <c r="D7" s="10">
        <v>7.9</v>
      </c>
      <c r="E7" s="65">
        <v>8</v>
      </c>
      <c r="F7" s="65">
        <v>7.9820000000000002</v>
      </c>
      <c r="G7" s="57">
        <v>8</v>
      </c>
      <c r="H7" s="57">
        <v>8.1</v>
      </c>
    </row>
    <row r="8" spans="1:8">
      <c r="B8" s="118" t="s">
        <v>3</v>
      </c>
      <c r="C8" s="9">
        <v>7.5</v>
      </c>
      <c r="D8" s="9">
        <v>7.7</v>
      </c>
      <c r="E8" s="9">
        <v>7.5</v>
      </c>
      <c r="F8" s="68">
        <v>7.66</v>
      </c>
      <c r="G8" s="59">
        <v>7.9</v>
      </c>
      <c r="H8" s="59">
        <v>7.9</v>
      </c>
    </row>
    <row r="9" spans="1:8">
      <c r="B9" s="118" t="s">
        <v>5</v>
      </c>
      <c r="C9" s="9">
        <v>7.4</v>
      </c>
      <c r="D9" s="9">
        <v>7.1</v>
      </c>
      <c r="E9" s="9">
        <v>6.9</v>
      </c>
      <c r="F9" s="9">
        <v>7.4</v>
      </c>
      <c r="G9" s="59">
        <v>8.3000000000000007</v>
      </c>
      <c r="H9" s="59">
        <v>8.5</v>
      </c>
    </row>
    <row r="10" spans="1:8">
      <c r="G10" s="58"/>
    </row>
    <row r="15" spans="1:8">
      <c r="F15" s="4"/>
    </row>
  </sheetData>
  <sortState ref="B6:E9">
    <sortCondition descending="1" ref="E6:E9"/>
  </sortState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A1ABB2"/>
  </sheetPr>
  <dimension ref="A1:H10"/>
  <sheetViews>
    <sheetView showGridLines="0" workbookViewId="0"/>
  </sheetViews>
  <sheetFormatPr defaultRowHeight="12.45"/>
  <cols>
    <col min="2" max="8" width="13.6640625" customWidth="1"/>
  </cols>
  <sheetData>
    <row r="1" spans="1:8" ht="15">
      <c r="A1" s="45" t="s">
        <v>101</v>
      </c>
      <c r="C1" s="47"/>
    </row>
    <row r="2" spans="1:8">
      <c r="B2" s="1"/>
      <c r="D2" s="2"/>
    </row>
    <row r="4" spans="1:8">
      <c r="B4" s="168" t="s">
        <v>1</v>
      </c>
      <c r="C4" s="160" t="s">
        <v>9</v>
      </c>
      <c r="D4" s="161"/>
      <c r="E4" s="161"/>
      <c r="F4" s="161"/>
      <c r="G4" s="161"/>
      <c r="H4" s="162"/>
    </row>
    <row r="5" spans="1:8">
      <c r="B5" s="168"/>
      <c r="C5" s="116" t="s">
        <v>6</v>
      </c>
      <c r="D5" s="116" t="s">
        <v>7</v>
      </c>
      <c r="E5" s="116" t="s">
        <v>8</v>
      </c>
      <c r="F5" s="116" t="s">
        <v>32</v>
      </c>
      <c r="G5" s="117" t="s">
        <v>33</v>
      </c>
      <c r="H5" s="117" t="s">
        <v>84</v>
      </c>
    </row>
    <row r="6" spans="1:8">
      <c r="B6" s="118" t="s">
        <v>23</v>
      </c>
      <c r="C6" s="9">
        <v>8.6</v>
      </c>
      <c r="D6" s="9">
        <v>8.8000000000000007</v>
      </c>
      <c r="E6" s="9">
        <v>8.9</v>
      </c>
      <c r="F6" s="9">
        <v>8.9</v>
      </c>
      <c r="G6" s="59">
        <v>8.8000000000000007</v>
      </c>
      <c r="H6" s="59">
        <v>8.8000000000000007</v>
      </c>
    </row>
    <row r="7" spans="1:8">
      <c r="B7" s="119" t="s">
        <v>2</v>
      </c>
      <c r="C7" s="10">
        <v>7.2</v>
      </c>
      <c r="D7" s="10">
        <v>7.6</v>
      </c>
      <c r="E7" s="65">
        <v>7.6</v>
      </c>
      <c r="F7" s="65">
        <v>8.0269999999999992</v>
      </c>
      <c r="G7" s="57">
        <v>7.6</v>
      </c>
      <c r="H7" s="57">
        <v>7.8</v>
      </c>
    </row>
    <row r="8" spans="1:8">
      <c r="B8" s="118" t="s">
        <v>3</v>
      </c>
      <c r="C8" s="9">
        <v>7.4</v>
      </c>
      <c r="D8" s="9">
        <v>7.4</v>
      </c>
      <c r="E8" s="9">
        <v>7.5</v>
      </c>
      <c r="F8" s="66">
        <v>7.4</v>
      </c>
      <c r="G8" s="59">
        <v>7.7</v>
      </c>
      <c r="H8" s="59">
        <v>7.9</v>
      </c>
    </row>
    <row r="9" spans="1:8" ht="14.6">
      <c r="B9" s="118" t="s">
        <v>4</v>
      </c>
      <c r="C9" s="7" t="s">
        <v>21</v>
      </c>
      <c r="D9" s="7" t="s">
        <v>21</v>
      </c>
      <c r="E9" s="7" t="s">
        <v>21</v>
      </c>
      <c r="F9" s="7" t="s">
        <v>21</v>
      </c>
      <c r="G9" s="59" t="s">
        <v>21</v>
      </c>
      <c r="H9" s="59" t="s">
        <v>21</v>
      </c>
    </row>
    <row r="10" spans="1:8">
      <c r="B10" s="118" t="s">
        <v>5</v>
      </c>
      <c r="C10" s="67" t="s">
        <v>21</v>
      </c>
      <c r="D10" s="67" t="s">
        <v>21</v>
      </c>
      <c r="E10" s="67" t="s">
        <v>21</v>
      </c>
      <c r="F10" s="67" t="s">
        <v>21</v>
      </c>
      <c r="G10" s="59" t="s">
        <v>21</v>
      </c>
      <c r="H10" s="59" t="s">
        <v>21</v>
      </c>
    </row>
  </sheetData>
  <sortState ref="B6:E10">
    <sortCondition descending="1" ref="E6:E10"/>
  </sortState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E712A"/>
  </sheetPr>
  <dimension ref="A1:H8"/>
  <sheetViews>
    <sheetView showGridLines="0" workbookViewId="0"/>
  </sheetViews>
  <sheetFormatPr defaultRowHeight="12.45"/>
  <cols>
    <col min="2" max="8" width="11.6640625" customWidth="1"/>
  </cols>
  <sheetData>
    <row r="1" spans="1:8" ht="15">
      <c r="A1" s="45" t="s">
        <v>137</v>
      </c>
      <c r="C1" s="47"/>
    </row>
    <row r="2" spans="1:8">
      <c r="B2" s="1"/>
    </row>
    <row r="3" spans="1:8">
      <c r="F3" s="36"/>
      <c r="G3" s="13"/>
    </row>
    <row r="4" spans="1:8">
      <c r="B4" s="97"/>
      <c r="C4" s="89" t="s">
        <v>6</v>
      </c>
      <c r="D4" s="89" t="s">
        <v>7</v>
      </c>
      <c r="E4" s="89" t="s">
        <v>8</v>
      </c>
      <c r="F4" s="89" t="s">
        <v>32</v>
      </c>
      <c r="G4" s="89" t="s">
        <v>33</v>
      </c>
      <c r="H4" s="89" t="s">
        <v>84</v>
      </c>
    </row>
    <row r="5" spans="1:8">
      <c r="B5" s="11" t="s">
        <v>13</v>
      </c>
      <c r="C5" s="80">
        <v>332045</v>
      </c>
      <c r="D5" s="80">
        <v>269024</v>
      </c>
      <c r="E5" s="80">
        <v>365538</v>
      </c>
      <c r="F5" s="81">
        <v>568808</v>
      </c>
      <c r="G5" s="61">
        <v>584913</v>
      </c>
      <c r="H5" s="61">
        <v>294790</v>
      </c>
    </row>
    <row r="6" spans="1:8">
      <c r="B6" s="11" t="s">
        <v>14</v>
      </c>
      <c r="C6" s="80">
        <v>28253</v>
      </c>
      <c r="D6" s="80">
        <v>35593</v>
      </c>
      <c r="E6" s="80">
        <v>61325</v>
      </c>
      <c r="F6" s="81">
        <v>118784</v>
      </c>
      <c r="G6" s="82">
        <v>101147</v>
      </c>
      <c r="H6" s="82">
        <v>50642</v>
      </c>
    </row>
    <row r="7" spans="1:8">
      <c r="B7" s="11" t="s">
        <v>15</v>
      </c>
      <c r="C7" s="83">
        <v>627</v>
      </c>
      <c r="D7" s="83">
        <v>747</v>
      </c>
      <c r="E7" s="83">
        <v>630</v>
      </c>
      <c r="F7" s="84">
        <v>942.39549215009549</v>
      </c>
      <c r="G7" s="61">
        <v>2435</v>
      </c>
      <c r="H7" s="61">
        <v>1945</v>
      </c>
    </row>
    <row r="8" spans="1:8">
      <c r="B8" s="72" t="s">
        <v>22</v>
      </c>
      <c r="C8" s="73">
        <v>360924</v>
      </c>
      <c r="D8" s="73">
        <v>305363</v>
      </c>
      <c r="E8" s="73">
        <v>427493</v>
      </c>
      <c r="F8" s="74">
        <v>688534</v>
      </c>
      <c r="G8" s="62">
        <f>SUM(G5:G7)</f>
        <v>688495</v>
      </c>
      <c r="H8" s="62">
        <f>SUM(H5:H7)</f>
        <v>347377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H6"/>
  <sheetViews>
    <sheetView showGridLines="0" workbookViewId="0"/>
  </sheetViews>
  <sheetFormatPr defaultRowHeight="12.45"/>
  <cols>
    <col min="2" max="2" width="19.86328125" customWidth="1"/>
    <col min="3" max="8" width="11.6640625" customWidth="1"/>
  </cols>
  <sheetData>
    <row r="1" spans="1:8" ht="15">
      <c r="A1" s="45" t="s">
        <v>138</v>
      </c>
      <c r="C1" s="47"/>
    </row>
    <row r="2" spans="1:8">
      <c r="B2" s="1"/>
    </row>
    <row r="4" spans="1:8">
      <c r="B4" s="120"/>
      <c r="C4" s="131" t="s">
        <v>6</v>
      </c>
      <c r="D4" s="131" t="s">
        <v>7</v>
      </c>
      <c r="E4" s="131" t="s">
        <v>8</v>
      </c>
      <c r="F4" s="131" t="s">
        <v>32</v>
      </c>
      <c r="G4" s="117" t="s">
        <v>33</v>
      </c>
      <c r="H4" s="117" t="s">
        <v>84</v>
      </c>
    </row>
    <row r="5" spans="1:8">
      <c r="B5" s="75" t="s">
        <v>24</v>
      </c>
      <c r="C5" s="76">
        <v>3.0931889344225829</v>
      </c>
      <c r="D5" s="76">
        <v>4.035617861197677</v>
      </c>
      <c r="E5" s="68">
        <v>3.444679893223856</v>
      </c>
      <c r="F5" s="77">
        <v>3.8750765745059401</v>
      </c>
      <c r="G5" s="59">
        <v>4.2</v>
      </c>
      <c r="H5" s="59">
        <v>4.7</v>
      </c>
    </row>
    <row r="6" spans="1:8">
      <c r="B6" s="3" t="s">
        <v>16</v>
      </c>
      <c r="C6" s="59">
        <v>52</v>
      </c>
      <c r="D6" s="59">
        <v>47</v>
      </c>
      <c r="E6" s="59">
        <v>44</v>
      </c>
      <c r="F6" s="78">
        <v>43</v>
      </c>
      <c r="G6" s="59">
        <v>38</v>
      </c>
      <c r="H6" s="59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6"/>
  <sheetViews>
    <sheetView showGridLines="0" zoomScaleNormal="100" workbookViewId="0"/>
  </sheetViews>
  <sheetFormatPr defaultColWidth="9" defaultRowHeight="14.6"/>
  <cols>
    <col min="1" max="1" width="16" style="31" customWidth="1"/>
    <col min="2" max="2" width="52.3984375" style="31" bestFit="1" customWidth="1"/>
    <col min="3" max="3" width="26.46484375" style="31" bestFit="1" customWidth="1"/>
  </cols>
  <sheetData>
    <row r="1" spans="1:3" ht="25.3">
      <c r="A1" s="14" t="s">
        <v>34</v>
      </c>
      <c r="B1" s="15"/>
      <c r="C1" s="15"/>
    </row>
    <row r="2" spans="1:3" ht="25.3">
      <c r="A2" s="14" t="s">
        <v>35</v>
      </c>
      <c r="B2" s="15"/>
      <c r="C2" s="15"/>
    </row>
    <row r="3" spans="1:3" ht="20.6" thickBot="1">
      <c r="A3" s="16" t="str">
        <f>'Universal Data'!C21</f>
        <v>2018/19</v>
      </c>
      <c r="B3" s="15"/>
      <c r="C3" s="15"/>
    </row>
    <row r="4" spans="1:3" ht="12.45">
      <c r="A4" s="17"/>
      <c r="B4"/>
      <c r="C4"/>
    </row>
    <row r="5" spans="1:3" ht="20.149999999999999">
      <c r="A5" s="18" t="s">
        <v>36</v>
      </c>
      <c r="B5"/>
      <c r="C5"/>
    </row>
    <row r="6" spans="1:3" ht="12.45">
      <c r="A6"/>
      <c r="B6"/>
      <c r="C6"/>
    </row>
    <row r="7" spans="1:3" ht="12.45">
      <c r="A7"/>
      <c r="B7"/>
      <c r="C7"/>
    </row>
    <row r="8" spans="1:3" ht="12.45">
      <c r="A8"/>
      <c r="B8" s="19" t="s">
        <v>37</v>
      </c>
      <c r="C8" s="20" t="s">
        <v>35</v>
      </c>
    </row>
    <row r="9" spans="1:3" ht="12.45">
      <c r="A9"/>
      <c r="B9" s="19" t="s">
        <v>38</v>
      </c>
      <c r="C9" s="20" t="s">
        <v>39</v>
      </c>
    </row>
    <row r="10" spans="1:3" ht="12.45">
      <c r="A10"/>
      <c r="B10" s="19" t="s">
        <v>40</v>
      </c>
      <c r="C10" s="20">
        <v>2019</v>
      </c>
    </row>
    <row r="11" spans="1:3" ht="12.45">
      <c r="A11"/>
      <c r="B11" s="19" t="s">
        <v>41</v>
      </c>
      <c r="C11" s="21">
        <v>6.2</v>
      </c>
    </row>
    <row r="12" spans="1:3" ht="12.45">
      <c r="A12"/>
      <c r="B12" s="19" t="s">
        <v>42</v>
      </c>
      <c r="C12" s="22"/>
    </row>
    <row r="13" spans="1:3" ht="12.45">
      <c r="A13"/>
      <c r="B13" s="19"/>
      <c r="C13" s="19"/>
    </row>
    <row r="14" spans="1:3" ht="12.45">
      <c r="A14"/>
      <c r="B14" s="19"/>
      <c r="C14" s="19"/>
    </row>
    <row r="15" spans="1:3" ht="12.45">
      <c r="A15"/>
      <c r="B15" s="19" t="s">
        <v>43</v>
      </c>
      <c r="C15" s="23" t="str">
        <f>$C$10-6&amp;"/"&amp;RIGHT($C$10-5,2)</f>
        <v>2013/14</v>
      </c>
    </row>
    <row r="16" spans="1:3" ht="12.45">
      <c r="A16"/>
      <c r="B16" s="19" t="s">
        <v>44</v>
      </c>
      <c r="C16" s="23" t="str">
        <f>$C$10-6&amp;"/"&amp;RIGHT($C$10-5,2)</f>
        <v>2013/14</v>
      </c>
    </row>
    <row r="17" spans="1:3" ht="12.45">
      <c r="A17"/>
      <c r="B17" s="19" t="s">
        <v>45</v>
      </c>
      <c r="C17" s="23" t="str">
        <f>$C$10-5&amp;"/"&amp;RIGHT($C$10-4,2)</f>
        <v>2014/15</v>
      </c>
    </row>
    <row r="18" spans="1:3" ht="12.45">
      <c r="A18"/>
      <c r="B18" s="19" t="s">
        <v>46</v>
      </c>
      <c r="C18" s="23" t="str">
        <f>$C$10-4&amp;"/"&amp;RIGHT($C$10-3,2)</f>
        <v>2015/16</v>
      </c>
    </row>
    <row r="19" spans="1:3" ht="12.45">
      <c r="A19"/>
      <c r="B19" s="19" t="s">
        <v>47</v>
      </c>
      <c r="C19" s="23" t="str">
        <f>$C$10-3&amp;"/"&amp;RIGHT($C$10-2,2)</f>
        <v>2016/17</v>
      </c>
    </row>
    <row r="20" spans="1:3" ht="12.45">
      <c r="A20"/>
      <c r="B20" s="19" t="s">
        <v>48</v>
      </c>
      <c r="C20" s="23" t="str">
        <f>$C$10-2&amp;"/"&amp;RIGHT($C$10-1,2)</f>
        <v>2017/18</v>
      </c>
    </row>
    <row r="21" spans="1:3" ht="12.45">
      <c r="A21"/>
      <c r="B21" s="24" t="s">
        <v>49</v>
      </c>
      <c r="C21" s="23" t="str">
        <f>$C$10-1&amp;"/"&amp;RIGHT($C$10-0,2)</f>
        <v>2018/19</v>
      </c>
    </row>
    <row r="22" spans="1:3" ht="12.45">
      <c r="A22"/>
      <c r="B22" s="19" t="s">
        <v>50</v>
      </c>
      <c r="C22" s="23" t="str">
        <f>$C$10&amp;"/"&amp;RIGHT($C$10+1,2)</f>
        <v>2019/20</v>
      </c>
    </row>
    <row r="23" spans="1:3" ht="12.45">
      <c r="A23"/>
      <c r="B23" s="19" t="s">
        <v>51</v>
      </c>
      <c r="C23" s="23" t="str">
        <f>$C$10+1&amp;"/"&amp;RIGHT($C$10+2,2)</f>
        <v>2020/21</v>
      </c>
    </row>
    <row r="24" spans="1:3" ht="12.45">
      <c r="A24"/>
      <c r="B24" s="19" t="s">
        <v>52</v>
      </c>
      <c r="C24" s="23" t="str">
        <f>$C$10+2&amp;"/"&amp;RIGHT($C$10+3,2)</f>
        <v>2021/22</v>
      </c>
    </row>
    <row r="25" spans="1:3" ht="12.45">
      <c r="A25"/>
      <c r="B25" s="19" t="s">
        <v>53</v>
      </c>
      <c r="C25" s="23" t="str">
        <f>$C$10+3&amp;"/"&amp;RIGHT($C$10+4,2)</f>
        <v>2022/23</v>
      </c>
    </row>
    <row r="26" spans="1:3" ht="12.45">
      <c r="A26"/>
      <c r="B26" s="19" t="s">
        <v>54</v>
      </c>
      <c r="C26" s="23" t="str">
        <f>$C$10+4&amp;"/"&amp;RIGHT($C$10+5,2)</f>
        <v>2023/24</v>
      </c>
    </row>
    <row r="27" spans="1:3" ht="12.45">
      <c r="A27"/>
      <c r="B27" s="19"/>
      <c r="C27" s="19"/>
    </row>
    <row r="28" spans="1:3" ht="12.45">
      <c r="A28"/>
      <c r="B28" s="19"/>
      <c r="C28" s="19"/>
    </row>
    <row r="29" spans="1:3" ht="12.45">
      <c r="A29"/>
      <c r="B29" s="19" t="s">
        <v>55</v>
      </c>
      <c r="C29" s="25">
        <v>0.2</v>
      </c>
    </row>
    <row r="30" spans="1:3" ht="12.45">
      <c r="A30"/>
      <c r="B30" s="19"/>
      <c r="C30" s="19"/>
    </row>
    <row r="31" spans="1:3" ht="12.45">
      <c r="A31"/>
      <c r="B31" s="26" t="s">
        <v>56</v>
      </c>
      <c r="C31" s="27" t="s">
        <v>57</v>
      </c>
    </row>
    <row r="32" spans="1:3" ht="12.45">
      <c r="A32"/>
      <c r="B32" s="19" t="s">
        <v>58</v>
      </c>
      <c r="C32" s="28">
        <v>182.47499999999999</v>
      </c>
    </row>
    <row r="33" spans="1:8" ht="12.45">
      <c r="A33"/>
      <c r="B33" s="19" t="s">
        <v>59</v>
      </c>
      <c r="C33" s="28">
        <v>188.15</v>
      </c>
    </row>
    <row r="34" spans="1:8" ht="12.45">
      <c r="A34"/>
      <c r="B34" s="19" t="s">
        <v>60</v>
      </c>
      <c r="C34" s="28">
        <v>193.10830000000001</v>
      </c>
    </row>
    <row r="35" spans="1:8" ht="12.45">
      <c r="A35"/>
      <c r="B35" s="19" t="s">
        <v>61</v>
      </c>
      <c r="C35" s="28">
        <v>200.3167</v>
      </c>
    </row>
    <row r="36" spans="1:8" ht="12.45">
      <c r="A36"/>
      <c r="B36" s="19" t="s">
        <v>62</v>
      </c>
      <c r="C36" s="28">
        <v>208.5917</v>
      </c>
    </row>
    <row r="37" spans="1:8" ht="12.45">
      <c r="A37"/>
      <c r="B37" s="19" t="s">
        <v>63</v>
      </c>
      <c r="C37" s="28">
        <v>214.7833</v>
      </c>
    </row>
    <row r="38" spans="1:8" ht="12.45">
      <c r="A38"/>
      <c r="B38" s="19" t="s">
        <v>64</v>
      </c>
      <c r="C38" s="28">
        <v>215.76669999999999</v>
      </c>
    </row>
    <row r="39" spans="1:8" ht="12.45">
      <c r="A39"/>
      <c r="B39" s="19" t="s">
        <v>65</v>
      </c>
      <c r="C39" s="28">
        <v>226.47499999999999</v>
      </c>
    </row>
    <row r="40" spans="1:8" ht="12.45">
      <c r="A40"/>
      <c r="B40" s="19" t="s">
        <v>66</v>
      </c>
      <c r="C40" s="28">
        <v>237.3417</v>
      </c>
    </row>
    <row r="41" spans="1:8" ht="12.45">
      <c r="A41"/>
      <c r="B41" s="19" t="s">
        <v>67</v>
      </c>
      <c r="C41" s="28">
        <v>244.67500000000001</v>
      </c>
    </row>
    <row r="42" spans="1:8" ht="12.45">
      <c r="A42"/>
      <c r="B42" s="19" t="s">
        <v>68</v>
      </c>
      <c r="C42" s="28">
        <v>251.733</v>
      </c>
    </row>
    <row r="43" spans="1:8" ht="12.45">
      <c r="A43"/>
      <c r="B43" s="19" t="s">
        <v>69</v>
      </c>
      <c r="C43" s="28">
        <v>256.66666666666669</v>
      </c>
    </row>
    <row r="44" spans="1:8" ht="14.25" customHeight="1">
      <c r="A44"/>
      <c r="B44" s="19" t="s">
        <v>70</v>
      </c>
      <c r="C44" s="28">
        <v>259.43333333333334</v>
      </c>
    </row>
    <row r="45" spans="1:8" ht="12" customHeight="1">
      <c r="A45"/>
      <c r="B45" s="19" t="s">
        <v>71</v>
      </c>
      <c r="C45" s="29">
        <v>264.99200000000002</v>
      </c>
      <c r="H45" s="30"/>
    </row>
    <row r="46" spans="1:8" ht="12.45">
      <c r="A46"/>
      <c r="B46" s="19" t="s">
        <v>72</v>
      </c>
      <c r="C46" s="28">
        <v>274.90800000000002</v>
      </c>
    </row>
    <row r="47" spans="1:8" ht="12.45">
      <c r="A47"/>
      <c r="B47" s="19" t="s">
        <v>73</v>
      </c>
      <c r="C47" s="28">
        <v>283.30799999999999</v>
      </c>
    </row>
    <row r="48" spans="1:8" ht="12.45">
      <c r="A48"/>
      <c r="B48" s="19" t="s">
        <v>74</v>
      </c>
      <c r="C48" s="28"/>
    </row>
    <row r="49" spans="1:3" ht="12.45">
      <c r="A49"/>
      <c r="B49" s="19" t="s">
        <v>75</v>
      </c>
      <c r="C49" s="28"/>
    </row>
    <row r="50" spans="1:3">
      <c r="A50"/>
    </row>
    <row r="51" spans="1:3" ht="12.45">
      <c r="A51"/>
      <c r="B51" s="32" t="str">
        <f>"Convert 2009/10 prices to "&amp;$C$21</f>
        <v>Convert 2009/10 prices to 2018/19</v>
      </c>
      <c r="C51" s="33">
        <f>VLOOKUP($C$21,$B$32:$C$49,2,FALSE)/$C$38</f>
        <v>1.3130293043365822</v>
      </c>
    </row>
    <row r="52" spans="1:3" ht="12.45">
      <c r="A52"/>
      <c r="B52" s="32" t="str">
        <f>"Convert "&amp;$C$21&amp;" to 2009/10"</f>
        <v>Convert 2018/19 to 2009/10</v>
      </c>
      <c r="C52" s="33">
        <f>1/C51</f>
        <v>0.76159762519942953</v>
      </c>
    </row>
    <row r="53" spans="1:3">
      <c r="A53"/>
      <c r="B53" s="34"/>
      <c r="C53" s="34"/>
    </row>
    <row r="54" spans="1:3" ht="12.45">
      <c r="A54"/>
      <c r="B54" s="32" t="str">
        <f>"Convert from previous year price base (" &amp; $C$20 &amp; " to " &amp; $C$21 &amp; ")"</f>
        <v>Convert from previous year price base (2017/18 to 2018/19)</v>
      </c>
      <c r="C54" s="33">
        <f>VLOOKUP($C$21,$B$32:$C$50,2,FALSE)/VLOOKUP($C$20,$B$32:$C$50,2,FALSE)</f>
        <v>1.0305556768082411</v>
      </c>
    </row>
    <row r="56" spans="1:3">
      <c r="C56" s="35"/>
    </row>
  </sheetData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1"/>
  <sheetViews>
    <sheetView showGridLines="0" workbookViewId="0"/>
  </sheetViews>
  <sheetFormatPr defaultColWidth="9.1328125" defaultRowHeight="14.25" customHeight="1"/>
  <cols>
    <col min="1" max="1" width="9.1328125" style="48"/>
    <col min="2" max="2" width="34" style="48" bestFit="1" customWidth="1"/>
    <col min="3" max="3" width="78" style="48" bestFit="1" customWidth="1"/>
    <col min="4" max="16384" width="9.1328125" style="48"/>
  </cols>
  <sheetData>
    <row r="1" spans="1:5" ht="14.25" customHeight="1">
      <c r="A1" s="45" t="s">
        <v>114</v>
      </c>
      <c r="C1" s="47"/>
    </row>
    <row r="4" spans="1:5" ht="18" customHeight="1">
      <c r="B4" s="115" t="s">
        <v>0</v>
      </c>
      <c r="C4" s="115" t="s">
        <v>145</v>
      </c>
    </row>
    <row r="5" spans="1:5" ht="18" customHeight="1">
      <c r="B5" s="121" t="s">
        <v>115</v>
      </c>
      <c r="C5" s="121" t="s">
        <v>113</v>
      </c>
    </row>
    <row r="6" spans="1:5" ht="18" customHeight="1">
      <c r="B6" s="121"/>
      <c r="C6" s="121" t="s">
        <v>134</v>
      </c>
    </row>
    <row r="7" spans="1:5" ht="18" customHeight="1">
      <c r="B7" s="122" t="s">
        <v>107</v>
      </c>
      <c r="C7" s="122" t="s">
        <v>133</v>
      </c>
    </row>
    <row r="8" spans="1:5" ht="18" customHeight="1">
      <c r="B8" s="122"/>
      <c r="C8" s="122" t="s">
        <v>103</v>
      </c>
    </row>
    <row r="9" spans="1:5" ht="18" customHeight="1">
      <c r="B9" s="123" t="s">
        <v>108</v>
      </c>
      <c r="C9" s="123" t="s">
        <v>104</v>
      </c>
    </row>
    <row r="10" spans="1:5" ht="18" customHeight="1">
      <c r="B10" s="123"/>
      <c r="C10" s="123" t="s">
        <v>105</v>
      </c>
    </row>
    <row r="11" spans="1:5" ht="18" customHeight="1">
      <c r="B11" s="124" t="s">
        <v>109</v>
      </c>
      <c r="C11" s="124" t="s">
        <v>106</v>
      </c>
      <c r="E11" s="2"/>
    </row>
    <row r="12" spans="1:5" ht="18" customHeight="1">
      <c r="B12" s="125" t="s">
        <v>156</v>
      </c>
      <c r="C12" s="125" t="s">
        <v>111</v>
      </c>
      <c r="E12" s="2"/>
    </row>
    <row r="13" spans="1:5" ht="18" customHeight="1">
      <c r="B13" s="125"/>
      <c r="C13" s="125" t="s">
        <v>155</v>
      </c>
      <c r="E13" s="2"/>
    </row>
    <row r="14" spans="1:5" ht="18" customHeight="1">
      <c r="B14" s="126" t="s">
        <v>112</v>
      </c>
      <c r="C14" s="126" t="s">
        <v>100</v>
      </c>
    </row>
    <row r="15" spans="1:5" ht="18" customHeight="1">
      <c r="B15" s="126"/>
      <c r="C15" s="126" t="s">
        <v>102</v>
      </c>
    </row>
    <row r="16" spans="1:5" ht="18" customHeight="1">
      <c r="B16" s="126"/>
      <c r="C16" s="126" t="s">
        <v>101</v>
      </c>
    </row>
    <row r="17" spans="2:3" ht="18" customHeight="1">
      <c r="B17" s="127" t="s">
        <v>110</v>
      </c>
      <c r="C17" s="127" t="s">
        <v>135</v>
      </c>
    </row>
    <row r="18" spans="2:3" ht="18" customHeight="1">
      <c r="B18" s="128" t="s">
        <v>29</v>
      </c>
      <c r="C18" s="128" t="s">
        <v>136</v>
      </c>
    </row>
    <row r="19" spans="2:3" ht="14.25" customHeight="1">
      <c r="B19" s="1"/>
      <c r="C19" s="1"/>
    </row>
    <row r="20" spans="2:3" ht="14.25" customHeight="1">
      <c r="B20" s="1"/>
      <c r="C20" s="1"/>
    </row>
    <row r="21" spans="2:3" ht="14.25" customHeight="1">
      <c r="B21" s="1"/>
      <c r="C21" s="1"/>
    </row>
    <row r="22" spans="2:3" ht="14.25" customHeight="1">
      <c r="B22" s="1"/>
      <c r="C22" s="1"/>
    </row>
    <row r="23" spans="2:3" ht="14.25" customHeight="1">
      <c r="B23" s="1"/>
      <c r="C23" s="1"/>
    </row>
    <row r="24" spans="2:3" ht="14.25" customHeight="1">
      <c r="B24" s="1"/>
      <c r="C24" s="1"/>
    </row>
    <row r="25" spans="2:3" ht="14.25" customHeight="1">
      <c r="B25" s="1"/>
      <c r="C25" s="1"/>
    </row>
    <row r="26" spans="2:3" ht="14.25" customHeight="1">
      <c r="B26" s="1"/>
      <c r="C26" s="1"/>
    </row>
    <row r="27" spans="2:3" ht="14.25" customHeight="1">
      <c r="B27" s="1"/>
      <c r="C27" s="1"/>
    </row>
    <row r="28" spans="2:3" ht="14.25" customHeight="1">
      <c r="B28" s="1"/>
      <c r="C28" s="1"/>
    </row>
    <row r="29" spans="2:3" ht="14.25" customHeight="1">
      <c r="B29" s="1"/>
      <c r="C29" s="1"/>
    </row>
    <row r="30" spans="2:3" ht="14.25" customHeight="1">
      <c r="B30" s="1"/>
      <c r="C30" s="1"/>
    </row>
    <row r="31" spans="2:3" ht="14.25" customHeight="1">
      <c r="B31" s="1"/>
      <c r="C31" s="1"/>
    </row>
    <row r="32" spans="2:3" ht="14.25" customHeight="1">
      <c r="B32" s="1"/>
      <c r="C32" s="1"/>
    </row>
    <row r="33" spans="2:3" ht="14.25" customHeight="1">
      <c r="B33" s="1"/>
      <c r="C33" s="1"/>
    </row>
    <row r="34" spans="2:3" ht="14.25" customHeight="1">
      <c r="B34" s="1"/>
      <c r="C34" s="1"/>
    </row>
    <row r="35" spans="2:3" ht="14.25" customHeight="1">
      <c r="B35" s="1"/>
      <c r="C35" s="1"/>
    </row>
    <row r="36" spans="2:3" ht="14.25" customHeight="1">
      <c r="B36" s="1"/>
      <c r="C36" s="1"/>
    </row>
    <row r="37" spans="2:3" ht="14.25" customHeight="1">
      <c r="B37" s="1"/>
      <c r="C37" s="1"/>
    </row>
    <row r="38" spans="2:3" ht="14.25" customHeight="1">
      <c r="B38" s="1"/>
      <c r="C38" s="1"/>
    </row>
    <row r="39" spans="2:3" ht="14.25" customHeight="1">
      <c r="B39" s="1"/>
      <c r="C39" s="1"/>
    </row>
    <row r="40" spans="2:3" ht="14.25" customHeight="1">
      <c r="B40" s="1"/>
      <c r="C40" s="1"/>
    </row>
    <row r="41" spans="2:3" ht="14.25" customHeight="1">
      <c r="B41" s="1"/>
      <c r="C41" s="1"/>
    </row>
    <row r="42" spans="2:3" ht="14.25" customHeight="1">
      <c r="B42" s="1"/>
      <c r="C42" s="1"/>
    </row>
    <row r="43" spans="2:3" ht="14.25" customHeight="1">
      <c r="B43" s="1"/>
      <c r="C43" s="1"/>
    </row>
    <row r="44" spans="2:3" ht="14.25" customHeight="1">
      <c r="B44" s="1"/>
      <c r="C44" s="1"/>
    </row>
    <row r="45" spans="2:3" ht="14.25" customHeight="1">
      <c r="B45" s="1"/>
      <c r="C45" s="1"/>
    </row>
    <row r="46" spans="2:3" ht="14.25" customHeight="1">
      <c r="B46" s="1"/>
      <c r="C46" s="1"/>
    </row>
    <row r="47" spans="2:3" ht="14.25" customHeight="1">
      <c r="B47" s="1"/>
      <c r="C47" s="1"/>
    </row>
    <row r="48" spans="2:3" ht="14.25" customHeight="1">
      <c r="B48" s="1"/>
      <c r="C48" s="1"/>
    </row>
    <row r="49" spans="2:3" ht="14.25" customHeight="1">
      <c r="B49" s="1"/>
      <c r="C49" s="1"/>
    </row>
    <row r="50" spans="2:3" ht="14.25" customHeight="1">
      <c r="B50" s="1"/>
      <c r="C50" s="1"/>
    </row>
    <row r="51" spans="2:3" ht="14.25" customHeight="1">
      <c r="B51" s="1"/>
      <c r="C51" s="1"/>
    </row>
    <row r="52" spans="2:3" ht="14.25" customHeight="1">
      <c r="B52" s="1"/>
      <c r="C52" s="1"/>
    </row>
    <row r="53" spans="2:3" ht="14.25" customHeight="1">
      <c r="B53" s="1"/>
      <c r="C53" s="1"/>
    </row>
    <row r="54" spans="2:3" ht="14.25" customHeight="1">
      <c r="B54" s="1"/>
      <c r="C54" s="1"/>
    </row>
    <row r="55" spans="2:3" ht="14.25" customHeight="1">
      <c r="B55" s="1"/>
      <c r="C55" s="1"/>
    </row>
    <row r="56" spans="2:3" ht="14.25" customHeight="1">
      <c r="B56" s="1"/>
      <c r="C56" s="1"/>
    </row>
    <row r="57" spans="2:3" ht="14.25" customHeight="1">
      <c r="B57" s="1"/>
      <c r="C57" s="1"/>
    </row>
    <row r="58" spans="2:3" ht="14.25" customHeight="1">
      <c r="B58" s="1"/>
      <c r="C58" s="1"/>
    </row>
    <row r="59" spans="2:3" ht="14.25" customHeight="1">
      <c r="B59" s="1"/>
      <c r="C59" s="1"/>
    </row>
    <row r="60" spans="2:3" ht="14.25" customHeight="1">
      <c r="B60" s="1"/>
      <c r="C60" s="1"/>
    </row>
    <row r="61" spans="2:3" ht="14.25" customHeight="1">
      <c r="B61" s="1"/>
      <c r="C6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57F29"/>
  </sheetPr>
  <dimension ref="A1:M25"/>
  <sheetViews>
    <sheetView showGridLines="0" workbookViewId="0"/>
  </sheetViews>
  <sheetFormatPr defaultRowHeight="12.45"/>
  <cols>
    <col min="2" max="6" width="13.86328125" customWidth="1"/>
    <col min="8" max="10" width="15.3984375" customWidth="1"/>
    <col min="11" max="11" width="15.3984375" style="79" customWidth="1"/>
    <col min="12" max="12" width="15.3984375" customWidth="1"/>
    <col min="13" max="13" width="17" customWidth="1"/>
  </cols>
  <sheetData>
    <row r="1" spans="1:13" ht="15">
      <c r="A1" s="45" t="s">
        <v>130</v>
      </c>
      <c r="B1" s="47"/>
    </row>
    <row r="4" spans="1:13" ht="30.75" customHeight="1">
      <c r="B4" s="116" t="s">
        <v>83</v>
      </c>
      <c r="C4" s="116" t="s">
        <v>78</v>
      </c>
      <c r="D4" s="116" t="s">
        <v>77</v>
      </c>
      <c r="E4" s="116" t="s">
        <v>79</v>
      </c>
      <c r="F4" s="116" t="s">
        <v>80</v>
      </c>
    </row>
    <row r="5" spans="1:13" ht="41.25" customHeight="1">
      <c r="B5" s="142" t="s">
        <v>144</v>
      </c>
      <c r="C5" s="147" t="s">
        <v>82</v>
      </c>
      <c r="D5" s="147" t="s">
        <v>82</v>
      </c>
      <c r="E5" s="147" t="s">
        <v>82</v>
      </c>
      <c r="F5" s="147" t="s">
        <v>82</v>
      </c>
      <c r="K5"/>
    </row>
    <row r="6" spans="1:13" s="79" customFormat="1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16.95" customHeight="1">
      <c r="B7" s="149" t="s">
        <v>83</v>
      </c>
      <c r="C7" s="150"/>
      <c r="D7" s="150"/>
      <c r="E7" s="150"/>
      <c r="F7" s="151"/>
      <c r="K7"/>
    </row>
    <row r="8" spans="1:13" ht="33" customHeight="1">
      <c r="B8" s="152" t="s">
        <v>146</v>
      </c>
      <c r="C8" s="153"/>
      <c r="D8" s="153"/>
      <c r="E8" s="153"/>
      <c r="F8" s="154"/>
      <c r="K8"/>
    </row>
    <row r="9" spans="1:13">
      <c r="K9"/>
    </row>
    <row r="10" spans="1:13">
      <c r="K10"/>
    </row>
    <row r="11" spans="1:13">
      <c r="K11"/>
    </row>
    <row r="12" spans="1:13">
      <c r="K12"/>
    </row>
    <row r="13" spans="1:13">
      <c r="K13"/>
    </row>
    <row r="14" spans="1:13">
      <c r="K14"/>
    </row>
    <row r="15" spans="1:13">
      <c r="K15"/>
    </row>
    <row r="16" spans="1:13">
      <c r="K16"/>
    </row>
    <row r="17" spans="5:12">
      <c r="K17"/>
    </row>
    <row r="18" spans="5:12">
      <c r="K18"/>
    </row>
    <row r="19" spans="5:12">
      <c r="K19"/>
    </row>
    <row r="20" spans="5:12">
      <c r="E20" s="138"/>
    </row>
    <row r="22" spans="5:12">
      <c r="J22" s="79"/>
      <c r="L22" s="79"/>
    </row>
    <row r="23" spans="5:12">
      <c r="J23" s="79"/>
      <c r="L23" s="79"/>
    </row>
    <row r="24" spans="5:12">
      <c r="J24" s="79"/>
      <c r="L24" s="79"/>
    </row>
    <row r="25" spans="5:12">
      <c r="J25" s="79"/>
      <c r="L25" s="79"/>
    </row>
  </sheetData>
  <mergeCells count="2">
    <mergeCell ref="B7:F7"/>
    <mergeCell ref="B8:F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57F29"/>
  </sheetPr>
  <dimension ref="A1:K45"/>
  <sheetViews>
    <sheetView showGridLines="0" workbookViewId="0"/>
  </sheetViews>
  <sheetFormatPr defaultColWidth="8.9296875" defaultRowHeight="12.45"/>
  <cols>
    <col min="1" max="1" width="8.9296875" style="79"/>
    <col min="2" max="2" width="50.265625" style="79" customWidth="1"/>
    <col min="3" max="3" width="12.33203125" style="79" customWidth="1"/>
    <col min="4" max="4" width="14.1328125" style="79" customWidth="1"/>
    <col min="5" max="5" width="9.46484375" style="79" bestFit="1" customWidth="1"/>
    <col min="6" max="6" width="8.6640625" style="79" customWidth="1"/>
    <col min="7" max="16384" width="8.9296875" style="79"/>
  </cols>
  <sheetData>
    <row r="1" spans="1:11" ht="15">
      <c r="A1" s="43" t="s">
        <v>131</v>
      </c>
      <c r="C1" s="46"/>
    </row>
    <row r="2" spans="1:11">
      <c r="A2"/>
      <c r="B2"/>
      <c r="C2"/>
      <c r="D2"/>
      <c r="E2"/>
      <c r="F2"/>
      <c r="G2"/>
      <c r="H2"/>
    </row>
    <row r="3" spans="1:11">
      <c r="A3"/>
      <c r="B3"/>
      <c r="C3"/>
      <c r="D3"/>
      <c r="E3"/>
      <c r="F3"/>
      <c r="G3"/>
      <c r="H3"/>
    </row>
    <row r="4" spans="1:11" ht="13.75">
      <c r="A4"/>
      <c r="B4" s="140"/>
      <c r="C4" s="134" t="s">
        <v>116</v>
      </c>
      <c r="D4" s="134" t="s">
        <v>97</v>
      </c>
      <c r="E4"/>
      <c r="F4"/>
      <c r="G4"/>
      <c r="H4"/>
    </row>
    <row r="5" spans="1:11">
      <c r="A5"/>
      <c r="B5" s="155" t="s">
        <v>91</v>
      </c>
      <c r="C5" s="156"/>
      <c r="D5" s="157"/>
      <c r="E5"/>
      <c r="F5"/>
      <c r="G5"/>
      <c r="H5"/>
    </row>
    <row r="6" spans="1:11" ht="62.15">
      <c r="A6"/>
      <c r="B6" s="105" t="s">
        <v>117</v>
      </c>
      <c r="C6" s="129" t="s">
        <v>118</v>
      </c>
      <c r="D6" s="129" t="s">
        <v>119</v>
      </c>
      <c r="E6"/>
      <c r="F6"/>
      <c r="G6"/>
      <c r="H6"/>
    </row>
    <row r="7" spans="1:11">
      <c r="A7"/>
      <c r="B7" s="158" t="s">
        <v>126</v>
      </c>
      <c r="C7" s="158"/>
      <c r="D7" s="158"/>
      <c r="E7"/>
      <c r="F7"/>
      <c r="G7"/>
      <c r="H7"/>
      <c r="K7" s="87"/>
    </row>
    <row r="8" spans="1:11">
      <c r="A8"/>
      <c r="B8" s="113"/>
      <c r="C8" s="112"/>
      <c r="D8" s="112"/>
      <c r="E8"/>
      <c r="F8"/>
      <c r="G8"/>
      <c r="H8"/>
      <c r="K8" s="87"/>
    </row>
    <row r="9" spans="1:11">
      <c r="A9"/>
      <c r="E9"/>
      <c r="F9"/>
      <c r="G9"/>
      <c r="H9"/>
      <c r="K9" s="87"/>
    </row>
    <row r="10" spans="1:11" ht="13.75">
      <c r="A10"/>
      <c r="B10" s="140"/>
      <c r="C10" s="134" t="s">
        <v>116</v>
      </c>
      <c r="D10" s="134" t="s">
        <v>97</v>
      </c>
      <c r="E10"/>
      <c r="F10"/>
      <c r="G10"/>
      <c r="H10"/>
      <c r="K10" s="87"/>
    </row>
    <row r="11" spans="1:11">
      <c r="A11"/>
      <c r="B11" s="155" t="s">
        <v>92</v>
      </c>
      <c r="C11" s="156"/>
      <c r="D11" s="157"/>
      <c r="E11"/>
      <c r="F11"/>
      <c r="G11"/>
      <c r="H11"/>
      <c r="K11" s="87"/>
    </row>
    <row r="12" spans="1:11">
      <c r="A12"/>
      <c r="B12" s="106" t="s">
        <v>120</v>
      </c>
      <c r="C12" s="104">
        <v>11.25</v>
      </c>
      <c r="D12" s="104">
        <v>20</v>
      </c>
      <c r="E12"/>
      <c r="F12"/>
      <c r="G12"/>
      <c r="H12"/>
      <c r="K12" s="87"/>
    </row>
    <row r="13" spans="1:11">
      <c r="A13"/>
      <c r="B13" s="106" t="s">
        <v>94</v>
      </c>
      <c r="C13" s="104">
        <v>-0.7</v>
      </c>
      <c r="D13" s="104">
        <v>20</v>
      </c>
      <c r="E13"/>
      <c r="F13"/>
      <c r="G13"/>
      <c r="H13"/>
      <c r="I13" s="86"/>
      <c r="K13" s="86"/>
    </row>
    <row r="14" spans="1:11">
      <c r="A14"/>
      <c r="B14" s="106" t="s">
        <v>98</v>
      </c>
      <c r="C14" s="104">
        <v>7</v>
      </c>
      <c r="D14" s="104">
        <v>7</v>
      </c>
      <c r="E14"/>
      <c r="F14"/>
      <c r="G14"/>
      <c r="H14"/>
      <c r="J14" s="85"/>
    </row>
    <row r="15" spans="1:11">
      <c r="A15"/>
      <c r="B15" s="106" t="s">
        <v>95</v>
      </c>
      <c r="C15" s="104">
        <v>1</v>
      </c>
      <c r="D15" s="104">
        <v>2</v>
      </c>
      <c r="E15"/>
      <c r="F15"/>
      <c r="G15"/>
      <c r="H15"/>
    </row>
    <row r="16" spans="1:11">
      <c r="A16"/>
      <c r="B16" s="106" t="s">
        <v>96</v>
      </c>
      <c r="C16" s="104">
        <v>0.69005327538204564</v>
      </c>
      <c r="D16" s="104">
        <v>0.7</v>
      </c>
      <c r="E16"/>
      <c r="F16"/>
      <c r="G16"/>
      <c r="H16"/>
    </row>
    <row r="17" spans="1:10" ht="13.75">
      <c r="A17"/>
      <c r="B17" s="106" t="s">
        <v>125</v>
      </c>
      <c r="C17" s="104">
        <v>0</v>
      </c>
      <c r="D17" s="104">
        <v>0</v>
      </c>
      <c r="E17"/>
      <c r="F17"/>
      <c r="G17"/>
      <c r="H17"/>
    </row>
    <row r="18" spans="1:10">
      <c r="A18"/>
      <c r="B18" s="108" t="s">
        <v>76</v>
      </c>
      <c r="C18" s="109">
        <f>SUM(C12:C17)</f>
        <v>19.240053275382046</v>
      </c>
      <c r="D18" s="109">
        <f>SUM(D12:D17)</f>
        <v>49.7</v>
      </c>
      <c r="E18"/>
      <c r="F18"/>
      <c r="G18"/>
      <c r="H18"/>
    </row>
    <row r="19" spans="1:10">
      <c r="A19"/>
      <c r="B19" s="158" t="s">
        <v>126</v>
      </c>
      <c r="C19" s="158"/>
      <c r="D19" s="158"/>
      <c r="E19"/>
      <c r="F19"/>
      <c r="G19"/>
      <c r="H19"/>
    </row>
    <row r="20" spans="1:10">
      <c r="A20"/>
      <c r="B20" s="159" t="s">
        <v>129</v>
      </c>
      <c r="C20" s="159"/>
      <c r="D20" s="159"/>
      <c r="E20"/>
      <c r="F20"/>
      <c r="G20"/>
      <c r="H20"/>
    </row>
    <row r="21" spans="1:10">
      <c r="A21"/>
      <c r="B21"/>
      <c r="C21"/>
      <c r="D21"/>
      <c r="E21"/>
      <c r="F21"/>
      <c r="G21"/>
      <c r="H21"/>
    </row>
    <row r="22" spans="1:10">
      <c r="A22"/>
      <c r="B22"/>
      <c r="C22"/>
      <c r="D22"/>
      <c r="E22"/>
      <c r="F22"/>
      <c r="G22"/>
      <c r="H22"/>
    </row>
    <row r="23" spans="1:10">
      <c r="A23"/>
      <c r="B23"/>
      <c r="C23"/>
      <c r="D23"/>
      <c r="E23"/>
      <c r="F23"/>
      <c r="G23"/>
      <c r="H23"/>
    </row>
    <row r="24" spans="1:10" ht="14.6">
      <c r="A24"/>
      <c r="B24" s="130"/>
      <c r="C24"/>
      <c r="D24"/>
      <c r="E24"/>
      <c r="F24"/>
      <c r="G24"/>
      <c r="H24"/>
    </row>
    <row r="25" spans="1:10">
      <c r="A25"/>
      <c r="B25"/>
      <c r="C25"/>
      <c r="D25"/>
      <c r="E25"/>
      <c r="F25"/>
      <c r="G25"/>
      <c r="H25"/>
    </row>
    <row r="26" spans="1:10">
      <c r="A26"/>
      <c r="B26"/>
      <c r="C26"/>
      <c r="D26"/>
      <c r="E26"/>
      <c r="F26"/>
      <c r="G26"/>
      <c r="H26"/>
      <c r="J26" s="107"/>
    </row>
    <row r="27" spans="1:10">
      <c r="A27"/>
      <c r="C27"/>
      <c r="D27"/>
      <c r="E27"/>
      <c r="F27"/>
      <c r="G27"/>
      <c r="H27"/>
    </row>
    <row r="28" spans="1:10">
      <c r="B28" s="111"/>
    </row>
    <row r="32" spans="1:10">
      <c r="E32" s="110"/>
    </row>
    <row r="34" spans="5:5">
      <c r="E34" s="112"/>
    </row>
    <row r="35" spans="5:5">
      <c r="E35" s="112"/>
    </row>
    <row r="45" spans="5:5">
      <c r="E45" s="110"/>
    </row>
  </sheetData>
  <mergeCells count="5">
    <mergeCell ref="B5:D5"/>
    <mergeCell ref="B11:D11"/>
    <mergeCell ref="B19:D19"/>
    <mergeCell ref="B20:D20"/>
    <mergeCell ref="B7:D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45216F"/>
  </sheetPr>
  <dimension ref="A1:I15"/>
  <sheetViews>
    <sheetView showGridLines="0" tabSelected="1" workbookViewId="0"/>
  </sheetViews>
  <sheetFormatPr defaultColWidth="9.1328125" defaultRowHeight="12.45"/>
  <cols>
    <col min="1" max="1" width="9.1328125" style="50"/>
    <col min="2" max="2" width="36.3984375" style="50" bestFit="1" customWidth="1"/>
    <col min="3" max="3" width="19.06640625" style="50" bestFit="1" customWidth="1"/>
    <col min="4" max="5" width="19.06640625" style="50" customWidth="1"/>
    <col min="6" max="16384" width="9.1328125" style="50"/>
  </cols>
  <sheetData>
    <row r="1" spans="1:9" ht="15">
      <c r="A1" s="49" t="s">
        <v>132</v>
      </c>
      <c r="C1" s="51"/>
    </row>
    <row r="2" spans="1:9">
      <c r="B2" s="52"/>
    </row>
    <row r="4" spans="1:9">
      <c r="B4" s="88"/>
      <c r="C4" s="134" t="s">
        <v>91</v>
      </c>
      <c r="D4" s="134" t="s">
        <v>92</v>
      </c>
      <c r="E4" s="134" t="s">
        <v>20</v>
      </c>
    </row>
    <row r="5" spans="1:9">
      <c r="B5" s="53" t="s">
        <v>30</v>
      </c>
      <c r="C5" s="90">
        <v>272</v>
      </c>
      <c r="D5" s="90">
        <v>108</v>
      </c>
      <c r="E5" s="90">
        <f>SUM(C5:D5)</f>
        <v>380</v>
      </c>
    </row>
    <row r="6" spans="1:9">
      <c r="B6" s="53" t="s">
        <v>31</v>
      </c>
      <c r="C6" s="90">
        <v>384</v>
      </c>
      <c r="D6" s="90">
        <v>94</v>
      </c>
      <c r="E6" s="90">
        <f>SUM(C6:D6)</f>
        <v>478</v>
      </c>
      <c r="G6" s="64"/>
      <c r="I6" s="64"/>
    </row>
    <row r="7" spans="1:9">
      <c r="B7" s="91" t="s">
        <v>139</v>
      </c>
      <c r="C7" s="139">
        <f>C6-C5</f>
        <v>112</v>
      </c>
      <c r="D7" s="143">
        <f>D6-D5</f>
        <v>-14</v>
      </c>
      <c r="E7" s="139">
        <f>E6-E5</f>
        <v>98</v>
      </c>
      <c r="F7" s="64"/>
      <c r="I7" s="64"/>
    </row>
    <row r="8" spans="1:9">
      <c r="B8" s="53" t="s">
        <v>81</v>
      </c>
      <c r="C8" s="54">
        <v>0.44359999999999999</v>
      </c>
      <c r="D8" s="54">
        <v>0.44359999999999999</v>
      </c>
      <c r="E8" s="54">
        <v>0.44359999999999999</v>
      </c>
      <c r="F8" s="64"/>
    </row>
    <row r="9" spans="1:9">
      <c r="B9" s="53" t="s">
        <v>85</v>
      </c>
      <c r="C9" s="90">
        <f>C6+(C7*C8*-1)</f>
        <v>334.3168</v>
      </c>
      <c r="D9" s="90">
        <f>D6+(D7*D8*-1)</f>
        <v>100.21039999999999</v>
      </c>
      <c r="E9" s="90">
        <f>E6+(E7*E8*-1)</f>
        <v>434.52719999999999</v>
      </c>
    </row>
    <row r="10" spans="1:9">
      <c r="G10" s="64"/>
    </row>
    <row r="11" spans="1:9">
      <c r="C11" s="93"/>
      <c r="E11" s="94"/>
    </row>
    <row r="12" spans="1:9">
      <c r="C12" s="94"/>
      <c r="D12" s="64"/>
      <c r="E12" s="94"/>
    </row>
    <row r="14" spans="1:9">
      <c r="C14" s="95"/>
    </row>
    <row r="15" spans="1:9">
      <c r="C15" s="9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45216F"/>
  </sheetPr>
  <dimension ref="A1:M52"/>
  <sheetViews>
    <sheetView showGridLines="0" workbookViewId="0"/>
  </sheetViews>
  <sheetFormatPr defaultColWidth="8.9296875" defaultRowHeight="12.45"/>
  <cols>
    <col min="1" max="1" width="8.9296875" style="79"/>
    <col min="2" max="2" width="25.73046875" style="79" customWidth="1"/>
    <col min="3" max="10" width="13.19921875" style="79" customWidth="1"/>
    <col min="11" max="16384" width="8.9296875" style="79"/>
  </cols>
  <sheetData>
    <row r="1" spans="1:13" ht="15">
      <c r="A1" s="96" t="s">
        <v>149</v>
      </c>
      <c r="C1" s="47"/>
    </row>
    <row r="2" spans="1:13">
      <c r="B2" s="1"/>
    </row>
    <row r="3" spans="1:13">
      <c r="K3"/>
      <c r="L3"/>
      <c r="M3"/>
    </row>
    <row r="4" spans="1:13">
      <c r="B4" s="163"/>
      <c r="C4" s="160" t="s">
        <v>150</v>
      </c>
      <c r="D4" s="161"/>
      <c r="E4" s="161"/>
      <c r="F4" s="162"/>
      <c r="G4" s="160" t="s">
        <v>148</v>
      </c>
      <c r="H4" s="161"/>
      <c r="I4" s="161"/>
      <c r="J4" s="162"/>
      <c r="K4"/>
      <c r="L4"/>
      <c r="M4"/>
    </row>
    <row r="5" spans="1:13">
      <c r="B5" s="164"/>
      <c r="C5" s="97" t="s">
        <v>17</v>
      </c>
      <c r="D5" s="97" t="s">
        <v>27</v>
      </c>
      <c r="E5" s="97" t="s">
        <v>28</v>
      </c>
      <c r="F5" s="97" t="s">
        <v>86</v>
      </c>
      <c r="G5" s="97" t="s">
        <v>147</v>
      </c>
      <c r="H5" s="97" t="s">
        <v>27</v>
      </c>
      <c r="I5" s="97" t="s">
        <v>28</v>
      </c>
      <c r="J5" s="97" t="s">
        <v>86</v>
      </c>
      <c r="K5"/>
      <c r="L5"/>
      <c r="M5"/>
    </row>
    <row r="6" spans="1:13">
      <c r="B6" s="141" t="s">
        <v>91</v>
      </c>
      <c r="C6" s="90">
        <v>1619</v>
      </c>
      <c r="D6" s="90">
        <v>1810.6</v>
      </c>
      <c r="E6" s="90">
        <f>D6-C6</f>
        <v>191.59999999999991</v>
      </c>
      <c r="F6" s="55">
        <f>E6/C6</f>
        <v>0.11834465719579983</v>
      </c>
      <c r="G6" s="90">
        <v>2065.3000000000002</v>
      </c>
      <c r="H6" s="90">
        <v>2437.6</v>
      </c>
      <c r="I6" s="90">
        <f t="shared" ref="I6:I7" si="0">H6-G6</f>
        <v>372.29999999999973</v>
      </c>
      <c r="J6" s="56">
        <f>I6/G6</f>
        <v>0.18026436837263338</v>
      </c>
      <c r="K6"/>
      <c r="L6"/>
      <c r="M6"/>
    </row>
    <row r="7" spans="1:13">
      <c r="B7" s="141" t="s">
        <v>92</v>
      </c>
      <c r="C7" s="90">
        <v>646</v>
      </c>
      <c r="D7" s="90">
        <v>566.1</v>
      </c>
      <c r="E7" s="90">
        <f>D7-C7</f>
        <v>-79.899999999999977</v>
      </c>
      <c r="F7" s="55">
        <f>E7/C7</f>
        <v>-0.12368421052631576</v>
      </c>
      <c r="G7" s="90">
        <v>857</v>
      </c>
      <c r="H7" s="90">
        <v>774</v>
      </c>
      <c r="I7" s="90">
        <f t="shared" si="0"/>
        <v>-83</v>
      </c>
      <c r="J7" s="56">
        <f t="shared" ref="J7:J8" si="1">I7/G7</f>
        <v>-9.6849474912485412E-2</v>
      </c>
      <c r="K7"/>
      <c r="L7"/>
      <c r="M7"/>
    </row>
    <row r="8" spans="1:13">
      <c r="B8" s="42" t="s">
        <v>20</v>
      </c>
      <c r="C8" s="90">
        <f>SUM(C6:C7)</f>
        <v>2265</v>
      </c>
      <c r="D8" s="90">
        <f t="shared" ref="D8" si="2">SUM(D6:D7)</f>
        <v>2376.6999999999998</v>
      </c>
      <c r="E8" s="137">
        <f>SUM(E6:E7)</f>
        <v>111.69999999999993</v>
      </c>
      <c r="F8" s="136">
        <f>E8/C8</f>
        <v>4.9315673289183196E-2</v>
      </c>
      <c r="G8" s="90">
        <f>SUM(G6:G7)</f>
        <v>2922.3</v>
      </c>
      <c r="H8" s="90">
        <f t="shared" ref="H8:I8" si="3">SUM(H6:H7)</f>
        <v>3211.6</v>
      </c>
      <c r="I8" s="137">
        <f t="shared" si="3"/>
        <v>289.29999999999973</v>
      </c>
      <c r="J8" s="136">
        <f t="shared" si="1"/>
        <v>9.8997365089142017E-2</v>
      </c>
      <c r="K8"/>
      <c r="L8"/>
      <c r="M8"/>
    </row>
    <row r="9" spans="1:13">
      <c r="C9" s="6"/>
      <c r="E9" s="99"/>
      <c r="I9" s="99"/>
    </row>
    <row r="10" spans="1:13">
      <c r="B10" s="98"/>
      <c r="C10" s="160" t="s">
        <v>150</v>
      </c>
      <c r="D10" s="162"/>
      <c r="E10" s="160" t="s">
        <v>148</v>
      </c>
      <c r="F10" s="162"/>
    </row>
    <row r="11" spans="1:13" ht="24.9">
      <c r="B11" s="98"/>
      <c r="C11" s="100" t="s">
        <v>87</v>
      </c>
      <c r="D11" s="101" t="s">
        <v>88</v>
      </c>
      <c r="E11" s="100" t="s">
        <v>89</v>
      </c>
      <c r="F11" s="101" t="s">
        <v>90</v>
      </c>
    </row>
    <row r="12" spans="1:13">
      <c r="B12" s="141" t="s">
        <v>91</v>
      </c>
      <c r="C12" s="90">
        <v>1619</v>
      </c>
      <c r="D12" s="90">
        <v>1811</v>
      </c>
      <c r="E12" s="90">
        <v>2065</v>
      </c>
      <c r="F12" s="90">
        <v>2438</v>
      </c>
    </row>
    <row r="13" spans="1:13">
      <c r="A13"/>
      <c r="B13" s="141" t="s">
        <v>92</v>
      </c>
      <c r="C13" s="90">
        <v>646</v>
      </c>
      <c r="D13" s="90">
        <v>566.1</v>
      </c>
      <c r="E13" s="90">
        <v>857</v>
      </c>
      <c r="F13" s="90">
        <v>774</v>
      </c>
      <c r="G13"/>
    </row>
    <row r="14" spans="1:13">
      <c r="A14"/>
      <c r="G14"/>
    </row>
    <row r="15" spans="1:13">
      <c r="A15"/>
      <c r="G15"/>
    </row>
    <row r="16" spans="1:13">
      <c r="A16"/>
      <c r="G16"/>
    </row>
    <row r="17" spans="1:7">
      <c r="A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33" spans="2:12">
      <c r="H33"/>
      <c r="I33"/>
      <c r="J33"/>
      <c r="K33"/>
      <c r="L33"/>
    </row>
    <row r="34" spans="2:12">
      <c r="H34"/>
      <c r="I34"/>
      <c r="J34"/>
      <c r="K34"/>
      <c r="L34"/>
    </row>
    <row r="35" spans="2:12">
      <c r="H35"/>
      <c r="I35"/>
      <c r="J35"/>
      <c r="K35"/>
      <c r="L35"/>
    </row>
    <row r="36" spans="2:12">
      <c r="H36"/>
      <c r="I36"/>
      <c r="J36"/>
      <c r="K36"/>
      <c r="L36"/>
    </row>
    <row r="37" spans="2:12">
      <c r="H37"/>
      <c r="I37"/>
      <c r="J37"/>
      <c r="K37"/>
      <c r="L37"/>
    </row>
    <row r="38" spans="2:12">
      <c r="H38"/>
      <c r="I38"/>
      <c r="J38"/>
      <c r="K38"/>
      <c r="L38"/>
    </row>
    <row r="39" spans="2:12">
      <c r="H39"/>
      <c r="I39"/>
      <c r="J39"/>
      <c r="K39"/>
      <c r="L39"/>
    </row>
    <row r="44" spans="2:12">
      <c r="C44" s="99"/>
    </row>
    <row r="46" spans="2:12">
      <c r="B46"/>
      <c r="C46"/>
      <c r="D46"/>
      <c r="E46"/>
      <c r="F46"/>
      <c r="G46"/>
    </row>
    <row r="47" spans="2:12">
      <c r="B47"/>
      <c r="C47"/>
      <c r="D47"/>
      <c r="E47"/>
      <c r="F47"/>
      <c r="G47"/>
    </row>
    <row r="48" spans="2:12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</sheetData>
  <mergeCells count="5">
    <mergeCell ref="G4:J4"/>
    <mergeCell ref="B4:B5"/>
    <mergeCell ref="C10:D10"/>
    <mergeCell ref="E10:F10"/>
    <mergeCell ref="C4:F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E2C700"/>
  </sheetPr>
  <dimension ref="A1:D13"/>
  <sheetViews>
    <sheetView showGridLines="0" workbookViewId="0"/>
  </sheetViews>
  <sheetFormatPr defaultColWidth="8.9296875" defaultRowHeight="12.45"/>
  <cols>
    <col min="1" max="1" width="8.9296875" style="79"/>
    <col min="2" max="2" width="15.6640625" style="79" customWidth="1"/>
    <col min="3" max="4" width="20.6640625" style="79" customWidth="1"/>
    <col min="5" max="16384" width="8.9296875" style="79"/>
  </cols>
  <sheetData>
    <row r="1" spans="1:4" ht="15">
      <c r="A1" s="96" t="s">
        <v>151</v>
      </c>
      <c r="C1" s="47"/>
    </row>
    <row r="2" spans="1:4">
      <c r="B2" s="5"/>
    </row>
    <row r="4" spans="1:4">
      <c r="B4" s="97"/>
      <c r="C4" s="89" t="s">
        <v>150</v>
      </c>
      <c r="D4" s="89" t="s">
        <v>148</v>
      </c>
    </row>
    <row r="5" spans="1:4">
      <c r="B5" s="42" t="s">
        <v>17</v>
      </c>
      <c r="C5" s="90">
        <v>1619</v>
      </c>
      <c r="D5" s="90">
        <v>2065</v>
      </c>
    </row>
    <row r="6" spans="1:4">
      <c r="B6" s="42" t="s">
        <v>18</v>
      </c>
      <c r="C6" s="90">
        <v>1811</v>
      </c>
      <c r="D6" s="90">
        <v>2438</v>
      </c>
    </row>
    <row r="7" spans="1:4">
      <c r="C7" s="102"/>
      <c r="D7" s="103"/>
    </row>
    <row r="8" spans="1:4">
      <c r="C8" s="8"/>
      <c r="D8" s="8"/>
    </row>
    <row r="13" spans="1:4" ht="14.6">
      <c r="B13" s="4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E2C700"/>
  </sheetPr>
  <dimension ref="A1:D9"/>
  <sheetViews>
    <sheetView showGridLines="0" workbookViewId="0"/>
  </sheetViews>
  <sheetFormatPr defaultColWidth="8.9296875" defaultRowHeight="12.45"/>
  <cols>
    <col min="1" max="1" width="8.9296875" style="79"/>
    <col min="2" max="2" width="20.6640625" style="79" customWidth="1"/>
    <col min="3" max="3" width="28.6640625" style="79" customWidth="1"/>
    <col min="4" max="16384" width="8.9296875" style="79"/>
  </cols>
  <sheetData>
    <row r="1" spans="1:4" ht="15">
      <c r="A1" s="96" t="s">
        <v>152</v>
      </c>
      <c r="C1" s="47"/>
    </row>
    <row r="2" spans="1:4">
      <c r="B2" s="1"/>
    </row>
    <row r="3" spans="1:4">
      <c r="D3"/>
    </row>
    <row r="4" spans="1:4">
      <c r="B4" s="97"/>
      <c r="C4" s="89" t="s">
        <v>153</v>
      </c>
    </row>
    <row r="5" spans="1:4">
      <c r="B5" s="3" t="s">
        <v>25</v>
      </c>
      <c r="C5" s="90">
        <v>45</v>
      </c>
    </row>
    <row r="6" spans="1:4">
      <c r="B6" s="3" t="s">
        <v>26</v>
      </c>
      <c r="C6" s="90">
        <v>1369</v>
      </c>
    </row>
    <row r="7" spans="1:4">
      <c r="B7" s="3" t="s">
        <v>93</v>
      </c>
      <c r="C7" s="90">
        <v>145</v>
      </c>
    </row>
    <row r="8" spans="1:4">
      <c r="B8" s="3" t="s">
        <v>19</v>
      </c>
      <c r="C8" s="90">
        <v>879</v>
      </c>
    </row>
    <row r="9" spans="1:4">
      <c r="B9" s="42" t="s">
        <v>20</v>
      </c>
      <c r="C9" s="92">
        <f>SUM(C5:C8)</f>
        <v>2438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EA173FD8BA8CDA4A8A3023E100EA169F" ma:contentTypeVersion="10" ma:contentTypeDescription="This is used to create spreadsheets" ma:contentTypeScope="" ma:versionID="d232fbd6b6f6ded1419a23867ec122f5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9fc8d84820d098ed6ec4940ef6c4aa33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2:Applicable_x0020_Duration" minOccurs="0"/>
                <xsd:element ref="ns2:Organisation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ble_x0020_Start_x0020_Date xmlns="631298fc-6a88-4548-b7d9-3b164918c4a3" xsi:nil="true"/>
    <Organisation xmlns="631298fc-6a88-4548-b7d9-3b164918c4a3">Choose an Organisation</Organisation>
    <Applicable_x0020_Duration xmlns="631298fc-6a88-4548-b7d9-3b164918c4a3">-</Applicable_x0020_Duration>
    <_Status xmlns="http://schemas.microsoft.com/sharepoint/v3/fields">Draft</_Status>
    <Descriptor xmlns="631298fc-6a88-4548-b7d9-3b164918c4a3" xsi:nil="true"/>
    <Classification xmlns="631298fc-6a88-4548-b7d9-3b164918c4a3">Unclassified</Classification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</sisl>
</file>

<file path=customXml/itemProps1.xml><?xml version="1.0" encoding="utf-8"?>
<ds:datastoreItem xmlns:ds="http://schemas.openxmlformats.org/officeDocument/2006/customXml" ds:itemID="{90B1342E-FDDA-4916-80B6-342C6ACEC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6D7D30-4E46-4C4F-BA52-9C933C8581B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1184612-CB16-4E9F-AC9D-B1DC1E2E78E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E28377-645D-4D26-9BD6-8D867B18B38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1298fc-6a88-4548-b7d9-3b164918c4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5F823D5-C798-4E3D-A8A9-9DCA65AD95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Universal Data</vt:lpstr>
      <vt:lpstr>Index</vt:lpstr>
      <vt:lpstr>Output performance</vt:lpstr>
      <vt:lpstr>TO + SO Incentive Performance</vt:lpstr>
      <vt:lpstr>Totex Incentive Mechanism</vt:lpstr>
      <vt:lpstr>Totex Performance incl UMs</vt:lpstr>
      <vt:lpstr>TO Performance</vt:lpstr>
      <vt:lpstr>TO Breakdown</vt:lpstr>
      <vt:lpstr>SO Performance</vt:lpstr>
      <vt:lpstr>Return on Regulatory Equity</vt:lpstr>
      <vt:lpstr>Customer Bill Impact</vt:lpstr>
      <vt:lpstr>Stakeholder Engagement</vt:lpstr>
      <vt:lpstr>Stakeholder Satisfaction Survey</vt:lpstr>
      <vt:lpstr>Customer Satisfaction Survey</vt:lpstr>
      <vt:lpstr>BCF Emissions</vt:lpstr>
      <vt:lpstr>NIA Activity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RIIO-GT1 Network Performance Summary 2018-19 Data File</dc:title>
  <dc:creator>Daniel Newby</dc:creator>
  <cp:lastModifiedBy>Christopher Haworth</cp:lastModifiedBy>
  <dcterms:created xsi:type="dcterms:W3CDTF">2016-11-27T14:18:33Z</dcterms:created>
  <dcterms:modified xsi:type="dcterms:W3CDTF">2020-02-05T09:54:13Z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c373de2e-78fc-4893-b5dc-a33909dfac85</vt:lpwstr>
  </property>
  <property fmtid="{D5CDD505-2E9C-101B-9397-08002B2CF9AE}" pid="3" name="bjSaver">
    <vt:lpwstr>p/6tXeOXAcO3+DGDMi9dMIprFuNt3Cv+</vt:lpwstr>
  </property>
  <property fmtid="{D5CDD505-2E9C-101B-9397-08002B2CF9AE}" pid="4" name="ContentTypeId">
    <vt:lpwstr>0x0101004C9F495A7355574383679A0A27B2912100EA173FD8BA8CDA4A8A3023E100EA169F</vt:lpwstr>
  </property>
  <property fmtid="{D5CDD505-2E9C-101B-9397-08002B2CF9AE}" pid="5" name="BJSCdd9eba61-d6b9-469b_x">
    <vt:lpwstr/>
  </property>
  <property fmtid="{D5CDD505-2E9C-101B-9397-08002B2CF9AE}" pid="6" name="BJSCSummaryMarking">
    <vt:lpwstr>OFFICIAL</vt:lpwstr>
  </property>
  <property fmtid="{D5CDD505-2E9C-101B-9397-08002B2CF9AE}" pid="7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8" name="BJSCc5a055b0-1bed-4579_x">
    <vt:lpwstr/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0" name="bjDocumentLabelXML-0">
    <vt:lpwstr>nternal/label"&gt;&lt;element uid="id_classification_nonbusiness" value="" /&gt;&lt;/sisl&gt;</vt:lpwstr>
  </property>
  <property fmtid="{D5CDD505-2E9C-101B-9397-08002B2CF9AE}" pid="11" name="bjDocumentSecurityLabel">
    <vt:lpwstr>OFFICIAL</vt:lpwstr>
  </property>
</Properties>
</file>