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toa\AppData\Local\Microsoft\Windows\INetCache\Content.Outlook\5R4H03OZ\"/>
    </mc:Choice>
  </mc:AlternateContent>
  <workbookProtection workbookAlgorithmName="SHA-512" workbookHashValue="BxnfyEv1vILNnvSmiv4rdQtOx959zXAXwemwa4oOitL6bTdiqmOoGZHsMeayk33QTi+s/g0NWtK3jCm/LxU7Sg==" workbookSaltValue="jj+X0NE+jbDlwy35NkWNPQ==" workbookSpinCount="100000" lockStructure="1"/>
  <bookViews>
    <workbookView xWindow="0" yWindow="0" windowWidth="28800" windowHeight="11678"/>
  </bookViews>
  <sheets>
    <sheet name="Definitions" sheetId="20" r:id="rId1"/>
    <sheet name="Risk themes" sheetId="5" r:id="rId2"/>
    <sheet name="&gt;&gt;INSTRUCTIONS" sheetId="22" state="hidden" r:id="rId3"/>
    <sheet name="Master Risk Register" sheetId="1" r:id="rId4"/>
    <sheet name="Action Log " sheetId="3" state="hidden" r:id="rId5"/>
    <sheet name="Issue Log" sheetId="24" state="hidden" r:id="rId6"/>
    <sheet name="&gt;&gt;&gt; INSTRUCTIONS" sheetId="18" state="hidden" r:id="rId7"/>
    <sheet name="Working Table(DON'T AMEND) " sheetId="21" state="hidden" r:id="rId8"/>
    <sheet name="Reference" sheetId="4" state="hidden" r:id="rId9"/>
  </sheets>
  <definedNames>
    <definedName name="_xlcn.LinkedTable_RiskLogTable" hidden="1">RiskLogTable[]</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iskLogTable" name="RiskLogTable" connection="LinkedTable_RiskLogTable"/>
        </x15:modelTables>
      </x15:dataModel>
    </ext>
  </extLst>
</workbook>
</file>

<file path=xl/calcChain.xml><?xml version="1.0" encoding="utf-8"?>
<calcChain xmlns="http://schemas.openxmlformats.org/spreadsheetml/2006/main">
  <c r="AF3" i="1" l="1"/>
  <c r="AF4"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42" i="1"/>
  <c r="AF128" i="1"/>
  <c r="AF143" i="1"/>
  <c r="AF130" i="1"/>
  <c r="AF131" i="1"/>
  <c r="AF152" i="1"/>
  <c r="AF153" i="1"/>
  <c r="AF132" i="1"/>
  <c r="AF145" i="1"/>
  <c r="AF136" i="1"/>
  <c r="AF129" i="1"/>
  <c r="AF133" i="1"/>
  <c r="AF137" i="1"/>
  <c r="AF151" i="1"/>
  <c r="AF146" i="1"/>
  <c r="AF127" i="1"/>
  <c r="AF154" i="1"/>
  <c r="AF138" i="1"/>
  <c r="AF155" i="1"/>
  <c r="AF139" i="1"/>
  <c r="AF160" i="1"/>
  <c r="AF134" i="1"/>
  <c r="AF156" i="1"/>
  <c r="AF150" i="1"/>
  <c r="AF157" i="1"/>
  <c r="AF158" i="1"/>
  <c r="AF147" i="1"/>
  <c r="AF148" i="1"/>
  <c r="AF140" i="1"/>
  <c r="AF141" i="1"/>
  <c r="AF144" i="1"/>
  <c r="AF135" i="1"/>
  <c r="AF159" i="1"/>
  <c r="AF149"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J142" i="1"/>
  <c r="J137" i="1"/>
  <c r="J201" i="1" l="1"/>
  <c r="K201" i="1" s="1"/>
  <c r="N201" i="1"/>
  <c r="V201" i="1"/>
  <c r="X201" i="1"/>
  <c r="Y201" i="1" s="1"/>
  <c r="P201" i="1" l="1"/>
  <c r="O201" i="1"/>
  <c r="V155" i="1"/>
  <c r="J138" i="1"/>
  <c r="K138" i="1" s="1"/>
  <c r="M138" i="1"/>
  <c r="V138" i="1"/>
  <c r="X138" i="1"/>
  <c r="J155" i="1"/>
  <c r="K155" i="1" s="1"/>
  <c r="M155" i="1"/>
  <c r="N155" i="1" s="1"/>
  <c r="X155" i="1"/>
  <c r="J139" i="1"/>
  <c r="K139" i="1" s="1"/>
  <c r="M139" i="1"/>
  <c r="N139" i="1" s="1"/>
  <c r="V139" i="1"/>
  <c r="X139" i="1"/>
  <c r="J160" i="1"/>
  <c r="M160" i="1"/>
  <c r="N160" i="1" s="1"/>
  <c r="V160" i="1"/>
  <c r="X160" i="1"/>
  <c r="J134" i="1"/>
  <c r="K134" i="1" s="1"/>
  <c r="M134" i="1"/>
  <c r="V134" i="1"/>
  <c r="X134" i="1"/>
  <c r="J156" i="1"/>
  <c r="K156" i="1" s="1"/>
  <c r="M156" i="1"/>
  <c r="N156" i="1" s="1"/>
  <c r="V156" i="1"/>
  <c r="X156" i="1"/>
  <c r="J150" i="1"/>
  <c r="K150" i="1" s="1"/>
  <c r="M150" i="1"/>
  <c r="N150" i="1" s="1"/>
  <c r="V150" i="1"/>
  <c r="X150" i="1"/>
  <c r="J157" i="1"/>
  <c r="M157" i="1"/>
  <c r="N157" i="1" s="1"/>
  <c r="V157" i="1"/>
  <c r="X157" i="1"/>
  <c r="J158" i="1"/>
  <c r="K158" i="1" s="1"/>
  <c r="M158" i="1"/>
  <c r="V158" i="1"/>
  <c r="X158" i="1"/>
  <c r="J147" i="1"/>
  <c r="K147" i="1" s="1"/>
  <c r="M147" i="1"/>
  <c r="N147" i="1" s="1"/>
  <c r="V147" i="1"/>
  <c r="X147" i="1"/>
  <c r="J148" i="1"/>
  <c r="K148" i="1" s="1"/>
  <c r="M148" i="1"/>
  <c r="N148" i="1" s="1"/>
  <c r="V148" i="1"/>
  <c r="X148" i="1"/>
  <c r="J140" i="1"/>
  <c r="M140" i="1"/>
  <c r="N140" i="1" s="1"/>
  <c r="V140" i="1"/>
  <c r="X140" i="1"/>
  <c r="J141" i="1"/>
  <c r="K141" i="1" s="1"/>
  <c r="M141" i="1"/>
  <c r="V141" i="1"/>
  <c r="X141" i="1"/>
  <c r="J144" i="1"/>
  <c r="K144" i="1" s="1"/>
  <c r="M144" i="1"/>
  <c r="N144" i="1" s="1"/>
  <c r="V144" i="1"/>
  <c r="X144" i="1"/>
  <c r="J135" i="1"/>
  <c r="K135" i="1" s="1"/>
  <c r="M135" i="1"/>
  <c r="N135" i="1" s="1"/>
  <c r="V135" i="1"/>
  <c r="X135" i="1"/>
  <c r="J159" i="1"/>
  <c r="M159" i="1"/>
  <c r="N159" i="1" s="1"/>
  <c r="V159" i="1"/>
  <c r="X159" i="1"/>
  <c r="J149" i="1"/>
  <c r="K149" i="1" s="1"/>
  <c r="M149" i="1"/>
  <c r="N149" i="1" s="1"/>
  <c r="V149" i="1"/>
  <c r="X149" i="1"/>
  <c r="K142" i="1"/>
  <c r="M142" i="1"/>
  <c r="N142" i="1" s="1"/>
  <c r="V142" i="1"/>
  <c r="X142" i="1"/>
  <c r="J128" i="1"/>
  <c r="K128" i="1" s="1"/>
  <c r="M128" i="1"/>
  <c r="N128" i="1" s="1"/>
  <c r="J143" i="1"/>
  <c r="K143" i="1" s="1"/>
  <c r="M143" i="1"/>
  <c r="N143" i="1" s="1"/>
  <c r="J130" i="1"/>
  <c r="K130" i="1" s="1"/>
  <c r="M130" i="1"/>
  <c r="J131" i="1"/>
  <c r="K131" i="1" s="1"/>
  <c r="M131" i="1"/>
  <c r="N131" i="1" s="1"/>
  <c r="J152" i="1"/>
  <c r="K152" i="1" s="1"/>
  <c r="M152" i="1"/>
  <c r="N152" i="1" s="1"/>
  <c r="J153" i="1"/>
  <c r="M153" i="1"/>
  <c r="N153" i="1" s="1"/>
  <c r="J132" i="1"/>
  <c r="K132" i="1" s="1"/>
  <c r="M132" i="1"/>
  <c r="J145" i="1"/>
  <c r="K145" i="1" s="1"/>
  <c r="M145" i="1"/>
  <c r="N145" i="1" s="1"/>
  <c r="J136" i="1"/>
  <c r="K136" i="1" s="1"/>
  <c r="M136" i="1"/>
  <c r="N136" i="1" s="1"/>
  <c r="J129" i="1"/>
  <c r="M129" i="1"/>
  <c r="N129" i="1" s="1"/>
  <c r="J133" i="1"/>
  <c r="K133" i="1" s="1"/>
  <c r="M133" i="1"/>
  <c r="M137" i="1"/>
  <c r="N137" i="1" s="1"/>
  <c r="J151" i="1"/>
  <c r="K151" i="1" s="1"/>
  <c r="M151" i="1"/>
  <c r="N151" i="1" s="1"/>
  <c r="J146" i="1"/>
  <c r="M146" i="1"/>
  <c r="N146" i="1" s="1"/>
  <c r="J127" i="1"/>
  <c r="K127" i="1" s="1"/>
  <c r="M127" i="1"/>
  <c r="J154" i="1"/>
  <c r="K154" i="1" s="1"/>
  <c r="M154" i="1"/>
  <c r="N154" i="1" s="1"/>
  <c r="J161" i="1"/>
  <c r="M161" i="1"/>
  <c r="N161" i="1" s="1"/>
  <c r="V161" i="1"/>
  <c r="X161" i="1"/>
  <c r="J162" i="1"/>
  <c r="M162" i="1"/>
  <c r="N162" i="1" s="1"/>
  <c r="V162" i="1"/>
  <c r="X162" i="1"/>
  <c r="J163" i="1"/>
  <c r="K163" i="1" s="1"/>
  <c r="M163" i="1"/>
  <c r="N163" i="1" s="1"/>
  <c r="V163" i="1"/>
  <c r="X163" i="1"/>
  <c r="J164" i="1"/>
  <c r="K164" i="1" s="1"/>
  <c r="M164" i="1"/>
  <c r="N164" i="1" s="1"/>
  <c r="V164" i="1"/>
  <c r="X164" i="1"/>
  <c r="J165" i="1"/>
  <c r="K165" i="1" s="1"/>
  <c r="M165" i="1"/>
  <c r="N165" i="1" s="1"/>
  <c r="V165" i="1"/>
  <c r="X165" i="1"/>
  <c r="J166" i="1"/>
  <c r="M166" i="1"/>
  <c r="N166" i="1" s="1"/>
  <c r="V166" i="1"/>
  <c r="X166" i="1"/>
  <c r="J167" i="1"/>
  <c r="K167" i="1" s="1"/>
  <c r="M167" i="1"/>
  <c r="V167" i="1"/>
  <c r="X167" i="1"/>
  <c r="J168" i="1"/>
  <c r="K168" i="1" s="1"/>
  <c r="M168" i="1"/>
  <c r="N168" i="1" s="1"/>
  <c r="V168" i="1"/>
  <c r="X168" i="1"/>
  <c r="J169" i="1"/>
  <c r="K169" i="1" s="1"/>
  <c r="M169" i="1"/>
  <c r="N169" i="1" s="1"/>
  <c r="V169" i="1"/>
  <c r="X169" i="1"/>
  <c r="J170" i="1"/>
  <c r="M170" i="1"/>
  <c r="N170" i="1" s="1"/>
  <c r="V170" i="1"/>
  <c r="X170" i="1"/>
  <c r="J171" i="1"/>
  <c r="K171" i="1" s="1"/>
  <c r="M171" i="1"/>
  <c r="V171" i="1"/>
  <c r="X171" i="1"/>
  <c r="J172" i="1"/>
  <c r="M172" i="1"/>
  <c r="N172" i="1" s="1"/>
  <c r="V172" i="1"/>
  <c r="X172" i="1"/>
  <c r="J173" i="1"/>
  <c r="K173" i="1" s="1"/>
  <c r="M173" i="1"/>
  <c r="N173" i="1" s="1"/>
  <c r="V173" i="1"/>
  <c r="X173" i="1"/>
  <c r="J174" i="1"/>
  <c r="M174" i="1"/>
  <c r="N174" i="1" s="1"/>
  <c r="V174" i="1"/>
  <c r="X174" i="1"/>
  <c r="J175" i="1"/>
  <c r="K175" i="1" s="1"/>
  <c r="M175" i="1"/>
  <c r="V175" i="1"/>
  <c r="X175" i="1"/>
  <c r="J176" i="1"/>
  <c r="K176" i="1" s="1"/>
  <c r="M176" i="1"/>
  <c r="N176" i="1" s="1"/>
  <c r="V176" i="1"/>
  <c r="X176" i="1"/>
  <c r="J177" i="1"/>
  <c r="K177" i="1" s="1"/>
  <c r="M177" i="1"/>
  <c r="N177" i="1" s="1"/>
  <c r="V177" i="1"/>
  <c r="X177" i="1"/>
  <c r="J178" i="1"/>
  <c r="K178" i="1" s="1"/>
  <c r="M178" i="1"/>
  <c r="N178" i="1" s="1"/>
  <c r="V178" i="1"/>
  <c r="X178" i="1"/>
  <c r="J179" i="1"/>
  <c r="K179" i="1" s="1"/>
  <c r="M179" i="1"/>
  <c r="V179" i="1"/>
  <c r="X179" i="1"/>
  <c r="J180" i="1"/>
  <c r="K180" i="1" s="1"/>
  <c r="M180" i="1"/>
  <c r="N180" i="1" s="1"/>
  <c r="V180" i="1"/>
  <c r="X180" i="1"/>
  <c r="J181" i="1"/>
  <c r="K181" i="1" s="1"/>
  <c r="M181" i="1"/>
  <c r="N181" i="1" s="1"/>
  <c r="V181" i="1"/>
  <c r="X181" i="1"/>
  <c r="J182" i="1"/>
  <c r="M182" i="1"/>
  <c r="N182" i="1" s="1"/>
  <c r="V182" i="1"/>
  <c r="X182" i="1"/>
  <c r="J183" i="1"/>
  <c r="K183" i="1" s="1"/>
  <c r="M183" i="1"/>
  <c r="V183" i="1"/>
  <c r="X183" i="1"/>
  <c r="J184" i="1"/>
  <c r="K184" i="1" s="1"/>
  <c r="M184" i="1"/>
  <c r="N184" i="1" s="1"/>
  <c r="V184" i="1"/>
  <c r="X184" i="1"/>
  <c r="J185" i="1"/>
  <c r="K185" i="1" s="1"/>
  <c r="M185" i="1"/>
  <c r="N185" i="1" s="1"/>
  <c r="V185" i="1"/>
  <c r="X185" i="1"/>
  <c r="J186" i="1"/>
  <c r="M186" i="1"/>
  <c r="N186" i="1" s="1"/>
  <c r="V186" i="1"/>
  <c r="X186" i="1"/>
  <c r="J187" i="1"/>
  <c r="K187" i="1" s="1"/>
  <c r="M187" i="1"/>
  <c r="V187" i="1"/>
  <c r="X187" i="1"/>
  <c r="J188" i="1"/>
  <c r="K188" i="1" s="1"/>
  <c r="M188" i="1"/>
  <c r="N188" i="1" s="1"/>
  <c r="V188" i="1"/>
  <c r="X188" i="1"/>
  <c r="J189" i="1"/>
  <c r="K189" i="1" s="1"/>
  <c r="M189" i="1"/>
  <c r="N189" i="1" s="1"/>
  <c r="V189" i="1"/>
  <c r="X189" i="1"/>
  <c r="J190" i="1"/>
  <c r="M190" i="1"/>
  <c r="N190" i="1" s="1"/>
  <c r="V190" i="1"/>
  <c r="X190" i="1"/>
  <c r="J191" i="1"/>
  <c r="K191" i="1" s="1"/>
  <c r="M191" i="1"/>
  <c r="N191" i="1" s="1"/>
  <c r="V191" i="1"/>
  <c r="X191" i="1"/>
  <c r="J192" i="1"/>
  <c r="M192" i="1"/>
  <c r="N192" i="1" s="1"/>
  <c r="V192" i="1"/>
  <c r="X192" i="1"/>
  <c r="J193" i="1"/>
  <c r="K193" i="1" s="1"/>
  <c r="M193" i="1"/>
  <c r="V193" i="1"/>
  <c r="X193" i="1"/>
  <c r="J194" i="1"/>
  <c r="M194" i="1"/>
  <c r="N194" i="1" s="1"/>
  <c r="V194" i="1"/>
  <c r="X194" i="1"/>
  <c r="J195" i="1"/>
  <c r="K195" i="1" s="1"/>
  <c r="M195" i="1"/>
  <c r="V195" i="1"/>
  <c r="X195" i="1"/>
  <c r="J196" i="1"/>
  <c r="K196" i="1" s="1"/>
  <c r="M196" i="1"/>
  <c r="N196" i="1" s="1"/>
  <c r="V196" i="1"/>
  <c r="X196" i="1"/>
  <c r="J197" i="1"/>
  <c r="M197" i="1"/>
  <c r="N197" i="1" s="1"/>
  <c r="V197" i="1"/>
  <c r="X197" i="1"/>
  <c r="J198" i="1"/>
  <c r="K198" i="1" s="1"/>
  <c r="M198" i="1"/>
  <c r="N198" i="1" s="1"/>
  <c r="V198" i="1"/>
  <c r="X198" i="1"/>
  <c r="J199" i="1"/>
  <c r="K199" i="1" s="1"/>
  <c r="M199" i="1"/>
  <c r="N199" i="1" s="1"/>
  <c r="V199" i="1"/>
  <c r="X199" i="1"/>
  <c r="Y174" i="1" l="1"/>
  <c r="Y172" i="1"/>
  <c r="Y171" i="1"/>
  <c r="Y182" i="1"/>
  <c r="Y181" i="1"/>
  <c r="Y180" i="1"/>
  <c r="O171" i="1"/>
  <c r="O161" i="1"/>
  <c r="Y144" i="1"/>
  <c r="Y199" i="1"/>
  <c r="Y194" i="1"/>
  <c r="Y193" i="1"/>
  <c r="Y190" i="1"/>
  <c r="P149" i="1"/>
  <c r="P135" i="1"/>
  <c r="Y148" i="1"/>
  <c r="Y147" i="1"/>
  <c r="Y158" i="1"/>
  <c r="O193" i="1"/>
  <c r="O141" i="1"/>
  <c r="O138" i="1"/>
  <c r="O132" i="1"/>
  <c r="P128" i="1"/>
  <c r="Y185" i="1"/>
  <c r="Y184" i="1"/>
  <c r="Y183" i="1"/>
  <c r="P144" i="1"/>
  <c r="Y134" i="1"/>
  <c r="Y160" i="1"/>
  <c r="Y139" i="1"/>
  <c r="Y178" i="1"/>
  <c r="Y164" i="1"/>
  <c r="Y163" i="1"/>
  <c r="Y162" i="1"/>
  <c r="P196" i="1"/>
  <c r="P189" i="1"/>
  <c r="Y188" i="1"/>
  <c r="O183" i="1"/>
  <c r="O177" i="1"/>
  <c r="Y173" i="1"/>
  <c r="Y166" i="1"/>
  <c r="Y165" i="1"/>
  <c r="K161" i="1"/>
  <c r="P161" i="1" s="1"/>
  <c r="P131" i="1"/>
  <c r="P142" i="1"/>
  <c r="Y149" i="1"/>
  <c r="O133" i="1"/>
  <c r="O130" i="1"/>
  <c r="Y159" i="1"/>
  <c r="O150" i="1"/>
  <c r="O196" i="1"/>
  <c r="O167" i="1"/>
  <c r="P199" i="1"/>
  <c r="N193" i="1"/>
  <c r="P193" i="1" s="1"/>
  <c r="O186" i="1"/>
  <c r="P178" i="1"/>
  <c r="Y170" i="1"/>
  <c r="P143" i="1"/>
  <c r="Y142" i="1"/>
  <c r="Y197" i="1"/>
  <c r="Y192" i="1"/>
  <c r="Y191" i="1"/>
  <c r="Y176" i="1"/>
  <c r="Y168" i="1"/>
  <c r="Y196" i="1"/>
  <c r="Y138" i="1"/>
  <c r="Y157" i="1"/>
  <c r="Y150" i="1"/>
  <c r="Y156" i="1"/>
  <c r="Y189" i="1"/>
  <c r="Y169" i="1"/>
  <c r="Y135" i="1"/>
  <c r="Y140" i="1"/>
  <c r="Y198" i="1"/>
  <c r="Y186" i="1"/>
  <c r="Y177" i="1"/>
  <c r="Y161" i="1"/>
  <c r="O135" i="1"/>
  <c r="N133" i="1"/>
  <c r="P133" i="1" s="1"/>
  <c r="P176" i="1"/>
  <c r="O169" i="1"/>
  <c r="P145" i="1"/>
  <c r="P156" i="1"/>
  <c r="P155" i="1"/>
  <c r="O189" i="1"/>
  <c r="O136" i="1"/>
  <c r="O145" i="1"/>
  <c r="N130" i="1"/>
  <c r="P130" i="1" s="1"/>
  <c r="O160" i="1"/>
  <c r="P150" i="1"/>
  <c r="P163" i="1"/>
  <c r="P198" i="1"/>
  <c r="O197" i="1"/>
  <c r="O129" i="1"/>
  <c r="O153" i="1"/>
  <c r="O144" i="1"/>
  <c r="P169" i="1"/>
  <c r="O198" i="1"/>
  <c r="N171" i="1"/>
  <c r="P171" i="1" s="1"/>
  <c r="O166" i="1"/>
  <c r="P154" i="1"/>
  <c r="O137" i="1"/>
  <c r="N183" i="1"/>
  <c r="P183" i="1" s="1"/>
  <c r="N138" i="1"/>
  <c r="P138" i="1" s="1"/>
  <c r="O190" i="1"/>
  <c r="P188" i="1"/>
  <c r="P180" i="1"/>
  <c r="P168" i="1"/>
  <c r="O192" i="1"/>
  <c r="O170" i="1"/>
  <c r="O168" i="1"/>
  <c r="P191" i="1"/>
  <c r="O180" i="1"/>
  <c r="O172" i="1"/>
  <c r="O188" i="1"/>
  <c r="P181" i="1"/>
  <c r="O176" i="1"/>
  <c r="O173" i="1"/>
  <c r="O154" i="1"/>
  <c r="O151" i="1"/>
  <c r="O195" i="1"/>
  <c r="O179" i="1"/>
  <c r="P177" i="1"/>
  <c r="O134" i="1"/>
  <c r="O181" i="1"/>
  <c r="O163" i="1"/>
  <c r="O199" i="1"/>
  <c r="O191" i="1"/>
  <c r="O187" i="1"/>
  <c r="O175" i="1"/>
  <c r="O127" i="1"/>
  <c r="P136" i="1"/>
  <c r="O143" i="1"/>
  <c r="O149" i="1"/>
  <c r="O148" i="1"/>
  <c r="O158" i="1"/>
  <c r="Y155" i="1"/>
  <c r="O185" i="1"/>
  <c r="P184" i="1"/>
  <c r="O165" i="1"/>
  <c r="K157" i="1"/>
  <c r="P157" i="1" s="1"/>
  <c r="K197" i="1"/>
  <c r="P197" i="1" s="1"/>
  <c r="Y195" i="1"/>
  <c r="K194" i="1"/>
  <c r="P194" i="1" s="1"/>
  <c r="K192" i="1"/>
  <c r="P192" i="1" s="1"/>
  <c r="N187" i="1"/>
  <c r="P187" i="1" s="1"/>
  <c r="O184" i="1"/>
  <c r="Y179" i="1"/>
  <c r="Y175" i="1"/>
  <c r="K174" i="1"/>
  <c r="P174" i="1" s="1"/>
  <c r="P173" i="1"/>
  <c r="K172" i="1"/>
  <c r="P172" i="1" s="1"/>
  <c r="N167" i="1"/>
  <c r="P167" i="1" s="1"/>
  <c r="O164" i="1"/>
  <c r="K146" i="1"/>
  <c r="P146" i="1" s="1"/>
  <c r="P151" i="1"/>
  <c r="K137" i="1"/>
  <c r="P137" i="1" s="1"/>
  <c r="N132" i="1"/>
  <c r="P132" i="1" s="1"/>
  <c r="O131" i="1"/>
  <c r="O142" i="1"/>
  <c r="Y141" i="1"/>
  <c r="K140" i="1"/>
  <c r="P140" i="1" s="1"/>
  <c r="P148" i="1"/>
  <c r="O157" i="1"/>
  <c r="N134" i="1"/>
  <c r="P134" i="1" s="1"/>
  <c r="O155" i="1"/>
  <c r="K190" i="1"/>
  <c r="P190" i="1" s="1"/>
  <c r="K170" i="1"/>
  <c r="P170" i="1" s="1"/>
  <c r="O128" i="1"/>
  <c r="O139" i="1"/>
  <c r="K182" i="1"/>
  <c r="P182" i="1" s="1"/>
  <c r="O174" i="1"/>
  <c r="K162" i="1"/>
  <c r="P162" i="1" s="1"/>
  <c r="O146" i="1"/>
  <c r="K159" i="1"/>
  <c r="P159" i="1" s="1"/>
  <c r="O140" i="1"/>
  <c r="P147" i="1"/>
  <c r="N158" i="1"/>
  <c r="P158" i="1" s="1"/>
  <c r="O156" i="1"/>
  <c r="P164" i="1"/>
  <c r="K129" i="1"/>
  <c r="P129" i="1" s="1"/>
  <c r="O152" i="1"/>
  <c r="O194" i="1"/>
  <c r="N195" i="1"/>
  <c r="P195" i="1" s="1"/>
  <c r="Y187" i="1"/>
  <c r="K186" i="1"/>
  <c r="P186" i="1" s="1"/>
  <c r="P185" i="1"/>
  <c r="O182" i="1"/>
  <c r="N179" i="1"/>
  <c r="P179" i="1" s="1"/>
  <c r="O178" i="1"/>
  <c r="N175" i="1"/>
  <c r="P175" i="1" s="1"/>
  <c r="Y167" i="1"/>
  <c r="K166" i="1"/>
  <c r="P166" i="1" s="1"/>
  <c r="P165" i="1"/>
  <c r="O162" i="1"/>
  <c r="N127" i="1"/>
  <c r="P127" i="1" s="1"/>
  <c r="K153" i="1"/>
  <c r="P153" i="1" s="1"/>
  <c r="P152" i="1"/>
  <c r="O159" i="1"/>
  <c r="N141" i="1"/>
  <c r="P141" i="1" s="1"/>
  <c r="O147" i="1"/>
  <c r="K160" i="1"/>
  <c r="P160" i="1" s="1"/>
  <c r="P139"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200"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J3" i="1"/>
  <c r="J4" i="1"/>
  <c r="J5" i="1"/>
  <c r="J6" i="1"/>
  <c r="J7" i="1"/>
  <c r="J8" i="1"/>
  <c r="J9" i="1"/>
  <c r="J10" i="1"/>
  <c r="J11" i="1"/>
  <c r="J12" i="1"/>
  <c r="J13" i="1"/>
  <c r="J14" i="1"/>
  <c r="J15" i="1"/>
  <c r="J16" i="1"/>
  <c r="J17" i="1"/>
  <c r="J18" i="1"/>
  <c r="J19" i="1"/>
  <c r="J20" i="1"/>
  <c r="J21" i="1"/>
  <c r="J22" i="1"/>
  <c r="J23" i="1"/>
  <c r="J24" i="1"/>
  <c r="O24" i="1" s="1"/>
  <c r="J25" i="1"/>
  <c r="J26" i="1"/>
  <c r="J27" i="1"/>
  <c r="J28" i="1"/>
  <c r="J29" i="1"/>
  <c r="J30" i="1"/>
  <c r="J31" i="1"/>
  <c r="J32" i="1"/>
  <c r="J33" i="1"/>
  <c r="J34" i="1"/>
  <c r="J35" i="1"/>
  <c r="J36" i="1"/>
  <c r="O36" i="1" s="1"/>
  <c r="J37" i="1"/>
  <c r="J38" i="1"/>
  <c r="J39" i="1"/>
  <c r="J40" i="1"/>
  <c r="O40" i="1" s="1"/>
  <c r="J41" i="1"/>
  <c r="J42" i="1"/>
  <c r="J43" i="1"/>
  <c r="J44" i="1"/>
  <c r="J45" i="1"/>
  <c r="J46" i="1"/>
  <c r="J47" i="1"/>
  <c r="J48" i="1"/>
  <c r="J49" i="1"/>
  <c r="J50" i="1"/>
  <c r="J51" i="1"/>
  <c r="J52" i="1"/>
  <c r="O52" i="1" s="1"/>
  <c r="J53" i="1"/>
  <c r="J54" i="1"/>
  <c r="J55" i="1"/>
  <c r="J56" i="1"/>
  <c r="O56" i="1" s="1"/>
  <c r="J57" i="1"/>
  <c r="J58" i="1"/>
  <c r="J59" i="1"/>
  <c r="J60" i="1"/>
  <c r="J61" i="1"/>
  <c r="J62" i="1"/>
  <c r="J63" i="1"/>
  <c r="J64" i="1"/>
  <c r="J65" i="1"/>
  <c r="J66" i="1"/>
  <c r="J67" i="1"/>
  <c r="J68" i="1"/>
  <c r="O68" i="1" s="1"/>
  <c r="J69" i="1"/>
  <c r="J70" i="1"/>
  <c r="J71" i="1"/>
  <c r="J72" i="1"/>
  <c r="O72" i="1" s="1"/>
  <c r="J73" i="1"/>
  <c r="J74" i="1"/>
  <c r="J75" i="1"/>
  <c r="J76" i="1"/>
  <c r="J77" i="1"/>
  <c r="J78" i="1"/>
  <c r="J79" i="1"/>
  <c r="J80" i="1"/>
  <c r="J81" i="1"/>
  <c r="J82" i="1"/>
  <c r="J83" i="1"/>
  <c r="J84" i="1"/>
  <c r="O84" i="1" s="1"/>
  <c r="J85" i="1"/>
  <c r="J86" i="1"/>
  <c r="J87" i="1"/>
  <c r="J200" i="1"/>
  <c r="O200" i="1" s="1"/>
  <c r="J88" i="1"/>
  <c r="J89" i="1"/>
  <c r="J90" i="1"/>
  <c r="J91" i="1"/>
  <c r="J92" i="1"/>
  <c r="J93" i="1"/>
  <c r="J94" i="1"/>
  <c r="J95" i="1"/>
  <c r="J96" i="1"/>
  <c r="J97" i="1"/>
  <c r="J98" i="1"/>
  <c r="J99" i="1"/>
  <c r="O99" i="1" s="1"/>
  <c r="J100" i="1"/>
  <c r="J101" i="1"/>
  <c r="J102" i="1"/>
  <c r="J103" i="1"/>
  <c r="O103" i="1" s="1"/>
  <c r="J104" i="1"/>
  <c r="J105" i="1"/>
  <c r="J106" i="1"/>
  <c r="J107" i="1"/>
  <c r="J108" i="1"/>
  <c r="J109" i="1"/>
  <c r="J110" i="1"/>
  <c r="J111" i="1"/>
  <c r="O111" i="1" s="1"/>
  <c r="J112" i="1"/>
  <c r="J113" i="1"/>
  <c r="J114" i="1"/>
  <c r="J115" i="1"/>
  <c r="O115" i="1" s="1"/>
  <c r="J116" i="1"/>
  <c r="J117" i="1"/>
  <c r="J118" i="1"/>
  <c r="J119" i="1"/>
  <c r="O119" i="1" s="1"/>
  <c r="J120" i="1"/>
  <c r="J121" i="1"/>
  <c r="J122" i="1"/>
  <c r="J123" i="1"/>
  <c r="J124" i="1"/>
  <c r="J125" i="1"/>
  <c r="J126" i="1"/>
  <c r="K123" i="1" l="1"/>
  <c r="P123" i="1" s="1"/>
  <c r="K107" i="1"/>
  <c r="P107" i="1" s="1"/>
  <c r="O125" i="1"/>
  <c r="O121" i="1"/>
  <c r="O117" i="1"/>
  <c r="O113" i="1"/>
  <c r="O109" i="1"/>
  <c r="O105" i="1"/>
  <c r="O101" i="1"/>
  <c r="O97" i="1"/>
  <c r="O93" i="1"/>
  <c r="O89" i="1"/>
  <c r="O86" i="1"/>
  <c r="O82" i="1"/>
  <c r="O78" i="1"/>
  <c r="O74" i="1"/>
  <c r="O70" i="1"/>
  <c r="O66" i="1"/>
  <c r="O62" i="1"/>
  <c r="O58" i="1"/>
  <c r="O54" i="1"/>
  <c r="O50" i="1"/>
  <c r="O46" i="1"/>
  <c r="O42" i="1"/>
  <c r="O38" i="1"/>
  <c r="O34" i="1"/>
  <c r="O30" i="1"/>
  <c r="O26" i="1"/>
  <c r="K125" i="1"/>
  <c r="P125" i="1" s="1"/>
  <c r="K109" i="1"/>
  <c r="P109" i="1" s="1"/>
  <c r="K93" i="1"/>
  <c r="P93" i="1" s="1"/>
  <c r="K78" i="1"/>
  <c r="P78" i="1" s="1"/>
  <c r="K62" i="1"/>
  <c r="P62" i="1" s="1"/>
  <c r="K46" i="1"/>
  <c r="P46" i="1" s="1"/>
  <c r="K30" i="1"/>
  <c r="P30" i="1" s="1"/>
  <c r="K14" i="1"/>
  <c r="K119" i="1"/>
  <c r="P119" i="1" s="1"/>
  <c r="K124" i="1"/>
  <c r="P124" i="1" s="1"/>
  <c r="O124" i="1"/>
  <c r="K120" i="1"/>
  <c r="P120" i="1" s="1"/>
  <c r="O120" i="1"/>
  <c r="K116" i="1"/>
  <c r="P116" i="1" s="1"/>
  <c r="O116" i="1"/>
  <c r="K112" i="1"/>
  <c r="P112" i="1" s="1"/>
  <c r="O112" i="1"/>
  <c r="K108" i="1"/>
  <c r="P108" i="1" s="1"/>
  <c r="O108" i="1"/>
  <c r="K104" i="1"/>
  <c r="P104" i="1" s="1"/>
  <c r="O104" i="1"/>
  <c r="K100" i="1"/>
  <c r="P100" i="1" s="1"/>
  <c r="O100" i="1"/>
  <c r="K96" i="1"/>
  <c r="P96" i="1" s="1"/>
  <c r="O96" i="1"/>
  <c r="K92" i="1"/>
  <c r="P92" i="1" s="1"/>
  <c r="O92" i="1"/>
  <c r="K88" i="1"/>
  <c r="P88" i="1" s="1"/>
  <c r="O88" i="1"/>
  <c r="K85" i="1"/>
  <c r="P85" i="1" s="1"/>
  <c r="O85" i="1"/>
  <c r="K81" i="1"/>
  <c r="P81" i="1" s="1"/>
  <c r="O81" i="1"/>
  <c r="K77" i="1"/>
  <c r="P77" i="1" s="1"/>
  <c r="O77" i="1"/>
  <c r="K73" i="1"/>
  <c r="P73" i="1" s="1"/>
  <c r="O73" i="1"/>
  <c r="K69" i="1"/>
  <c r="P69" i="1" s="1"/>
  <c r="O69" i="1"/>
  <c r="K65" i="1"/>
  <c r="P65" i="1" s="1"/>
  <c r="O65" i="1"/>
  <c r="K61" i="1"/>
  <c r="P61" i="1" s="1"/>
  <c r="O61" i="1"/>
  <c r="K57" i="1"/>
  <c r="P57" i="1" s="1"/>
  <c r="O57" i="1"/>
  <c r="K53" i="1"/>
  <c r="P53" i="1" s="1"/>
  <c r="O53" i="1"/>
  <c r="K49" i="1"/>
  <c r="P49" i="1" s="1"/>
  <c r="O49" i="1"/>
  <c r="K45" i="1"/>
  <c r="P45" i="1" s="1"/>
  <c r="O45" i="1"/>
  <c r="K41" i="1"/>
  <c r="P41" i="1" s="1"/>
  <c r="O41" i="1"/>
  <c r="K37" i="1"/>
  <c r="P37" i="1" s="1"/>
  <c r="O37" i="1"/>
  <c r="K33" i="1"/>
  <c r="P33" i="1" s="1"/>
  <c r="O33" i="1"/>
  <c r="K29" i="1"/>
  <c r="P29" i="1" s="1"/>
  <c r="O29" i="1"/>
  <c r="K25" i="1"/>
  <c r="P25" i="1" s="1"/>
  <c r="O25" i="1"/>
  <c r="K21" i="1"/>
  <c r="K17" i="1"/>
  <c r="K13" i="1"/>
  <c r="K9" i="1"/>
  <c r="K5" i="1"/>
  <c r="K121" i="1"/>
  <c r="P121" i="1" s="1"/>
  <c r="K105" i="1"/>
  <c r="P105" i="1" s="1"/>
  <c r="K89" i="1"/>
  <c r="P89" i="1" s="1"/>
  <c r="K74" i="1"/>
  <c r="P74" i="1" s="1"/>
  <c r="K58" i="1"/>
  <c r="P58" i="1" s="1"/>
  <c r="K42" i="1"/>
  <c r="P42" i="1" s="1"/>
  <c r="K26" i="1"/>
  <c r="P26" i="1" s="1"/>
  <c r="K10" i="1"/>
  <c r="K115" i="1"/>
  <c r="P115" i="1" s="1"/>
  <c r="K103" i="1"/>
  <c r="P103" i="1" s="1"/>
  <c r="K99" i="1"/>
  <c r="P99" i="1" s="1"/>
  <c r="K95" i="1"/>
  <c r="P95" i="1" s="1"/>
  <c r="K91" i="1"/>
  <c r="P91" i="1" s="1"/>
  <c r="K200" i="1"/>
  <c r="P200" i="1" s="1"/>
  <c r="K84" i="1"/>
  <c r="P84" i="1" s="1"/>
  <c r="K80" i="1"/>
  <c r="P80" i="1" s="1"/>
  <c r="K76" i="1"/>
  <c r="P76" i="1" s="1"/>
  <c r="K72" i="1"/>
  <c r="P72" i="1" s="1"/>
  <c r="K68" i="1"/>
  <c r="P68" i="1" s="1"/>
  <c r="K64" i="1"/>
  <c r="P64" i="1" s="1"/>
  <c r="K60" i="1"/>
  <c r="P60" i="1" s="1"/>
  <c r="K56" i="1"/>
  <c r="P56" i="1" s="1"/>
  <c r="K52" i="1"/>
  <c r="P52" i="1" s="1"/>
  <c r="K48" i="1"/>
  <c r="P48" i="1" s="1"/>
  <c r="K44" i="1"/>
  <c r="P44" i="1" s="1"/>
  <c r="K40" i="1"/>
  <c r="P40" i="1" s="1"/>
  <c r="K36" i="1"/>
  <c r="P36" i="1" s="1"/>
  <c r="K32" i="1"/>
  <c r="P32" i="1" s="1"/>
  <c r="K28" i="1"/>
  <c r="P28" i="1" s="1"/>
  <c r="K24" i="1"/>
  <c r="P24" i="1" s="1"/>
  <c r="K20" i="1"/>
  <c r="K16" i="1"/>
  <c r="K12" i="1"/>
  <c r="K8" i="1"/>
  <c r="K4" i="1"/>
  <c r="O95" i="1"/>
  <c r="O80" i="1"/>
  <c r="O64" i="1"/>
  <c r="O48" i="1"/>
  <c r="O32" i="1"/>
  <c r="K117" i="1"/>
  <c r="P117" i="1" s="1"/>
  <c r="K101" i="1"/>
  <c r="P101" i="1" s="1"/>
  <c r="K86" i="1"/>
  <c r="P86" i="1" s="1"/>
  <c r="K70" i="1"/>
  <c r="P70" i="1" s="1"/>
  <c r="K54" i="1"/>
  <c r="P54" i="1" s="1"/>
  <c r="K38" i="1"/>
  <c r="P38" i="1" s="1"/>
  <c r="K22" i="1"/>
  <c r="K6" i="1"/>
  <c r="K111" i="1"/>
  <c r="P111" i="1" s="1"/>
  <c r="O126" i="1"/>
  <c r="K126" i="1"/>
  <c r="P126" i="1" s="1"/>
  <c r="O122" i="1"/>
  <c r="K122" i="1"/>
  <c r="P122" i="1" s="1"/>
  <c r="O118" i="1"/>
  <c r="K118" i="1"/>
  <c r="P118" i="1" s="1"/>
  <c r="O114" i="1"/>
  <c r="K114" i="1"/>
  <c r="P114" i="1" s="1"/>
  <c r="O110" i="1"/>
  <c r="K110" i="1"/>
  <c r="P110" i="1" s="1"/>
  <c r="O106" i="1"/>
  <c r="K106" i="1"/>
  <c r="P106" i="1" s="1"/>
  <c r="O102" i="1"/>
  <c r="K102" i="1"/>
  <c r="P102" i="1" s="1"/>
  <c r="O98" i="1"/>
  <c r="K98" i="1"/>
  <c r="P98" i="1" s="1"/>
  <c r="O94" i="1"/>
  <c r="K94" i="1"/>
  <c r="P94" i="1" s="1"/>
  <c r="O90" i="1"/>
  <c r="K90" i="1"/>
  <c r="P90" i="1" s="1"/>
  <c r="O87" i="1"/>
  <c r="K87" i="1"/>
  <c r="P87" i="1" s="1"/>
  <c r="O83" i="1"/>
  <c r="K83" i="1"/>
  <c r="P83" i="1" s="1"/>
  <c r="O79" i="1"/>
  <c r="K79" i="1"/>
  <c r="P79" i="1" s="1"/>
  <c r="O75" i="1"/>
  <c r="K75" i="1"/>
  <c r="P75" i="1" s="1"/>
  <c r="O71" i="1"/>
  <c r="K71" i="1"/>
  <c r="P71" i="1" s="1"/>
  <c r="O67" i="1"/>
  <c r="K67" i="1"/>
  <c r="P67" i="1" s="1"/>
  <c r="O63" i="1"/>
  <c r="K63" i="1"/>
  <c r="P63" i="1" s="1"/>
  <c r="O59" i="1"/>
  <c r="K59" i="1"/>
  <c r="P59" i="1" s="1"/>
  <c r="O55" i="1"/>
  <c r="K55" i="1"/>
  <c r="P55" i="1" s="1"/>
  <c r="O51" i="1"/>
  <c r="K51" i="1"/>
  <c r="P51" i="1" s="1"/>
  <c r="O47" i="1"/>
  <c r="K47" i="1"/>
  <c r="P47" i="1" s="1"/>
  <c r="O43" i="1"/>
  <c r="K43" i="1"/>
  <c r="P43" i="1" s="1"/>
  <c r="O39" i="1"/>
  <c r="K39" i="1"/>
  <c r="P39" i="1" s="1"/>
  <c r="O35" i="1"/>
  <c r="K35" i="1"/>
  <c r="P35" i="1" s="1"/>
  <c r="O31" i="1"/>
  <c r="K31" i="1"/>
  <c r="P31" i="1" s="1"/>
  <c r="O27" i="1"/>
  <c r="K27" i="1"/>
  <c r="P27" i="1" s="1"/>
  <c r="O23" i="1"/>
  <c r="K23" i="1"/>
  <c r="P23" i="1" s="1"/>
  <c r="K19" i="1"/>
  <c r="K15" i="1"/>
  <c r="K11" i="1"/>
  <c r="K7" i="1"/>
  <c r="K3" i="1"/>
  <c r="O123" i="1"/>
  <c r="O107" i="1"/>
  <c r="O91" i="1"/>
  <c r="O76" i="1"/>
  <c r="O60" i="1"/>
  <c r="O44" i="1"/>
  <c r="O28" i="1"/>
  <c r="K113" i="1"/>
  <c r="P113" i="1" s="1"/>
  <c r="K97" i="1"/>
  <c r="P97" i="1" s="1"/>
  <c r="K82" i="1"/>
  <c r="P82" i="1" s="1"/>
  <c r="K66" i="1"/>
  <c r="P66" i="1" s="1"/>
  <c r="K50" i="1"/>
  <c r="P50" i="1" s="1"/>
  <c r="K34" i="1"/>
  <c r="P34" i="1" s="1"/>
  <c r="K18" i="1"/>
  <c r="A70" i="24" l="1"/>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188" i="24"/>
  <c r="A189" i="24"/>
  <c r="A190" i="24"/>
  <c r="A191" i="24"/>
  <c r="A192" i="24"/>
  <c r="A193" i="24"/>
  <c r="A194" i="24"/>
  <c r="A195" i="24"/>
  <c r="A196" i="24"/>
  <c r="A197" i="24"/>
  <c r="A198" i="24"/>
  <c r="A199" i="24"/>
  <c r="A200" i="24"/>
  <c r="X3" i="1" l="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200"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200"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Y11" i="1" l="1"/>
  <c r="Y29" i="1"/>
  <c r="Y21" i="1"/>
  <c r="Y17" i="1"/>
  <c r="Y9" i="1"/>
  <c r="Y5" i="1"/>
  <c r="Y32" i="1"/>
  <c r="Y28" i="1"/>
  <c r="Y24" i="1"/>
  <c r="Y20" i="1"/>
  <c r="Y16" i="1"/>
  <c r="Y12" i="1"/>
  <c r="Y8" i="1"/>
  <c r="Y4" i="1"/>
  <c r="Y33" i="1"/>
  <c r="Y25" i="1"/>
  <c r="Y13" i="1"/>
  <c r="Y124" i="1"/>
  <c r="Y120" i="1"/>
  <c r="Y116" i="1"/>
  <c r="Y112" i="1"/>
  <c r="Y108" i="1"/>
  <c r="Y104" i="1"/>
  <c r="Y100" i="1"/>
  <c r="Y96" i="1"/>
  <c r="Y92" i="1"/>
  <c r="Y88" i="1"/>
  <c r="Y85" i="1"/>
  <c r="Y81" i="1"/>
  <c r="Y77" i="1"/>
  <c r="Y73" i="1"/>
  <c r="Y69" i="1"/>
  <c r="Y65" i="1"/>
  <c r="Y61" i="1"/>
  <c r="Y57" i="1"/>
  <c r="Y53" i="1"/>
  <c r="Y49" i="1"/>
  <c r="Y45" i="1"/>
  <c r="Y41" i="1"/>
  <c r="Y37" i="1"/>
  <c r="Y123" i="1"/>
  <c r="Y119" i="1"/>
  <c r="Y115" i="1"/>
  <c r="Y111" i="1"/>
  <c r="Y107" i="1"/>
  <c r="Y103" i="1"/>
  <c r="Y99" i="1"/>
  <c r="Y95" i="1"/>
  <c r="Y91" i="1"/>
  <c r="Y200" i="1"/>
  <c r="Y84" i="1"/>
  <c r="Y80" i="1"/>
  <c r="Y76" i="1"/>
  <c r="Y72" i="1"/>
  <c r="Y68" i="1"/>
  <c r="Y64" i="1"/>
  <c r="Y60" i="1"/>
  <c r="Y56" i="1"/>
  <c r="Y52" i="1"/>
  <c r="Y48" i="1"/>
  <c r="Y44" i="1"/>
  <c r="Y40" i="1"/>
  <c r="Y36" i="1"/>
  <c r="Y126" i="1"/>
  <c r="Y122" i="1"/>
  <c r="Y118" i="1"/>
  <c r="Y114" i="1"/>
  <c r="Y110" i="1"/>
  <c r="Y106" i="1"/>
  <c r="Y102" i="1"/>
  <c r="Y98" i="1"/>
  <c r="Y94" i="1"/>
  <c r="Y90" i="1"/>
  <c r="Y87" i="1"/>
  <c r="Y83" i="1"/>
  <c r="Y79" i="1"/>
  <c r="Y75" i="1"/>
  <c r="Y71" i="1"/>
  <c r="Y67" i="1"/>
  <c r="Y63" i="1"/>
  <c r="Y59" i="1"/>
  <c r="Y55" i="1"/>
  <c r="Y51" i="1"/>
  <c r="Y47" i="1"/>
  <c r="Y43" i="1"/>
  <c r="Y39" i="1"/>
  <c r="Y35" i="1"/>
  <c r="Y31" i="1"/>
  <c r="Y27" i="1"/>
  <c r="Y23" i="1"/>
  <c r="Y19" i="1"/>
  <c r="Y15" i="1"/>
  <c r="Y7" i="1"/>
  <c r="Y3" i="1"/>
  <c r="Y125" i="1"/>
  <c r="Y121" i="1"/>
  <c r="Y117" i="1"/>
  <c r="Y113" i="1"/>
  <c r="Y109" i="1"/>
  <c r="Y105" i="1"/>
  <c r="Y101" i="1"/>
  <c r="Y97" i="1"/>
  <c r="Y93" i="1"/>
  <c r="Y89" i="1"/>
  <c r="Y86" i="1"/>
  <c r="Y82" i="1"/>
  <c r="Y78" i="1"/>
  <c r="Y74" i="1"/>
  <c r="Y70" i="1"/>
  <c r="Y66" i="1"/>
  <c r="Y62" i="1"/>
  <c r="Y58" i="1"/>
  <c r="Y54" i="1"/>
  <c r="Y50" i="1"/>
  <c r="Y46" i="1"/>
  <c r="Y42" i="1"/>
  <c r="Y38" i="1"/>
  <c r="Y34" i="1"/>
  <c r="Y30" i="1"/>
  <c r="Y26" i="1"/>
  <c r="Y22" i="1"/>
  <c r="Y18" i="1"/>
  <c r="Y14" i="1"/>
  <c r="Y10" i="1"/>
  <c r="Y6" i="1"/>
  <c r="M20" i="1"/>
  <c r="M21" i="1"/>
  <c r="M22" i="1"/>
  <c r="N20" i="1" l="1"/>
  <c r="P20" i="1" s="1"/>
  <c r="O20" i="1"/>
  <c r="N22" i="1"/>
  <c r="P22" i="1" s="1"/>
  <c r="O22" i="1"/>
  <c r="N21" i="1"/>
  <c r="P21" i="1" s="1"/>
  <c r="O21" i="1"/>
  <c r="M3" i="1" l="1"/>
  <c r="M4" i="1"/>
  <c r="M5" i="1"/>
  <c r="M6" i="1"/>
  <c r="M7" i="1"/>
  <c r="M8" i="1"/>
  <c r="M9" i="1"/>
  <c r="M10" i="1"/>
  <c r="M11" i="1"/>
  <c r="M12" i="1"/>
  <c r="M13" i="1"/>
  <c r="M14" i="1"/>
  <c r="M15" i="1"/>
  <c r="M16" i="1"/>
  <c r="M17" i="1"/>
  <c r="M18" i="1"/>
  <c r="M19" i="1"/>
  <c r="N16" i="1" l="1"/>
  <c r="P16" i="1" s="1"/>
  <c r="O16" i="1"/>
  <c r="N8" i="1"/>
  <c r="P8" i="1" s="1"/>
  <c r="O8" i="1"/>
  <c r="N19" i="1"/>
  <c r="P19" i="1" s="1"/>
  <c r="O19" i="1"/>
  <c r="N15" i="1"/>
  <c r="P15" i="1" s="1"/>
  <c r="O15" i="1"/>
  <c r="N11" i="1"/>
  <c r="P11" i="1" s="1"/>
  <c r="O11" i="1"/>
  <c r="N7" i="1"/>
  <c r="P7" i="1" s="1"/>
  <c r="O7" i="1"/>
  <c r="N3" i="1"/>
  <c r="P3" i="1" s="1"/>
  <c r="O3" i="1"/>
  <c r="N12" i="1"/>
  <c r="P12" i="1" s="1"/>
  <c r="O12" i="1"/>
  <c r="N18" i="1"/>
  <c r="P18" i="1" s="1"/>
  <c r="O18" i="1"/>
  <c r="N14" i="1"/>
  <c r="P14" i="1" s="1"/>
  <c r="O14" i="1"/>
  <c r="N10" i="1"/>
  <c r="P10" i="1" s="1"/>
  <c r="O10" i="1"/>
  <c r="N6" i="1"/>
  <c r="P6" i="1" s="1"/>
  <c r="O6" i="1"/>
  <c r="N4" i="1"/>
  <c r="P4" i="1" s="1"/>
  <c r="O4" i="1"/>
  <c r="N17" i="1"/>
  <c r="P17" i="1" s="1"/>
  <c r="O17" i="1"/>
  <c r="N13" i="1"/>
  <c r="P13" i="1" s="1"/>
  <c r="O13" i="1"/>
  <c r="N9" i="1"/>
  <c r="P9" i="1" s="1"/>
  <c r="O9" i="1"/>
  <c r="N5" i="1"/>
  <c r="P5" i="1" s="1"/>
  <c r="O5" i="1"/>
  <c r="F2" i="21" l="1"/>
  <c r="H2" i="21" s="1"/>
  <c r="F12" i="21" l="1"/>
  <c r="F10" i="21"/>
  <c r="F11" i="21"/>
  <c r="F8" i="21"/>
  <c r="F9" i="21"/>
  <c r="F6" i="21"/>
  <c r="F7" i="21"/>
  <c r="I2" i="21"/>
  <c r="C9" i="21" l="1"/>
  <c r="C11" i="21" l="1"/>
  <c r="D11" i="21" s="1"/>
  <c r="E10" i="5" s="1"/>
  <c r="C12" i="21"/>
  <c r="E12" i="21" s="1"/>
  <c r="F11" i="5" s="1"/>
  <c r="C7" i="21"/>
  <c r="E7" i="21" s="1"/>
  <c r="F6" i="5" s="1"/>
  <c r="C10" i="21"/>
  <c r="D10" i="21" s="1"/>
  <c r="E9" i="5" s="1"/>
  <c r="C6" i="21"/>
  <c r="D6" i="21" s="1"/>
  <c r="E5" i="5" s="1"/>
  <c r="C8" i="21"/>
  <c r="E8" i="21" s="1"/>
  <c r="F7" i="5" s="1"/>
  <c r="D9" i="21"/>
  <c r="E8" i="5" s="1"/>
  <c r="E9" i="21"/>
  <c r="F8" i="5" s="1"/>
  <c r="E11" i="21" l="1"/>
  <c r="F10" i="5" s="1"/>
  <c r="D7" i="21"/>
  <c r="E6" i="5" s="1"/>
  <c r="D12" i="21"/>
  <c r="E11" i="5" s="1"/>
  <c r="E6" i="21"/>
  <c r="F5" i="5" s="1"/>
  <c r="E10" i="21"/>
  <c r="F9" i="5" s="1"/>
  <c r="D8" i="21"/>
  <c r="E7" i="5" s="1"/>
</calcChain>
</file>

<file path=xl/connections.xml><?xml version="1.0" encoding="utf-8"?>
<connections xmlns="http://schemas.openxmlformats.org/spreadsheetml/2006/main">
  <connection id="1" name="LinkedTable_RiskLogTable" type="102" refreshedVersion="6" minRefreshableVersion="5" saveData="1">
    <extLst>
      <ext xmlns:x15="http://schemas.microsoft.com/office/spreadsheetml/2010/11/main" uri="{DE250136-89BD-433C-8126-D09CA5730AF9}">
        <x15:connection id="RiskLogTable" excludeFromRefreshAll="1">
          <x15:rangePr sourceName="_xlcn.LinkedTable_RiskLogTable"/>
        </x15:connection>
      </ext>
    </extLst>
  </connection>
  <connection id="2"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<sst xmlns="http://schemas.openxmlformats.org/spreadsheetml/2006/main" count="1028" uniqueCount="569">
  <si>
    <t>Action Description</t>
  </si>
  <si>
    <t>Status</t>
  </si>
  <si>
    <t xml:space="preserve">Due date </t>
  </si>
  <si>
    <t xml:space="preserve">Risk ID </t>
  </si>
  <si>
    <t>Risk Theme</t>
  </si>
  <si>
    <t>Risk Category</t>
  </si>
  <si>
    <t>Risk Proximity</t>
  </si>
  <si>
    <t xml:space="preserve">Controls in Place </t>
  </si>
  <si>
    <t>Severity</t>
  </si>
  <si>
    <t>Weighted Severity</t>
  </si>
  <si>
    <t>Weighted Likelihood</t>
  </si>
  <si>
    <t>Weighted RiskScore</t>
  </si>
  <si>
    <t>Associated Actions</t>
  </si>
  <si>
    <t>Summary Progress Update for Period</t>
  </si>
  <si>
    <t xml:space="preserve">GEMA Tier 1 </t>
  </si>
  <si>
    <t xml:space="preserve">Open /Closed </t>
  </si>
  <si>
    <t>DRAFT for discussion</t>
  </si>
  <si>
    <t>There is a risk that external stakeholders do not cooperate with the Programme, specifically that:
* industry participants do not engage with, or support the Programme, or do not commit the required resource to focus on the Programme
* other sectoral changes (e.g. HHS, price cap) are used by industry to delay their mobilisation activity or broader Programme implementation, or reduces industry senior management focus and resource on the Programme
* industry use the involvement of DCC as an reason to challenge the Programme (e.g. value for money)
There is also a risk that we do not see the anticipated increase in switching rates as a result of the new switching arrangements</t>
  </si>
  <si>
    <t>Ofgem Skills and capabilities</t>
  </si>
  <si>
    <t>There is a risk that the Ofgem Programme team does not contain, or have access to, the required knowledge or expertise (commercial, technical, delivery and programme management) as the Programme switches focus to the delivery phases.
This includes the associated risk that key Programme knowledge is lost due to staff turnover</t>
  </si>
  <si>
    <t>DCC Skills and capabilities</t>
  </si>
  <si>
    <t>There is a risk that the DCC Programme team does not have access to the required knowledge or expertise.
This includes the associated risk that key Programme knowledge is lost due to staff turnover</t>
  </si>
  <si>
    <t>Ofgem-DCC relationship</t>
  </si>
  <si>
    <t>There is a risk that the Ofgem-DCC relationship is ineffective, specifically that:
* the inteligent client/inteligent supplier dynamic is not maintained/deteriorates due to quality issues
* Ofgem's future price control decisions are compromised through decisions made on the Switching Programme</t>
  </si>
  <si>
    <t>Blocker on innovation</t>
  </si>
  <si>
    <t>There is a risk that the implementation of the chosen solution for the CSS and new switching arrangements are a blocker to innovation in the energy market
There is also a risk in trying to resolve the above is to delay the Programme substantially to be able to define the requirements of specific changes</t>
  </si>
  <si>
    <t>There is a risk that the Programme is not fully funded to enable successful delivery. This includes funding from external funding sources (e.g. code bodies)</t>
  </si>
  <si>
    <t xml:space="preserve">There is a risk that key programme milestones are put at increased risk or achieved due to unforeseen events, incorrect planning assumption or missed dependencies. </t>
  </si>
  <si>
    <t>Theme Description</t>
  </si>
  <si>
    <t>External Stakeholders</t>
  </si>
  <si>
    <t>Timing &amp; Delivery</t>
  </si>
  <si>
    <t>Weighted Average</t>
  </si>
  <si>
    <t>Theme Risk Rating</t>
  </si>
  <si>
    <t>Over 30</t>
  </si>
  <si>
    <t>Very High</t>
  </si>
  <si>
    <t>Over 20</t>
  </si>
  <si>
    <t>High</t>
  </si>
  <si>
    <t>Over 10</t>
  </si>
  <si>
    <t>Medium</t>
  </si>
  <si>
    <t>Over 5</t>
  </si>
  <si>
    <t>Low</t>
  </si>
  <si>
    <t>Under 5</t>
  </si>
  <si>
    <t>Very Low</t>
  </si>
  <si>
    <t>Trend</t>
  </si>
  <si>
    <t>LOGIC</t>
  </si>
  <si>
    <t>Weight</t>
  </si>
  <si>
    <t>RAG rating</t>
  </si>
  <si>
    <t>Weighted Average Range</t>
  </si>
  <si>
    <t>Likelihood</t>
  </si>
  <si>
    <t>&gt;&gt;&gt; Subsequent Pages for Project Manager and Risk Manager Only</t>
  </si>
  <si>
    <t>Action Ref</t>
  </si>
  <si>
    <t>Progress Update / Conclusion</t>
  </si>
  <si>
    <t>Assigned to</t>
  </si>
  <si>
    <t>Source</t>
  </si>
  <si>
    <t>Date Raised</t>
  </si>
  <si>
    <t>Date Closed</t>
  </si>
  <si>
    <t>PMO Note</t>
  </si>
  <si>
    <t>Meeting Ref</t>
  </si>
  <si>
    <t xml:space="preserve">Summary Progress Update </t>
  </si>
  <si>
    <t>Programme Cost &amp; Budget</t>
  </si>
  <si>
    <t>Data &amp; Security</t>
  </si>
  <si>
    <t>There are a number of risks in the data and security theme, notably in that NCSC place a range of new security requirements on the Programme and that data related issues that may arise during cleansing / migration result in delays, additional costs or design changes.</t>
  </si>
  <si>
    <t>Stakeholder Governance Ownership</t>
  </si>
  <si>
    <t>Theme Rating</t>
  </si>
  <si>
    <t>Risk Themes</t>
  </si>
  <si>
    <t>Risk Register</t>
  </si>
  <si>
    <t>ALL changes/ updates to Master Risk Register and Action Log will be semi-automatically reflected on the following pages.</t>
  </si>
  <si>
    <t xml:space="preserve">On any of the subsequent pages, click on the FILTER icon in column B "Risk Themes".  </t>
  </si>
  <si>
    <t>Please do not make any direct changes to the subsequent pages as they will not reflect on the Master Risk Register.</t>
  </si>
  <si>
    <t>Risk Theme RAG rating</t>
  </si>
  <si>
    <t>LIKELIHOOD</t>
  </si>
  <si>
    <t>SEVERITY</t>
  </si>
  <si>
    <t>Average Weighted Risk Calculation:</t>
  </si>
  <si>
    <r>
      <t xml:space="preserve">2 - Unlikely
</t>
    </r>
    <r>
      <rPr>
        <sz val="7"/>
        <rFont val="Arial"/>
        <family val="2"/>
      </rPr>
      <t>Not probable that it will occur during the lifetime of the project</t>
    </r>
  </si>
  <si>
    <r>
      <t xml:space="preserve">3 - Possible
</t>
    </r>
    <r>
      <rPr>
        <sz val="7"/>
        <rFont val="Arial"/>
        <family val="2"/>
      </rPr>
      <t>As likely as it is unlikely that the event will occur</t>
    </r>
  </si>
  <si>
    <r>
      <t xml:space="preserve">4- Likely
</t>
    </r>
    <r>
      <rPr>
        <sz val="7"/>
        <rFont val="Arial"/>
        <family val="2"/>
      </rPr>
      <t>Probable that it will occur during the lifetime of the project</t>
    </r>
  </si>
  <si>
    <r>
      <t>5 - Almost Certain</t>
    </r>
    <r>
      <rPr>
        <sz val="7"/>
        <rFont val="Arial"/>
        <family val="2"/>
      </rPr>
      <t xml:space="preserve">
High expectation that it will occur during the lifetime of the project</t>
    </r>
  </si>
  <si>
    <r>
      <t xml:space="preserve">5 - </t>
    </r>
    <r>
      <rPr>
        <sz val="7"/>
        <rFont val="Arial"/>
        <family val="2"/>
      </rPr>
      <t>Significant</t>
    </r>
  </si>
  <si>
    <r>
      <t xml:space="preserve">4 - </t>
    </r>
    <r>
      <rPr>
        <sz val="7"/>
        <rFont val="Arial"/>
        <family val="2"/>
      </rPr>
      <t>Major</t>
    </r>
  </si>
  <si>
    <r>
      <t xml:space="preserve">3 - </t>
    </r>
    <r>
      <rPr>
        <sz val="7"/>
        <rFont val="Arial"/>
        <family val="2"/>
      </rPr>
      <t>Moderate</t>
    </r>
  </si>
  <si>
    <r>
      <t xml:space="preserve">2 - </t>
    </r>
    <r>
      <rPr>
        <sz val="7"/>
        <rFont val="Arial"/>
        <family val="2"/>
      </rPr>
      <t xml:space="preserve"> Minor</t>
    </r>
  </si>
  <si>
    <r>
      <t xml:space="preserve">1 - </t>
    </r>
    <r>
      <rPr>
        <sz val="7"/>
        <rFont val="Arial"/>
        <family val="2"/>
      </rPr>
      <t>Insignificant</t>
    </r>
  </si>
  <si>
    <t>Stakeholder Governance Ownership: The governance forums that will hold ownership of the risk once the programme moves to other phases</t>
  </si>
  <si>
    <t>Find the Risk Theme in question i.e if you are on the 'Data &amp; Security' page, find the 'Data &amp; Security' option from the filter list.</t>
  </si>
  <si>
    <t>Your updates to the Master Risk Register will now be reflected on the active page.</t>
  </si>
  <si>
    <r>
      <t xml:space="preserve">1- Rare
</t>
    </r>
    <r>
      <rPr>
        <sz val="7"/>
        <rFont val="Arial"/>
        <family val="2"/>
      </rPr>
      <t>Highly Improbable that it will occur during the lifetime of the project</t>
    </r>
  </si>
  <si>
    <t>SWITCHING PROGRAMME RISK MANGEMENT WORKBOOK</t>
  </si>
  <si>
    <t>This page shows the definitions of various fields and attributes in this workbook.</t>
  </si>
  <si>
    <t>Severity Weighting</t>
  </si>
  <si>
    <t>Likelihood Weighting</t>
  </si>
  <si>
    <t>Risk Rating Categorisation:</t>
  </si>
  <si>
    <t>Risk Proximity: Imminent (less than 1 month), Short Term (1-3 months), Medium Term (4-6 months), Long Term (7 months or more)</t>
  </si>
  <si>
    <t>Short Term (1-3 months)</t>
  </si>
  <si>
    <t>Medium Term (4-6 months)</t>
  </si>
  <si>
    <t>Risk Theme Average Weighted Risk (Ranges)</t>
  </si>
  <si>
    <t>Long Term (7 months or more)</t>
  </si>
  <si>
    <t>AVG Weighted Risk Rating</t>
  </si>
  <si>
    <t>Column A - Risk ID. Sequentially give the new risk an ID. Please make sure it has an 'R' followed by 3 digits. For instance R001 or R099</t>
  </si>
  <si>
    <t>Column B - Risk Theme. Choose Risk theme from the drop down list of options</t>
  </si>
  <si>
    <t>Column D - Risk Description. Copy and Paste from previous Risk Register or type it in directly.</t>
  </si>
  <si>
    <t>Column E - Risk Category. Choose Risk Category from the drop down list of options.</t>
  </si>
  <si>
    <t>Column F - Risk Proximity. Choose Risk Proximity from the drop down list of options.</t>
  </si>
  <si>
    <t>Column G - Controls in Place. Copy and Paste from previous Risk Register or type it in directly.</t>
  </si>
  <si>
    <t xml:space="preserve">Column H - Severity. Type in agreed severity, following the definitions set out on the 'DEFINITIONS' tab. </t>
  </si>
  <si>
    <t xml:space="preserve">Column J - Likelihood. Type in agreed likelihood, following the definitions set out on the 'DEFINITIONS' tab. </t>
  </si>
  <si>
    <t>Column N - Associated Actions. Type in Action Reference numbers of the actions on Action Log that are associated with the Risk in question. For instance A019, A021, A099</t>
  </si>
  <si>
    <t>Column  O - Summary Progress Update. Type in the date of progress update first  and then proceed to populate a summary. For the next update simply type Alt+Enter to create a new tab in the cell.</t>
  </si>
  <si>
    <t>Column  S - Open/ Closed. Choose Open or Closed  from drop down list of options</t>
  </si>
  <si>
    <t>Column T - Stakeholder Governance Ownership. A list of Options will be created. For the meantime please type in the governance group that will own this risk in the next phases of the programme.</t>
  </si>
  <si>
    <t>Column L - Risk Rating. PLEASE DON'T TOUCH or COPY &amp; PASTE into this column. Field will populate automatically. Copy and Paste or typing will break the formula.</t>
  </si>
  <si>
    <t>Column C - Theme Description. PLEASE DON'T TOUCH or COPY &amp; PASTE into this column. Field will populate automatically. Copy and Paste or typing will break the formula.</t>
  </si>
  <si>
    <t>Column P - GEMA Tier 1. Choose Y or N  from drop down list of options</t>
  </si>
  <si>
    <t>Column  Q - New Risk. Choose Y or N  from drop down list of options</t>
  </si>
  <si>
    <t>Column R - Escalate to PM.  Choose Y or N  from drop down list of options</t>
  </si>
  <si>
    <t>&gt;&gt; Instructions for completing the Risk Register</t>
  </si>
  <si>
    <t>Click here for DEFINITIONS tab</t>
  </si>
  <si>
    <t>INSTRUCTIONS TO PULL THROUGH UPDATES MADE ON MASTER RISK REGISTER</t>
  </si>
  <si>
    <t>TODAY</t>
  </si>
  <si>
    <t>Last Update Risk Theme Ratings</t>
  </si>
  <si>
    <t>ñ</t>
  </si>
  <si>
    <t>ò</t>
  </si>
  <si>
    <t>ó</t>
  </si>
  <si>
    <r>
      <t xml:space="preserve">WORKING TABLE </t>
    </r>
    <r>
      <rPr>
        <b/>
        <sz val="11"/>
        <color rgb="FFFF0000"/>
        <rFont val="Calibri"/>
        <family val="2"/>
        <scheme val="minor"/>
      </rPr>
      <t>(Please do not touch blue columns. Only fill out the white columns for the corresponding week.)</t>
    </r>
  </si>
  <si>
    <t xml:space="preserve">Initial draft </t>
  </si>
  <si>
    <t>Version</t>
  </si>
  <si>
    <t xml:space="preserve">Date </t>
  </si>
  <si>
    <t>Version Control</t>
  </si>
  <si>
    <t xml:space="preserve">Description of Change </t>
  </si>
  <si>
    <t>Risk Trend</t>
  </si>
  <si>
    <t>Severity Score</t>
  </si>
  <si>
    <t xml:space="preserve">Likelihood Score </t>
  </si>
  <si>
    <t xml:space="preserve">Likelihood </t>
  </si>
  <si>
    <t>Workstream</t>
  </si>
  <si>
    <t>OFGEM Switching Programme Risk Register</t>
  </si>
  <si>
    <t>Trends reporting included in 'Risk Themes'; workstream options added to 'Risk Register',Severity/Likelihood text fields,</t>
  </si>
  <si>
    <t>Formatting of RAGs changed to gradients</t>
  </si>
  <si>
    <t xml:space="preserve">Risk Score </t>
  </si>
  <si>
    <t>On the Powerpoint template, you can select all to increase font; as well as amend rows</t>
  </si>
  <si>
    <t>For further information in the appendix of Programme Board paper , repeat steps 2 and 3 for every Risk Theme and paste into Appendix</t>
  </si>
  <si>
    <t>This worksheet is the control Panel for the Risk theme Reporting for Programme Board so it is important to fill it in appropriately</t>
  </si>
  <si>
    <t xml:space="preserve">The Spreadheet will do the rest of the work automatically; </t>
  </si>
  <si>
    <t>It will work out the difference between the scores noted BEFORE meeting and the 'now current' scores after the meeting and generate the trend report.</t>
  </si>
  <si>
    <t xml:space="preserve">HOW TO COMPLETE THIS PAGE </t>
  </si>
  <si>
    <r>
      <t xml:space="preserve">Deselect the required Risk Theme </t>
    </r>
    <r>
      <rPr>
        <b/>
        <u/>
        <sz val="11"/>
        <color theme="2" tint="-0.499984740745262"/>
        <rFont val="Calibri"/>
        <family val="2"/>
        <scheme val="minor"/>
      </rPr>
      <t>and select it again.</t>
    </r>
  </si>
  <si>
    <t>BUSINESS RULES FOR REPORTING ON RISK LINES</t>
  </si>
  <si>
    <t>Risk Themes that will be reported on a line by line detail to Programme Board are those themes with ratings 'High' or 'Very High'</t>
  </si>
  <si>
    <t xml:space="preserve">On the individual risk theme tabs, Copy (Ctrl +C) the filter view table including the header titles; </t>
  </si>
  <si>
    <r>
      <t xml:space="preserve">Go to your Powerpoint template, Use the </t>
    </r>
    <r>
      <rPr>
        <b/>
        <i/>
        <sz val="11"/>
        <color theme="2" tint="-0.499984740745262"/>
        <rFont val="Calibri"/>
        <family val="2"/>
        <scheme val="minor"/>
      </rPr>
      <t xml:space="preserve">'Paste SPECIAL' (Keep Source Formatting) </t>
    </r>
    <r>
      <rPr>
        <sz val="11"/>
        <color theme="2" tint="-0.499984740745262"/>
        <rFont val="Calibri"/>
        <family val="2"/>
        <scheme val="minor"/>
      </rPr>
      <t>to paste into a powerpoint template.</t>
    </r>
  </si>
  <si>
    <t>To only report on the rows where line Risk Rating is contributing to a 'High', 'Very High' risk theme, leave only rows where Risk Rating is pink in colour, delete every other row.</t>
  </si>
  <si>
    <r>
      <t xml:space="preserve">Theme Description        </t>
    </r>
    <r>
      <rPr>
        <sz val="9"/>
        <color theme="1" tint="0.499984740745262"/>
        <rFont val="Calibri"/>
        <family val="2"/>
        <scheme val="minor"/>
      </rPr>
      <t>(DON'T PASTE VALUES IN) (This field auto populates)</t>
    </r>
  </si>
  <si>
    <t>Risk Description (Including potential consequences)</t>
  </si>
  <si>
    <t>LAST MONTH</t>
  </si>
  <si>
    <t>THIS MONTH</t>
  </si>
  <si>
    <r>
      <t xml:space="preserve">BEFORE your monthly risk review meeting; copy and paste </t>
    </r>
    <r>
      <rPr>
        <b/>
        <i/>
        <sz val="11"/>
        <color theme="2" tint="-0.499984740745262"/>
        <rFont val="Calibri"/>
        <family val="2"/>
        <scheme val="minor"/>
      </rPr>
      <t>SPECIAL 123 'Values'</t>
    </r>
    <r>
      <rPr>
        <sz val="11"/>
        <color theme="2" tint="-0.499984740745262"/>
        <rFont val="Calibri"/>
        <family val="2"/>
        <scheme val="minor"/>
      </rPr>
      <t xml:space="preserve"> from </t>
    </r>
    <r>
      <rPr>
        <b/>
        <sz val="11"/>
        <color theme="2" tint="-0.499984740745262"/>
        <rFont val="Calibri"/>
        <family val="2"/>
        <scheme val="minor"/>
      </rPr>
      <t>Weighted Average Column C</t>
    </r>
    <r>
      <rPr>
        <sz val="11"/>
        <color theme="2" tint="-0.499984740745262"/>
        <rFont val="Calibri"/>
        <family val="2"/>
        <scheme val="minor"/>
      </rPr>
      <t xml:space="preserve"> into the column that corresponds to Last Month.</t>
    </r>
  </si>
  <si>
    <t>Always copy and paste values before the monthly meeting</t>
  </si>
  <si>
    <t>Please Note Updates to Severity &amp; Likelihood</t>
  </si>
  <si>
    <t>0 or all risks closed</t>
  </si>
  <si>
    <t>All Closed</t>
  </si>
  <si>
    <t>Imminent (less than 1 month)</t>
  </si>
  <si>
    <t xml:space="preserve">DCC Risks </t>
  </si>
  <si>
    <t>PROTECT SHEET WHEN DONE</t>
  </si>
  <si>
    <t>Risk Owner</t>
  </si>
  <si>
    <t>Date Risk was raised</t>
  </si>
  <si>
    <t>RESIDUAL RISK Severity</t>
  </si>
  <si>
    <t>RESIDUAL RISK Likelihood</t>
  </si>
  <si>
    <t>RESIDUAL Severity Score</t>
  </si>
  <si>
    <t>RESIDUAL Likelihood Score</t>
  </si>
  <si>
    <t>RESIDUAL Risk Score</t>
  </si>
  <si>
    <t>OFGEM Switching Programme Issue Log</t>
  </si>
  <si>
    <t xml:space="preserve">Issue ID </t>
  </si>
  <si>
    <t>Impact/Severity Rating</t>
  </si>
  <si>
    <t>Issue Owner</t>
  </si>
  <si>
    <t>Planned Resolution Date</t>
  </si>
  <si>
    <t>Date Opened</t>
  </si>
  <si>
    <t>Issue Description  (including Impact)</t>
  </si>
  <si>
    <t>Progress Update</t>
  </si>
  <si>
    <t>SPDG?</t>
  </si>
  <si>
    <t>Agreed Resolution</t>
  </si>
  <si>
    <t>Programme Board?</t>
  </si>
  <si>
    <t>Date closed/ last updated</t>
  </si>
  <si>
    <t>Key Issue?</t>
  </si>
  <si>
    <t>A299</t>
  </si>
  <si>
    <t>A300</t>
  </si>
  <si>
    <t>A301</t>
  </si>
  <si>
    <t>A302</t>
  </si>
  <si>
    <t>A303</t>
  </si>
  <si>
    <t>A304</t>
  </si>
  <si>
    <t>A305</t>
  </si>
  <si>
    <t>A306</t>
  </si>
  <si>
    <t>A307</t>
  </si>
  <si>
    <t>A308</t>
  </si>
  <si>
    <t>A309</t>
  </si>
  <si>
    <t>A310</t>
  </si>
  <si>
    <t>A311</t>
  </si>
  <si>
    <t>A312</t>
  </si>
  <si>
    <t>A313</t>
  </si>
  <si>
    <t>A314</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</si>
  <si>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</si>
  <si>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</si>
  <si>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</si>
  <si>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</si>
  <si>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</si>
  <si>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</si>
  <si>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</si>
  <si>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</si>
  <si>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</si>
  <si>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</si>
  <si>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</si>
  <si>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</si>
  <si>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</si>
  <si>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</si>
  <si>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</si>
  <si>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</si>
  <si>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</si>
  <si>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</si>
  <si>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</si>
  <si>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</si>
  <si>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</si>
  <si>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</si>
  <si>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</si>
  <si>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</si>
  <si>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</si>
  <si>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</si>
  <si>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</si>
  <si>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</si>
  <si>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</si>
  <si>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</si>
  <si>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</si>
  <si>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</si>
  <si>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</si>
  <si>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</si>
  <si>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</si>
  <si>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</si>
  <si>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</si>
  <si>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</si>
  <si>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</si>
  <si>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</si>
  <si>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</si>
  <si>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</si>
  <si>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</si>
  <si>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</si>
  <si>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</si>
  <si>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</si>
  <si>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</si>
  <si>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</si>
  <si>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</si>
  <si>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</si>
  <si>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</si>
  <si>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</si>
  <si>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</si>
  <si>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</si>
  <si>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</si>
  <si>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</si>
  <si>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</si>
  <si>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</si>
  <si>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</si>
  <si>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</si>
  <si>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</si>
  <si>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</si>
  <si>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</si>
  <si>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</si>
  <si>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</si>
  <si>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</si>
  <si>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</si>
  <si>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</si>
  <si>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</si>
  <si>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</si>
  <si>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</si>
  <si>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</si>
  <si>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</si>
  <si>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</si>
  <si>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</si>
  <si>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</si>
  <si>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</si>
  <si>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</si>
  <si>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</si>
  <si>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</si>
  <si>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</si>
  <si>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</si>
  <si>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</si>
  <si>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</si>
  <si>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</si>
  <si>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</si>
  <si>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</si>
  <si>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A402</t>
  </si>
  <si>
    <t>A403</t>
  </si>
  <si>
    <t>A404</t>
  </si>
  <si>
    <t>A405</t>
  </si>
  <si>
    <t>A406</t>
  </si>
  <si>
    <t>A407</t>
  </si>
  <si>
    <t>A408</t>
  </si>
  <si>
    <t>A409</t>
  </si>
  <si>
    <t>A410</t>
  </si>
  <si>
    <t>A411</t>
  </si>
  <si>
    <t>A412</t>
  </si>
  <si>
    <t>A413</t>
  </si>
  <si>
    <t>A414</t>
  </si>
  <si>
    <t>A415</t>
  </si>
  <si>
    <t>A416</t>
  </si>
  <si>
    <t>A417</t>
  </si>
  <si>
    <t>A418</t>
  </si>
  <si>
    <t>A419</t>
  </si>
  <si>
    <t>A420</t>
  </si>
  <si>
    <t>A421</t>
  </si>
  <si>
    <t>A422</t>
  </si>
  <si>
    <t>A423</t>
  </si>
  <si>
    <t>A424</t>
  </si>
  <si>
    <t>A425</t>
  </si>
  <si>
    <t>A426</t>
  </si>
  <si>
    <t>A427</t>
  </si>
  <si>
    <t>A428</t>
  </si>
  <si>
    <t>A429</t>
  </si>
  <si>
    <t>A430</t>
  </si>
  <si>
    <t>A431</t>
  </si>
  <si>
    <t>A432</t>
  </si>
  <si>
    <t>A433</t>
  </si>
  <si>
    <t>A434</t>
  </si>
  <si>
    <t>A435</t>
  </si>
  <si>
    <t>A436</t>
  </si>
  <si>
    <t>A437</t>
  </si>
  <si>
    <t>A438</t>
  </si>
  <si>
    <t>A439</t>
  </si>
  <si>
    <t>A440</t>
  </si>
  <si>
    <t>A441</t>
  </si>
  <si>
    <t>A442</t>
  </si>
  <si>
    <t>A443</t>
  </si>
  <si>
    <t>A444</t>
  </si>
  <si>
    <t>A445</t>
  </si>
  <si>
    <t>A446</t>
  </si>
  <si>
    <t>A447</t>
  </si>
  <si>
    <t>A448</t>
  </si>
  <si>
    <t>A449</t>
  </si>
  <si>
    <t>A450</t>
  </si>
  <si>
    <t>A451</t>
  </si>
  <si>
    <t>A452</t>
  </si>
  <si>
    <t>A453</t>
  </si>
  <si>
    <t>A454</t>
  </si>
  <si>
    <t>A455</t>
  </si>
  <si>
    <t>A456</t>
  </si>
  <si>
    <t>A457</t>
  </si>
  <si>
    <t>A458</t>
  </si>
  <si>
    <t>A459</t>
  </si>
  <si>
    <t>A460</t>
  </si>
  <si>
    <t>A461</t>
  </si>
  <si>
    <t>A462</t>
  </si>
  <si>
    <t>A463</t>
  </si>
  <si>
    <t>A464</t>
  </si>
  <si>
    <t>A465</t>
  </si>
  <si>
    <t>A466</t>
  </si>
  <si>
    <t>A467</t>
  </si>
  <si>
    <t>A468</t>
  </si>
  <si>
    <t>A469</t>
  </si>
  <si>
    <t>A470</t>
  </si>
  <si>
    <t>A471</t>
  </si>
  <si>
    <t>A472</t>
  </si>
  <si>
    <t>A473</t>
  </si>
  <si>
    <t>A474</t>
  </si>
  <si>
    <t>A475</t>
  </si>
  <si>
    <t>A476</t>
  </si>
  <si>
    <t>A477</t>
  </si>
  <si>
    <t>A478</t>
  </si>
  <si>
    <t>A479</t>
  </si>
  <si>
    <t>A480</t>
  </si>
  <si>
    <t>A481</t>
  </si>
  <si>
    <t>A482</t>
  </si>
  <si>
    <t>A483</t>
  </si>
  <si>
    <t>A484</t>
  </si>
  <si>
    <t>A485</t>
  </si>
  <si>
    <t>A486</t>
  </si>
  <si>
    <t>A487</t>
  </si>
  <si>
    <t>A488</t>
  </si>
  <si>
    <t>A489</t>
  </si>
  <si>
    <t>A490</t>
  </si>
  <si>
    <t>A491</t>
  </si>
  <si>
    <t>A492</t>
  </si>
  <si>
    <t>A493</t>
  </si>
  <si>
    <t>A494</t>
  </si>
  <si>
    <t>A495</t>
  </si>
  <si>
    <t>A496</t>
  </si>
  <si>
    <t>A497</t>
  </si>
  <si>
    <t>A498</t>
  </si>
  <si>
    <t>A499</t>
  </si>
  <si>
    <t>A500</t>
  </si>
  <si>
    <t>A501</t>
  </si>
  <si>
    <t>A502</t>
  </si>
  <si>
    <t>A503</t>
  </si>
  <si>
    <t>A504</t>
  </si>
  <si>
    <t>A505</t>
  </si>
  <si>
    <t>A506</t>
  </si>
  <si>
    <t>A507</t>
  </si>
  <si>
    <t>A508</t>
  </si>
  <si>
    <t>A509</t>
  </si>
  <si>
    <t>Extra Notes</t>
  </si>
  <si>
    <t>Last Updated</t>
  </si>
  <si>
    <t>Associated Risk and Issue</t>
  </si>
  <si>
    <t>Old Issue ID</t>
  </si>
  <si>
    <t>Proximity</t>
  </si>
  <si>
    <t xml:space="preserve">Proximity Weighting </t>
  </si>
  <si>
    <r>
      <rPr>
        <b/>
        <sz val="11"/>
        <color theme="1"/>
        <rFont val="Calibri"/>
        <family val="2"/>
        <scheme val="minor"/>
      </rPr>
      <t>AVG</t>
    </r>
    <r>
      <rPr>
        <sz val="11"/>
        <color theme="1"/>
        <rFont val="Calibri"/>
        <family val="2"/>
        <scheme val="minor"/>
      </rPr>
      <t xml:space="preserve"> (Severity </t>
    </r>
    <r>
      <rPr>
        <b/>
        <sz val="11"/>
        <color theme="1"/>
        <rFont val="Calibri"/>
        <family val="2"/>
        <scheme val="minor"/>
      </rPr>
      <t>X</t>
    </r>
    <r>
      <rPr>
        <sz val="11"/>
        <color theme="1"/>
        <rFont val="Calibri"/>
        <family val="2"/>
        <scheme val="minor"/>
      </rPr>
      <t xml:space="preserve"> Severity Weighting </t>
    </r>
    <r>
      <rPr>
        <b/>
        <sz val="11"/>
        <color theme="1"/>
        <rFont val="Calibri"/>
        <family val="2"/>
        <scheme val="minor"/>
      </rPr>
      <t>X</t>
    </r>
    <r>
      <rPr>
        <sz val="11"/>
        <color theme="1"/>
        <rFont val="Calibri"/>
        <family val="2"/>
        <scheme val="minor"/>
      </rPr>
      <t xml:space="preserve"> Likelihood </t>
    </r>
    <r>
      <rPr>
        <b/>
        <sz val="11"/>
        <color theme="1"/>
        <rFont val="Calibri"/>
        <family val="2"/>
        <scheme val="minor"/>
      </rPr>
      <t>X</t>
    </r>
    <r>
      <rPr>
        <sz val="11"/>
        <color theme="1"/>
        <rFont val="Calibri"/>
        <family val="2"/>
        <scheme val="minor"/>
      </rPr>
      <t xml:space="preserve"> Likelihood Weighting X Proximity Weighting)</t>
    </r>
  </si>
  <si>
    <t/>
  </si>
  <si>
    <t>Industry Engagement &amp; Planning</t>
  </si>
  <si>
    <t>Existing System Changes &amp; Transitions</t>
  </si>
  <si>
    <t>CSS Transition &amp; Migration</t>
  </si>
  <si>
    <t>Data Quality &amp; Cleansing</t>
  </si>
  <si>
    <t xml:space="preserve">Design (Logical &amp; Physical) </t>
  </si>
  <si>
    <t>GDPR &amp; Security</t>
  </si>
  <si>
    <t>Address Matching &amp; REL Creation</t>
  </si>
  <si>
    <t>Design (Logical &amp; Physical)</t>
  </si>
  <si>
    <t xml:space="preserve">DATA RISK THEME REPORTING </t>
  </si>
  <si>
    <t>Data Working Group Action Log</t>
  </si>
  <si>
    <t>R026</t>
  </si>
  <si>
    <t>R055</t>
  </si>
  <si>
    <t>R056</t>
  </si>
  <si>
    <t>There is a risk that a large number of data exceptions will occur post go-live and therefore causes a delay to the move from 5 days to next day switching</t>
  </si>
  <si>
    <t>Data</t>
  </si>
  <si>
    <t>* Specific Programme Coordinator Work Packages to provide assurance.
* Validation/tests of data will be conducted post-cleansing of data and pre-migration of data.</t>
  </si>
  <si>
    <t>* Impacted shippers, suppliers &amp; ESPs should be engaged at an early stage so that they can plan and provide information about when they can make the changes.
* Data changes should be designed, planned and monitored by the Data Working Group.</t>
  </si>
  <si>
    <t>Moderate</t>
  </si>
  <si>
    <t>Major</t>
  </si>
  <si>
    <t>Possible</t>
  </si>
  <si>
    <t>Unlikely</t>
  </si>
  <si>
    <t>1) Tracking of progress of data cleansing activity through DWG with escalations to Implementation Group (as required) - Ongoing
2) Early engagement planned with Address Service provider to gain insight to plans/approach and share with DWG - April 2019</t>
  </si>
  <si>
    <t>1) Data assurance plan in development - May 2019.  This will involve a structured set of activities to ensure progressive improvement in data quality
2) End to End Testing and User Entry Process Testing (UEPT) are planned to use actual data (obfuscated if required) which will identify hidden data issues.  (To be scheduled)
3) DWG to help prioritise any (if any) issues that arise from testing (To be scheduled)</t>
  </si>
  <si>
    <t>Andrew Amato</t>
  </si>
  <si>
    <t>R057</t>
  </si>
  <si>
    <t xml:space="preserve">Data quality rules relating to the physical data model are not published sufficient early, leading to insufficient time for industry participants (existing system providers and potentially wider market participants - suppliers, shippers, DNOs, GTs, iDNOs, iGTs, etc) to cleanse source data.  Consequence is delays to programme to reach sufficient data quality for go-live, or higher than expected failed switches due to data issues, leading to concerns over the credibility of the switching service.  </t>
  </si>
  <si>
    <t>R058</t>
  </si>
  <si>
    <t>There is a risk that the Programme will rely on Data Transformation Rules as a method for data cleansing placing the risk of meeting data reliability at Go Live rather than in advance of Go Live.</t>
  </si>
  <si>
    <t>R060</t>
  </si>
  <si>
    <t>Individual data loads could be large and take extended
periods to run. If these loads fail and that failure is only
detected at the end of the run, this could delay the
programme, due to the lost time to discover the error, resolve it, and start the run.</t>
  </si>
  <si>
    <t>R061</t>
  </si>
  <si>
    <t>R062</t>
  </si>
  <si>
    <t>R063</t>
  </si>
  <si>
    <t>R064</t>
  </si>
  <si>
    <t>There is a risk that the level of validation and review for data loads in Stage 1 will be compromised.</t>
  </si>
  <si>
    <t>R065</t>
  </si>
  <si>
    <t>There is a risk that as a result of the inflights approach that during the intial days of go live when there is an increased workload of switches to push through that trying to run backlog processes in the middle of on-line switch submissions could cause contention for system resources, and have an impact on performance out of proportion to the additional volume of transactions processed.</t>
  </si>
  <si>
    <t>R066</t>
  </si>
  <si>
    <t>R067</t>
  </si>
  <si>
    <t>Performance of delta loads can be difficult to manage as they often require search for a small number of (changed) records in a large database, which, for many databases is performance intensive.
Poorly designed or planned data loads could impact the performance of existing systems with the risk that they exceed the available overnight window.</t>
  </si>
  <si>
    <t>R068</t>
  </si>
  <si>
    <t>MOP Engagement - There is a risk that MOPs do not understand changes arising from DTC CP 3554 and therefore do not properly fulfil their obligations leading to data quality issues</t>
  </si>
  <si>
    <t>R083</t>
  </si>
  <si>
    <t>If the industry fails to progress data improvement activity to the required quality and timeline, it may introduce a delay to subsequent phases and ultimately may impact the ability of the Programme to go-live.  This covers a series of root causes including lack of engagement, lack of industry resource, failure to (successfully) execute on data cleansing/improvement plans)</t>
  </si>
  <si>
    <t>R094</t>
  </si>
  <si>
    <t>GDPR may be used as an reason to delay or not provide data for testing or other key activity which requires an element of data sharing. This may result in delays to the entry of testing phases or compromise effective testing/rehersal for cutover.</t>
  </si>
  <si>
    <t>R095</t>
  </si>
  <si>
    <t>If the central master data migration log is not appropriately maintained, it may not hold an accurate and up to date view of the master data requirements. As a result, programme participants may be conducting activity which is based on inaccurate information or may not be required. This may lead to issues during key phases of the programme or post Go-live resulting in impacts to consumers or other industry participants</t>
  </si>
  <si>
    <t>Note - Faster Switching and CSS is focused on address and registration.  As such it should not be impacted by problems with RGMA flows around meter asset data. 
Risk prioritisation exercise (already commenced) to focus efforts on data issues that are likely to impact switching.</t>
  </si>
  <si>
    <t>*DBT Plan contains bulk and delta data loads, as well as trial runs/rehearsals</t>
  </si>
  <si>
    <t>1) Data prioritisation activity (already commenced) to identify data elements that will impact switching (started and present to DWG April)
2) Tracking of progress of data cleansing activity through DWG with escalations to Implementation Group (as required) - Ongoing
3) Assurance over data cleansing activities by Licensed Party Assurance Provider - Ongoing
4) Specific Data Assurance Deep Dive planned (in Data Assurance Framework) over Address Matching (ahead of industry testing)</t>
  </si>
  <si>
    <t>1) Core Systems Assurance Provider should plan to monitor progress on this risk - May 2019</t>
  </si>
  <si>
    <t>1) Specific Data Assurance Deep Dive planned (in Data Assurance Framework) over approach and results of major data loads</t>
  </si>
  <si>
    <t>1) Review this risk as part of planning deep dives into bulk, delta, and in-flight data migrations</t>
  </si>
  <si>
    <t>Data Migration Approach, Data Principles - these will need to be applied by the SI and CSS Provider</t>
  </si>
  <si>
    <t>* MRA guidance
* BSC CP 1515 requirements</t>
  </si>
  <si>
    <t>1) Specific Data Assurance Deep Dive planned (in Data Assurance Framework) over approach to in-flights transition</t>
  </si>
  <si>
    <t>1) Tracking of progress of data cleansing activity through DWG with escalations to Implementation Group (as required) - Ongoing
2) Assurance over data cleansing activities by Licensed Party Assurance Provider - Ongoing</t>
  </si>
  <si>
    <t>NR01</t>
  </si>
  <si>
    <t>NR02</t>
  </si>
  <si>
    <t>NR03</t>
  </si>
  <si>
    <t>NR04</t>
  </si>
  <si>
    <t>NR05</t>
  </si>
  <si>
    <t>NR06</t>
  </si>
  <si>
    <t>NR07</t>
  </si>
  <si>
    <t>NR08</t>
  </si>
  <si>
    <t>NR09</t>
  </si>
  <si>
    <t>NR10</t>
  </si>
  <si>
    <t>NR11</t>
  </si>
  <si>
    <t>NR12</t>
  </si>
  <si>
    <t>NR13</t>
  </si>
  <si>
    <t>NR14</t>
  </si>
  <si>
    <t>NR15</t>
  </si>
  <si>
    <t>Related MPAN Migration - There is a risk that data quality within MPRS is compromised by due to uncertainty around go-live approach for the DTC CP 3550 implementation.</t>
  </si>
  <si>
    <t>Related MPAN Migration - There is a risk that the related MPAN migration may be delayed due to system change delays or insufficient progress on cleansing activity</t>
  </si>
  <si>
    <t xml:space="preserve">ECOES - MPAS Migration - There is a risk that data quality within MPRS is compromised due to incorrect MAP ID currently in ECOES not being cleansed prior to DTC CP 3554. </t>
  </si>
  <si>
    <t>Address Matching - There is a risk that REL creation is delayed and quality compromised by uncertainty over address standards, format and rules.</t>
  </si>
  <si>
    <t>REL Creation - There is a risk the RELs may be incorrectly derived due to uncertainty on address creation rules and a failure to design/build/test address matching alogrithms correctly.</t>
  </si>
  <si>
    <t>Data Accountability &amp; Processes - There is a risk that accountabilities and associated processes are not clear for data validation. This could lead to incorrect processes causing quality issues, re-work and delay</t>
  </si>
  <si>
    <t>Data Understanding/Derivation/Sourcing - There is a risk that the LDM/PDM is misunderstood leading to confusion around cleansing and migration responsibilities and CSS data being derived or mapped incorrectly resulting in errors in migration, data quality issues and delay.</t>
  </si>
  <si>
    <t>Full Physical Design - There is a risk that the completion of the Full Physical Design identifies new data cleanse items or rework of existing activity.  This could result in delay if cleansing activity is required ahead of Transition Stage 1.</t>
  </si>
  <si>
    <t>Inflight Switches - There is a risk that all scenarios may not have been fully considered.  This could lead to issues at go live leading to delay and/or poor customer experience.</t>
  </si>
  <si>
    <t>Logical Data Model - There is a risk that the LDM does not fully support the data requirements of all sites or ESP functions.  This could result in the incorrect specification of the physical design and interfaces leading to change and delay.</t>
  </si>
  <si>
    <t>Physical design of messaging to and from the CSS may require time stamping of data (in order to meet objection and other processing windows) that industry participants and existing system providers are not currently geared to provide or consume, leading to delays whilst they make changes to their systems.  (note overlap with design risks)</t>
  </si>
  <si>
    <t>Quality of data on de-energised sites results in erroneous or obsolete address records being brought forward</t>
  </si>
  <si>
    <t>There is a risk that proposed changes to the messaging model (e.g. removal of RMP) will restrict future adaptability.</t>
  </si>
  <si>
    <t>Failure to understand and define accountabilities in regards to Data.
(managed through Data Working Group)</t>
  </si>
  <si>
    <t>* Gemserv &amp; SCS PM of migration project</t>
  </si>
  <si>
    <t>1) DWG to track progress on system changes and data cleansing with FSEG to progress further remedial actions as necessary - ongoing
2) Gemserv &amp; SCS to agree and publish GONG approach/criteria at FSEG. _March 2019</t>
  </si>
  <si>
    <t>1) FSEG to agree and implement data cleanse approach - March 2019</t>
  </si>
  <si>
    <t>1) Ofgem to engage with Address Service Provider once appointed to provide clarity to DWG on addresing approach - April 2019
2) Specific Data Assurance Deep Dive planned (in Data Assurance Framework) over Address Matching (ahead of industry testing)</t>
  </si>
  <si>
    <t>1) Gemserv &amp; Xoserve to identify parties not engaging in cleanse activity and agree appropriate response with Ofgem - Ongoing
2) Licensed Party Assurance provider will review progress on data quality and data remediation activities</t>
  </si>
  <si>
    <t>1) LDM / PDM to provide clarity on data mastery - April &amp; July 2019
2) DWG to provide forum to raise/address queries - Ongoing</t>
  </si>
  <si>
    <t>1) Agreement of LDM data mapping to existing data - March 2019
2) Agreement of PDM data mapping to existing data - August 2019
3) Query management process (to be implemented with SI), with technology to help with common questions
4) Opportunity within Data Working Group to raise issues and concerns in relation to the data model if no answer obtained from the above</t>
  </si>
  <si>
    <t xml:space="preserve">1) Ofgem to engage with CSS Provider once appointed to provide clarity to DWG on approach to physical design - April 2019
2) CSS Provider to publish fundamental changes in assumptions between the logical and physical data model &amp; subsequent discussion in DWG  - July 2019
</t>
  </si>
  <si>
    <t>1) E2E Transition Plan - inflight switches policy paper shared with DWG - to be discussed at future meeting during physical design development  - June 2019
2) In-flights data assurance deep dive (by CSS Provider/Programme Coordinator) - to be scheduled</t>
  </si>
  <si>
    <t>1) Final review of LDM mapping to complete in March
2) Change requests in progress to update LDM following industry feedback - April 2019</t>
  </si>
  <si>
    <t>NR16</t>
  </si>
  <si>
    <t>1) Ofgem engagement with Elexon to consider options to support approval by SVG on 2 April.</t>
  </si>
  <si>
    <t>NR17</t>
  </si>
  <si>
    <t>REL Creation - Risk that REL creation/update rules inhibit ability to switch where customer has different gas and electricity address where a service provider (e.g. price comparison or flipping site) uses the REL as a source.</t>
  </si>
  <si>
    <t>Review REL creation/update rules &amp; CSS design with SI and CSS, Address Service Provider</t>
  </si>
  <si>
    <t>Data WG</t>
  </si>
  <si>
    <t xml:space="preserve">There is a risk that consequential change BSC CP1515 which supports the ECOES/MPRS migration is not approved.  This could potentially delay the DTC change or mean that MOPs procedures may be out of step with system changes.  </t>
  </si>
  <si>
    <t>Aware that new items are being created with derived data but may need further cleansing</t>
  </si>
  <si>
    <t>Open</t>
  </si>
  <si>
    <t xml:space="preserve">1) Work in conjunction with Testing Assurance to ensure that safeguards (if required) are met
2) Consider preparation of guidance (as necessary) for indsutry parties (SI/Ofgem) </t>
  </si>
  <si>
    <t>* DWG reporting to monitor cleanse progress and escalate as necessary.</t>
  </si>
  <si>
    <r>
      <t xml:space="preserve">TO DATA WORKING GROUP
</t>
    </r>
    <r>
      <rPr>
        <i/>
        <sz val="10"/>
        <color theme="2" tint="-0.499984740745262"/>
        <rFont val="Calibri"/>
        <family val="2"/>
        <scheme val="minor"/>
      </rPr>
      <t>Click on Risk Theme name to show the detailed risk lines associated with theme rating</t>
    </r>
  </si>
  <si>
    <t>* Planned Data Assurance activity to be undertaken</t>
  </si>
  <si>
    <t xml:space="preserve">Industry Engagment - There is a risk of a lack of engagement from some industry parties in data cleanse activity.  This could result in insufficient progress causing delay to subsequent programme activity. </t>
  </si>
  <si>
    <t>* Early formation of DWG to drive engagement
* Programme Cooordinator Industry Coordination function</t>
  </si>
  <si>
    <t>Key at physical design stage, regarding design/build especially with smaller suppliers.</t>
  </si>
  <si>
    <t>* Data ownership and data stewardship being defined for each data item.  Data owner is responsible for specifying data standards to meet CSS requirements and Data steward is responsible for ensuring data meets those standard.
* DWG / FSEG and industry reviews of LDM</t>
  </si>
  <si>
    <t xml:space="preserve">* Existing E2E Transition plans to be updated by SI </t>
  </si>
  <si>
    <t>* DWG / FSEG and industry reviews of LDM</t>
  </si>
  <si>
    <t>* Review the requirement for time stamping during physical design of messages and extent to which this can be built into the interface.</t>
  </si>
  <si>
    <t>1) Early engagement of CSS provider and SI in explaining needs of messaging in physical design to meet next day switching requirements and facilitation with industry to develop a practical working solution</t>
  </si>
  <si>
    <t>* Proposed data principle that de-energised sites are not brought forward into CSS</t>
  </si>
  <si>
    <t>1) Continue existing activity to monitor de-energised and potentially deenergised sites (Gemserv providing an aged list for market participants to review) - ongoing</t>
  </si>
  <si>
    <t>* MRA guidance note produced for MOPs detailing the new changes.</t>
  </si>
  <si>
    <t>* Development of Data Principles</t>
  </si>
  <si>
    <t>RMP data will be loaded into CSS at Stage 1.
This will then have to be kept up to date by a series of delta loads up to and including the cutover process.
There is tension between the desire to compress stages 1 to 3 and minimise the number/extent of delta loads (which the DCC would like) and the need to ensure that there is appropriate validation and review, especially of other data loads and builds in Stage 2 (including address data).</t>
  </si>
  <si>
    <t>There is a risk that the level of data validation and review will be compromised by the approach taken for managing Delta loads during transition.  This could lead to go-live delays or future data quality issues.</t>
  </si>
  <si>
    <t>* Data Migration Approach, Data Principles - these will need to be applied by the SI and CSS Provider</t>
  </si>
  <si>
    <t xml:space="preserve">* Programme PIA/IRA in review &amp; update with recommendations to follow
* Programme Security Advisory Group  </t>
  </si>
  <si>
    <t>1) Agreed cutover approach via FSEG (Gemserv &amp; SCS) - April 2019
2) Gemserv to consider need for further related MPAN cleansing guidance - April 2019</t>
  </si>
  <si>
    <t>* DWG engagement with CSS Provider</t>
  </si>
  <si>
    <t xml:space="preserve">* Data ownership and data stewardship being defined for each data item.  </t>
  </si>
  <si>
    <t>Data owner is responsible for specifying data standards to meet CSS requirements and Data steward is responsible for ensuring data meets those standard.</t>
  </si>
  <si>
    <t xml:space="preserve">There is a risk that data improvement work (in particular Data Remedy One) fails to deliver expected improvement in switching reliability.  This could result in the new switching arrangements are not as reliable as expected, with loss of confidence from consumers and policymakers. </t>
  </si>
  <si>
    <t>* Creation and early mobilisation of Data Working Group (DWG) to monitor industry progress and ongoing risks with escalation as necessary</t>
  </si>
  <si>
    <t>* System Integrator appointed to manage system Cutover Process</t>
  </si>
  <si>
    <t>1) FSEG to produce MOP guidance on use of amended DTC flows. - March 
2) Suppliers to engage with their agents to ensure awareness of changes and that resposibilities are undertstood and carried out (DWG04-A03) - ongoing</t>
  </si>
  <si>
    <t>* Testing of in-flights approach prior to go-live</t>
  </si>
  <si>
    <t>* Data migration approach / tools to be developed by SI</t>
  </si>
  <si>
    <t>* Design Authority to review all changes to assess whether they impact adapability</t>
  </si>
  <si>
    <t>Not at DWG risk but included here for completeness - to be managed by Design workstream</t>
  </si>
  <si>
    <t>* Clear REL creation/update rules to be created, reviewed &amp; validated.</t>
  </si>
  <si>
    <t>There is a risk that suppliers, shippers &amp; ESPs do not have the ability (capacity) to make changes to their systems to accommodate changes to data to meet CSS timescales.</t>
  </si>
  <si>
    <t>1) Tracking of  activity &amp; progress via Industry Coordination function &amp; DWG - Ongoing
2) Core Systems Assurance Provider should plan to monitor progress on this risk - May 2019</t>
  </si>
  <si>
    <t>There is a risk that MPAS provider (St Clements) fails update their applications and successfully migrate Meter Asset Data or implement other required changes.</t>
  </si>
  <si>
    <t xml:space="preserve">
This could create impact the critical path (the chances of at least 1 out of 26 DNO migrations failing, even if they are in theory, all based on the same data model, are high).</t>
  </si>
  <si>
    <t>* FSEG &amp; DWG progress monitoring</t>
  </si>
  <si>
    <t>CSS Data Migration Plan, Section 3.5.1 considers that some temporary point to point interfaces may be used in migration - There is a risk that this could be misinterpreted and lead to insufficient reconciliation controls.
The need for reconciliation is driven by the requirements to prove the migrated data is sufficiently complete, accurate and reliable (including integrity) not by the method in which the data is migrated (although the method may have an impact on the ease of performing the reconciliation, which could be a consideration).</t>
  </si>
  <si>
    <t xml:space="preserve">Control over temporary interfaces.
There is a risk that the use of temporary point to point interfaces during mgration could lessen validation/reconciliation requirements. </t>
  </si>
  <si>
    <t>* Planned Data Assurance activity</t>
  </si>
  <si>
    <t>There is a risk that if the preferred approach for Transition is to have dual messaging of RMP data from suppliers to both the CSS and the DSP, then then there would need to be reconciliation controls to make sure that the data accepted by CSS was the same as the data accepted by DSP.</t>
  </si>
  <si>
    <t>It will not be good enough for the suppliers to check they have sent two files, additionally CSS and DSP will need to check that they have each processed all of the records or that they have a consistent set of rejections.</t>
  </si>
  <si>
    <t>FSEG/Suppliers</t>
  </si>
  <si>
    <t>Jenny Boothe</t>
  </si>
  <si>
    <t>FSEG/Elexon</t>
  </si>
  <si>
    <t>FSEG</t>
  </si>
  <si>
    <t>Risks in relation to industry engagement with data related activity including cleansing as well as clarity/achievability on planning</t>
  </si>
  <si>
    <t>* Data Working Group stood up early in advance of DBT phase with good representation from across industry.
* Progress reporting in development for DWG which will be shared with Implementation Group.
* Ofgem / Programme Coordinator to work with ESPs to identify and address industry parties where greater engagement / activity is required.
* Industry and Ofgem planning is progressing, with further detail to come when DBT plan is baselined in May.</t>
  </si>
  <si>
    <t>Risks in relation to implemention of changes to existing systems (MPAS/ECOES/UK LINK) ahead of transition stage 1.  Includes creation of new data items/indicators and data migration.</t>
  </si>
  <si>
    <t>Risks in relation to data migration and transition activity to CSS.  This includes management of in-flight switches, delta loads and any temporary interfaces.</t>
  </si>
  <si>
    <t>Risks in relation to cleansing of industry data ahead of transition stage 1 and all aspects of data quality.</t>
  </si>
  <si>
    <t>Risks in relation to the address matching and REL creation and update process.  Includes rules, formats, standards and address testing.</t>
  </si>
  <si>
    <t>Risks is relation to data impacts of design both logical and physical.  Includes management of change, adaptability, interface design as well as capability.</t>
  </si>
  <si>
    <t xml:space="preserve">Risks in relation to industry data in the context of GDPR and broader information security. </t>
  </si>
  <si>
    <t xml:space="preserve">* Programme Privacy Impact Assessment (PIA) &amp; Information Risk Assessment (IRA) currently in review with recommendations to follow.
* Programme Security Advisory Group being stood up.
* Testing working group to be stood up during May - plan close working in relation to test data. </t>
  </si>
  <si>
    <t>* Work ongoing across existing industry systems to progress Stage 0 changes.  
* Major MPRS release scheduled for June - system changes on track for delivery but some uncertainty on cutover process for related MPAN change.
* Concerns over BSC SVG approval of BSC 1515 change proposal - currently engaging with Elexon to explore potential actions to support change process.
* MAP ID field to be included in UK Link in July with transfer to Xoserve of mastery of Supplier/Shipper mapping on track for February 20.</t>
  </si>
  <si>
    <t>* Plot to Postal address cleansing in progress across both electricity and gas systems.
* Profiling of addresses in UK Link completed to identify address quality issues with shipper portfolio reporting to commence to assist cleanse.  Similar activity to be required in electricity.
* Early engagement with Address Service provider planned to support address match/REL creation approach.</t>
  </si>
  <si>
    <t>* Data Working Group to commence monitoring of progress on data cleansing activity, with escalation to Implementation Group as necessary.
* Electricity MAP ID data quality issues identified ahead of ECOES-MPAS migration, cleansing approach developed by C&amp;C and awaiting approval by FSEG.
* LDM Spreadsheet with existing industry data mapping developed and to be shared at March DWG with further cleanse prioritisation to follow.</t>
  </si>
  <si>
    <t>* Change  Requests to update Logical Data Model (ABACUS) are in progress which will address issues previously identified.
* Data Management Principles developed and in review to provide clarity on design approach, roles &amp; responsibilities, cleansing and quality.</t>
  </si>
  <si>
    <t>Proximity Value</t>
  </si>
  <si>
    <t>* Data Assurance Framework in development which will seek to address many risks in this theme.  
* Risks to be reviewed further with completion of physical design.
* SI mobilisation in progress ahead of further development of data migration/transition approach and plans.</t>
  </si>
  <si>
    <t>1) Core Systems Assurance Provider should plan to monitor progress on this risk - May 2019
2) If there are issues in Existing Systems that would have a data impact then these should be detected by End to End Testing and User Entry Process Testing (UEPT) that are planned to use actual data (obfuscated if required) which will identify hidden data issues.  (To be scheduled)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</si>
</sst>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62" x14ac:knownFonts="1">
    <font>
      <sz val="11"/>
      <color theme="1"/>
      <name val="Calibri"/>
      <family val="2"/>
      <scheme val="minor"/>
    </font>
    <font>
      <sz val="11"/>
      <color theme="1"/>
      <name val="Calibri"/>
      <family val="2"/>
      <scheme val="minor"/>
    </font>
    <font>
      <sz val="11"/>
      <color theme="0"/>
      <name val="Calibri"/>
      <family val="2"/>
      <scheme val="minor"/>
    </font>
    <font>
      <b/>
      <sz val="16"/>
      <color theme="5"/>
      <name val="Calibri"/>
      <family val="2"/>
      <scheme val="minor"/>
    </font>
    <font>
      <b/>
      <sz val="11"/>
      <color rgb="FFFF0000"/>
      <name val="Calibri"/>
      <family val="2"/>
      <scheme val="minor"/>
    </font>
    <font>
      <sz val="11"/>
      <color theme="1" tint="0.499984740745262"/>
      <name val="Calibri"/>
      <family val="2"/>
      <scheme val="minor"/>
    </font>
    <font>
      <b/>
      <sz val="16"/>
      <color theme="1" tint="0.499984740745262"/>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theme="1" tint="0.34998626667073579"/>
      <name val="Calibri"/>
      <family val="2"/>
      <scheme val="minor"/>
    </font>
    <font>
      <u/>
      <sz val="11"/>
      <color theme="10"/>
      <name val="Calibri"/>
      <family val="2"/>
      <scheme val="minor"/>
    </font>
    <font>
      <b/>
      <sz val="13"/>
      <color theme="0"/>
      <name val="Calibri"/>
      <family val="2"/>
      <scheme val="minor"/>
    </font>
    <font>
      <b/>
      <sz val="10"/>
      <color theme="0"/>
      <name val="Arial"/>
      <family val="2"/>
    </font>
    <font>
      <b/>
      <sz val="9"/>
      <color theme="0"/>
      <name val="Arial"/>
      <family val="2"/>
    </font>
    <font>
      <sz val="9"/>
      <color theme="1"/>
      <name val="Arial"/>
      <family val="2"/>
    </font>
    <font>
      <u/>
      <sz val="11"/>
      <color theme="2" tint="-0.499984740745262"/>
      <name val="Calibri"/>
      <family val="2"/>
      <scheme val="minor"/>
    </font>
    <font>
      <sz val="11"/>
      <color theme="2" tint="-0.499984740745262"/>
      <name val="Calibri"/>
      <family val="2"/>
      <scheme val="minor"/>
    </font>
    <font>
      <b/>
      <sz val="11"/>
      <color theme="2" tint="-0.499984740745262"/>
      <name val="Calibri"/>
      <family val="2"/>
      <scheme val="minor"/>
    </font>
    <font>
      <b/>
      <u/>
      <sz val="12"/>
      <color theme="1" tint="0.34998626667073579"/>
      <name val="Calibri"/>
      <family val="2"/>
      <scheme val="minor"/>
    </font>
    <font>
      <b/>
      <sz val="24"/>
      <color theme="5"/>
      <name val="Calibri"/>
      <family val="2"/>
      <scheme val="minor"/>
    </font>
    <font>
      <b/>
      <sz val="16"/>
      <color theme="2" tint="-0.499984740745262"/>
      <name val="Calibri"/>
      <family val="2"/>
      <scheme val="minor"/>
    </font>
    <font>
      <b/>
      <u/>
      <sz val="11"/>
      <color theme="2" tint="-0.499984740745262"/>
      <name val="Calibri"/>
      <family val="2"/>
      <scheme val="minor"/>
    </font>
    <font>
      <sz val="10"/>
      <color theme="0"/>
      <name val="Calibri"/>
      <family val="2"/>
      <scheme val="minor"/>
    </font>
    <font>
      <sz val="7"/>
      <name val="Arial"/>
      <family val="2"/>
    </font>
    <font>
      <i/>
      <sz val="11"/>
      <color theme="1"/>
      <name val="Calibri"/>
      <family val="2"/>
      <scheme val="minor"/>
    </font>
    <font>
      <sz val="10"/>
      <name val="Arial"/>
      <family val="2"/>
    </font>
    <font>
      <sz val="10"/>
      <color theme="2" tint="-0.499984740745262"/>
      <name val="Calibri"/>
      <family val="2"/>
      <scheme val="minor"/>
    </font>
    <font>
      <i/>
      <sz val="10"/>
      <color theme="2" tint="-0.499984740745262"/>
      <name val="Calibri"/>
      <family val="2"/>
      <scheme val="minor"/>
    </font>
    <font>
      <b/>
      <u/>
      <sz val="12"/>
      <color theme="1"/>
      <name val="Calibri"/>
      <family val="2"/>
      <scheme val="minor"/>
    </font>
    <font>
      <b/>
      <sz val="14"/>
      <color theme="5"/>
      <name val="Calibri"/>
      <family val="2"/>
      <scheme val="minor"/>
    </font>
    <font>
      <sz val="9"/>
      <color theme="1" tint="0.499984740745262"/>
      <name val="Calibri"/>
      <family val="2"/>
      <scheme val="minor"/>
    </font>
    <font>
      <b/>
      <sz val="11"/>
      <color theme="5"/>
      <name val="Calibri"/>
      <family val="2"/>
      <scheme val="minor"/>
    </font>
    <font>
      <sz val="14"/>
      <color theme="1"/>
      <name val="Arial"/>
      <family val="2"/>
    </font>
    <font>
      <sz val="50"/>
      <color theme="2" tint="-0.499984740745262"/>
      <name val="Wingdings"/>
      <charset val="2"/>
    </font>
    <font>
      <b/>
      <sz val="11"/>
      <color theme="2" tint="-0.749992370372631"/>
      <name val="Calibri"/>
      <family val="2"/>
      <scheme val="minor"/>
    </font>
    <font>
      <sz val="11"/>
      <color theme="2" tint="-0.749992370372631"/>
      <name val="Calibri"/>
      <family val="2"/>
      <scheme val="minor"/>
    </font>
    <font>
      <b/>
      <u/>
      <sz val="11"/>
      <color theme="1"/>
      <name val="Calibri"/>
      <family val="2"/>
      <scheme val="minor"/>
    </font>
    <font>
      <sz val="11"/>
      <color theme="2" tint="-0.249977111117893"/>
      <name val="Calibri"/>
      <family val="2"/>
      <scheme val="minor"/>
    </font>
    <font>
      <b/>
      <sz val="11"/>
      <color theme="2" tint="-0.249977111117893"/>
      <name val="Calibri"/>
      <family val="2"/>
      <scheme val="minor"/>
    </font>
    <font>
      <b/>
      <sz val="11"/>
      <color theme="1" tint="0.34998626667073579"/>
      <name val="Calibri"/>
      <family val="2"/>
      <scheme val="minor"/>
    </font>
    <font>
      <sz val="9"/>
      <color theme="2" tint="-0.499984740745262"/>
      <name val="Arial"/>
      <family val="2"/>
    </font>
    <font>
      <b/>
      <i/>
      <sz val="11"/>
      <color theme="2" tint="-0.499984740745262"/>
      <name val="Calibri"/>
      <family val="2"/>
      <scheme val="minor"/>
    </font>
    <font>
      <sz val="11"/>
      <color rgb="FFFF0000"/>
      <name val="Calibri"/>
      <family val="2"/>
      <scheme val="minor"/>
    </font>
    <font>
      <b/>
      <sz val="14"/>
      <color rgb="FFFF0000"/>
      <name val="Calibri"/>
      <family val="2"/>
      <scheme val="minor"/>
    </font>
    <font>
      <sz val="12"/>
      <color theme="1"/>
      <name val="Arial"/>
      <family val="2"/>
    </font>
    <font>
      <sz val="12"/>
      <name val="Calibri"/>
      <family val="2"/>
      <scheme val="minor"/>
    </font>
    <font>
      <u/>
      <sz val="12"/>
      <color rgb="FFFF0000"/>
      <name val="Calibri"/>
      <family val="2"/>
      <scheme val="minor"/>
    </font>
    <font>
      <sz val="11"/>
      <name val="Calibri Light"/>
      <family val="2"/>
      <scheme val="major"/>
    </font>
    <font>
      <sz val="11"/>
      <name val="Calibri"/>
      <family val="2"/>
      <scheme val="minor"/>
    </font>
    <font>
      <sz val="10"/>
      <color rgb="FF000000"/>
      <name val="Calibri"/>
      <family val="2"/>
    </font>
    <font>
      <sz val="11"/>
      <color theme="0"/>
      <name val="Calibri"/>
      <family val="2"/>
      <scheme val="minor"/>
    </font>
    <font>
      <u/>
      <sz val="10"/>
      <color rgb="FFFF0000"/>
      <name val="Verdana"/>
      <family val="2"/>
    </font>
    <font>
      <sz val="11"/>
      <color rgb="FF000000"/>
      <name val="Calibri"/>
      <family val="2"/>
      <scheme val="minor"/>
    </font>
    <font>
      <sz val="10"/>
      <name val="Verdana"/>
      <family val="2"/>
    </font>
    <font>
      <b/>
      <sz val="11"/>
      <name val="Calibri"/>
      <family val="2"/>
      <scheme val="minor"/>
    </font>
    <font>
      <sz val="7"/>
      <color rgb="FF222222"/>
      <name val="Verdana"/>
      <family val="2"/>
    </font>
    <font>
      <sz val="11"/>
      <color theme="1"/>
      <name val="Calibri"/>
      <family val="2"/>
    </font>
    <font>
      <sz val="10"/>
      <name val="Calibri"/>
      <family val="2"/>
      <scheme val="minor"/>
    </font>
    <font>
      <sz val="10"/>
      <color theme="1"/>
      <name val="Calibri"/>
      <family val="2"/>
      <scheme val="minor"/>
    </font>
    <font>
      <sz val="11"/>
      <color theme="0"/>
      <name val="Calibri"/>
      <family val="2"/>
      <scheme val="minor"/>
    </font>
    <font>
      <b/>
      <sz val="16"/>
      <color theme="0"/>
      <name val="Calibri"/>
      <family val="2"/>
      <scheme val="minor"/>
    </font>
  </fonts>
  <fills count="15">
    <fill>
      <patternFill patternType="none"/>
    </fill>
    <fill>
      <patternFill patternType="gray125"/>
    </fill>
    <fill>
      <patternFill patternType="solid">
        <fgColor rgb="FF2BA0B3"/>
        <bgColor indexed="64"/>
      </patternFill>
    </fill>
    <fill>
      <patternFill patternType="solid">
        <fgColor rgb="FFFFC000"/>
        <bgColor indexed="64"/>
      </patternFill>
    </fill>
    <fill>
      <patternFill patternType="solid">
        <fgColor theme="5"/>
        <bgColor indexed="64"/>
      </patternFill>
    </fill>
    <fill>
      <patternFill patternType="solid">
        <fgColor rgb="FF0070C0"/>
        <bgColor indexed="64"/>
      </patternFill>
    </fill>
    <fill>
      <gradientFill degree="270">
        <stop position="0">
          <color rgb="FFFFC000"/>
        </stop>
        <stop position="1">
          <color rgb="FFFF0000"/>
        </stop>
      </gradientFill>
    </fill>
    <fill>
      <gradientFill degree="90">
        <stop position="0">
          <color rgb="FFFFC000"/>
        </stop>
        <stop position="1">
          <color rgb="FF00B050"/>
        </stop>
      </gradientFill>
    </fill>
    <fill>
      <gradientFill degree="90">
        <stop position="0">
          <color rgb="FF00B050"/>
        </stop>
        <stop position="1">
          <color theme="9" tint="-0.49803155613879818"/>
        </stop>
      </gradientFill>
    </fill>
    <fill>
      <gradientFill degree="270">
        <stop position="0">
          <color rgb="FFFF0000"/>
        </stop>
        <stop position="1">
          <color rgb="FFC00000"/>
        </stop>
      </gradientFill>
    </fill>
    <fill>
      <patternFill patternType="solid">
        <fgColor theme="1" tint="0.499984740745262"/>
        <bgColor indexed="64"/>
      </patternFill>
    </fill>
    <fill>
      <patternFill patternType="solid">
        <fgColor theme="6" tint="0.79998168889431442"/>
        <bgColor theme="6" tint="0.79998168889431442"/>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style="thin">
        <color theme="0"/>
      </bottom>
      <diagonal/>
    </border>
    <border>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right/>
      <top style="thin">
        <color theme="6" tint="0.39997558519241921"/>
      </top>
      <bottom style="thin">
        <color theme="6" tint="0.39997558519241921"/>
      </bottom>
      <diagonal/>
    </border>
    <border>
      <left style="thin">
        <color theme="0"/>
      </left>
      <right style="thin">
        <color theme="0"/>
      </right>
      <top style="thin">
        <color theme="0"/>
      </top>
      <bottom/>
      <diagonal/>
    </border>
    <border>
      <left style="thin">
        <color theme="0"/>
      </left>
      <right style="thin">
        <color theme="0"/>
      </right>
      <top/>
      <bottom style="thin">
        <color rgb="FFFFFFFF"/>
      </bottom>
      <diagonal/>
    </border>
  </borders>
  <cellStyleXfs count="4">
    <xf numFmtId="0" fontId="0" fillId="0" borderId="0"/>
    <xf numFmtId="0" fontId="1" fillId="0" borderId="0"/>
    <xf numFmtId="0" fontId="11" fillId="0" borderId="0" applyNumberFormat="0" applyFill="0" applyBorder="0" applyAlignment="0" applyProtection="0"/>
    <xf numFmtId="0" fontId="45" fillId="0" borderId="0"/>
  </cellStyleXfs>
  <cellXfs count="192">
    <xf numFmtId="0" fontId="0" fillId="0" borderId="0" xfId="0"/>
    <xf numFmtId="0" fontId="0" fillId="0" borderId="0" xfId="0" applyAlignment="1">
      <alignment wrapText="1"/>
    </xf>
    <xf numFmtId="0" fontId="3" fillId="0" borderId="0" xfId="0" applyFont="1"/>
    <xf numFmtId="0" fontId="0" fillId="0" borderId="0" xfId="0" applyAlignment="1"/>
    <xf numFmtId="0" fontId="4" fillId="0" borderId="0" xfId="0" applyFont="1"/>
    <xf numFmtId="0" fontId="2" fillId="2" borderId="0" xfId="0" applyFont="1" applyFill="1"/>
    <xf numFmtId="0" fontId="2" fillId="2" borderId="0" xfId="0" applyFont="1" applyFill="1" applyAlignment="1">
      <alignment wrapText="1"/>
    </xf>
    <xf numFmtId="0" fontId="0" fillId="0" borderId="0" xfId="0" applyAlignment="1">
      <alignment vertical="top" wrapText="1"/>
    </xf>
    <xf numFmtId="0" fontId="5" fillId="0" borderId="0" xfId="0" applyFont="1"/>
    <xf numFmtId="0" fontId="11" fillId="0" borderId="0" xfId="2"/>
    <xf numFmtId="0" fontId="15" fillId="0" borderId="1" xfId="0" applyFont="1" applyBorder="1" applyAlignment="1">
      <alignment horizontal="center"/>
    </xf>
    <xf numFmtId="0" fontId="8" fillId="0" borderId="0" xfId="0" applyFont="1"/>
    <xf numFmtId="0" fontId="2" fillId="5" borderId="0" xfId="0" applyFont="1" applyFill="1"/>
    <xf numFmtId="0" fontId="0" fillId="0" borderId="1" xfId="0" applyBorder="1"/>
    <xf numFmtId="0" fontId="0" fillId="0" borderId="0" xfId="0" applyBorder="1"/>
    <xf numFmtId="0" fontId="2" fillId="5" borderId="0" xfId="0" applyFont="1" applyFill="1" applyAlignment="1">
      <alignment vertical="top" wrapText="1"/>
    </xf>
    <xf numFmtId="0" fontId="0" fillId="0" borderId="1" xfId="0" applyBorder="1" applyAlignment="1">
      <alignment vertical="top" wrapText="1"/>
    </xf>
    <xf numFmtId="0" fontId="17" fillId="0" borderId="0" xfId="0" applyFont="1"/>
    <xf numFmtId="0" fontId="20" fillId="0" borderId="0" xfId="0" applyFont="1"/>
    <xf numFmtId="0" fontId="5" fillId="2" borderId="2" xfId="0" applyFont="1" applyFill="1" applyBorder="1" applyAlignment="1">
      <alignment vertical="top" textRotation="90" wrapText="1"/>
    </xf>
    <xf numFmtId="0" fontId="0" fillId="0" borderId="6" xfId="0" applyBorder="1"/>
    <xf numFmtId="0" fontId="0" fillId="0" borderId="6" xfId="0" applyBorder="1" applyAlignment="1">
      <alignment vertical="top" wrapText="1"/>
    </xf>
    <xf numFmtId="0" fontId="0" fillId="0" borderId="1" xfId="0" applyFill="1" applyBorder="1"/>
    <xf numFmtId="0" fontId="0" fillId="0" borderId="0" xfId="0" applyFont="1"/>
    <xf numFmtId="0" fontId="22" fillId="0" borderId="0" xfId="0" applyFont="1"/>
    <xf numFmtId="0" fontId="18" fillId="0" borderId="0" xfId="0" applyFont="1" applyAlignment="1">
      <alignment horizontal="right"/>
    </xf>
    <xf numFmtId="0" fontId="16" fillId="0" borderId="0" xfId="0" applyFont="1"/>
    <xf numFmtId="0" fontId="14" fillId="5" borderId="1" xfId="0" applyFont="1" applyFill="1" applyBorder="1" applyAlignment="1">
      <alignment horizontal="center" wrapText="1"/>
    </xf>
    <xf numFmtId="0" fontId="7" fillId="5" borderId="1" xfId="0" applyFont="1" applyFill="1" applyBorder="1" applyAlignment="1">
      <alignment wrapText="1"/>
    </xf>
    <xf numFmtId="0" fontId="13" fillId="5" borderId="3" xfId="0" applyFont="1" applyFill="1" applyBorder="1"/>
    <xf numFmtId="0" fontId="9" fillId="0" borderId="1" xfId="0" applyFont="1" applyFill="1" applyBorder="1" applyAlignment="1">
      <alignment wrapText="1"/>
    </xf>
    <xf numFmtId="0" fontId="9" fillId="0" borderId="1" xfId="0" applyFont="1" applyFill="1" applyBorder="1"/>
    <xf numFmtId="0" fontId="25" fillId="0" borderId="0" xfId="0" applyFont="1"/>
    <xf numFmtId="0" fontId="0" fillId="3" borderId="1" xfId="0" applyFill="1" applyBorder="1"/>
    <xf numFmtId="0" fontId="26" fillId="3" borderId="9" xfId="0" applyFont="1" applyFill="1" applyBorder="1"/>
    <xf numFmtId="0" fontId="26" fillId="3" borderId="4" xfId="0" applyFont="1" applyFill="1" applyBorder="1"/>
    <xf numFmtId="0" fontId="26" fillId="3" borderId="2" xfId="0" applyFont="1" applyFill="1" applyBorder="1"/>
    <xf numFmtId="0" fontId="29" fillId="0" borderId="0" xfId="0" applyFont="1"/>
    <xf numFmtId="0" fontId="30" fillId="0" borderId="0" xfId="0" applyFont="1"/>
    <xf numFmtId="0" fontId="27" fillId="0" borderId="0" xfId="0" applyFont="1"/>
    <xf numFmtId="0" fontId="28" fillId="0" borderId="0" xfId="0" applyFont="1" applyAlignment="1">
      <alignment horizontal="center"/>
    </xf>
    <xf numFmtId="0" fontId="0" fillId="0" borderId="0" xfId="0" applyAlignment="1">
      <alignment horizontal="center" vertical="top" wrapText="1"/>
    </xf>
    <xf numFmtId="0" fontId="0" fillId="0" borderId="10" xfId="0" applyBorder="1" applyAlignment="1">
      <alignment horizontal="right" vertical="top" textRotation="180" wrapText="1"/>
    </xf>
    <xf numFmtId="0" fontId="32" fillId="0" borderId="0" xfId="0" applyFont="1"/>
    <xf numFmtId="0" fontId="18" fillId="0" borderId="0" xfId="0" applyFont="1" applyAlignment="1">
      <alignment horizontal="center"/>
    </xf>
    <xf numFmtId="14" fontId="17" fillId="0" borderId="0" xfId="0" applyNumberFormat="1" applyFont="1"/>
    <xf numFmtId="0" fontId="35" fillId="5" borderId="0" xfId="0" applyFont="1" applyFill="1"/>
    <xf numFmtId="0" fontId="35" fillId="5" borderId="0" xfId="0" applyFont="1" applyFill="1" applyAlignment="1">
      <alignment wrapText="1"/>
    </xf>
    <xf numFmtId="14" fontId="35" fillId="5" borderId="12" xfId="0" applyNumberFormat="1" applyFont="1" applyFill="1" applyBorder="1" applyAlignment="1">
      <alignment horizontal="center"/>
    </xf>
    <xf numFmtId="0" fontId="35" fillId="5" borderId="12" xfId="0" applyFont="1" applyFill="1" applyBorder="1" applyAlignment="1">
      <alignment horizontal="center"/>
    </xf>
    <xf numFmtId="14" fontId="36" fillId="5" borderId="13" xfId="0" applyNumberFormat="1" applyFont="1" applyFill="1" applyBorder="1" applyAlignment="1">
      <alignment horizontal="center"/>
    </xf>
    <xf numFmtId="0" fontId="37" fillId="0" borderId="0" xfId="0" applyFont="1"/>
    <xf numFmtId="0" fontId="10" fillId="0" borderId="11" xfId="0" applyFont="1" applyBorder="1" applyAlignment="1">
      <alignment horizontal="center"/>
    </xf>
    <xf numFmtId="0" fontId="10" fillId="0" borderId="11" xfId="0" applyFont="1" applyBorder="1" applyAlignment="1">
      <alignment horizontal="left"/>
    </xf>
    <xf numFmtId="14" fontId="10" fillId="0" borderId="11" xfId="0" applyNumberFormat="1" applyFont="1" applyBorder="1" applyAlignment="1">
      <alignment horizontal="center"/>
    </xf>
    <xf numFmtId="0" fontId="17" fillId="0" borderId="11" xfId="0" applyFont="1" applyBorder="1" applyAlignment="1">
      <alignment horizontal="center"/>
    </xf>
    <xf numFmtId="14" fontId="27" fillId="0" borderId="11" xfId="0" applyNumberFormat="1" applyFont="1" applyBorder="1" applyAlignment="1">
      <alignment horizontal="center"/>
    </xf>
    <xf numFmtId="0" fontId="27" fillId="0" borderId="11" xfId="0" applyFont="1" applyBorder="1" applyAlignment="1">
      <alignment horizontal="left"/>
    </xf>
    <xf numFmtId="0" fontId="40" fillId="0" borderId="11" xfId="0" applyFont="1" applyBorder="1" applyAlignment="1">
      <alignment horizontal="center"/>
    </xf>
    <xf numFmtId="0" fontId="40" fillId="0" borderId="11" xfId="0" applyFont="1" applyBorder="1" applyAlignment="1">
      <alignment horizontal="left"/>
    </xf>
    <xf numFmtId="14" fontId="0" fillId="0" borderId="0" xfId="0" applyNumberFormat="1"/>
    <xf numFmtId="0" fontId="36" fillId="5" borderId="1" xfId="0" applyFont="1" applyFill="1" applyBorder="1" applyProtection="1"/>
    <xf numFmtId="0" fontId="35" fillId="5" borderId="1" xfId="0" applyFont="1" applyFill="1" applyBorder="1" applyProtection="1"/>
    <xf numFmtId="0" fontId="0" fillId="0" borderId="1" xfId="0" applyFill="1" applyBorder="1" applyProtection="1">
      <protection locked="0"/>
    </xf>
    <xf numFmtId="0" fontId="0" fillId="0" borderId="1" xfId="0" applyBorder="1" applyProtection="1">
      <protection locked="0"/>
    </xf>
    <xf numFmtId="0" fontId="41" fillId="0" borderId="0" xfId="0" applyFont="1" applyFill="1" applyBorder="1" applyAlignment="1">
      <alignment horizontal="right"/>
    </xf>
    <xf numFmtId="0" fontId="8" fillId="0" borderId="0" xfId="0" applyFont="1" applyProtection="1">
      <protection locked="0"/>
    </xf>
    <xf numFmtId="0" fontId="0" fillId="0" borderId="0" xfId="0" applyProtection="1">
      <protection locked="0"/>
    </xf>
    <xf numFmtId="0" fontId="14" fillId="5" borderId="1" xfId="0" applyFont="1" applyFill="1" applyBorder="1" applyAlignment="1" applyProtection="1">
      <alignment horizontal="center"/>
      <protection locked="0"/>
    </xf>
    <xf numFmtId="0" fontId="15" fillId="0" borderId="1" xfId="0" applyFont="1" applyBorder="1" applyAlignment="1" applyProtection="1">
      <alignment horizontal="center"/>
      <protection locked="0"/>
    </xf>
    <xf numFmtId="0" fontId="7" fillId="5" borderId="1" xfId="0" applyFont="1" applyFill="1" applyBorder="1" applyProtection="1">
      <protection locked="0"/>
    </xf>
    <xf numFmtId="0" fontId="3" fillId="0" borderId="0" xfId="0" applyFont="1" applyProtection="1">
      <protection locked="0"/>
    </xf>
    <xf numFmtId="0" fontId="6"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0" fontId="4" fillId="0" borderId="0" xfId="0" applyFont="1" applyAlignment="1" applyProtection="1">
      <alignment wrapText="1"/>
      <protection locked="0"/>
    </xf>
    <xf numFmtId="0" fontId="9" fillId="0" borderId="0" xfId="0" applyFont="1" applyProtection="1">
      <protection locked="0"/>
    </xf>
    <xf numFmtId="0" fontId="2" fillId="2" borderId="2" xfId="0" applyFont="1" applyFill="1" applyBorder="1" applyProtection="1">
      <protection locked="0"/>
    </xf>
    <xf numFmtId="0" fontId="5" fillId="2" borderId="2" xfId="0" applyFont="1" applyFill="1" applyBorder="1" applyAlignment="1" applyProtection="1">
      <alignment wrapText="1"/>
      <protection locked="0"/>
    </xf>
    <xf numFmtId="0" fontId="2" fillId="2" borderId="2" xfId="0" applyFont="1" applyFill="1" applyBorder="1" applyAlignment="1" applyProtection="1">
      <alignment wrapText="1"/>
      <protection locked="0"/>
    </xf>
    <xf numFmtId="0" fontId="2" fillId="2" borderId="2" xfId="0" applyFont="1" applyFill="1" applyBorder="1" applyAlignment="1" applyProtection="1">
      <alignment vertical="top" textRotation="90" wrapText="1"/>
      <protection locked="0"/>
    </xf>
    <xf numFmtId="0" fontId="9" fillId="0" borderId="0" xfId="0" applyFont="1" applyAlignment="1" applyProtection="1">
      <alignment wrapText="1"/>
      <protection locked="0"/>
    </xf>
    <xf numFmtId="0" fontId="5" fillId="0" borderId="0" xfId="0" applyFont="1" applyAlignment="1" applyProtection="1">
      <alignment wrapText="1"/>
      <protection locked="0"/>
    </xf>
    <xf numFmtId="0" fontId="21" fillId="0" borderId="0" xfId="0" applyFont="1" applyProtection="1">
      <protection locked="0"/>
    </xf>
    <xf numFmtId="0" fontId="21" fillId="0" borderId="0" xfId="0" applyFont="1" applyAlignment="1" applyProtection="1">
      <alignment vertical="top" wrapText="1"/>
      <protection locked="0"/>
    </xf>
    <xf numFmtId="0" fontId="33" fillId="0" borderId="0" xfId="0" applyFont="1" applyProtection="1">
      <protection locked="0"/>
    </xf>
    <xf numFmtId="164" fontId="0" fillId="0" borderId="0" xfId="0" applyNumberFormat="1" applyAlignment="1">
      <alignment horizontal="center" vertical="center"/>
    </xf>
    <xf numFmtId="17" fontId="36" fillId="5" borderId="13" xfId="0" applyNumberFormat="1" applyFont="1" applyFill="1" applyBorder="1" applyAlignment="1">
      <alignment horizontal="center"/>
    </xf>
    <xf numFmtId="17" fontId="36" fillId="5" borderId="13" xfId="0" applyNumberFormat="1" applyFont="1" applyFill="1" applyBorder="1" applyAlignment="1">
      <alignment horizontal="center" vertical="center"/>
    </xf>
    <xf numFmtId="17" fontId="7" fillId="5" borderId="0" xfId="0" applyNumberFormat="1" applyFont="1" applyFill="1" applyAlignment="1" applyProtection="1">
      <alignment wrapText="1"/>
      <protection locked="0"/>
    </xf>
    <xf numFmtId="0" fontId="10" fillId="0" borderId="0" xfId="0" applyFont="1" applyProtection="1">
      <protection locked="0"/>
    </xf>
    <xf numFmtId="0" fontId="26" fillId="6" borderId="5" xfId="0" applyFont="1" applyFill="1" applyBorder="1"/>
    <xf numFmtId="0" fontId="26" fillId="9" borderId="5" xfId="0" applyFont="1" applyFill="1" applyBorder="1"/>
    <xf numFmtId="0" fontId="26" fillId="7" borderId="2" xfId="0" applyFont="1" applyFill="1" applyBorder="1"/>
    <xf numFmtId="0" fontId="26" fillId="8" borderId="4" xfId="0" applyFont="1" applyFill="1" applyBorder="1"/>
    <xf numFmtId="0" fontId="26" fillId="9" borderId="1" xfId="0" applyFont="1" applyFill="1" applyBorder="1"/>
    <xf numFmtId="0" fontId="26" fillId="6" borderId="1" xfId="0" applyFont="1" applyFill="1" applyBorder="1"/>
    <xf numFmtId="0" fontId="26" fillId="7" borderId="1" xfId="0" applyFont="1" applyFill="1" applyBorder="1"/>
    <xf numFmtId="0" fontId="26" fillId="8" borderId="1" xfId="0" applyFont="1" applyFill="1" applyBorder="1"/>
    <xf numFmtId="0" fontId="26" fillId="10" borderId="1" xfId="0" applyFont="1" applyFill="1" applyBorder="1"/>
    <xf numFmtId="0" fontId="44" fillId="0" borderId="0" xfId="0" applyFont="1" applyProtection="1">
      <protection locked="0"/>
    </xf>
    <xf numFmtId="0" fontId="0" fillId="0" borderId="0" xfId="0" applyNumberFormat="1" applyAlignment="1" applyProtection="1">
      <alignment vertical="center"/>
      <protection locked="0"/>
    </xf>
    <xf numFmtId="0" fontId="0" fillId="0" borderId="0" xfId="0" applyAlignment="1" applyProtection="1">
      <alignment vertical="center"/>
      <protection locked="0"/>
    </xf>
    <xf numFmtId="0" fontId="5" fillId="0" borderId="0" xfId="0" applyFont="1" applyAlignment="1" applyProtection="1">
      <alignment horizontal="left" vertical="center" wrapText="1"/>
      <protection locked="0"/>
    </xf>
    <xf numFmtId="0" fontId="0" fillId="0" borderId="0" xfId="0" applyAlignment="1" applyProtection="1">
      <alignment vertical="center" wrapText="1"/>
      <protection locked="0"/>
    </xf>
    <xf numFmtId="0" fontId="9" fillId="0" borderId="0" xfId="0" applyFont="1" applyAlignment="1" applyProtection="1">
      <alignment vertical="center" wrapText="1"/>
      <protection locked="0"/>
    </xf>
    <xf numFmtId="0" fontId="5" fillId="0" borderId="0" xfId="0" applyFont="1" applyAlignment="1">
      <alignment vertical="center"/>
    </xf>
    <xf numFmtId="0" fontId="0" fillId="0" borderId="0" xfId="0" applyFill="1" applyAlignment="1" applyProtection="1">
      <alignment vertical="center" wrapText="1"/>
      <protection locked="0"/>
    </xf>
    <xf numFmtId="0" fontId="0" fillId="0" borderId="0" xfId="0" applyFill="1" applyAlignment="1" applyProtection="1">
      <alignment vertical="center"/>
      <protection locked="0"/>
    </xf>
    <xf numFmtId="0" fontId="0" fillId="0" borderId="0" xfId="0" applyNumberFormat="1" applyAlignment="1" applyProtection="1">
      <alignment vertical="center" wrapText="1"/>
      <protection locked="0"/>
    </xf>
    <xf numFmtId="0" fontId="12"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5" fillId="0" borderId="0" xfId="0" applyFont="1" applyAlignment="1" applyProtection="1">
      <alignment vertical="center" wrapText="1"/>
      <protection locked="0"/>
    </xf>
    <xf numFmtId="0" fontId="9" fillId="0" borderId="0" xfId="0" applyFont="1" applyFill="1" applyAlignment="1" applyProtection="1">
      <alignment vertical="center"/>
      <protection locked="0"/>
    </xf>
    <xf numFmtId="49" fontId="0" fillId="0" borderId="0" xfId="0" applyNumberFormat="1" applyFill="1" applyAlignment="1" applyProtection="1">
      <alignment vertical="center" wrapText="1"/>
      <protection locked="0"/>
    </xf>
    <xf numFmtId="0" fontId="0" fillId="0" borderId="0" xfId="0" applyNumberFormat="1" applyFill="1" applyAlignment="1" applyProtection="1">
      <alignment vertical="center" wrapText="1"/>
      <protection locked="0"/>
    </xf>
    <xf numFmtId="2" fontId="0" fillId="0" borderId="0" xfId="0" applyNumberFormat="1" applyAlignment="1" applyProtection="1">
      <alignment vertical="center"/>
      <protection locked="0"/>
    </xf>
    <xf numFmtId="2" fontId="0" fillId="0" borderId="0" xfId="0" applyNumberFormat="1" applyProtection="1">
      <protection locked="0"/>
    </xf>
    <xf numFmtId="0" fontId="5" fillId="0" borderId="0" xfId="0" applyNumberFormat="1" applyFont="1" applyAlignment="1" applyProtection="1">
      <alignment vertical="center" wrapText="1"/>
      <protection locked="0"/>
    </xf>
    <xf numFmtId="0" fontId="5" fillId="0" borderId="0" xfId="0" applyNumberFormat="1" applyFont="1" applyAlignment="1">
      <alignment vertical="center"/>
    </xf>
    <xf numFmtId="0" fontId="2" fillId="2" borderId="5" xfId="0" applyFont="1" applyFill="1" applyBorder="1" applyAlignment="1" applyProtection="1">
      <alignment wrapText="1"/>
      <protection locked="0"/>
    </xf>
    <xf numFmtId="0" fontId="2" fillId="2" borderId="5" xfId="0" applyFont="1" applyFill="1" applyBorder="1" applyAlignment="1" applyProtection="1">
      <protection locked="0"/>
    </xf>
    <xf numFmtId="0" fontId="2" fillId="2" borderId="2" xfId="0" applyFont="1" applyFill="1" applyBorder="1" applyAlignment="1" applyProtection="1">
      <protection locked="0"/>
    </xf>
    <xf numFmtId="0" fontId="3" fillId="0" borderId="0" xfId="0" applyFont="1" applyProtection="1"/>
    <xf numFmtId="0" fontId="2" fillId="2" borderId="2" xfId="0" applyFont="1" applyFill="1" applyBorder="1" applyProtection="1"/>
    <xf numFmtId="2" fontId="0" fillId="0" borderId="0" xfId="0" applyNumberFormat="1" applyAlignment="1" applyProtection="1">
      <alignment vertical="center"/>
    </xf>
    <xf numFmtId="0" fontId="0" fillId="0" borderId="0" xfId="0" applyProtection="1"/>
    <xf numFmtId="0" fontId="38" fillId="0" borderId="0" xfId="0" applyFont="1" applyProtection="1"/>
    <xf numFmtId="0" fontId="38" fillId="2" borderId="2" xfId="0" applyFont="1" applyFill="1" applyBorder="1" applyAlignment="1" applyProtection="1">
      <alignment vertical="top" textRotation="90" wrapText="1"/>
    </xf>
    <xf numFmtId="0" fontId="38" fillId="0" borderId="0" xfId="0" applyFont="1" applyAlignment="1" applyProtection="1">
      <alignment vertical="center"/>
    </xf>
    <xf numFmtId="0" fontId="38" fillId="0" borderId="0" xfId="0" applyNumberFormat="1" applyFont="1" applyAlignment="1" applyProtection="1">
      <alignment vertical="center"/>
    </xf>
    <xf numFmtId="0" fontId="39" fillId="2" borderId="2" xfId="0" applyFont="1" applyFill="1" applyBorder="1" applyAlignment="1" applyProtection="1">
      <alignment vertical="top" textRotation="90" wrapText="1"/>
    </xf>
    <xf numFmtId="0" fontId="39" fillId="0" borderId="0" xfId="0" applyFont="1" applyProtection="1"/>
    <xf numFmtId="0" fontId="39" fillId="0" borderId="0" xfId="0" applyFont="1" applyAlignment="1" applyProtection="1">
      <alignment vertical="center"/>
    </xf>
    <xf numFmtId="0" fontId="39" fillId="0" borderId="0" xfId="0" applyNumberFormat="1" applyFont="1" applyAlignment="1" applyProtection="1">
      <alignment vertical="center"/>
    </xf>
    <xf numFmtId="0" fontId="38" fillId="2" borderId="5" xfId="0" applyFont="1" applyFill="1" applyBorder="1" applyAlignment="1" applyProtection="1">
      <alignment wrapText="1"/>
    </xf>
    <xf numFmtId="0" fontId="38" fillId="0" borderId="0" xfId="0" applyNumberFormat="1" applyFont="1" applyAlignment="1" applyProtection="1">
      <alignment vertical="center" wrapText="1"/>
    </xf>
    <xf numFmtId="0" fontId="0" fillId="11" borderId="17" xfId="0" applyFont="1" applyFill="1" applyBorder="1" applyAlignment="1">
      <alignment vertical="center" wrapText="1"/>
    </xf>
    <xf numFmtId="0" fontId="0" fillId="0" borderId="17" xfId="0" applyFont="1" applyBorder="1" applyAlignment="1">
      <alignment vertical="center" wrapText="1"/>
    </xf>
    <xf numFmtId="0" fontId="2" fillId="2" borderId="18" xfId="0" applyFont="1" applyFill="1" applyBorder="1" applyAlignment="1" applyProtection="1">
      <alignment wrapText="1"/>
      <protection locked="0"/>
    </xf>
    <xf numFmtId="164" fontId="46" fillId="0" borderId="0" xfId="1" applyNumberFormat="1" applyFont="1" applyFill="1" applyBorder="1" applyAlignment="1" applyProtection="1">
      <alignment horizontal="center" vertical="center" wrapText="1"/>
      <protection locked="0"/>
    </xf>
    <xf numFmtId="0" fontId="47" fillId="12" borderId="0" xfId="3" applyFont="1" applyFill="1" applyBorder="1" applyAlignment="1">
      <alignment horizontal="center" vertical="center" wrapText="1"/>
    </xf>
    <xf numFmtId="0" fontId="48" fillId="0" borderId="17" xfId="0" applyFont="1" applyBorder="1" applyAlignment="1">
      <alignment vertical="center" wrapText="1"/>
    </xf>
    <xf numFmtId="0" fontId="49" fillId="0" borderId="0" xfId="0" applyFont="1" applyAlignment="1" applyProtection="1">
      <alignment vertical="center" wrapText="1"/>
      <protection locked="0"/>
    </xf>
    <xf numFmtId="0" fontId="50" fillId="0" borderId="0" xfId="0" applyFont="1" applyBorder="1" applyAlignment="1">
      <alignment vertical="center" wrapText="1"/>
    </xf>
    <xf numFmtId="0" fontId="0" fillId="0" borderId="0" xfId="0" applyBorder="1" applyAlignment="1">
      <alignment wrapText="1"/>
    </xf>
    <xf numFmtId="0" fontId="51" fillId="2" borderId="0" xfId="0" applyFont="1" applyFill="1"/>
    <xf numFmtId="0" fontId="9" fillId="0" borderId="0" xfId="0" applyNumberFormat="1" applyFont="1" applyFill="1" applyBorder="1" applyAlignment="1" applyProtection="1">
      <alignment vertical="center"/>
      <protection locked="0"/>
    </xf>
    <xf numFmtId="0" fontId="0" fillId="0" borderId="0" xfId="0" applyNumberFormat="1" applyFill="1" applyBorder="1" applyAlignment="1" applyProtection="1">
      <alignment vertical="center"/>
      <protection locked="0"/>
    </xf>
    <xf numFmtId="0" fontId="2" fillId="2" borderId="19" xfId="0" applyFont="1" applyFill="1" applyBorder="1" applyProtection="1">
      <protection locked="0"/>
    </xf>
    <xf numFmtId="14" fontId="0" fillId="0" borderId="0" xfId="0" applyNumberFormat="1" applyAlignment="1" applyProtection="1">
      <alignment vertical="center"/>
      <protection locked="0"/>
    </xf>
    <xf numFmtId="164" fontId="0" fillId="13" borderId="0" xfId="0" applyNumberFormat="1" applyFill="1" applyAlignment="1">
      <alignment horizontal="center" vertical="center"/>
    </xf>
    <xf numFmtId="0" fontId="0" fillId="0" borderId="0" xfId="0" applyFill="1" applyAlignment="1"/>
    <xf numFmtId="0" fontId="4" fillId="0" borderId="0" xfId="0" applyNumberFormat="1" applyFont="1" applyAlignment="1" applyProtection="1">
      <alignment vertical="center"/>
      <protection locked="0"/>
    </xf>
    <xf numFmtId="0" fontId="0" fillId="0" borderId="0" xfId="0" applyFill="1" applyAlignment="1">
      <alignment wrapText="1"/>
    </xf>
    <xf numFmtId="0" fontId="4" fillId="0" borderId="0" xfId="0" applyFont="1" applyProtection="1">
      <protection locked="0"/>
    </xf>
    <xf numFmtId="0" fontId="0" fillId="0" borderId="0" xfId="0" applyFont="1" applyFill="1" applyAlignment="1" applyProtection="1">
      <alignment vertical="center" wrapText="1"/>
      <protection locked="0"/>
    </xf>
    <xf numFmtId="49" fontId="0" fillId="0" borderId="0" xfId="0" applyNumberFormat="1" applyFont="1" applyFill="1" applyAlignment="1" applyProtection="1">
      <alignment vertical="center" wrapText="1"/>
      <protection locked="0"/>
    </xf>
    <xf numFmtId="164" fontId="0" fillId="0" borderId="0" xfId="0" applyNumberFormat="1" applyFill="1" applyAlignment="1">
      <alignment horizontal="center" vertical="center"/>
    </xf>
    <xf numFmtId="0" fontId="9" fillId="0" borderId="0" xfId="0" applyFont="1"/>
    <xf numFmtId="0" fontId="9" fillId="0" borderId="0" xfId="0" applyFont="1" applyFill="1" applyAlignment="1" applyProtection="1">
      <alignment vertical="center" wrapText="1"/>
      <protection locked="0"/>
    </xf>
    <xf numFmtId="0" fontId="52" fillId="0" borderId="0" xfId="0" applyFont="1" applyAlignment="1">
      <alignment horizontal="center" vertical="center"/>
    </xf>
    <xf numFmtId="14" fontId="0" fillId="0" borderId="0" xfId="0" applyNumberFormat="1" applyAlignment="1" applyProtection="1">
      <alignment vertical="center" wrapText="1"/>
      <protection locked="0"/>
    </xf>
    <xf numFmtId="0" fontId="43" fillId="0" borderId="0" xfId="0" applyFont="1" applyAlignment="1"/>
    <xf numFmtId="0" fontId="9" fillId="0" borderId="0" xfId="0" applyFont="1" applyAlignment="1"/>
    <xf numFmtId="0" fontId="9" fillId="0" borderId="0" xfId="0" applyFont="1" applyFill="1" applyAlignment="1"/>
    <xf numFmtId="0" fontId="0" fillId="0" borderId="0" xfId="0" applyFont="1" applyFill="1" applyBorder="1" applyAlignment="1"/>
    <xf numFmtId="0" fontId="53" fillId="0" borderId="0" xfId="0" applyFont="1"/>
    <xf numFmtId="0" fontId="54" fillId="0" borderId="0" xfId="0" applyFont="1" applyAlignment="1">
      <alignment horizontal="left" vertical="center" wrapText="1"/>
    </xf>
    <xf numFmtId="0" fontId="55" fillId="0" borderId="0" xfId="0" applyNumberFormat="1" applyFont="1" applyAlignment="1" applyProtection="1">
      <alignment vertical="center"/>
      <protection locked="0"/>
    </xf>
    <xf numFmtId="0" fontId="9" fillId="0" borderId="0" xfId="0" applyFont="1" applyAlignment="1" applyProtection="1">
      <alignment vertical="center"/>
      <protection locked="0"/>
    </xf>
    <xf numFmtId="0" fontId="15" fillId="0" borderId="1" xfId="0" applyFont="1" applyBorder="1" applyAlignment="1">
      <alignment horizontal="left"/>
    </xf>
    <xf numFmtId="0" fontId="15" fillId="14" borderId="1" xfId="0" applyFont="1" applyFill="1" applyBorder="1" applyAlignment="1">
      <alignment horizontal="left"/>
    </xf>
    <xf numFmtId="0" fontId="15" fillId="14" borderId="1" xfId="0" applyFont="1" applyFill="1" applyBorder="1" applyAlignment="1">
      <alignment horizontal="center"/>
    </xf>
    <xf numFmtId="0" fontId="56" fillId="0" borderId="0" xfId="0" applyFont="1" applyAlignment="1">
      <alignment wrapText="1"/>
    </xf>
    <xf numFmtId="0" fontId="57" fillId="0" borderId="0" xfId="0" applyFont="1" applyAlignment="1">
      <alignment vertical="center"/>
    </xf>
    <xf numFmtId="0" fontId="19" fillId="0" borderId="1" xfId="2" applyFont="1" applyBorder="1" applyAlignment="1" applyProtection="1">
      <alignment vertical="center" wrapText="1"/>
      <protection locked="0"/>
    </xf>
    <xf numFmtId="2" fontId="0" fillId="0" borderId="0" xfId="0" applyNumberFormat="1" applyAlignment="1" applyProtection="1">
      <alignment wrapText="1"/>
      <protection locked="0"/>
    </xf>
    <xf numFmtId="0" fontId="9" fillId="0" borderId="0" xfId="0" applyNumberFormat="1" applyFont="1" applyAlignment="1" applyProtection="1">
      <alignment vertical="center" wrapText="1"/>
      <protection locked="0"/>
    </xf>
    <xf numFmtId="0" fontId="58" fillId="0" borderId="1" xfId="0" applyFont="1" applyBorder="1" applyAlignment="1" applyProtection="1">
      <alignment vertical="center" wrapText="1"/>
      <protection locked="0"/>
    </xf>
    <xf numFmtId="0" fontId="59" fillId="0" borderId="1" xfId="0" applyFont="1" applyBorder="1" applyAlignment="1" applyProtection="1">
      <alignment vertical="center" wrapText="1"/>
      <protection locked="0"/>
    </xf>
    <xf numFmtId="0" fontId="59" fillId="0" borderId="1" xfId="0" applyFont="1" applyBorder="1" applyAlignment="1">
      <alignment vertical="center" wrapText="1"/>
    </xf>
    <xf numFmtId="0" fontId="60" fillId="2" borderId="5" xfId="0" applyFont="1" applyFill="1" applyBorder="1" applyProtection="1">
      <protection locked="0"/>
    </xf>
    <xf numFmtId="0" fontId="61" fillId="4" borderId="15" xfId="0" applyFont="1" applyFill="1" applyBorder="1" applyProtection="1">
      <protection locked="0"/>
    </xf>
    <xf numFmtId="0" fontId="61" fillId="4" borderId="16" xfId="0" applyFont="1" applyFill="1" applyBorder="1" applyProtection="1">
      <protection locked="0"/>
    </xf>
    <xf numFmtId="0" fontId="61" fillId="4" borderId="14" xfId="0" applyFont="1" applyFill="1" applyBorder="1" applyAlignment="1">
      <alignment wrapText="1"/>
    </xf>
    <xf numFmtId="0" fontId="61" fillId="4" borderId="14" xfId="0" applyFont="1" applyFill="1" applyBorder="1" applyAlignment="1">
      <alignment horizontal="center"/>
    </xf>
    <xf numFmtId="0" fontId="61" fillId="4" borderId="16" xfId="0" applyFont="1" applyFill="1" applyBorder="1" applyAlignment="1" applyProtection="1">
      <alignment horizontal="left" wrapText="1"/>
      <protection locked="0"/>
    </xf>
    <xf numFmtId="0" fontId="13" fillId="5" borderId="7" xfId="0" applyFont="1" applyFill="1" applyBorder="1" applyAlignment="1">
      <alignment horizontal="center"/>
    </xf>
    <xf numFmtId="0" fontId="23" fillId="5" borderId="7" xfId="0" applyFont="1" applyFill="1" applyBorder="1" applyAlignment="1">
      <alignment horizontal="center"/>
    </xf>
    <xf numFmtId="0" fontId="23" fillId="5" borderId="8" xfId="0" applyFont="1" applyFill="1" applyBorder="1" applyAlignment="1">
      <alignment horizontal="center"/>
    </xf>
    <xf numFmtId="0" fontId="0" fillId="0" borderId="1" xfId="0" applyBorder="1" applyAlignment="1">
      <alignment horizontal="right" vertical="top" textRotation="180" wrapText="1"/>
    </xf>
  </cellXfs>
  <cellStyles count="4">
    <cellStyle name="Hyperlink" xfId="2" builtinId="8"/>
    <cellStyle name="Normal" xfId="0" builtinId="0"/>
    <cellStyle name="Normal 2" xfId="3"/>
    <cellStyle name="Normal 3 3" xfId="1"/>
  </cellStyles>
  <dxfs count="178">
    <dxf>
      <numFmt numFmtId="0" formatCode="General"/>
      <alignment horizontal="general" vertical="center" textRotation="0" wrapText="0" indent="0" justifyLastLine="0" shrinkToFit="0" readingOrder="0"/>
      <protection locked="0" hidden="0"/>
    </dxf>
    <dxf>
      <alignment vertical="center" textRotation="0" indent="0" justifyLastLine="0" shrinkToFit="0" readingOrder="0"/>
      <protection locked="0" hidden="0"/>
    </dxf>
    <dxf>
      <alignment vertical="center" textRotation="0" indent="0" justifyLastLine="0" shrinkToFit="0" readingOrder="0"/>
      <protection locked="0" hidden="0"/>
    </dxf>
    <dxf>
      <numFmt numFmtId="0" formatCode="General"/>
      <alignment horizontal="general" vertical="center" textRotation="0" wrapText="0" indent="0" justifyLastLine="0" shrinkToFit="0" readingOrder="0"/>
      <protection locked="0" hidden="0"/>
    </dxf>
    <dxf>
      <numFmt numFmtId="0" formatCode="General"/>
      <alignment horizontal="general" vertical="center" textRotation="0" wrapText="0" indent="0" justifyLastLine="0" shrinkToFit="0" readingOrder="0"/>
      <protection locked="0" hidden="0"/>
    </dxf>
    <dxf>
      <numFmt numFmtId="0" formatCode="General"/>
      <alignment horizontal="general" vertical="center" textRotation="0" wrapText="0" indent="0" justifyLastLine="0" shrinkToFit="0" readingOrder="0"/>
      <protection locked="0" hidden="0"/>
    </dxf>
    <dxf>
      <numFmt numFmtId="0" formatCode="General"/>
      <alignment horizontal="general" vertical="center" textRotation="0" wrapText="0" indent="0" justifyLastLine="0" shrinkToFit="0" readingOrder="0"/>
      <protection locked="0" hidden="0"/>
    </dxf>
    <dxf>
      <numFmt numFmtId="0" formatCode="General"/>
      <alignment vertical="center" textRotation="0" indent="0" justifyLastLine="0" shrinkToFit="0" readingOrder="0"/>
      <protection locked="0" hidden="0"/>
    </dxf>
    <dxf>
      <numFmt numFmtId="0" formatCode="General"/>
      <alignment horizontal="general" vertical="center" textRotation="0" wrapText="0" indent="0" justifyLastLine="0" shrinkToFit="0" readingOrder="0"/>
      <protection locked="0" hidden="0"/>
    </dxf>
    <dxf>
      <numFmt numFmtId="0" formatCode="General"/>
      <alignment vertical="center" textRotation="0" indent="0" justifyLastLine="0" shrinkToFit="0" readingOrder="0"/>
      <protection locked="0" hidden="0"/>
    </dxf>
    <dxf>
      <numFmt numFmtId="0" formatCode="General"/>
      <alignment horizontal="general" vertical="center" textRotation="0" wrapText="1" indent="0" justifyLastLine="0" shrinkToFit="0" readingOrder="0"/>
      <protection locked="0" hidden="0"/>
    </dxf>
    <dxf>
      <alignment vertical="center" textRotation="0" indent="0" justifyLastLine="0" shrinkToFit="0" readingOrder="0"/>
      <protection locked="0" hidden="0"/>
    </dxf>
    <dxf>
      <numFmt numFmtId="0" formatCode="General"/>
      <alignment vertical="center" textRotation="0" indent="0" justifyLastLine="0" shrinkToFit="0" readingOrder="0"/>
      <protection locked="0" hidden="0"/>
    </dxf>
    <dxf>
      <alignment horizontal="general" vertical="center" textRotation="0" wrapText="0" indent="0" justifyLastLine="0" shrinkToFit="0" readingOrder="0"/>
      <protection locked="0" hidden="0"/>
    </dxf>
    <dxf>
      <numFmt numFmtId="0" formatCode="General"/>
      <alignment horizontal="general" vertical="center" textRotation="0" wrapText="0" indent="0" justifyLastLine="0" shrinkToFit="0" readingOrder="0"/>
      <protection locked="0" hidden="0"/>
    </dxf>
    <dxf>
      <numFmt numFmtId="0" formatCode="General"/>
      <alignment horizontal="general" vertical="center" textRotation="0" wrapText="1" indent="0" justifyLastLine="0" shrinkToFit="0" readingOrder="0"/>
      <protection locked="0" hidden="0"/>
    </dxf>
    <dxf>
      <numFmt numFmtId="2" formatCode="0.00"/>
      <alignment vertical="center" textRotation="0" indent="0" justifyLastLine="0" shrinkToFit="0" readingOrder="0"/>
      <protection locked="0" hidden="0"/>
    </dxf>
    <dxf>
      <alignment vertical="center" textRotation="0" indent="0" justifyLastLine="0" shrinkToFit="0" readingOrder="0"/>
    </dxf>
    <dxf>
      <border>
        <bottom style="thin">
          <color rgb="FFFFFFFF"/>
        </bottom>
      </border>
    </dxf>
    <dxf>
      <font>
        <b val="0"/>
        <i val="0"/>
        <strike val="0"/>
        <condense val="0"/>
        <extend val="0"/>
        <outline val="0"/>
        <shadow val="0"/>
        <u val="none"/>
        <vertAlign val="baseline"/>
        <sz val="11"/>
        <color theme="0"/>
        <name val="Calibri"/>
        <scheme val="minor"/>
      </font>
      <fill>
        <patternFill patternType="solid">
          <fgColor indexed="64"/>
          <bgColor rgb="FF2BA0B3"/>
        </patternFill>
      </fill>
      <border diagonalUp="0" diagonalDown="0">
        <left style="thin">
          <color theme="0"/>
        </left>
        <right style="thin">
          <color theme="0"/>
        </right>
        <top/>
        <bottom/>
        <vertical style="thin">
          <color theme="0"/>
        </vertical>
        <horizontal style="thin">
          <color theme="0"/>
        </horizontal>
      </border>
    </dxf>
    <dxf>
      <font>
        <color theme="2" tint="-0.24994659260841701"/>
      </font>
      <fill>
        <patternFill>
          <bgColor theme="2" tint="-0.499984740745262"/>
        </patternFill>
      </fill>
    </dxf>
    <dxf>
      <font>
        <color theme="1" tint="0.499984740745262"/>
      </font>
      <fill>
        <patternFill>
          <bgColor theme="0" tint="-0.14996795556505021"/>
        </patternFill>
      </fill>
    </dxf>
    <dxf>
      <font>
        <color theme="2" tint="-0.24994659260841701"/>
      </font>
      <fill>
        <patternFill>
          <bgColor theme="2" tint="-0.499984740745262"/>
        </patternFill>
      </fill>
    </dxf>
    <dxf>
      <font>
        <b/>
        <i val="0"/>
      </font>
      <fill>
        <gradientFill degree="90">
          <stop position="0">
            <color rgb="FF00B050"/>
          </stop>
          <stop position="1">
            <color theme="9" tint="-0.49803155613879818"/>
          </stop>
        </gradientFill>
      </fill>
    </dxf>
    <dxf>
      <font>
        <b/>
        <i val="0"/>
      </font>
      <fill>
        <gradientFill degree="90">
          <stop position="0">
            <color rgb="FFFFC000"/>
          </stop>
          <stop position="1">
            <color rgb="FF00B050"/>
          </stop>
        </gradientFill>
      </fill>
    </dxf>
    <dxf>
      <font>
        <b/>
        <i val="0"/>
      </font>
      <fill>
        <patternFill>
          <bgColor rgb="FFFFC000"/>
        </patternFill>
      </fill>
    </dxf>
    <dxf>
      <font>
        <b/>
        <i val="0"/>
      </font>
      <fill>
        <gradientFill degree="270">
          <stop position="0">
            <color rgb="FFFFC000"/>
          </stop>
          <stop position="1">
            <color rgb="FFFF0000"/>
          </stop>
        </gradientFill>
      </fill>
    </dxf>
    <dxf>
      <font>
        <b/>
        <i val="0"/>
      </font>
      <fill>
        <gradientFill degree="270">
          <stop position="0">
            <color rgb="FFFF0000"/>
          </stop>
          <stop position="1">
            <color rgb="FFC00000"/>
          </stop>
        </gradientFill>
      </fill>
    </dxf>
    <dxf>
      <font>
        <color theme="2" tint="-0.24994659260841701"/>
      </font>
      <fill>
        <patternFill>
          <bgColor theme="2" tint="-0.499984740745262"/>
        </patternFill>
      </fill>
    </dxf>
    <dxf>
      <numFmt numFmtId="164" formatCode="[$-F800]dddd\,\ mmmm\ dd\,\ yyyy"/>
      <alignment horizontal="center" vertical="center" textRotation="0" wrapText="0" indent="0" justifyLastLine="0" shrinkToFit="0" readingOrder="0"/>
    </dxf>
    <dxf>
      <numFmt numFmtId="164" formatCode="[$-F800]dddd\,\ mmmm\ dd\,\ yyyy"/>
      <alignment horizontal="center" vertical="center" textRotation="0" wrapText="0" indent="0" justifyLastLine="0" shrinkToFit="0" readingOrder="0"/>
    </dxf>
    <dxf>
      <numFmt numFmtId="164" formatCode="[$-F800]dddd\,\ mmmm\ dd\,\ yyyy"/>
      <alignment horizontal="center" vertical="center" textRotation="0" wrapText="0" indent="0" justifyLastLine="0" shrinkToFit="0" readingOrder="0"/>
    </dxf>
    <dxf>
      <numFmt numFmtId="164" formatCode="[$-F800]dddd\,\ mmmm\ dd\,\ yyyy"/>
      <alignment horizontal="center" vertical="center" textRotation="0" wrapText="0" indent="0" justifyLastLine="0" shrinkToFit="0" readingOrder="0"/>
    </dxf>
    <dxf>
      <numFmt numFmtId="164" formatCode="[$-F800]dddd\,\ mmmm\ dd\,\ yyyy"/>
      <alignment horizontal="center" vertical="center"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rgb="FF2BA0B3"/>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font>
        <b/>
        <i val="0"/>
        <color theme="0" tint="-0.24994659260841701"/>
      </font>
      <fill>
        <patternFill>
          <bgColor theme="0" tint="-0.499984740745262"/>
        </patternFill>
      </fill>
    </dxf>
    <dxf>
      <numFmt numFmtId="0" formatCode="General"/>
      <alignment vertical="center" textRotation="0" indent="0" justifyLastLine="0" shrinkToFit="0" readingOrder="0"/>
    </dxf>
    <dxf>
      <numFmt numFmtId="0" formatCode="General"/>
      <alignment horizontal="general" vertical="center" textRotation="0" wrapText="1" indent="0" justifyLastLine="0" shrinkToFit="0" readingOrder="0"/>
      <protection locked="0" hidden="0"/>
    </dxf>
    <dxf>
      <alignment vertical="center" textRotation="0" indent="0" justifyLastLine="0" shrinkToFit="0" readingOrder="0"/>
      <protection locked="0" hidden="0"/>
    </dxf>
    <dxf>
      <alignment vertical="center" textRotation="0" indent="0" justifyLastLine="0" shrinkToFit="0" readingOrder="0"/>
      <protection locked="0" hidden="0"/>
    </dxf>
    <dxf>
      <numFmt numFmtId="0" formatCode="General"/>
      <alignment horizontal="general" vertical="center" textRotation="0" wrapText="0" indent="0" justifyLastLine="0" shrinkToFit="0" readingOrder="0"/>
      <protection locked="0" hidden="0"/>
    </dxf>
    <dxf>
      <numFmt numFmtId="0" formatCode="General"/>
      <alignment horizontal="general" vertical="center" textRotation="0" wrapText="0" indent="0" justifyLastLine="0" shrinkToFit="0" readingOrder="0"/>
      <protection locked="0" hidden="0"/>
    </dxf>
    <dxf>
      <numFmt numFmtId="0" formatCode="General"/>
      <alignment horizontal="general" vertical="center" textRotation="0" wrapText="0" indent="0" justifyLastLine="0" shrinkToFit="0" readingOrder="0"/>
      <protection locked="0" hidden="0"/>
    </dxf>
    <dxf>
      <font>
        <strike val="0"/>
        <outline val="0"/>
        <shadow val="0"/>
        <u val="none"/>
        <vertAlign val="baseline"/>
        <sz val="11"/>
        <color theme="2" tint="-0.249977111117893"/>
        <name val="Calibri"/>
        <scheme val="minor"/>
      </font>
      <numFmt numFmtId="0" formatCode="General"/>
      <alignment horizontal="general" vertical="center" textRotation="0" wrapText="0" indent="0" justifyLastLine="0" shrinkToFit="0" readingOrder="0"/>
      <protection locked="1" hidden="0"/>
    </dxf>
    <dxf>
      <font>
        <strike val="0"/>
        <outline val="0"/>
        <shadow val="0"/>
        <u val="none"/>
        <vertAlign val="baseline"/>
        <sz val="11"/>
        <color theme="2" tint="-0.249977111117893"/>
        <name val="Calibri"/>
        <scheme val="minor"/>
      </font>
      <numFmt numFmtId="0" formatCode="General"/>
      <alignment horizontal="general" vertical="center" textRotation="0" wrapText="0" indent="0" justifyLastLine="0" shrinkToFit="0" readingOrder="0"/>
      <protection locked="1" hidden="0"/>
    </dxf>
    <dxf>
      <numFmt numFmtId="0" formatCode="General"/>
      <alignment horizontal="general" vertical="center" textRotation="0" wrapText="0" indent="0" justifyLastLine="0" shrinkToFit="0" readingOrder="0"/>
      <protection locked="0" hidden="0"/>
    </dxf>
    <dxf>
      <font>
        <strike val="0"/>
        <outline val="0"/>
        <shadow val="0"/>
        <u val="none"/>
        <vertAlign val="baseline"/>
        <sz val="11"/>
        <color theme="2" tint="-0.249977111117893"/>
        <name val="Calibri"/>
        <scheme val="minor"/>
      </font>
      <numFmt numFmtId="0" formatCode="General"/>
      <alignment horizontal="general" vertical="center" textRotation="0" wrapText="0" indent="0" justifyLastLine="0" shrinkToFit="0" readingOrder="0"/>
      <protection locked="1" hidden="0"/>
    </dxf>
    <dxf>
      <numFmt numFmtId="0" formatCode="General"/>
      <alignment horizontal="general" vertical="center" textRotation="0" wrapText="0" indent="0" justifyLastLine="0" shrinkToFit="0" readingOrder="0"/>
      <protection locked="0" hidden="0"/>
    </dxf>
    <dxf>
      <numFmt numFmtId="0" formatCode="General"/>
      <alignment horizontal="general" vertical="center" textRotation="0" wrapText="0" indent="0" justifyLastLine="0" shrinkToFit="0" readingOrder="0"/>
      <protection locked="0" hidden="0"/>
    </dxf>
    <dxf>
      <numFmt numFmtId="0" formatCode="General"/>
      <alignment horizontal="general" vertical="center" textRotation="0" wrapText="0" indent="0" justifyLastLine="0" shrinkToFit="0" readingOrder="0"/>
      <protection locked="0" hidden="0"/>
    </dxf>
    <dxf>
      <numFmt numFmtId="0" formatCode="General"/>
      <alignment vertical="center" textRotation="0" indent="0" justifyLastLine="0" shrinkToFit="0" readingOrder="0"/>
      <protection locked="0" hidden="0"/>
    </dxf>
    <dxf>
      <numFmt numFmtId="0" formatCode="General"/>
      <alignment vertical="center" textRotation="0" indent="0" justifyLastLine="0" shrinkToFit="0" readingOrder="0"/>
      <protection locked="0" hidden="0"/>
    </dxf>
    <dxf>
      <font>
        <strike val="0"/>
        <outline val="0"/>
        <shadow val="0"/>
        <u val="none"/>
        <vertAlign val="baseline"/>
        <sz val="11"/>
        <color theme="1" tint="0.499984740745262"/>
        <name val="Calibri"/>
        <scheme val="minor"/>
      </font>
      <numFmt numFmtId="0" formatCode="General"/>
      <alignment vertical="center" textRotation="0" indent="0" justifyLastLine="0" shrinkToFit="0" readingOrder="0"/>
    </dxf>
    <dxf>
      <font>
        <b/>
        <strike val="0"/>
        <outline val="0"/>
        <shadow val="0"/>
        <u val="none"/>
        <vertAlign val="baseline"/>
        <sz val="11"/>
        <color theme="2" tint="-0.249977111117893"/>
        <name val="Calibri"/>
        <scheme val="minor"/>
      </font>
      <numFmt numFmtId="0" formatCode="General"/>
      <alignment vertical="center" textRotation="0" indent="0" justifyLastLine="0" shrinkToFit="0" readingOrder="0"/>
      <protection locked="1" hidden="0"/>
    </dxf>
    <dxf>
      <font>
        <strike val="0"/>
        <outline val="0"/>
        <shadow val="0"/>
        <u val="none"/>
        <vertAlign val="baseline"/>
        <sz val="11"/>
        <color theme="1" tint="0.499984740745262"/>
        <name val="Calibri"/>
        <scheme val="minor"/>
      </font>
      <numFmt numFmtId="0" formatCode="General"/>
      <alignment vertical="center" textRotation="0" indent="0" justifyLastLine="0" shrinkToFit="0" readingOrder="0"/>
    </dxf>
    <dxf>
      <font>
        <strike val="0"/>
        <outline val="0"/>
        <shadow val="0"/>
        <u val="none"/>
        <vertAlign val="baseline"/>
        <sz val="11"/>
        <color theme="2" tint="-0.249977111117893"/>
        <name val="Calibri"/>
        <scheme val="minor"/>
      </font>
      <alignment vertical="center" textRotation="0"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strike val="0"/>
        <outline val="0"/>
        <shadow val="0"/>
        <u val="none"/>
        <vertAlign val="baseline"/>
        <sz val="11"/>
        <color theme="1" tint="0.499984740745262"/>
        <name val="Calibri"/>
        <scheme val="minor"/>
      </font>
      <numFmt numFmtId="0" formatCode="General"/>
      <alignment vertical="center" textRotation="0" indent="0" justifyLastLine="0" shrinkToFit="0" readingOrder="0"/>
    </dxf>
    <dxf>
      <font>
        <strike val="0"/>
        <outline val="0"/>
        <shadow val="0"/>
        <u val="none"/>
        <vertAlign val="baseline"/>
        <sz val="11"/>
        <color theme="2" tint="-0.249977111117893"/>
        <name val="Calibri"/>
        <scheme val="minor"/>
      </font>
      <numFmt numFmtId="0" formatCode="General"/>
      <alignment vertical="center" textRotation="0" indent="0" justifyLastLine="0" shrinkToFit="0" readingOrder="0"/>
      <protection locked="1" hidden="0"/>
    </dxf>
    <dxf>
      <font>
        <strike val="0"/>
        <outline val="0"/>
        <shadow val="0"/>
        <u val="none"/>
        <vertAlign val="baseline"/>
        <sz val="11"/>
        <color auto="1"/>
        <name val="Calibri"/>
        <scheme val="minor"/>
      </font>
      <alignment horizontal="general" vertical="center" textRotation="0" wrapText="1" indent="0" justifyLastLine="0" shrinkToFit="0" readingOrder="0"/>
      <protection locked="0" hidden="0"/>
    </dxf>
    <dxf>
      <numFmt numFmtId="0" formatCode="General"/>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numFmt numFmtId="0" formatCode="General"/>
      <alignment vertical="center" textRotation="0" indent="0" justifyLastLine="0" shrinkToFit="0" readingOrder="0"/>
      <protection locked="0" hidden="0"/>
    </dxf>
    <dxf>
      <alignment horizontal="general" vertical="center" textRotation="0" wrapText="0" indent="0" justifyLastLine="0" shrinkToFit="0" readingOrder="0"/>
      <protection locked="0" hidden="0"/>
    </dxf>
    <dxf>
      <numFmt numFmtId="0" formatCode="General"/>
      <alignment horizontal="general" vertical="center" textRotation="0" wrapText="1" indent="0" justifyLastLine="0" shrinkToFit="0" readingOrder="0"/>
      <protection locked="0" hidden="0"/>
    </dxf>
    <dxf>
      <font>
        <strike val="0"/>
        <outline val="0"/>
        <shadow val="0"/>
        <u val="none"/>
        <vertAlign val="baseline"/>
        <color theme="1" tint="0.499984740745262"/>
        <name val="Calibri"/>
        <scheme val="minor"/>
      </font>
      <numFmt numFmtId="0" formatCode="General"/>
      <alignment horizontal="general" vertical="center" textRotation="0" wrapText="1" indent="0" justifyLastLine="0" shrinkToFit="0" readingOrder="0"/>
      <protection locked="0" hidden="0"/>
    </dxf>
    <dxf>
      <numFmt numFmtId="0" formatCode="General"/>
      <alignment horizontal="general" vertical="center" textRotation="0" wrapText="1" indent="0" justifyLastLine="0" shrinkToFit="0" readingOrder="0"/>
      <protection locked="0" hidden="0"/>
    </dxf>
    <dxf>
      <numFmt numFmtId="2" formatCode="0.00"/>
      <alignment vertical="center" textRotation="0" indent="0" justifyLastLine="0" shrinkToFit="0" readingOrder="0"/>
      <protection locked="1" hidden="0"/>
    </dxf>
    <dxf>
      <alignment vertical="center" textRotation="0" indent="0" justifyLastLine="0" shrinkToFit="0" readingOrder="0"/>
    </dxf>
    <dxf>
      <border>
        <bottom style="thin">
          <color theme="0"/>
        </bottom>
      </border>
    </dxf>
    <dxf>
      <font>
        <b val="0"/>
        <i val="0"/>
        <strike val="0"/>
        <condense val="0"/>
        <extend val="0"/>
        <outline val="0"/>
        <shadow val="0"/>
        <u val="none"/>
        <vertAlign val="baseline"/>
        <sz val="11"/>
        <color theme="0"/>
        <name val="Calibri"/>
        <scheme val="minor"/>
      </font>
      <fill>
        <patternFill patternType="solid">
          <fgColor indexed="64"/>
          <bgColor rgb="FF2BA0B3"/>
        </patternFill>
      </fill>
      <border diagonalUp="0" diagonalDown="0">
        <left style="thin">
          <color theme="0"/>
        </left>
        <right style="thin">
          <color theme="0"/>
        </right>
        <top/>
        <bottom/>
        <vertical style="thin">
          <color theme="0"/>
        </vertical>
        <horizontal style="thin">
          <color theme="0"/>
        </horizontal>
      </border>
    </dxf>
    <dxf>
      <font>
        <color theme="2" tint="-0.24994659260841701"/>
      </font>
      <fill>
        <patternFill>
          <bgColor theme="2" tint="-0.499984740745262"/>
        </patternFill>
      </fill>
    </dxf>
    <dxf>
      <fill>
        <gradientFill degree="270">
          <stop position="0">
            <color theme="9" tint="-0.49803155613879818"/>
          </stop>
          <stop position="1">
            <color rgb="FF00B050"/>
          </stop>
        </gradientFill>
      </fill>
    </dxf>
    <dxf>
      <fill>
        <gradientFill degree="270">
          <stop position="0">
            <color theme="9" tint="-0.49803155613879818"/>
          </stop>
          <stop position="1">
            <color rgb="FF00B050"/>
          </stop>
        </gradientFill>
      </fill>
    </dxf>
    <dxf>
      <font>
        <b/>
        <i val="0"/>
        <color theme="1" tint="0.499984740745262"/>
      </font>
      <fill>
        <gradientFill degree="90">
          <stop position="0">
            <color rgb="FFFFC000"/>
          </stop>
          <stop position="1">
            <color rgb="FF00B050"/>
          </stop>
        </gradientFill>
      </fill>
    </dxf>
    <dxf>
      <font>
        <b/>
        <i val="0"/>
        <color theme="1" tint="0.499984740745262"/>
      </font>
      <fill>
        <gradientFill degree="90">
          <stop position="0">
            <color rgb="FFFFC000"/>
          </stop>
          <stop position="1">
            <color rgb="FF00B050"/>
          </stop>
        </gradientFill>
      </fill>
    </dxf>
    <dxf>
      <font>
        <b/>
        <i val="0"/>
        <color theme="1" tint="0.499984740745262"/>
      </font>
      <fill>
        <gradientFill degree="90">
          <stop position="0">
            <color rgb="FFFFC000"/>
          </stop>
          <stop position="1">
            <color rgb="FF00B050"/>
          </stop>
        </gradientFill>
      </fill>
    </dxf>
    <dxf>
      <font>
        <b/>
        <i val="0"/>
        <color theme="1" tint="0.499984740745262"/>
      </font>
      <fill>
        <gradientFill degree="90">
          <stop position="0">
            <color rgb="FF00B050"/>
          </stop>
          <stop position="1">
            <color theme="9" tint="-0.49803155613879818"/>
          </stop>
        </gradientFill>
      </fill>
    </dxf>
    <dxf>
      <font>
        <b/>
        <i val="0"/>
        <color theme="1" tint="0.499984740745262"/>
      </font>
      <fill>
        <gradientFill degree="90">
          <stop position="0">
            <color rgb="FFFFC000"/>
          </stop>
          <stop position="1">
            <color rgb="FF00B050"/>
          </stop>
        </gradientFill>
      </fill>
    </dxf>
    <dxf>
      <font>
        <b/>
        <i val="0"/>
        <color theme="1" tint="0.499984740745262"/>
      </font>
      <fill>
        <gradientFill degree="90">
          <stop position="0">
            <color rgb="FFFFC000"/>
          </stop>
          <stop position="1">
            <color rgb="FF00B050"/>
          </stop>
        </gradientFill>
      </fill>
    </dxf>
    <dxf>
      <font>
        <b/>
        <i val="0"/>
        <color theme="1" tint="0.499984740745262"/>
      </font>
      <fill>
        <patternFill>
          <bgColor rgb="FFFFC000"/>
        </patternFill>
      </fill>
    </dxf>
    <dxf>
      <font>
        <b/>
        <i val="0"/>
        <color theme="1" tint="0.499984740745262"/>
      </font>
      <fill>
        <patternFill>
          <bgColor rgb="FFFFC000"/>
        </patternFill>
      </fill>
    </dxf>
    <dxf>
      <font>
        <b/>
        <i val="0"/>
        <color theme="1" tint="0.499984740745262"/>
      </font>
      <fill>
        <gradientFill degree="90">
          <stop position="0">
            <color rgb="FFFFC000"/>
          </stop>
          <stop position="1">
            <color rgb="FF00B050"/>
          </stop>
        </gradientFill>
      </fill>
    </dxf>
    <dxf>
      <font>
        <b/>
        <i val="0"/>
        <color theme="1" tint="0.499984740745262"/>
      </font>
      <fill>
        <gradientFill degree="90">
          <stop position="0">
            <color rgb="FFFFC000"/>
          </stop>
          <stop position="1">
            <color rgb="FF00B050"/>
          </stop>
        </gradientFill>
      </fill>
    </dxf>
    <dxf>
      <font>
        <b/>
        <i val="0"/>
        <color theme="1" tint="0.499984740745262"/>
      </font>
      <fill>
        <patternFill>
          <bgColor rgb="FFFFC000"/>
        </patternFill>
      </fill>
    </dxf>
    <dxf>
      <font>
        <b/>
        <i val="0"/>
        <color theme="1" tint="0.499984740745262"/>
      </font>
      <fill>
        <gradientFill degree="270">
          <stop position="0">
            <color rgb="FFFFC000"/>
          </stop>
          <stop position="1">
            <color rgb="FFFF0000"/>
          </stop>
        </gradientFill>
      </fill>
    </dxf>
    <dxf>
      <font>
        <b/>
        <i val="0"/>
        <color theme="1" tint="0.499984740745262"/>
      </font>
      <fill>
        <gradientFill degree="270">
          <stop position="0">
            <color rgb="FFFFC000"/>
          </stop>
          <stop position="1">
            <color rgb="FFFF0000"/>
          </stop>
        </gradientFill>
      </fill>
    </dxf>
    <dxf>
      <font>
        <b/>
        <i val="0"/>
        <color theme="1" tint="0.499984740745262"/>
      </font>
      <fill>
        <patternFill>
          <bgColor rgb="FFFFC000"/>
        </patternFill>
      </fill>
    </dxf>
    <dxf>
      <font>
        <b/>
        <i val="0"/>
        <color theme="1" tint="0.499984740745262"/>
      </font>
      <fill>
        <patternFill>
          <bgColor rgb="FFFFC000"/>
        </patternFill>
      </fill>
    </dxf>
    <dxf>
      <font>
        <b/>
        <i val="0"/>
        <color theme="1" tint="0.499984740745262"/>
      </font>
      <fill>
        <gradientFill degree="270">
          <stop position="0">
            <color rgb="FFFFC000"/>
          </stop>
          <stop position="1">
            <color rgb="FFFF0000"/>
          </stop>
        </gradientFill>
      </fill>
    </dxf>
    <dxf>
      <font>
        <b/>
        <i val="0"/>
        <color theme="1" tint="0.499984740745262"/>
      </font>
      <fill>
        <gradientFill degree="270">
          <stop position="0">
            <color rgb="FFFFC000"/>
          </stop>
          <stop position="1">
            <color rgb="FFFF0000"/>
          </stop>
        </gradientFill>
      </fill>
    </dxf>
    <dxf>
      <font>
        <b/>
        <i val="0"/>
        <color theme="1" tint="0.499984740745262"/>
      </font>
      <fill>
        <gradientFill degree="270">
          <stop position="0">
            <color rgb="FFFF0000"/>
          </stop>
          <stop position="1">
            <color rgb="FFC00000"/>
          </stop>
        </gradientFill>
      </fill>
    </dxf>
    <dxf>
      <font>
        <b/>
        <i val="0"/>
        <color theme="1" tint="0.499984740745262"/>
      </font>
      <fill>
        <patternFill patternType="solid">
          <fgColor auto="1"/>
          <bgColor rgb="FFFFC000"/>
        </patternFill>
      </fill>
    </dxf>
    <dxf>
      <font>
        <b/>
        <i val="0"/>
        <color theme="1" tint="0.499984740745262"/>
      </font>
      <fill>
        <gradientFill degree="270">
          <stop position="0">
            <color rgb="FFFFC000"/>
          </stop>
          <stop position="1">
            <color rgb="FFFF0000"/>
          </stop>
        </gradientFill>
      </fill>
    </dxf>
    <dxf>
      <font>
        <b/>
        <i val="0"/>
        <color theme="1" tint="0.499984740745262"/>
      </font>
      <fill>
        <gradientFill degree="270">
          <stop position="0">
            <color rgb="FFFFC000"/>
          </stop>
          <stop position="1">
            <color rgb="FFFF0000"/>
          </stop>
        </gradientFill>
      </fill>
    </dxf>
    <dxf>
      <font>
        <b/>
        <i val="0"/>
        <color theme="1" tint="0.499984740745262"/>
      </font>
      <fill>
        <gradientFill degree="270">
          <stop position="0">
            <color rgb="FFFF0000"/>
          </stop>
          <stop position="1">
            <color rgb="FFC00000"/>
          </stop>
        </gradientFill>
      </fill>
    </dxf>
    <dxf>
      <font>
        <b/>
        <i val="0"/>
        <color theme="1" tint="0.499984740745262"/>
      </font>
      <fill>
        <gradientFill degree="270">
          <stop position="0">
            <color rgb="FFFF0000"/>
          </stop>
          <stop position="1">
            <color rgb="FFC00000"/>
          </stop>
        </gradientFill>
      </fill>
    </dxf>
    <dxf>
      <fill>
        <gradientFill degree="270">
          <stop position="0">
            <color theme="9" tint="-0.49803155613879818"/>
          </stop>
          <stop position="1">
            <color rgb="FF00B050"/>
          </stop>
        </gradientFill>
      </fill>
    </dxf>
    <dxf>
      <fill>
        <gradientFill degree="270">
          <stop position="0">
            <color theme="9" tint="-0.49803155613879818"/>
          </stop>
          <stop position="1">
            <color rgb="FF00B050"/>
          </stop>
        </gradientFill>
      </fill>
    </dxf>
    <dxf>
      <font>
        <b/>
        <i val="0"/>
        <color theme="1" tint="0.499984740745262"/>
      </font>
      <fill>
        <gradientFill degree="90">
          <stop position="0">
            <color rgb="FFFFC000"/>
          </stop>
          <stop position="1">
            <color rgb="FF00B050"/>
          </stop>
        </gradientFill>
      </fill>
    </dxf>
    <dxf>
      <font>
        <b/>
        <i val="0"/>
        <color theme="1" tint="0.499984740745262"/>
      </font>
      <fill>
        <gradientFill degree="90">
          <stop position="0">
            <color rgb="FFFFC000"/>
          </stop>
          <stop position="1">
            <color rgb="FF00B050"/>
          </stop>
        </gradientFill>
      </fill>
    </dxf>
    <dxf>
      <font>
        <b/>
        <i val="0"/>
        <color theme="1" tint="0.499984740745262"/>
      </font>
      <fill>
        <gradientFill degree="90">
          <stop position="0">
            <color rgb="FFFFC000"/>
          </stop>
          <stop position="1">
            <color rgb="FF00B050"/>
          </stop>
        </gradientFill>
      </fill>
    </dxf>
    <dxf>
      <font>
        <b/>
        <i val="0"/>
        <color theme="1" tint="0.499984740745262"/>
      </font>
      <fill>
        <gradientFill degree="90">
          <stop position="0">
            <color rgb="FF00B050"/>
          </stop>
          <stop position="1">
            <color theme="9" tint="-0.49803155613879818"/>
          </stop>
        </gradientFill>
      </fill>
    </dxf>
    <dxf>
      <font>
        <b/>
        <i val="0"/>
        <color theme="1" tint="0.499984740745262"/>
      </font>
      <fill>
        <gradientFill degree="90">
          <stop position="0">
            <color rgb="FFFFC000"/>
          </stop>
          <stop position="1">
            <color rgb="FF00B050"/>
          </stop>
        </gradientFill>
      </fill>
    </dxf>
    <dxf>
      <font>
        <b/>
        <i val="0"/>
        <color theme="1" tint="0.499984740745262"/>
      </font>
      <fill>
        <gradientFill degree="90">
          <stop position="0">
            <color rgb="FFFFC000"/>
          </stop>
          <stop position="1">
            <color rgb="FF00B050"/>
          </stop>
        </gradientFill>
      </fill>
    </dxf>
    <dxf>
      <font>
        <b/>
        <i val="0"/>
        <color theme="1" tint="0.499984740745262"/>
      </font>
      <fill>
        <patternFill>
          <bgColor rgb="FFFFC000"/>
        </patternFill>
      </fill>
    </dxf>
    <dxf>
      <font>
        <b/>
        <i val="0"/>
        <color theme="1" tint="0.499984740745262"/>
      </font>
      <fill>
        <patternFill>
          <bgColor rgb="FFFFC000"/>
        </patternFill>
      </fill>
    </dxf>
    <dxf>
      <font>
        <b/>
        <i val="0"/>
        <color theme="1" tint="0.499984740745262"/>
      </font>
      <fill>
        <gradientFill degree="90">
          <stop position="0">
            <color rgb="FFFFC000"/>
          </stop>
          <stop position="1">
            <color rgb="FF00B050"/>
          </stop>
        </gradientFill>
      </fill>
    </dxf>
    <dxf>
      <font>
        <b/>
        <i val="0"/>
        <color theme="1" tint="0.499984740745262"/>
      </font>
      <fill>
        <gradientFill degree="90">
          <stop position="0">
            <color rgb="FFFFC000"/>
          </stop>
          <stop position="1">
            <color rgb="FF00B050"/>
          </stop>
        </gradientFill>
      </fill>
    </dxf>
    <dxf>
      <font>
        <b/>
        <i val="0"/>
        <color theme="1" tint="0.499984740745262"/>
      </font>
      <fill>
        <patternFill>
          <bgColor rgb="FFFFC000"/>
        </patternFill>
      </fill>
    </dxf>
    <dxf>
      <font>
        <b/>
        <i val="0"/>
        <color theme="1" tint="0.499984740745262"/>
      </font>
      <fill>
        <gradientFill degree="270">
          <stop position="0">
            <color rgb="FFFFC000"/>
          </stop>
          <stop position="1">
            <color rgb="FFFF0000"/>
          </stop>
        </gradientFill>
      </fill>
    </dxf>
    <dxf>
      <font>
        <b/>
        <i val="0"/>
        <color theme="1" tint="0.499984740745262"/>
      </font>
      <fill>
        <gradientFill degree="270">
          <stop position="0">
            <color rgb="FFFFC000"/>
          </stop>
          <stop position="1">
            <color rgb="FFFF0000"/>
          </stop>
        </gradientFill>
      </fill>
    </dxf>
    <dxf>
      <font>
        <b/>
        <i val="0"/>
        <color theme="1" tint="0.499984740745262"/>
      </font>
      <fill>
        <patternFill>
          <bgColor rgb="FFFFC000"/>
        </patternFill>
      </fill>
    </dxf>
    <dxf>
      <font>
        <b/>
        <i val="0"/>
        <color theme="1" tint="0.499984740745262"/>
      </font>
      <fill>
        <patternFill>
          <bgColor rgb="FFFFC000"/>
        </patternFill>
      </fill>
    </dxf>
    <dxf>
      <font>
        <b/>
        <i val="0"/>
        <color theme="1" tint="0.499984740745262"/>
      </font>
      <fill>
        <gradientFill degree="270">
          <stop position="0">
            <color rgb="FFFFC000"/>
          </stop>
          <stop position="1">
            <color rgb="FFFF0000"/>
          </stop>
        </gradientFill>
      </fill>
    </dxf>
    <dxf>
      <font>
        <b/>
        <i val="0"/>
        <color theme="1" tint="0.499984740745262"/>
      </font>
      <fill>
        <gradientFill degree="270">
          <stop position="0">
            <color rgb="FFFFC000"/>
          </stop>
          <stop position="1">
            <color rgb="FFFF0000"/>
          </stop>
        </gradientFill>
      </fill>
    </dxf>
    <dxf>
      <font>
        <b/>
        <i val="0"/>
        <color theme="1" tint="0.499984740745262"/>
      </font>
      <fill>
        <gradientFill degree="270">
          <stop position="0">
            <color rgb="FFFF0000"/>
          </stop>
          <stop position="1">
            <color rgb="FFC00000"/>
          </stop>
        </gradientFill>
      </fill>
    </dxf>
    <dxf>
      <font>
        <b/>
        <i val="0"/>
        <color theme="1" tint="0.499984740745262"/>
      </font>
      <fill>
        <patternFill patternType="solid">
          <fgColor auto="1"/>
          <bgColor rgb="FFFFC000"/>
        </patternFill>
      </fill>
    </dxf>
    <dxf>
      <font>
        <b/>
        <i val="0"/>
        <color theme="1" tint="0.499984740745262"/>
      </font>
      <fill>
        <gradientFill degree="270">
          <stop position="0">
            <color rgb="FFFFC000"/>
          </stop>
          <stop position="1">
            <color rgb="FFFF0000"/>
          </stop>
        </gradientFill>
      </fill>
    </dxf>
    <dxf>
      <font>
        <b/>
        <i val="0"/>
        <color theme="1" tint="0.499984740745262"/>
      </font>
      <fill>
        <gradientFill degree="270">
          <stop position="0">
            <color rgb="FFFFC000"/>
          </stop>
          <stop position="1">
            <color rgb="FFFF0000"/>
          </stop>
        </gradientFill>
      </fill>
    </dxf>
    <dxf>
      <font>
        <b/>
        <i val="0"/>
        <color theme="1" tint="0.499984740745262"/>
      </font>
      <fill>
        <gradientFill degree="270">
          <stop position="0">
            <color rgb="FFFF0000"/>
          </stop>
          <stop position="1">
            <color rgb="FFC00000"/>
          </stop>
        </gradientFill>
      </fill>
    </dxf>
    <dxf>
      <font>
        <b/>
        <i val="0"/>
        <color theme="1" tint="0.499984740745262"/>
      </font>
      <fill>
        <gradientFill degree="270">
          <stop position="0">
            <color rgb="FFFF0000"/>
          </stop>
          <stop position="1">
            <color rgb="FFC00000"/>
          </stop>
        </gradientFill>
      </fill>
    </dxf>
    <dxf>
      <font>
        <color theme="2" tint="-0.24994659260841701"/>
      </font>
      <fill>
        <patternFill>
          <bgColor theme="2" tint="-0.499984740745262"/>
        </patternFill>
      </fill>
    </dxf>
    <dxf>
      <font>
        <color theme="2" tint="-0.24994659260841701"/>
      </font>
      <fill>
        <patternFill>
          <bgColor theme="2" tint="-0.499984740745262"/>
        </patternFill>
      </fill>
    </dxf>
    <dxf>
      <font>
        <b val="0"/>
        <i/>
        <strike val="0"/>
        <condense val="0"/>
        <extend val="0"/>
        <outline val="0"/>
        <shadow val="0"/>
        <u val="none"/>
        <vertAlign val="baseline"/>
        <sz val="10"/>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50"/>
        <color theme="2" tint="-0.499984740745262"/>
        <name val="Wingdings"/>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3"/>
        <color theme="0"/>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tint="0.34998626667073579"/>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ertAlign val="baseline"/>
        <sz val="12"/>
        <color theme="1" tint="0.34998626667073579"/>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theme="1" tint="0.499984740745262"/>
        </left>
        <right style="thin">
          <color theme="1" tint="0.499984740745262"/>
        </right>
        <top style="thin">
          <color theme="1" tint="0.499984740745262"/>
        </top>
        <bottom style="thin">
          <color theme="1" tint="0.499984740745262"/>
        </bottom>
      </border>
    </dxf>
    <dxf>
      <border outline="0">
        <bottom style="thin">
          <color theme="0"/>
        </bottom>
      </border>
    </dxf>
    <dxf>
      <font>
        <strike val="0"/>
        <outline val="0"/>
        <shadow val="0"/>
        <u val="none"/>
        <vertAlign val="baseline"/>
        <sz val="16"/>
        <color theme="0"/>
        <name val="Calibri"/>
        <scheme val="minor"/>
      </font>
    </dxf>
    <dxf>
      <fill>
        <gradientFill degree="90">
          <stop position="0">
            <color rgb="FF00B050"/>
          </stop>
          <stop position="1">
            <color theme="9" tint="-0.25098422193060094"/>
          </stop>
        </gradientFill>
      </fill>
    </dxf>
    <dxf>
      <fill>
        <gradientFill degree="270">
          <stop position="0">
            <color rgb="FF00B050"/>
          </stop>
          <stop position="1">
            <color rgb="FFFFC000"/>
          </stop>
        </gradientFill>
      </fill>
    </dxf>
    <dxf>
      <fill>
        <patternFill>
          <bgColor rgb="FFFFC000"/>
        </patternFill>
      </fill>
    </dxf>
    <dxf>
      <fill>
        <gradientFill degree="270">
          <stop position="0">
            <color rgb="FFFFC000"/>
          </stop>
          <stop position="1">
            <color rgb="FFFF0000"/>
          </stop>
        </gradientFill>
      </fill>
    </dxf>
    <dxf>
      <fill>
        <gradientFill degree="270">
          <stop position="0">
            <color rgb="FFFF0000"/>
          </stop>
          <stop position="1">
            <color rgb="FFC00000"/>
          </stop>
        </gradientFill>
      </fill>
    </dxf>
    <dxf>
      <font>
        <color rgb="FFFF7C80"/>
      </font>
      <fill>
        <patternFill patternType="none">
          <fgColor indexed="64"/>
          <bgColor auto="1"/>
        </patternFill>
      </fill>
    </dxf>
    <dxf>
      <font>
        <color theme="9"/>
      </font>
    </dxf>
    <dxf>
      <fill>
        <patternFill>
          <bgColor theme="1" tint="0.499984740745262"/>
        </patternFill>
      </fill>
    </dxf>
    <dxf>
      <fill>
        <gradientFill degree="90">
          <stop position="0">
            <color rgb="FF00B050"/>
          </stop>
          <stop position="1">
            <color theme="9" tint="-0.25098422193060094"/>
          </stop>
        </gradientFill>
      </fill>
    </dxf>
    <dxf>
      <fill>
        <gradientFill degree="270">
          <stop position="0">
            <color rgb="FF00B050"/>
          </stop>
          <stop position="1">
            <color rgb="FFFFC000"/>
          </stop>
        </gradientFill>
      </fill>
    </dxf>
    <dxf>
      <fill>
        <patternFill>
          <bgColor rgb="FFFFC000"/>
        </patternFill>
      </fill>
    </dxf>
    <dxf>
      <fill>
        <gradientFill degree="270">
          <stop position="0">
            <color rgb="FFFFC000"/>
          </stop>
          <stop position="1">
            <color rgb="FFFF0000"/>
          </stop>
        </gradientFill>
      </fill>
    </dxf>
    <dxf>
      <fill>
        <gradientFill degree="270">
          <stop position="0">
            <color rgb="FFFF0000"/>
          </stop>
          <stop position="1">
            <color rgb="FFC00000"/>
          </stop>
        </gradientFill>
      </fill>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1" defaultTableStyle="TableStyleMedium2" defaultPivotStyle="PivotStyleLight16">
    <tableStyle name="Flattened Pivot Style" table="0" count="3">
      <tableStyleElement type="headerRow" dxfId="177"/>
      <tableStyleElement type="totalRow" dxfId="176"/>
      <tableStyleElement type="secondRowStripe" dxfId="175"/>
    </tableStyle>
  </tableStyles>
  <colors>
    <mruColors>
      <color rgb="FFFF7C80"/>
      <color rgb="FF35A99E"/>
      <color rgb="FF2BA0B3"/>
      <color rgb="FF319B91"/>
      <color rgb="FF55C9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26" Type="http://schemas.openxmlformats.org/officeDocument/2006/relationships/customXml" Target="../customXml/item11.xml"/><Relationship Id="rId39" Type="http://schemas.openxmlformats.org/officeDocument/2006/relationships/customXml" Target="../customXml/item24.xml"/><Relationship Id="rId3" Type="http://schemas.openxmlformats.org/officeDocument/2006/relationships/worksheet" Target="worksheets/sheet3.xml"/><Relationship Id="rId21" Type="http://schemas.openxmlformats.org/officeDocument/2006/relationships/customXml" Target="../customXml/item6.xml"/><Relationship Id="rId34" Type="http://schemas.openxmlformats.org/officeDocument/2006/relationships/customXml" Target="../customXml/item19.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5" Type="http://schemas.openxmlformats.org/officeDocument/2006/relationships/customXml" Target="../customXml/item10.xml"/><Relationship Id="rId33" Type="http://schemas.openxmlformats.org/officeDocument/2006/relationships/customXml" Target="../customXml/item18.xml"/><Relationship Id="rId38" Type="http://schemas.openxmlformats.org/officeDocument/2006/relationships/customXml" Target="../customXml/item23.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29" Type="http://schemas.openxmlformats.org/officeDocument/2006/relationships/customXml" Target="../customXml/item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24" Type="http://schemas.openxmlformats.org/officeDocument/2006/relationships/customXml" Target="../customXml/item9.xml"/><Relationship Id="rId32" Type="http://schemas.openxmlformats.org/officeDocument/2006/relationships/customXml" Target="../customXml/item17.xml"/><Relationship Id="rId37"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calcChain" Target="calcChain.xml"/><Relationship Id="rId23" Type="http://schemas.openxmlformats.org/officeDocument/2006/relationships/customXml" Target="../customXml/item8.xml"/><Relationship Id="rId28" Type="http://schemas.openxmlformats.org/officeDocument/2006/relationships/customXml" Target="../customXml/item13.xml"/><Relationship Id="rId36" Type="http://schemas.openxmlformats.org/officeDocument/2006/relationships/customXml" Target="../customXml/item21.xml"/><Relationship Id="rId10" Type="http://schemas.openxmlformats.org/officeDocument/2006/relationships/theme" Target="theme/theme1.xml"/><Relationship Id="rId19" Type="http://schemas.openxmlformats.org/officeDocument/2006/relationships/customXml" Target="../customXml/item4.xml"/><Relationship Id="rId31" Type="http://schemas.openxmlformats.org/officeDocument/2006/relationships/customXml" Target="../customXml/item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owerPivotData" Target="model/item.data"/><Relationship Id="rId22" Type="http://schemas.openxmlformats.org/officeDocument/2006/relationships/customXml" Target="../customXml/item7.xml"/><Relationship Id="rId27" Type="http://schemas.openxmlformats.org/officeDocument/2006/relationships/customXml" Target="../customXml/item12.xml"/><Relationship Id="rId30" Type="http://schemas.openxmlformats.org/officeDocument/2006/relationships/customXml" Target="../customXml/item15.xml"/><Relationship Id="rId35" Type="http://schemas.openxmlformats.org/officeDocument/2006/relationships/customXml" Target="../customXml/item2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796925</xdr:colOff>
      <xdr:row>2</xdr:row>
      <xdr:rowOff>166095</xdr:rowOff>
    </xdr:to>
    <xdr:pic>
      <xdr:nvPicPr>
        <xdr:cNvPr id="2" name="Picture 1" descr="Image result for ofge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93900" cy="489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21168</xdr:rowOff>
    </xdr:from>
    <xdr:to>
      <xdr:col>1</xdr:col>
      <xdr:colOff>418789</xdr:colOff>
      <xdr:row>3</xdr:row>
      <xdr:rowOff>243416</xdr:rowOff>
    </xdr:to>
    <xdr:pic>
      <xdr:nvPicPr>
        <xdr:cNvPr id="3" name="Picture 2" descr="Image result for ofge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168"/>
          <a:ext cx="3445622" cy="846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 name="Table3" displayName="Table3" ref="C4:G11" totalsRowShown="0" headerRowDxfId="161" headerRowBorderDxfId="160" tableBorderDxfId="159">
  <tableColumns count="5">
    <tableColumn id="1" name="Risk Theme" dataDxfId="158" dataCellStyle="Hyperlink"/>
    <tableColumn id="6" name="Theme Description" dataDxfId="157" dataCellStyle="Hyperlink"/>
    <tableColumn id="2" name="Theme Rating" dataDxfId="156">
      <calculatedColumnFormula>'Working Table(DON''T AMEND) '!D6</calculatedColumnFormula>
    </tableColumn>
    <tableColumn id="3" name="Risk Trend" dataDxfId="155">
      <calculatedColumnFormula>'Working Table(DON''T AMEND) '!E6</calculatedColumnFormula>
    </tableColumn>
    <tableColumn id="4" name="Summary Progress Update " dataDxfId="154"/>
  </tableColumns>
  <tableStyleInfo showFirstColumn="0" showLastColumn="0" showRowStripes="1" showColumnStripes="0"/>
</table>
</file>

<file path=xl/tables/table2.xml><?xml version="1.0" encoding="utf-8"?>
<table xmlns="http://schemas.openxmlformats.org/spreadsheetml/2006/main" id="1" name="RiskLogTable" displayName="RiskLogTable" ref="A2:AF201" totalsRowShown="0" headerRowDxfId="100" dataDxfId="98" headerRowBorderDxfId="99">
  <autoFilter ref="A2:AF201">
    <filterColumn colId="0">
      <customFilters>
        <customFilter operator="notEqual" val=" "/>
      </customFilters>
    </filterColumn>
  </autoFilter>
  <sortState ref="A127:AF160">
    <sortCondition descending="1" ref="O3:O201"/>
    <sortCondition ref="AF3:AF201"/>
  </sortState>
  <tableColumns count="32">
    <tableColumn id="1" name="Risk ID " dataDxfId="97"/>
    <tableColumn id="11" name="Risk Theme" dataDxfId="96"/>
    <tableColumn id="18" name="Theme Description        (DON'T PASTE VALUES IN) (This field auto populates)" dataDxfId="95"/>
    <tableColumn id="38" name="Risk Description (Including potential consequences)" dataDxfId="94"/>
    <tableColumn id="3" name="Risk Category" dataDxfId="93"/>
    <tableColumn id="24" name="Workstream" dataDxfId="92"/>
    <tableColumn id="4" name="Risk Proximity" dataDxfId="91"/>
    <tableColumn id="5" name="Controls in Place " dataDxfId="90"/>
    <tableColumn id="19" name="Severity" dataDxfId="89"/>
    <tableColumn id="6" name="Severity Score" dataDxfId="88">
      <calculatedColumnFormula>IF(RiskLogTable[[#This Row],[Severity]]="Insignificant",1,IF(RiskLogTable[[#This Row],[Severity]]="Minor",2,IF(RiskLogTable[[#This Row],[Severity]]="Moderate",3,IF(RiskLogTable[[#This Row],[Severity]]="Major",4,IF(RiskLogTable[[#This Row],[Severity]]="Significant",5,0)))))</calculatedColumnFormula>
    </tableColumn>
    <tableColumn id="7" name="Weighted Severity" dataDxfId="87">
      <calculatedColumnFormula>IF(RiskLogTable[[#This Row],[Severity Score]]=5,"3",IF(RiskLogTable[[#This Row],[Severity Score]]=4,"2",IF(RiskLogTable[[#This Row],[Severity Score]]=3,"1",IF(RiskLogTable[[#This Row],[Severity Score]]=2,"1",IF(RiskLogTable[[#This Row],[Severity Score]]=1,"1","0")))))</calculatedColumnFormula>
    </tableColumn>
    <tableColumn id="20" name="Likelihood " dataDxfId="86"/>
    <tableColumn id="12" name="Likelihood Score " dataDxfId="85"/>
    <tableColumn id="8" name="Weighted Likelihood" dataDxfId="84">
      <calculatedColumnFormula>IF(RiskLogTable[[#This Row],[Likelihood Score ]]=5,"5",IF(RiskLogTable[[#This Row],[Likelihood Score ]]=4,"3",IF(RiskLogTable[[#This Row],[Likelihood Score ]]=3,"1",IF(RiskLogTable[[#This Row],[Likelihood Score ]]=2,"1",IF(RiskLogTable[[#This Row],[Likelihood Score ]]=1,"1","0")))))</calculatedColumnFormula>
    </tableColumn>
    <tableColumn id="9" name="Risk Score " dataDxfId="83">
      <calculatedColumnFormula>RiskLogTable[[#This Row],[Severity Score]]*RiskLogTable[[#This Row],[Likelihood Score ]]</calculatedColumnFormula>
    </tableColumn>
    <tableColumn id="10" name="Weighted RiskScore" dataDxfId="82">
      <calculatedColumnFormula>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calculatedColumnFormula>
    </tableColumn>
    <tableColumn id="13" name="Associated Actions" dataDxfId="81"/>
    <tableColumn id="14" name="Summary Progress Update for Period" dataDxfId="80"/>
    <tableColumn id="30" name="Risk Owner" dataDxfId="79"/>
    <tableColumn id="17" name="Date Risk was raised" dataDxfId="78"/>
    <tableColumn id="23" name="RESIDUAL RISK Severity" dataDxfId="77"/>
    <tableColumn id="26" name="RESIDUAL Severity Score" dataDxfId="76">
      <calculatedColumnFormula>IF(RiskLogTable[[#This Row],[RESIDUAL RISK Severity]]="Insignificant",1,IF(RiskLogTable[[#This Row],[RESIDUAL RISK Severity]]="Minor",2,IF(RiskLogTable[[#This Row],[RESIDUAL RISK Severity]]="Moderate",3,IF(RiskLogTable[[#This Row],[RESIDUAL RISK Severity]]="Major",4,IF(RiskLogTable[[#This Row],[RESIDUAL RISK Severity]]="Significant",5,0)))))</calculatedColumnFormula>
    </tableColumn>
    <tableColumn id="22" name="RESIDUAL RISK Likelihood" dataDxfId="75"/>
    <tableColumn id="29" name="RESIDUAL Likelihood Score" dataDxfId="74">
      <calculatedColumnFormula>IF(RiskLogTable[[#This Row],[RESIDUAL RISK Likelihood]]="Rare",1,IF(RiskLogTable[[#This Row],[RESIDUAL RISK Likelihood]]="Unlikely",2,IF(RiskLogTable[[#This Row],[RESIDUAL RISK Likelihood]]="Possible",3,IF(RiskLogTable[[#This Row],[RESIDUAL RISK Likelihood]]="Likely",4,IF(RiskLogTable[[#This Row],[RESIDUAL RISK Likelihood]]="Almost Certain",5,0)))))</calculatedColumnFormula>
    </tableColumn>
    <tableColumn id="21" name="RESIDUAL Risk Score" dataDxfId="73">
      <calculatedColumnFormula>RiskLogTable[[#This Row],[RESIDUAL Severity Score]]*RiskLogTable[[#This Row],[RESIDUAL Likelihood Score]]</calculatedColumnFormula>
    </tableColumn>
    <tableColumn id="27" name="DCC Risks " dataDxfId="72"/>
    <tableColumn id="28" name="Stakeholder Governance Ownership" dataDxfId="71"/>
    <tableColumn id="15" name="GEMA Tier 1 " dataDxfId="70"/>
    <tableColumn id="2" name="Please Note Updates to Severity &amp; Likelihood" dataDxfId="69"/>
    <tableColumn id="16" name="Open /Closed " dataDxfId="68"/>
    <tableColumn id="25" name="Extra Notes" dataDxfId="67"/>
    <tableColumn id="31" name="Proximity Value" dataDxfId="66">
      <calculatedColumnFormula>IF(RiskLogTable[[#This Row],[Risk Proximity]]="Short Term (1-3 months)",1,IF(RiskLogTable[[#This Row],[Risk Proximity]]="Imminent (less than 1 month)",0,IF(RiskLogTable[[#This Row],[Risk Proximity]]="Medium Term (4-6 months)",3,IF(RiskLogTable[Risk Proximity]="Long Term (7 months or more)",4))))</calculatedColumnFormula>
    </tableColumn>
  </tableColumns>
  <tableStyleInfo name="TableStyleMedium4" showFirstColumn="0" showLastColumn="0" showRowStripes="1" showColumnStripes="0"/>
</table>
</file>

<file path=xl/tables/table3.xml><?xml version="1.0" encoding="utf-8"?>
<table xmlns="http://schemas.openxmlformats.org/spreadsheetml/2006/main" id="2" name="Table13" displayName="Table13" ref="A2:N512" totalsRowShown="0" headerRowDxfId="35">
  <autoFilter ref="A2:N512"/>
  <sortState ref="A9:N183">
    <sortCondition ref="I2:I512"/>
  </sortState>
  <tableColumns count="14">
    <tableColumn id="1" name="Action Ref"/>
    <tableColumn id="13" name="Source"/>
    <tableColumn id="14" name="Meeting Ref"/>
    <tableColumn id="15" name="Associated Risk and Issue"/>
    <tableColumn id="2" name="Action Description" dataDxfId="34"/>
    <tableColumn id="3" name="Progress Update / Conclusion"/>
    <tableColumn id="4" name="Assigned to"/>
    <tableColumn id="5" name="Status"/>
    <tableColumn id="6" name="Due date " dataDxfId="33"/>
    <tableColumn id="9" name="Date Raised" dataDxfId="32"/>
    <tableColumn id="10" name="Date Closed" dataDxfId="31"/>
    <tableColumn id="12" name="PMO Note"/>
    <tableColumn id="7" name="Extra Notes" dataDxfId="30"/>
    <tableColumn id="11" name="Last Updated" dataDxfId="29"/>
  </tableColumns>
  <tableStyleInfo name="TableStyleMedium4" showFirstColumn="0" showLastColumn="0" showRowStripes="1" showColumnStripes="0"/>
</table>
</file>

<file path=xl/tables/table4.xml><?xml version="1.0" encoding="utf-8"?>
<table xmlns="http://schemas.openxmlformats.org/spreadsheetml/2006/main" id="4" name="RiskLogTable5" displayName="RiskLogTable5" ref="A2:Q200" totalsRowShown="0" headerRowDxfId="19" dataDxfId="17" headerRowBorderDxfId="18">
  <autoFilter ref="A2:Q200"/>
  <tableColumns count="17">
    <tableColumn id="1" name="Issue ID " dataDxfId="16">
      <calculatedColumnFormula>IF(RiskLogTable5[[#This Row],[Issue Description  (including Impact)]]&lt;&gt;"",(TEXT(ROW(1:1), "\I\-\000")),"")</calculatedColumnFormula>
    </tableColumn>
    <tableColumn id="38" name="Issue Description  (including Impact)" dataDxfId="15"/>
    <tableColumn id="7" name="Workstream" dataDxfId="14"/>
    <tableColumn id="3" name="Impact/Severity Rating" dataDxfId="13"/>
    <tableColumn id="24" name="Associated Actions" dataDxfId="12"/>
    <tableColumn id="4" name="Planned Resolution Date" dataDxfId="11"/>
    <tableColumn id="5" name="Agreed Resolution" dataDxfId="10"/>
    <tableColumn id="13" name="Date Opened" dataDxfId="9"/>
    <tableColumn id="34" name="Issue Owner" dataDxfId="8"/>
    <tableColumn id="14" name="Progress Update" dataDxfId="7"/>
    <tableColumn id="31" name="Date closed/ last updated" dataDxfId="6"/>
    <tableColumn id="32" name="Key Issue?" dataDxfId="5"/>
    <tableColumn id="28" name="SPDG?" dataDxfId="4"/>
    <tableColumn id="15" name="GEMA Tier 1 " dataDxfId="3"/>
    <tableColumn id="2" name="Programme Board?" dataDxfId="2"/>
    <tableColumn id="16" name="Open /Closed " dataDxfId="1"/>
    <tableColumn id="6" name="Old Issue ID"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K35"/>
  <sheetViews>
    <sheetView showGridLines="0" tabSelected="1" workbookViewId="0">
      <selection activeCell="F6" sqref="F6"/>
    </sheetView>
  </sheetViews>
  <sheetFormatPr defaultRowHeight="14.25" x14ac:dyDescent="0.45"/>
  <cols>
    <col min="1" max="1" width="6" customWidth="1"/>
    <col min="2" max="2" width="11.19921875" customWidth="1"/>
    <col min="3" max="3" width="15" customWidth="1"/>
    <col min="4" max="4" width="19.53125" customWidth="1"/>
    <col min="5" max="5" width="13.19921875" customWidth="1"/>
    <col min="6" max="6" width="23.265625" customWidth="1"/>
    <col min="7" max="7" width="16" customWidth="1"/>
    <col min="8" max="8" width="22.06640625" customWidth="1"/>
    <col min="9" max="9" width="5.73046875" customWidth="1"/>
    <col min="10" max="10" width="15.33203125" customWidth="1"/>
    <col min="11" max="11" width="11.73046875" customWidth="1"/>
  </cols>
  <sheetData>
    <row r="2" spans="1:11" ht="11.25" customHeight="1" x14ac:dyDescent="0.45"/>
    <row r="3" spans="1:11" ht="18" x14ac:dyDescent="0.55000000000000004">
      <c r="E3" s="38" t="s">
        <v>86</v>
      </c>
    </row>
    <row r="4" spans="1:11" x14ac:dyDescent="0.45">
      <c r="D4" s="17"/>
      <c r="E4" s="39"/>
      <c r="F4" s="40" t="s">
        <v>87</v>
      </c>
      <c r="H4" s="17"/>
    </row>
    <row r="5" spans="1:11" x14ac:dyDescent="0.45">
      <c r="C5" s="32"/>
      <c r="D5" s="32"/>
      <c r="E5" s="32"/>
      <c r="F5" s="32"/>
      <c r="G5" s="32"/>
    </row>
    <row r="6" spans="1:11" x14ac:dyDescent="0.45">
      <c r="B6" s="32"/>
      <c r="C6" s="32"/>
      <c r="D6" s="32"/>
      <c r="E6" s="32"/>
      <c r="F6" s="32"/>
      <c r="G6" s="32"/>
    </row>
    <row r="7" spans="1:11" ht="15.75" x14ac:dyDescent="0.5">
      <c r="B7" s="37" t="s">
        <v>64</v>
      </c>
    </row>
    <row r="8" spans="1:11" x14ac:dyDescent="0.45">
      <c r="A8" s="11">
        <v>1</v>
      </c>
      <c r="B8" s="23" t="s">
        <v>72</v>
      </c>
    </row>
    <row r="9" spans="1:11" ht="41.65" customHeight="1" x14ac:dyDescent="0.45">
      <c r="B9" s="27" t="s">
        <v>8</v>
      </c>
      <c r="C9" s="27" t="s">
        <v>88</v>
      </c>
      <c r="D9" s="27" t="s">
        <v>48</v>
      </c>
      <c r="E9" s="27" t="s">
        <v>89</v>
      </c>
      <c r="F9" s="27" t="s">
        <v>396</v>
      </c>
      <c r="G9" s="27" t="s">
        <v>397</v>
      </c>
      <c r="H9" s="27" t="s">
        <v>96</v>
      </c>
      <c r="I9" s="41"/>
      <c r="J9" s="28" t="s">
        <v>94</v>
      </c>
      <c r="K9" s="28" t="s">
        <v>69</v>
      </c>
    </row>
    <row r="10" spans="1:11" x14ac:dyDescent="0.45">
      <c r="B10" s="10">
        <v>5</v>
      </c>
      <c r="C10" s="10">
        <v>3</v>
      </c>
      <c r="D10" s="10">
        <v>5</v>
      </c>
      <c r="E10" s="10">
        <v>5</v>
      </c>
      <c r="F10" s="171" t="s">
        <v>158</v>
      </c>
      <c r="G10" s="10">
        <v>1</v>
      </c>
      <c r="H10" s="191" t="s">
        <v>398</v>
      </c>
      <c r="I10" s="42"/>
      <c r="J10" s="13" t="s">
        <v>33</v>
      </c>
      <c r="K10" s="95" t="s">
        <v>34</v>
      </c>
    </row>
    <row r="11" spans="1:11" x14ac:dyDescent="0.45">
      <c r="B11" s="10">
        <v>4</v>
      </c>
      <c r="C11" s="10">
        <v>2</v>
      </c>
      <c r="D11" s="10">
        <v>4</v>
      </c>
      <c r="E11" s="10">
        <v>3</v>
      </c>
      <c r="F11" s="171" t="s">
        <v>92</v>
      </c>
      <c r="G11" s="10">
        <v>1</v>
      </c>
      <c r="H11" s="191"/>
      <c r="I11" s="42"/>
      <c r="J11" s="13" t="s">
        <v>35</v>
      </c>
      <c r="K11" s="96" t="s">
        <v>36</v>
      </c>
    </row>
    <row r="12" spans="1:11" x14ac:dyDescent="0.45">
      <c r="B12" s="10">
        <v>3</v>
      </c>
      <c r="C12" s="10">
        <v>1</v>
      </c>
      <c r="D12" s="10">
        <v>3</v>
      </c>
      <c r="E12" s="10">
        <v>1</v>
      </c>
      <c r="F12" s="171" t="s">
        <v>93</v>
      </c>
      <c r="G12" s="10">
        <v>0.5</v>
      </c>
      <c r="H12" s="191"/>
      <c r="I12" s="42"/>
      <c r="J12" s="13" t="s">
        <v>37</v>
      </c>
      <c r="K12" s="33" t="s">
        <v>38</v>
      </c>
    </row>
    <row r="13" spans="1:11" x14ac:dyDescent="0.45">
      <c r="B13" s="10">
        <v>2</v>
      </c>
      <c r="C13" s="10">
        <v>1</v>
      </c>
      <c r="D13" s="10">
        <v>2</v>
      </c>
      <c r="E13" s="10">
        <v>1</v>
      </c>
      <c r="F13" s="171" t="s">
        <v>95</v>
      </c>
      <c r="G13" s="10">
        <v>0.3</v>
      </c>
      <c r="H13" s="191"/>
      <c r="I13" s="42"/>
      <c r="J13" s="13" t="s">
        <v>39</v>
      </c>
      <c r="K13" s="97" t="s">
        <v>40</v>
      </c>
    </row>
    <row r="14" spans="1:11" x14ac:dyDescent="0.45">
      <c r="B14" s="10">
        <v>1</v>
      </c>
      <c r="C14" s="10">
        <v>1</v>
      </c>
      <c r="D14" s="10">
        <v>1</v>
      </c>
      <c r="E14" s="10">
        <v>1</v>
      </c>
      <c r="F14" s="172"/>
      <c r="G14" s="173"/>
      <c r="H14" s="191"/>
      <c r="I14" s="42"/>
      <c r="J14" s="20" t="s">
        <v>41</v>
      </c>
      <c r="K14" s="98" t="s">
        <v>42</v>
      </c>
    </row>
    <row r="15" spans="1:11" x14ac:dyDescent="0.45">
      <c r="J15" s="13" t="s">
        <v>156</v>
      </c>
      <c r="K15" s="99" t="s">
        <v>157</v>
      </c>
    </row>
    <row r="18" spans="1:7" ht="15.75" x14ac:dyDescent="0.5">
      <c r="B18" s="37" t="s">
        <v>65</v>
      </c>
    </row>
    <row r="19" spans="1:7" x14ac:dyDescent="0.45">
      <c r="A19" s="11">
        <v>1</v>
      </c>
      <c r="B19" s="23" t="s">
        <v>90</v>
      </c>
    </row>
    <row r="20" spans="1:7" x14ac:dyDescent="0.45">
      <c r="B20" s="14"/>
      <c r="C20" s="188" t="s">
        <v>70</v>
      </c>
      <c r="D20" s="189"/>
      <c r="E20" s="189"/>
      <c r="F20" s="189"/>
      <c r="G20" s="190"/>
    </row>
    <row r="21" spans="1:7" ht="47.65" customHeight="1" x14ac:dyDescent="0.45">
      <c r="B21" s="29" t="s">
        <v>71</v>
      </c>
      <c r="C21" s="30" t="s">
        <v>85</v>
      </c>
      <c r="D21" s="30" t="s">
        <v>73</v>
      </c>
      <c r="E21" s="30" t="s">
        <v>74</v>
      </c>
      <c r="F21" s="30" t="s">
        <v>75</v>
      </c>
      <c r="G21" s="30" t="s">
        <v>76</v>
      </c>
    </row>
    <row r="22" spans="1:7" ht="18.75" customHeight="1" x14ac:dyDescent="0.45">
      <c r="B22" s="31" t="s">
        <v>77</v>
      </c>
      <c r="C22" s="34" t="s">
        <v>38</v>
      </c>
      <c r="D22" s="91" t="s">
        <v>36</v>
      </c>
      <c r="E22" s="91" t="s">
        <v>36</v>
      </c>
      <c r="F22" s="92" t="s">
        <v>34</v>
      </c>
      <c r="G22" s="92" t="s">
        <v>34</v>
      </c>
    </row>
    <row r="23" spans="1:7" x14ac:dyDescent="0.45">
      <c r="B23" s="31" t="s">
        <v>78</v>
      </c>
      <c r="C23" s="35" t="s">
        <v>38</v>
      </c>
      <c r="D23" s="36" t="s">
        <v>38</v>
      </c>
      <c r="E23" s="91" t="s">
        <v>36</v>
      </c>
      <c r="F23" s="91" t="s">
        <v>36</v>
      </c>
      <c r="G23" s="92" t="s">
        <v>34</v>
      </c>
    </row>
    <row r="24" spans="1:7" x14ac:dyDescent="0.45">
      <c r="B24" s="31" t="s">
        <v>79</v>
      </c>
      <c r="C24" s="93" t="s">
        <v>40</v>
      </c>
      <c r="D24" s="93" t="s">
        <v>40</v>
      </c>
      <c r="E24" s="36" t="s">
        <v>38</v>
      </c>
      <c r="F24" s="91" t="s">
        <v>36</v>
      </c>
      <c r="G24" s="91" t="s">
        <v>36</v>
      </c>
    </row>
    <row r="25" spans="1:7" x14ac:dyDescent="0.45">
      <c r="B25" s="31" t="s">
        <v>80</v>
      </c>
      <c r="C25" s="94" t="s">
        <v>42</v>
      </c>
      <c r="D25" s="93" t="s">
        <v>40</v>
      </c>
      <c r="E25" s="93" t="s">
        <v>40</v>
      </c>
      <c r="F25" s="36" t="s">
        <v>38</v>
      </c>
      <c r="G25" s="36" t="s">
        <v>38</v>
      </c>
    </row>
    <row r="26" spans="1:7" x14ac:dyDescent="0.45">
      <c r="B26" s="31" t="s">
        <v>81</v>
      </c>
      <c r="C26" s="94" t="s">
        <v>42</v>
      </c>
      <c r="D26" s="94" t="s">
        <v>42</v>
      </c>
      <c r="E26" s="93" t="s">
        <v>40</v>
      </c>
      <c r="F26" s="93" t="s">
        <v>40</v>
      </c>
      <c r="G26" s="93" t="s">
        <v>40</v>
      </c>
    </row>
    <row r="28" spans="1:7" x14ac:dyDescent="0.45">
      <c r="A28" s="11">
        <v>2</v>
      </c>
      <c r="B28" t="s">
        <v>91</v>
      </c>
    </row>
    <row r="29" spans="1:7" x14ac:dyDescent="0.45">
      <c r="A29" s="11">
        <v>3</v>
      </c>
      <c r="B29" t="s">
        <v>82</v>
      </c>
    </row>
    <row r="31" spans="1:7" x14ac:dyDescent="0.45">
      <c r="B31" s="51" t="s">
        <v>126</v>
      </c>
    </row>
    <row r="32" spans="1:7" x14ac:dyDescent="0.45">
      <c r="B32" s="58" t="s">
        <v>124</v>
      </c>
      <c r="C32" s="58" t="s">
        <v>125</v>
      </c>
      <c r="D32" s="59" t="s">
        <v>127</v>
      </c>
    </row>
    <row r="33" spans="2:5" x14ac:dyDescent="0.45">
      <c r="B33" s="52">
        <v>0.1</v>
      </c>
      <c r="C33" s="54">
        <v>43399</v>
      </c>
      <c r="D33" s="53" t="s">
        <v>123</v>
      </c>
    </row>
    <row r="34" spans="2:5" x14ac:dyDescent="0.45">
      <c r="B34" s="52">
        <v>0.2</v>
      </c>
      <c r="C34" s="54">
        <v>43402</v>
      </c>
      <c r="D34" s="53" t="s">
        <v>134</v>
      </c>
    </row>
    <row r="35" spans="2:5" x14ac:dyDescent="0.45">
      <c r="B35" s="55">
        <v>0.3</v>
      </c>
      <c r="C35" s="56">
        <v>43404</v>
      </c>
      <c r="D35" s="57" t="s">
        <v>135</v>
      </c>
      <c r="E35" s="39"/>
    </row>
  </sheetData>
  <mergeCells count="2">
    <mergeCell ref="C20:G20"/>
    <mergeCell ref="H10:H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Q13"/>
  <sheetViews>
    <sheetView showGridLines="0" zoomScale="90" zoomScaleNormal="90" workbookViewId="0">
      <selection activeCell="A8" sqref="A8"/>
    </sheetView>
  </sheetViews>
  <sheetFormatPr defaultRowHeight="14.25" x14ac:dyDescent="0.45"/>
  <cols>
    <col min="1" max="1" width="43.265625" style="67" customWidth="1"/>
    <col min="2" max="2" width="27.796875" style="67" customWidth="1"/>
    <col min="3" max="3" width="31.53125" style="67" customWidth="1"/>
    <col min="4" max="4" width="35.33203125" style="67" customWidth="1"/>
    <col min="5" max="5" width="17.796875" style="1" customWidth="1"/>
    <col min="6" max="6" width="16.796875" customWidth="1"/>
    <col min="7" max="7" width="68.53125" style="67" customWidth="1"/>
    <col min="8" max="17" width="8.73046875" style="67"/>
  </cols>
  <sheetData>
    <row r="3" spans="1:7" ht="20.65" customHeight="1" x14ac:dyDescent="0.45"/>
    <row r="4" spans="1:7" ht="37.5" customHeight="1" x14ac:dyDescent="0.65">
      <c r="A4" s="83" t="s">
        <v>408</v>
      </c>
      <c r="C4" s="183" t="s">
        <v>4</v>
      </c>
      <c r="D4" s="184" t="s">
        <v>28</v>
      </c>
      <c r="E4" s="185" t="s">
        <v>63</v>
      </c>
      <c r="F4" s="186" t="s">
        <v>128</v>
      </c>
      <c r="G4" s="187" t="s">
        <v>58</v>
      </c>
    </row>
    <row r="5" spans="1:7" ht="105" x14ac:dyDescent="0.45">
      <c r="A5" s="84" t="s">
        <v>508</v>
      </c>
      <c r="C5" s="176" t="s">
        <v>400</v>
      </c>
      <c r="D5" s="179" t="s">
        <v>553</v>
      </c>
      <c r="E5" s="110" t="str">
        <f>'Working Table(DON''T AMEND) '!D6</f>
        <v>Medium</v>
      </c>
      <c r="F5" s="111" t="str">
        <f ca="1">'Working Table(DON''T AMEND) '!E6</f>
        <v>ó</v>
      </c>
      <c r="G5" s="179" t="s">
        <v>554</v>
      </c>
    </row>
    <row r="6" spans="1:7" ht="91.9" x14ac:dyDescent="0.45">
      <c r="A6" s="74"/>
      <c r="C6" s="176" t="s">
        <v>401</v>
      </c>
      <c r="D6" s="180" t="s">
        <v>555</v>
      </c>
      <c r="E6" s="110" t="str">
        <f>'Working Table(DON''T AMEND) '!D7</f>
        <v>Medium</v>
      </c>
      <c r="F6" s="111" t="str">
        <f ca="1">'Working Table(DON''T AMEND) '!E7</f>
        <v>ó</v>
      </c>
      <c r="G6" s="179" t="s">
        <v>562</v>
      </c>
    </row>
    <row r="7" spans="1:7" ht="65.650000000000006" x14ac:dyDescent="0.45">
      <c r="A7" s="85" t="s">
        <v>119</v>
      </c>
      <c r="C7" s="176" t="s">
        <v>402</v>
      </c>
      <c r="D7" s="180" t="s">
        <v>556</v>
      </c>
      <c r="E7" s="110" t="str">
        <f>'Working Table(DON''T AMEND) '!D8</f>
        <v>Very Low</v>
      </c>
      <c r="F7" s="111" t="str">
        <f ca="1">'Working Table(DON''T AMEND) '!E8</f>
        <v>ó</v>
      </c>
      <c r="G7" s="179" t="s">
        <v>567</v>
      </c>
    </row>
    <row r="8" spans="1:7" ht="78.75" x14ac:dyDescent="0.45">
      <c r="A8" s="85" t="s">
        <v>120</v>
      </c>
      <c r="C8" s="176" t="s">
        <v>403</v>
      </c>
      <c r="D8" s="180" t="s">
        <v>557</v>
      </c>
      <c r="E8" s="110" t="str">
        <f>'Working Table(DON''T AMEND) '!D9</f>
        <v>Low</v>
      </c>
      <c r="F8" s="111" t="str">
        <f ca="1">'Working Table(DON''T AMEND) '!E9</f>
        <v>ó</v>
      </c>
      <c r="G8" s="179" t="s">
        <v>564</v>
      </c>
    </row>
    <row r="9" spans="1:7" ht="81" customHeight="1" x14ac:dyDescent="0.45">
      <c r="A9" s="85" t="s">
        <v>121</v>
      </c>
      <c r="C9" s="176" t="s">
        <v>406</v>
      </c>
      <c r="D9" s="181" t="s">
        <v>558</v>
      </c>
      <c r="E9" s="110" t="str">
        <f>'Working Table(DON''T AMEND) '!D10</f>
        <v>Low</v>
      </c>
      <c r="F9" s="111" t="str">
        <f ca="1">'Working Table(DON''T AMEND) '!E10</f>
        <v>ó</v>
      </c>
      <c r="G9" s="179" t="s">
        <v>563</v>
      </c>
    </row>
    <row r="10" spans="1:7" ht="60.75" x14ac:dyDescent="0.45">
      <c r="C10" s="176" t="s">
        <v>407</v>
      </c>
      <c r="D10" s="180" t="s">
        <v>559</v>
      </c>
      <c r="E10" s="110" t="str">
        <f>'Working Table(DON''T AMEND) '!D11</f>
        <v>Medium</v>
      </c>
      <c r="F10" s="111" t="str">
        <f ca="1">'Working Table(DON''T AMEND) '!E11</f>
        <v>ó</v>
      </c>
      <c r="G10" s="179" t="s">
        <v>565</v>
      </c>
    </row>
    <row r="11" spans="1:7" ht="65.650000000000006" x14ac:dyDescent="0.45">
      <c r="C11" s="176" t="s">
        <v>405</v>
      </c>
      <c r="D11" s="180" t="s">
        <v>560</v>
      </c>
      <c r="E11" s="110" t="str">
        <f>'Working Table(DON''T AMEND) '!D12</f>
        <v>Very Low</v>
      </c>
      <c r="F11" s="111" t="str">
        <f ca="1">'Working Table(DON''T AMEND) '!E12</f>
        <v>ó</v>
      </c>
      <c r="G11" s="179" t="s">
        <v>561</v>
      </c>
    </row>
    <row r="12" spans="1:7" x14ac:dyDescent="0.45">
      <c r="C12" s="90"/>
      <c r="D12" s="90"/>
    </row>
    <row r="13" spans="1:7" x14ac:dyDescent="0.45">
      <c r="C13" s="90"/>
      <c r="D13" s="90"/>
    </row>
  </sheetData>
  <sheetProtection algorithmName="SHA-512" hashValue="rjsVMKuCatkg9tihgaps90QvoJzjb2eB1sAJ3oAcnFMX+dL3sm1A6u0FwjJw3WXJUG6YP7UXX9/6bV8AEblhsw==" saltValue="HabHl2rIy66jZDIakSlDXQ==" spinCount="100000" sheet="1" objects="1" scenarios="1"/>
  <conditionalFormatting sqref="E5:F11 C5">
    <cfRule type="cellIs" dxfId="174" priority="19" operator="equal">
      <formula>"Very High"</formula>
    </cfRule>
    <cfRule type="cellIs" dxfId="173" priority="20" operator="equal">
      <formula>"High"</formula>
    </cfRule>
    <cfRule type="cellIs" dxfId="172" priority="21" operator="equal">
      <formula>"Medium"</formula>
    </cfRule>
    <cfRule type="cellIs" dxfId="171" priority="22" operator="equal">
      <formula>"Low"</formula>
    </cfRule>
    <cfRule type="cellIs" dxfId="170" priority="23" operator="equal">
      <formula>"Very Low"</formula>
    </cfRule>
  </conditionalFormatting>
  <conditionalFormatting sqref="F5:F11 E1:E1048576">
    <cfRule type="cellIs" dxfId="169" priority="18" operator="equal">
      <formula>"All Closed"</formula>
    </cfRule>
  </conditionalFormatting>
  <conditionalFormatting sqref="F5:F11">
    <cfRule type="cellIs" dxfId="168" priority="16" operator="equal">
      <formula>"ò"</formula>
    </cfRule>
    <cfRule type="cellIs" dxfId="167" priority="17" operator="equal">
      <formula>"ñ"</formula>
    </cfRule>
  </conditionalFormatting>
  <conditionalFormatting sqref="C6:C11">
    <cfRule type="cellIs" dxfId="166" priority="1" operator="equal">
      <formula>"Very High"</formula>
    </cfRule>
    <cfRule type="cellIs" dxfId="165" priority="2" operator="equal">
      <formula>"High"</formula>
    </cfRule>
    <cfRule type="cellIs" dxfId="164" priority="3" operator="equal">
      <formula>"Medium"</formula>
    </cfRule>
    <cfRule type="cellIs" dxfId="163" priority="4" operator="equal">
      <formula>"Low"</formula>
    </cfRule>
    <cfRule type="cellIs" dxfId="162" priority="5" operator="equal">
      <formula>"Very Low"</formula>
    </cfRule>
  </conditionalFormatting>
  <hyperlinks>
    <hyperlink ref="C10" location="'Design (Logical &amp; Physical)'!A1" display="Design (Logical &amp; Physical)"/>
    <hyperlink ref="C7" location="'CSS Transition &amp; Migration'!A1" display="CSS Transition &amp; Migration"/>
    <hyperlink ref="C5" location="'Industry Engagement &amp; Planning'!A1" display="Industry Engagement &amp; Planning"/>
    <hyperlink ref="C8" location="'Data Quality &amp; Cleansing'!A1" display="Data Quality &amp; Cleansing"/>
    <hyperlink ref="C6" location="'ES Changes &amp; Transitions'!A1" display="Existing System Changes &amp; Transitions"/>
    <hyperlink ref="C11" location="'GDPR &amp; Security'!A1" display="GDPR &amp; Security"/>
    <hyperlink ref="C9" location="'Address Matching &amp; REL'!A1" display="Address Matching &amp; REL Creation"/>
  </hyperlink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E4:Q23"/>
  <sheetViews>
    <sheetView showGridLines="0" workbookViewId="0">
      <selection activeCell="L6" sqref="L6"/>
    </sheetView>
  </sheetViews>
  <sheetFormatPr defaultRowHeight="14.25" x14ac:dyDescent="0.45"/>
  <sheetData>
    <row r="4" spans="5:17" x14ac:dyDescent="0.45">
      <c r="H4" s="17"/>
      <c r="I4" s="17"/>
      <c r="J4" s="17"/>
      <c r="K4" s="17"/>
      <c r="L4" s="17"/>
      <c r="M4" s="17"/>
      <c r="N4" s="17"/>
      <c r="O4" s="17"/>
      <c r="P4" s="17"/>
      <c r="Q4" s="17"/>
    </row>
    <row r="5" spans="5:17" x14ac:dyDescent="0.45">
      <c r="H5" s="17"/>
      <c r="I5" s="17"/>
      <c r="J5" s="17"/>
      <c r="K5" s="17"/>
      <c r="L5" s="17"/>
      <c r="M5" s="17"/>
      <c r="N5" s="17"/>
      <c r="O5" s="17"/>
      <c r="P5" s="17"/>
      <c r="Q5" s="17"/>
    </row>
    <row r="6" spans="5:17" s="43" customFormat="1" ht="30.75" x14ac:dyDescent="0.9">
      <c r="E6" s="18" t="s">
        <v>114</v>
      </c>
      <c r="F6"/>
      <c r="G6"/>
      <c r="H6"/>
      <c r="I6"/>
      <c r="J6"/>
    </row>
    <row r="7" spans="5:17" x14ac:dyDescent="0.45">
      <c r="E7" s="17">
        <v>1</v>
      </c>
      <c r="F7" s="17" t="s">
        <v>97</v>
      </c>
      <c r="G7" s="17"/>
      <c r="H7" s="17"/>
      <c r="I7" s="17"/>
      <c r="J7" s="17"/>
      <c r="K7" s="17"/>
      <c r="L7" s="17"/>
      <c r="M7" s="17"/>
      <c r="N7" s="17"/>
      <c r="O7" s="17"/>
      <c r="P7" s="17"/>
      <c r="Q7" s="17"/>
    </row>
    <row r="8" spans="5:17" x14ac:dyDescent="0.45">
      <c r="E8" s="17">
        <v>2</v>
      </c>
      <c r="F8" s="17" t="s">
        <v>98</v>
      </c>
      <c r="G8" s="17"/>
      <c r="H8" s="17"/>
      <c r="I8" s="17"/>
      <c r="J8" s="17"/>
      <c r="K8" s="17"/>
      <c r="L8" s="17"/>
      <c r="M8" s="17"/>
      <c r="N8" s="17"/>
      <c r="O8" s="17"/>
      <c r="P8" s="17"/>
      <c r="Q8" s="17"/>
    </row>
    <row r="9" spans="5:17" x14ac:dyDescent="0.45">
      <c r="E9" s="43">
        <v>3</v>
      </c>
      <c r="F9" s="43" t="s">
        <v>110</v>
      </c>
      <c r="G9" s="43"/>
      <c r="H9" s="43"/>
      <c r="I9" s="43"/>
      <c r="J9" s="43"/>
      <c r="K9" s="17"/>
      <c r="L9" s="17"/>
      <c r="M9" s="17"/>
      <c r="N9" s="17"/>
      <c r="O9" s="17"/>
      <c r="P9" s="17"/>
      <c r="Q9" s="17"/>
    </row>
    <row r="10" spans="5:17" x14ac:dyDescent="0.45">
      <c r="E10" s="17">
        <v>4</v>
      </c>
      <c r="F10" s="17" t="s">
        <v>99</v>
      </c>
      <c r="G10" s="17"/>
      <c r="H10" s="17"/>
      <c r="I10" s="17"/>
      <c r="J10" s="17"/>
      <c r="K10" s="17"/>
      <c r="L10" s="17"/>
      <c r="M10" s="17"/>
      <c r="N10" s="17"/>
      <c r="O10" s="17"/>
      <c r="P10" s="17"/>
      <c r="Q10" s="17"/>
    </row>
    <row r="11" spans="5:17" x14ac:dyDescent="0.45">
      <c r="E11" s="17">
        <v>5</v>
      </c>
      <c r="F11" s="17" t="s">
        <v>100</v>
      </c>
      <c r="G11" s="17"/>
      <c r="H11" s="17"/>
      <c r="I11" s="17"/>
      <c r="J11" s="17"/>
      <c r="K11" s="17"/>
      <c r="L11" s="17"/>
      <c r="M11" s="17"/>
      <c r="N11" s="17"/>
      <c r="O11" s="17"/>
      <c r="P11" s="17"/>
      <c r="Q11" s="17"/>
    </row>
    <row r="12" spans="5:17" x14ac:dyDescent="0.45">
      <c r="E12" s="17">
        <v>6</v>
      </c>
      <c r="F12" s="17" t="s">
        <v>101</v>
      </c>
      <c r="G12" s="17"/>
      <c r="H12" s="17"/>
      <c r="I12" s="17"/>
      <c r="J12" s="17"/>
      <c r="K12" s="17"/>
      <c r="L12" s="17"/>
      <c r="M12" s="17"/>
      <c r="N12" s="17"/>
      <c r="O12" s="17"/>
      <c r="P12" s="17"/>
      <c r="Q12" s="17"/>
    </row>
    <row r="13" spans="5:17" s="43" customFormat="1" x14ac:dyDescent="0.45">
      <c r="E13" s="17">
        <v>7</v>
      </c>
      <c r="F13" s="17" t="s">
        <v>102</v>
      </c>
      <c r="G13" s="17"/>
      <c r="H13" s="17"/>
      <c r="I13" s="17"/>
      <c r="J13" s="17"/>
    </row>
    <row r="14" spans="5:17" x14ac:dyDescent="0.45">
      <c r="E14" s="17">
        <v>8</v>
      </c>
      <c r="F14" s="17" t="s">
        <v>103</v>
      </c>
      <c r="G14" s="17"/>
      <c r="H14" s="17"/>
      <c r="I14" s="17"/>
      <c r="J14" s="17"/>
      <c r="K14" s="17"/>
      <c r="L14" s="17"/>
      <c r="M14" s="17"/>
      <c r="N14" s="17"/>
      <c r="O14" s="17"/>
      <c r="P14" s="9" t="s">
        <v>115</v>
      </c>
      <c r="Q14" s="17"/>
    </row>
    <row r="15" spans="5:17" x14ac:dyDescent="0.45">
      <c r="E15" s="17">
        <v>9</v>
      </c>
      <c r="F15" s="17" t="s">
        <v>104</v>
      </c>
      <c r="G15" s="17"/>
      <c r="H15" s="17"/>
      <c r="I15" s="17"/>
      <c r="J15" s="17"/>
      <c r="K15" s="17"/>
      <c r="L15" s="17"/>
      <c r="M15" s="17"/>
      <c r="N15" s="17"/>
      <c r="O15" s="17"/>
      <c r="P15" s="9" t="s">
        <v>115</v>
      </c>
      <c r="Q15" s="17"/>
    </row>
    <row r="16" spans="5:17" x14ac:dyDescent="0.45">
      <c r="E16" s="43">
        <v>10</v>
      </c>
      <c r="F16" s="43" t="s">
        <v>109</v>
      </c>
      <c r="G16" s="43"/>
      <c r="H16" s="43"/>
      <c r="I16" s="43"/>
      <c r="J16" s="43"/>
      <c r="K16" s="17"/>
      <c r="L16" s="17"/>
      <c r="M16" s="17"/>
      <c r="N16" s="17"/>
      <c r="O16" s="17"/>
      <c r="P16" s="17"/>
      <c r="Q16" s="17"/>
    </row>
    <row r="17" spans="5:17" x14ac:dyDescent="0.45">
      <c r="E17" s="17">
        <v>11</v>
      </c>
      <c r="F17" s="17" t="s">
        <v>105</v>
      </c>
      <c r="G17" s="17"/>
      <c r="H17" s="17"/>
      <c r="I17" s="17"/>
      <c r="J17" s="17"/>
      <c r="K17" s="17"/>
      <c r="L17" s="17"/>
      <c r="M17" s="17"/>
      <c r="N17" s="17"/>
      <c r="O17" s="17"/>
      <c r="P17" s="17"/>
      <c r="Q17" s="17"/>
    </row>
    <row r="18" spans="5:17" x14ac:dyDescent="0.45">
      <c r="E18" s="17">
        <v>12</v>
      </c>
      <c r="F18" s="17" t="s">
        <v>106</v>
      </c>
      <c r="G18" s="17"/>
      <c r="H18" s="17"/>
      <c r="I18" s="17"/>
      <c r="J18" s="17"/>
      <c r="K18" s="17"/>
      <c r="L18" s="17"/>
      <c r="M18" s="17"/>
      <c r="N18" s="17"/>
      <c r="O18" s="17"/>
      <c r="P18" s="17"/>
      <c r="Q18" s="17"/>
    </row>
    <row r="19" spans="5:17" x14ac:dyDescent="0.45">
      <c r="E19" s="17">
        <v>13</v>
      </c>
      <c r="F19" s="17" t="s">
        <v>111</v>
      </c>
      <c r="G19" s="17"/>
      <c r="H19" s="17"/>
      <c r="I19" s="17"/>
      <c r="J19" s="17"/>
      <c r="K19" s="17"/>
      <c r="L19" s="17"/>
      <c r="M19" s="17"/>
      <c r="N19" s="17"/>
      <c r="O19" s="17"/>
      <c r="P19" s="17"/>
      <c r="Q19" s="17"/>
    </row>
    <row r="20" spans="5:17" x14ac:dyDescent="0.45">
      <c r="E20" s="17">
        <v>14</v>
      </c>
      <c r="F20" s="17" t="s">
        <v>112</v>
      </c>
      <c r="G20" s="17"/>
      <c r="H20" s="17"/>
      <c r="I20" s="17"/>
      <c r="J20" s="17"/>
      <c r="K20" s="17"/>
      <c r="L20" s="17"/>
      <c r="M20" s="17"/>
      <c r="N20" s="17"/>
      <c r="O20" s="17"/>
      <c r="P20" s="17"/>
      <c r="Q20" s="17"/>
    </row>
    <row r="21" spans="5:17" x14ac:dyDescent="0.45">
      <c r="E21" s="17">
        <v>15</v>
      </c>
      <c r="F21" s="17" t="s">
        <v>113</v>
      </c>
      <c r="G21" s="17"/>
      <c r="H21" s="17"/>
      <c r="I21" s="17"/>
      <c r="J21" s="17"/>
    </row>
    <row r="22" spans="5:17" x14ac:dyDescent="0.45">
      <c r="E22" s="17">
        <v>16</v>
      </c>
      <c r="F22" s="17" t="s">
        <v>107</v>
      </c>
      <c r="G22" s="17"/>
      <c r="H22" s="17"/>
      <c r="I22" s="17"/>
      <c r="J22" s="17"/>
    </row>
    <row r="23" spans="5:17" x14ac:dyDescent="0.45">
      <c r="E23" s="17">
        <v>17</v>
      </c>
      <c r="F23" s="17" t="s">
        <v>108</v>
      </c>
      <c r="G23" s="17"/>
      <c r="H23" s="17"/>
      <c r="I23" s="17"/>
      <c r="J23" s="17"/>
    </row>
  </sheetData>
  <hyperlinks>
    <hyperlink ref="P14" location="Definitions!B26" display="Click here for DEFINITIONS tab"/>
    <hyperlink ref="P15" location="Definitions!B26" display="Click here for DEFINITIONS ta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BA0B3"/>
  </sheetPr>
  <dimension ref="A1:AP201"/>
  <sheetViews>
    <sheetView showGridLines="0" zoomScale="70" zoomScaleNormal="70" workbookViewId="0">
      <pane xSplit="1" ySplit="2" topLeftCell="B3" activePane="bottomRight" state="frozen"/>
      <selection pane="topRight" activeCell="B1" sqref="B1"/>
      <selection pane="bottomLeft" activeCell="A3" sqref="A3"/>
      <selection pane="bottomRight" activeCell="AH129" sqref="AH129"/>
    </sheetView>
  </sheetViews>
  <sheetFormatPr defaultRowHeight="14.25" x14ac:dyDescent="0.45"/>
  <cols>
    <col min="1" max="1" width="13.19921875" style="126" customWidth="1"/>
    <col min="2" max="2" width="24.33203125" style="82" customWidth="1"/>
    <col min="3" max="3" width="4.73046875" style="73" hidden="1" customWidth="1"/>
    <col min="4" max="4" width="47.73046875" style="74" customWidth="1"/>
    <col min="5" max="5" width="19.53125" style="67" hidden="1" customWidth="1"/>
    <col min="6" max="6" width="13.59765625" style="67" hidden="1" customWidth="1"/>
    <col min="7" max="7" width="22" style="73" customWidth="1"/>
    <col min="8" max="8" width="32.19921875" style="67" customWidth="1"/>
    <col min="9" max="9" width="8.796875" style="76" bestFit="1" customWidth="1"/>
    <col min="10" max="10" width="5.265625" style="127" customWidth="1"/>
    <col min="11" max="11" width="5.19921875" style="8" hidden="1" customWidth="1"/>
    <col min="12" max="12" width="7.3984375" style="81" bestFit="1" customWidth="1"/>
    <col min="13" max="13" width="5" style="127" customWidth="1"/>
    <col min="14" max="14" width="5.796875" style="8" hidden="1" customWidth="1"/>
    <col min="15" max="15" width="5.9296875" style="132" customWidth="1"/>
    <col min="16" max="16" width="6" style="8" hidden="1" customWidth="1"/>
    <col min="17" max="17" width="23.06640625" style="67" hidden="1" customWidth="1"/>
    <col min="18" max="18" width="46" style="67" customWidth="1"/>
    <col min="19" max="19" width="16.59765625" customWidth="1"/>
    <col min="20" max="20" width="13.19921875" style="67" customWidth="1"/>
    <col min="21" max="21" width="10.46484375" style="67" hidden="1" customWidth="1"/>
    <col min="22" max="22" width="8.59765625" style="127" hidden="1" customWidth="1"/>
    <col min="23" max="23" width="11.46484375" style="67" hidden="1" customWidth="1"/>
    <col min="24" max="24" width="9.06640625" style="127" hidden="1" customWidth="1"/>
    <col min="25" max="25" width="8.53125" style="127" hidden="1" customWidth="1"/>
    <col min="26" max="26" width="10.46484375" style="67" hidden="1" customWidth="1"/>
    <col min="27" max="27" width="13.53125" style="67" customWidth="1"/>
    <col min="28" max="28" width="10.9296875" style="67" hidden="1" customWidth="1"/>
    <col min="29" max="29" width="16.265625" style="67" hidden="1" customWidth="1"/>
    <col min="30" max="30" width="10.53125" customWidth="1"/>
    <col min="31" max="31" width="94.06640625" style="73" customWidth="1"/>
    <col min="32" max="32" width="7.06640625" style="67" hidden="1" customWidth="1"/>
    <col min="33" max="33" width="21.796875" style="67" customWidth="1"/>
    <col min="34" max="39" width="8.73046875" style="67"/>
    <col min="40" max="40" width="24.265625" style="67" customWidth="1"/>
    <col min="41" max="41" width="16.265625" style="67" customWidth="1"/>
    <col min="42" max="42" width="11.265625" style="67" customWidth="1"/>
  </cols>
  <sheetData>
    <row r="1" spans="1:42" ht="21" x14ac:dyDescent="0.65">
      <c r="A1" s="123" t="s">
        <v>133</v>
      </c>
      <c r="B1" s="72"/>
      <c r="F1" s="75"/>
      <c r="G1" s="177"/>
      <c r="H1" s="100" t="s">
        <v>160</v>
      </c>
      <c r="S1" s="67"/>
      <c r="AD1" s="67"/>
      <c r="AO1"/>
      <c r="AP1"/>
    </row>
    <row r="2" spans="1:42" ht="87.4" customHeight="1" x14ac:dyDescent="0.45">
      <c r="A2" s="124" t="s">
        <v>3</v>
      </c>
      <c r="B2" s="79" t="s">
        <v>4</v>
      </c>
      <c r="C2" s="78" t="s">
        <v>149</v>
      </c>
      <c r="D2" s="79" t="s">
        <v>150</v>
      </c>
      <c r="E2" s="79" t="s">
        <v>5</v>
      </c>
      <c r="F2" s="79" t="s">
        <v>132</v>
      </c>
      <c r="G2" s="79" t="s">
        <v>6</v>
      </c>
      <c r="H2" s="79" t="s">
        <v>7</v>
      </c>
      <c r="I2" s="80" t="s">
        <v>8</v>
      </c>
      <c r="J2" s="128" t="s">
        <v>129</v>
      </c>
      <c r="K2" s="19" t="s">
        <v>9</v>
      </c>
      <c r="L2" s="80" t="s">
        <v>131</v>
      </c>
      <c r="M2" s="128" t="s">
        <v>130</v>
      </c>
      <c r="N2" s="19" t="s">
        <v>10</v>
      </c>
      <c r="O2" s="131" t="s">
        <v>136</v>
      </c>
      <c r="P2" s="19" t="s">
        <v>11</v>
      </c>
      <c r="Q2" s="79" t="s">
        <v>12</v>
      </c>
      <c r="R2" s="79" t="s">
        <v>13</v>
      </c>
      <c r="S2" s="120" t="s">
        <v>161</v>
      </c>
      <c r="T2" s="120" t="s">
        <v>162</v>
      </c>
      <c r="U2" s="120" t="s">
        <v>163</v>
      </c>
      <c r="V2" s="135" t="s">
        <v>165</v>
      </c>
      <c r="W2" s="120" t="s">
        <v>164</v>
      </c>
      <c r="X2" s="135" t="s">
        <v>166</v>
      </c>
      <c r="Y2" s="135" t="s">
        <v>167</v>
      </c>
      <c r="Z2" s="121" t="s">
        <v>159</v>
      </c>
      <c r="AA2" s="79" t="s">
        <v>62</v>
      </c>
      <c r="AB2" s="122" t="s">
        <v>14</v>
      </c>
      <c r="AC2" s="79" t="s">
        <v>155</v>
      </c>
      <c r="AD2" s="79" t="s">
        <v>15</v>
      </c>
      <c r="AE2" s="120" t="s">
        <v>392</v>
      </c>
      <c r="AF2" s="182" t="s">
        <v>566</v>
      </c>
      <c r="AO2"/>
      <c r="AP2"/>
    </row>
    <row r="3" spans="1:42" hidden="1" x14ac:dyDescent="0.45">
      <c r="A3" s="125" t="s">
        <v>399</v>
      </c>
      <c r="B3" s="104"/>
      <c r="C3" s="112"/>
      <c r="D3" s="104"/>
      <c r="E3" s="102"/>
      <c r="F3" s="102"/>
      <c r="G3" s="104"/>
      <c r="H3" s="109"/>
      <c r="I3" s="143"/>
      <c r="J3" s="129">
        <f>IF(RiskLogTable[[#This Row],[Severity]]="Insignificant",1,IF(RiskLogTable[[#This Row],[Severity]]="Minor",2,IF(RiskLogTable[[#This Row],[Severity]]="Moderate",3,IF(RiskLogTable[[#This Row],[Severity]]="Major",4,IF(RiskLogTable[[#This Row],[Severity]]="Significant",5,0)))))</f>
        <v>0</v>
      </c>
      <c r="K3" s="106" t="str">
        <f>IF(RiskLogTable[[#This Row],[Severity Score]]=5,"3",IF(RiskLogTable[[#This Row],[Severity Score]]=4,"2",IF(RiskLogTable[[#This Row],[Severity Score]]=3,"1",IF(RiskLogTable[[#This Row],[Severity Score]]=2,"1",IF(RiskLogTable[[#This Row],[Severity Score]]=1,"1","0")))))</f>
        <v>0</v>
      </c>
      <c r="L3" s="143"/>
      <c r="M3" s="129">
        <f>IF(RiskLogTable[[#This Row],[Likelihood ]]="Rare",1,IF(RiskLogTable[[#This Row],[Likelihood ]]="Unlikely",2,IF(RiskLogTable[[#This Row],[Likelihood ]]="Possible",3,IF(RiskLogTable[[#This Row],[Likelihood ]]="Likely",4,IF(RiskLogTable[[#This Row],[Likelihood ]]="Almost Certain",5,0)))))</f>
        <v>0</v>
      </c>
      <c r="N3" s="106" t="str">
        <f>IF(RiskLogTable[[#This Row],[Likelihood Score ]]=5,"5",IF(RiskLogTable[[#This Row],[Likelihood Score ]]=4,"3",IF(RiskLogTable[[#This Row],[Likelihood Score ]]=3,"1",IF(RiskLogTable[[#This Row],[Likelihood Score ]]=2,"1",IF(RiskLogTable[[#This Row],[Likelihood Score ]]=1,"1","0")))))</f>
        <v>0</v>
      </c>
      <c r="O3" s="133">
        <f>RiskLogTable[[#This Row],[Severity Score]]*RiskLogTable[[#This Row],[Likelihood Score ]]</f>
        <v>0</v>
      </c>
      <c r="P3"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3" s="102"/>
      <c r="R3" s="104"/>
      <c r="S3" s="101"/>
      <c r="T3" s="101"/>
      <c r="U3" s="101"/>
      <c r="V3"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3" s="101"/>
      <c r="X3"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3" s="130">
        <f>RiskLogTable[[#This Row],[RESIDUAL Severity Score]]*RiskLogTable[[#This Row],[RESIDUAL Likelihood Score]]</f>
        <v>0</v>
      </c>
      <c r="Z3" s="101"/>
      <c r="AA3" s="102"/>
      <c r="AB3" s="102"/>
      <c r="AC3" s="102"/>
      <c r="AD3" s="102"/>
      <c r="AE3" s="109"/>
      <c r="AF3" s="102" t="b">
        <f>IF(RiskLogTable[[#This Row],[Risk Proximity]]="Short Term (1-3 months)",1,IF(RiskLogTable[[#This Row],[Risk Proximity]]="Imminent (less than 1 month)",0,IF(RiskLogTable[[#This Row],[Risk Proximity]]="Medium Term (4-6 months)",3,IF(RiskLogTable[Risk Proximity]="Long Term (7 months or more)",4))))</f>
        <v>0</v>
      </c>
      <c r="AN3" s="174"/>
      <c r="AO3"/>
      <c r="AP3"/>
    </row>
    <row r="4" spans="1:42" hidden="1" x14ac:dyDescent="0.45">
      <c r="A4" s="125" t="s">
        <v>399</v>
      </c>
      <c r="B4" s="104"/>
      <c r="C4" s="112"/>
      <c r="D4" s="104"/>
      <c r="E4" s="102"/>
      <c r="F4" s="102"/>
      <c r="G4" s="104"/>
      <c r="H4" s="109"/>
      <c r="I4" s="143"/>
      <c r="J4" s="129">
        <f>IF(RiskLogTable[[#This Row],[Severity]]="Insignificant",1,IF(RiskLogTable[[#This Row],[Severity]]="Minor",2,IF(RiskLogTable[[#This Row],[Severity]]="Moderate",3,IF(RiskLogTable[[#This Row],[Severity]]="Major",4,IF(RiskLogTable[[#This Row],[Severity]]="Significant",5,0)))))</f>
        <v>0</v>
      </c>
      <c r="K4" s="106" t="str">
        <f>IF(RiskLogTable[[#This Row],[Severity Score]]=5,"3",IF(RiskLogTable[[#This Row],[Severity Score]]=4,"2",IF(RiskLogTable[[#This Row],[Severity Score]]=3,"1",IF(RiskLogTable[[#This Row],[Severity Score]]=2,"1",IF(RiskLogTable[[#This Row],[Severity Score]]=1,"1","0")))))</f>
        <v>0</v>
      </c>
      <c r="L4" s="143"/>
      <c r="M4" s="129">
        <f>IF(RiskLogTable[[#This Row],[Likelihood ]]="Rare",1,IF(RiskLogTable[[#This Row],[Likelihood ]]="Unlikely",2,IF(RiskLogTable[[#This Row],[Likelihood ]]="Possible",3,IF(RiskLogTable[[#This Row],[Likelihood ]]="Likely",4,IF(RiskLogTable[[#This Row],[Likelihood ]]="Almost Certain",5,0)))))</f>
        <v>0</v>
      </c>
      <c r="N4" s="106" t="str">
        <f>IF(RiskLogTable[[#This Row],[Likelihood Score ]]=5,"5",IF(RiskLogTable[[#This Row],[Likelihood Score ]]=4,"3",IF(RiskLogTable[[#This Row],[Likelihood Score ]]=3,"1",IF(RiskLogTable[[#This Row],[Likelihood Score ]]=2,"1",IF(RiskLogTable[[#This Row],[Likelihood Score ]]=1,"1","0")))))</f>
        <v>0</v>
      </c>
      <c r="O4" s="133">
        <f>RiskLogTable[[#This Row],[Severity Score]]*RiskLogTable[[#This Row],[Likelihood Score ]]</f>
        <v>0</v>
      </c>
      <c r="P4"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4" s="102"/>
      <c r="R4" s="104"/>
      <c r="S4" s="101"/>
      <c r="T4" s="101"/>
      <c r="U4" s="101"/>
      <c r="V4"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4" s="101"/>
      <c r="X4"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4" s="130">
        <f>RiskLogTable[[#This Row],[RESIDUAL Severity Score]]*RiskLogTable[[#This Row],[RESIDUAL Likelihood Score]]</f>
        <v>0</v>
      </c>
      <c r="Z4" s="101"/>
      <c r="AA4" s="102"/>
      <c r="AB4" s="102"/>
      <c r="AC4" s="102"/>
      <c r="AD4" s="102"/>
      <c r="AE4" s="109"/>
      <c r="AF4" s="102" t="b">
        <f>IF(RiskLogTable[[#This Row],[Risk Proximity]]="Short Term (1-3 months)",1,IF(RiskLogTable[[#This Row],[Risk Proximity]]="Imminent (less than 1 month)",0,IF(RiskLogTable[[#This Row],[Risk Proximity]]="Medium Term (4-6 months)",3,IF(RiskLogTable[Risk Proximity]="Long Term (7 months or more)",4))))</f>
        <v>0</v>
      </c>
      <c r="AO4"/>
      <c r="AP4"/>
    </row>
    <row r="5" spans="1:42" hidden="1" x14ac:dyDescent="0.45">
      <c r="A5" s="125" t="s">
        <v>399</v>
      </c>
      <c r="B5" s="104"/>
      <c r="C5" s="112"/>
      <c r="D5" s="104"/>
      <c r="E5" s="102"/>
      <c r="F5" s="102"/>
      <c r="G5" s="104"/>
      <c r="H5" s="109"/>
      <c r="I5" s="143"/>
      <c r="J5" s="129">
        <f>IF(RiskLogTable[[#This Row],[Severity]]="Insignificant",1,IF(RiskLogTable[[#This Row],[Severity]]="Minor",2,IF(RiskLogTable[[#This Row],[Severity]]="Moderate",3,IF(RiskLogTable[[#This Row],[Severity]]="Major",4,IF(RiskLogTable[[#This Row],[Severity]]="Significant",5,0)))))</f>
        <v>0</v>
      </c>
      <c r="K5" s="106" t="str">
        <f>IF(RiskLogTable[[#This Row],[Severity Score]]=5,"3",IF(RiskLogTable[[#This Row],[Severity Score]]=4,"2",IF(RiskLogTable[[#This Row],[Severity Score]]=3,"1",IF(RiskLogTable[[#This Row],[Severity Score]]=2,"1",IF(RiskLogTable[[#This Row],[Severity Score]]=1,"1","0")))))</f>
        <v>0</v>
      </c>
      <c r="L5" s="143"/>
      <c r="M5" s="129">
        <f>IF(RiskLogTable[[#This Row],[Likelihood ]]="Rare",1,IF(RiskLogTable[[#This Row],[Likelihood ]]="Unlikely",2,IF(RiskLogTable[[#This Row],[Likelihood ]]="Possible",3,IF(RiskLogTable[[#This Row],[Likelihood ]]="Likely",4,IF(RiskLogTable[[#This Row],[Likelihood ]]="Almost Certain",5,0)))))</f>
        <v>0</v>
      </c>
      <c r="N5" s="106" t="str">
        <f>IF(RiskLogTable[[#This Row],[Likelihood Score ]]=5,"5",IF(RiskLogTable[[#This Row],[Likelihood Score ]]=4,"3",IF(RiskLogTable[[#This Row],[Likelihood Score ]]=3,"1",IF(RiskLogTable[[#This Row],[Likelihood Score ]]=2,"1",IF(RiskLogTable[[#This Row],[Likelihood Score ]]=1,"1","0")))))</f>
        <v>0</v>
      </c>
      <c r="O5" s="133">
        <f>RiskLogTable[[#This Row],[Severity Score]]*RiskLogTable[[#This Row],[Likelihood Score ]]</f>
        <v>0</v>
      </c>
      <c r="P5"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5" s="102"/>
      <c r="R5" s="104"/>
      <c r="S5" s="101"/>
      <c r="T5" s="101"/>
      <c r="U5" s="101"/>
      <c r="V5"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5" s="101"/>
      <c r="X5"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5" s="130">
        <f>RiskLogTable[[#This Row],[RESIDUAL Severity Score]]*RiskLogTable[[#This Row],[RESIDUAL Likelihood Score]]</f>
        <v>0</v>
      </c>
      <c r="Z5" s="101"/>
      <c r="AA5" s="102"/>
      <c r="AB5" s="102"/>
      <c r="AC5" s="102"/>
      <c r="AD5" s="102"/>
      <c r="AE5" s="109"/>
      <c r="AF5" s="102" t="b">
        <f>IF(RiskLogTable[[#This Row],[Risk Proximity]]="Short Term (1-3 months)",1,IF(RiskLogTable[[#This Row],[Risk Proximity]]="Imminent (less than 1 month)",0,IF(RiskLogTable[[#This Row],[Risk Proximity]]="Medium Term (4-6 months)",3,IF(RiskLogTable[Risk Proximity]="Long Term (7 months or more)",4))))</f>
        <v>0</v>
      </c>
      <c r="AO5"/>
      <c r="AP5"/>
    </row>
    <row r="6" spans="1:42" hidden="1" x14ac:dyDescent="0.45">
      <c r="A6" s="125" t="s">
        <v>399</v>
      </c>
      <c r="B6" s="104"/>
      <c r="C6" s="112"/>
      <c r="D6" s="104"/>
      <c r="E6" s="102"/>
      <c r="F6" s="102"/>
      <c r="G6" s="104"/>
      <c r="H6" s="104"/>
      <c r="I6" s="105"/>
      <c r="J6" s="129">
        <f>IF(RiskLogTable[[#This Row],[Severity]]="Insignificant",1,IF(RiskLogTable[[#This Row],[Severity]]="Minor",2,IF(RiskLogTable[[#This Row],[Severity]]="Moderate",3,IF(RiskLogTable[[#This Row],[Severity]]="Major",4,IF(RiskLogTable[[#This Row],[Severity]]="Significant",5,0)))))</f>
        <v>0</v>
      </c>
      <c r="K6" s="106" t="str">
        <f>IF(RiskLogTable[[#This Row],[Severity Score]]=5,"3",IF(RiskLogTable[[#This Row],[Severity Score]]=4,"2",IF(RiskLogTable[[#This Row],[Severity Score]]=3,"1",IF(RiskLogTable[[#This Row],[Severity Score]]=2,"1",IF(RiskLogTable[[#This Row],[Severity Score]]=1,"1","0")))))</f>
        <v>0</v>
      </c>
      <c r="L6" s="105"/>
      <c r="M6" s="129">
        <f>IF(RiskLogTable[[#This Row],[Likelihood ]]="Rare",1,IF(RiskLogTable[[#This Row],[Likelihood ]]="Unlikely",2,IF(RiskLogTable[[#This Row],[Likelihood ]]="Possible",3,IF(RiskLogTable[[#This Row],[Likelihood ]]="Likely",4,IF(RiskLogTable[[#This Row],[Likelihood ]]="Almost Certain",5,0)))))</f>
        <v>0</v>
      </c>
      <c r="N6" s="106" t="str">
        <f>IF(RiskLogTable[[#This Row],[Likelihood Score ]]=5,"5",IF(RiskLogTable[[#This Row],[Likelihood Score ]]=4,"3",IF(RiskLogTable[[#This Row],[Likelihood Score ]]=3,"1",IF(RiskLogTable[[#This Row],[Likelihood Score ]]=2,"1",IF(RiskLogTable[[#This Row],[Likelihood Score ]]=1,"1","0")))))</f>
        <v>0</v>
      </c>
      <c r="O6" s="133">
        <f>RiskLogTable[[#This Row],[Severity Score]]*RiskLogTable[[#This Row],[Likelihood Score ]]</f>
        <v>0</v>
      </c>
      <c r="P6"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6" s="102"/>
      <c r="R6" s="104"/>
      <c r="S6" s="101"/>
      <c r="T6" s="101"/>
      <c r="U6" s="101"/>
      <c r="V6"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6" s="101"/>
      <c r="X6"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6" s="130">
        <f>RiskLogTable[[#This Row],[RESIDUAL Severity Score]]*RiskLogTable[[#This Row],[RESIDUAL Likelihood Score]]</f>
        <v>0</v>
      </c>
      <c r="Z6" s="101"/>
      <c r="AA6" s="102"/>
      <c r="AB6" s="102"/>
      <c r="AC6" s="102"/>
      <c r="AD6" s="102"/>
      <c r="AE6" s="109"/>
      <c r="AF6" s="102" t="b">
        <f>IF(RiskLogTable[[#This Row],[Risk Proximity]]="Short Term (1-3 months)",1,IF(RiskLogTable[[#This Row],[Risk Proximity]]="Imminent (less than 1 month)",0,IF(RiskLogTable[[#This Row],[Risk Proximity]]="Medium Term (4-6 months)",3,IF(RiskLogTable[Risk Proximity]="Long Term (7 months or more)",4))))</f>
        <v>0</v>
      </c>
      <c r="AO6"/>
      <c r="AP6"/>
    </row>
    <row r="7" spans="1:42" hidden="1" x14ac:dyDescent="0.45">
      <c r="A7" s="125" t="s">
        <v>399</v>
      </c>
      <c r="B7" s="104"/>
      <c r="C7" s="112"/>
      <c r="D7" s="104"/>
      <c r="E7" s="102"/>
      <c r="F7" s="102"/>
      <c r="G7" s="104"/>
      <c r="H7" s="104"/>
      <c r="I7" s="105"/>
      <c r="J7" s="129">
        <f>IF(RiskLogTable[[#This Row],[Severity]]="Insignificant",1,IF(RiskLogTable[[#This Row],[Severity]]="Minor",2,IF(RiskLogTable[[#This Row],[Severity]]="Moderate",3,IF(RiskLogTable[[#This Row],[Severity]]="Major",4,IF(RiskLogTable[[#This Row],[Severity]]="Significant",5,0)))))</f>
        <v>0</v>
      </c>
      <c r="K7" s="106" t="str">
        <f>IF(RiskLogTable[[#This Row],[Severity Score]]=5,"3",IF(RiskLogTable[[#This Row],[Severity Score]]=4,"2",IF(RiskLogTable[[#This Row],[Severity Score]]=3,"1",IF(RiskLogTable[[#This Row],[Severity Score]]=2,"1",IF(RiskLogTable[[#This Row],[Severity Score]]=1,"1","0")))))</f>
        <v>0</v>
      </c>
      <c r="L7" s="105"/>
      <c r="M7" s="129">
        <f>IF(RiskLogTable[[#This Row],[Likelihood ]]="Rare",1,IF(RiskLogTable[[#This Row],[Likelihood ]]="Unlikely",2,IF(RiskLogTable[[#This Row],[Likelihood ]]="Possible",3,IF(RiskLogTable[[#This Row],[Likelihood ]]="Likely",4,IF(RiskLogTable[[#This Row],[Likelihood ]]="Almost Certain",5,0)))))</f>
        <v>0</v>
      </c>
      <c r="N7" s="106" t="str">
        <f>IF(RiskLogTable[[#This Row],[Likelihood Score ]]=5,"5",IF(RiskLogTable[[#This Row],[Likelihood Score ]]=4,"3",IF(RiskLogTable[[#This Row],[Likelihood Score ]]=3,"1",IF(RiskLogTable[[#This Row],[Likelihood Score ]]=2,"1",IF(RiskLogTable[[#This Row],[Likelihood Score ]]=1,"1","0")))))</f>
        <v>0</v>
      </c>
      <c r="O7" s="133">
        <f>RiskLogTable[[#This Row],[Severity Score]]*RiskLogTable[[#This Row],[Likelihood Score ]]</f>
        <v>0</v>
      </c>
      <c r="P7"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7" s="102"/>
      <c r="R7" s="104"/>
      <c r="S7" s="101"/>
      <c r="T7" s="101"/>
      <c r="U7" s="101"/>
      <c r="V7"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7" s="101"/>
      <c r="X7"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7" s="130">
        <f>RiskLogTable[[#This Row],[RESIDUAL Severity Score]]*RiskLogTable[[#This Row],[RESIDUAL Likelihood Score]]</f>
        <v>0</v>
      </c>
      <c r="Z7" s="101"/>
      <c r="AA7" s="102"/>
      <c r="AB7" s="102"/>
      <c r="AC7" s="102"/>
      <c r="AD7" s="102"/>
      <c r="AE7" s="109"/>
      <c r="AF7" s="102" t="b">
        <f>IF(RiskLogTable[[#This Row],[Risk Proximity]]="Short Term (1-3 months)",1,IF(RiskLogTable[[#This Row],[Risk Proximity]]="Imminent (less than 1 month)",0,IF(RiskLogTable[[#This Row],[Risk Proximity]]="Medium Term (4-6 months)",3,IF(RiskLogTable[Risk Proximity]="Long Term (7 months or more)",4))))</f>
        <v>0</v>
      </c>
      <c r="AO7"/>
      <c r="AP7"/>
    </row>
    <row r="8" spans="1:42" hidden="1" x14ac:dyDescent="0.45">
      <c r="A8" s="125" t="s">
        <v>399</v>
      </c>
      <c r="B8" s="104"/>
      <c r="C8" s="112"/>
      <c r="D8" s="104"/>
      <c r="E8" s="102"/>
      <c r="F8" s="102"/>
      <c r="G8" s="104"/>
      <c r="H8" s="104"/>
      <c r="I8" s="105"/>
      <c r="J8" s="129">
        <f>IF(RiskLogTable[[#This Row],[Severity]]="Insignificant",1,IF(RiskLogTable[[#This Row],[Severity]]="Minor",2,IF(RiskLogTable[[#This Row],[Severity]]="Moderate",3,IF(RiskLogTable[[#This Row],[Severity]]="Major",4,IF(RiskLogTable[[#This Row],[Severity]]="Significant",5,0)))))</f>
        <v>0</v>
      </c>
      <c r="K8" s="106" t="str">
        <f>IF(RiskLogTable[[#This Row],[Severity Score]]=5,"3",IF(RiskLogTable[[#This Row],[Severity Score]]=4,"2",IF(RiskLogTable[[#This Row],[Severity Score]]=3,"1",IF(RiskLogTable[[#This Row],[Severity Score]]=2,"1",IF(RiskLogTable[[#This Row],[Severity Score]]=1,"1","0")))))</f>
        <v>0</v>
      </c>
      <c r="L8" s="105"/>
      <c r="M8" s="129">
        <f>IF(RiskLogTable[[#This Row],[Likelihood ]]="Rare",1,IF(RiskLogTable[[#This Row],[Likelihood ]]="Unlikely",2,IF(RiskLogTable[[#This Row],[Likelihood ]]="Possible",3,IF(RiskLogTable[[#This Row],[Likelihood ]]="Likely",4,IF(RiskLogTable[[#This Row],[Likelihood ]]="Almost Certain",5,0)))))</f>
        <v>0</v>
      </c>
      <c r="N8" s="106" t="str">
        <f>IF(RiskLogTable[[#This Row],[Likelihood Score ]]=5,"5",IF(RiskLogTable[[#This Row],[Likelihood Score ]]=4,"3",IF(RiskLogTable[[#This Row],[Likelihood Score ]]=3,"1",IF(RiskLogTable[[#This Row],[Likelihood Score ]]=2,"1",IF(RiskLogTable[[#This Row],[Likelihood Score ]]=1,"1","0")))))</f>
        <v>0</v>
      </c>
      <c r="O8" s="133">
        <f>RiskLogTable[[#This Row],[Severity Score]]*RiskLogTable[[#This Row],[Likelihood Score ]]</f>
        <v>0</v>
      </c>
      <c r="P8"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8" s="102"/>
      <c r="R8" s="104"/>
      <c r="S8" s="101"/>
      <c r="T8" s="101"/>
      <c r="U8" s="101"/>
      <c r="V8"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8" s="101"/>
      <c r="X8"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8" s="130">
        <f>RiskLogTable[[#This Row],[RESIDUAL Severity Score]]*RiskLogTable[[#This Row],[RESIDUAL Likelihood Score]]</f>
        <v>0</v>
      </c>
      <c r="Z8" s="101"/>
      <c r="AA8" s="102"/>
      <c r="AB8" s="102"/>
      <c r="AC8" s="102"/>
      <c r="AD8" s="102"/>
      <c r="AE8" s="109"/>
      <c r="AF8" s="102" t="b">
        <f>IF(RiskLogTable[[#This Row],[Risk Proximity]]="Short Term (1-3 months)",1,IF(RiskLogTable[[#This Row],[Risk Proximity]]="Imminent (less than 1 month)",0,IF(RiskLogTable[[#This Row],[Risk Proximity]]="Medium Term (4-6 months)",3,IF(RiskLogTable[Risk Proximity]="Long Term (7 months or more)",4))))</f>
        <v>0</v>
      </c>
      <c r="AO8"/>
      <c r="AP8"/>
    </row>
    <row r="9" spans="1:42" hidden="1" x14ac:dyDescent="0.45">
      <c r="A9" s="125" t="s">
        <v>399</v>
      </c>
      <c r="B9" s="104"/>
      <c r="C9" s="112"/>
      <c r="D9" s="104"/>
      <c r="E9" s="102"/>
      <c r="F9" s="102"/>
      <c r="G9" s="104"/>
      <c r="H9" s="104"/>
      <c r="I9" s="105"/>
      <c r="J9" s="129">
        <f>IF(RiskLogTable[[#This Row],[Severity]]="Insignificant",1,IF(RiskLogTable[[#This Row],[Severity]]="Minor",2,IF(RiskLogTable[[#This Row],[Severity]]="Moderate",3,IF(RiskLogTable[[#This Row],[Severity]]="Major",4,IF(RiskLogTable[[#This Row],[Severity]]="Significant",5,0)))))</f>
        <v>0</v>
      </c>
      <c r="K9" s="106" t="str">
        <f>IF(RiskLogTable[[#This Row],[Severity Score]]=5,"3",IF(RiskLogTable[[#This Row],[Severity Score]]=4,"2",IF(RiskLogTable[[#This Row],[Severity Score]]=3,"1",IF(RiskLogTable[[#This Row],[Severity Score]]=2,"1",IF(RiskLogTable[[#This Row],[Severity Score]]=1,"1","0")))))</f>
        <v>0</v>
      </c>
      <c r="L9" s="105"/>
      <c r="M9" s="129">
        <f>IF(RiskLogTable[[#This Row],[Likelihood ]]="Rare",1,IF(RiskLogTable[[#This Row],[Likelihood ]]="Unlikely",2,IF(RiskLogTable[[#This Row],[Likelihood ]]="Possible",3,IF(RiskLogTable[[#This Row],[Likelihood ]]="Likely",4,IF(RiskLogTable[[#This Row],[Likelihood ]]="Almost Certain",5,0)))))</f>
        <v>0</v>
      </c>
      <c r="N9" s="106" t="str">
        <f>IF(RiskLogTable[[#This Row],[Likelihood Score ]]=5,"5",IF(RiskLogTable[[#This Row],[Likelihood Score ]]=4,"3",IF(RiskLogTable[[#This Row],[Likelihood Score ]]=3,"1",IF(RiskLogTable[[#This Row],[Likelihood Score ]]=2,"1",IF(RiskLogTable[[#This Row],[Likelihood Score ]]=1,"1","0")))))</f>
        <v>0</v>
      </c>
      <c r="O9" s="133">
        <f>RiskLogTable[[#This Row],[Severity Score]]*RiskLogTable[[#This Row],[Likelihood Score ]]</f>
        <v>0</v>
      </c>
      <c r="P9"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9" s="102"/>
      <c r="R9" s="104"/>
      <c r="S9" s="101"/>
      <c r="T9" s="101"/>
      <c r="U9" s="101"/>
      <c r="V9"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9" s="101"/>
      <c r="X9"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9" s="130">
        <f>RiskLogTable[[#This Row],[RESIDUAL Severity Score]]*RiskLogTable[[#This Row],[RESIDUAL Likelihood Score]]</f>
        <v>0</v>
      </c>
      <c r="Z9" s="101"/>
      <c r="AA9" s="102"/>
      <c r="AB9" s="102"/>
      <c r="AC9" s="102"/>
      <c r="AD9" s="102"/>
      <c r="AE9" s="109"/>
      <c r="AF9" s="102" t="b">
        <f>IF(RiskLogTable[[#This Row],[Risk Proximity]]="Short Term (1-3 months)",1,IF(RiskLogTable[[#This Row],[Risk Proximity]]="Imminent (less than 1 month)",0,IF(RiskLogTable[[#This Row],[Risk Proximity]]="Medium Term (4-6 months)",3,IF(RiskLogTable[Risk Proximity]="Long Term (7 months or more)",4))))</f>
        <v>0</v>
      </c>
      <c r="AO9"/>
      <c r="AP9"/>
    </row>
    <row r="10" spans="1:42" hidden="1" x14ac:dyDescent="0.45">
      <c r="A10" s="125" t="s">
        <v>399</v>
      </c>
      <c r="B10" s="104"/>
      <c r="C10" s="112"/>
      <c r="D10" s="104"/>
      <c r="E10" s="102"/>
      <c r="F10" s="102"/>
      <c r="G10" s="104"/>
      <c r="H10" s="104"/>
      <c r="I10" s="105"/>
      <c r="J10" s="129">
        <f>IF(RiskLogTable[[#This Row],[Severity]]="Insignificant",1,IF(RiskLogTable[[#This Row],[Severity]]="Minor",2,IF(RiskLogTable[[#This Row],[Severity]]="Moderate",3,IF(RiskLogTable[[#This Row],[Severity]]="Major",4,IF(RiskLogTable[[#This Row],[Severity]]="Significant",5,0)))))</f>
        <v>0</v>
      </c>
      <c r="K10" s="106" t="str">
        <f>IF(RiskLogTable[[#This Row],[Severity Score]]=5,"3",IF(RiskLogTable[[#This Row],[Severity Score]]=4,"2",IF(RiskLogTable[[#This Row],[Severity Score]]=3,"1",IF(RiskLogTable[[#This Row],[Severity Score]]=2,"1",IF(RiskLogTable[[#This Row],[Severity Score]]=1,"1","0")))))</f>
        <v>0</v>
      </c>
      <c r="L10" s="105"/>
      <c r="M10" s="129">
        <f>IF(RiskLogTable[[#This Row],[Likelihood ]]="Rare",1,IF(RiskLogTable[[#This Row],[Likelihood ]]="Unlikely",2,IF(RiskLogTable[[#This Row],[Likelihood ]]="Possible",3,IF(RiskLogTable[[#This Row],[Likelihood ]]="Likely",4,IF(RiskLogTable[[#This Row],[Likelihood ]]="Almost Certain",5,0)))))</f>
        <v>0</v>
      </c>
      <c r="N10" s="106" t="str">
        <f>IF(RiskLogTable[[#This Row],[Likelihood Score ]]=5,"5",IF(RiskLogTable[[#This Row],[Likelihood Score ]]=4,"3",IF(RiskLogTable[[#This Row],[Likelihood Score ]]=3,"1",IF(RiskLogTable[[#This Row],[Likelihood Score ]]=2,"1",IF(RiskLogTable[[#This Row],[Likelihood Score ]]=1,"1","0")))))</f>
        <v>0</v>
      </c>
      <c r="O10" s="133">
        <f>RiskLogTable[[#This Row],[Severity Score]]*RiskLogTable[[#This Row],[Likelihood Score ]]</f>
        <v>0</v>
      </c>
      <c r="P10"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0" s="102"/>
      <c r="R10" s="104"/>
      <c r="S10" s="101"/>
      <c r="T10" s="101"/>
      <c r="U10" s="101"/>
      <c r="V10"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0" s="101"/>
      <c r="X10"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0" s="130">
        <f>RiskLogTable[[#This Row],[RESIDUAL Severity Score]]*RiskLogTable[[#This Row],[RESIDUAL Likelihood Score]]</f>
        <v>0</v>
      </c>
      <c r="Z10" s="101"/>
      <c r="AA10" s="102"/>
      <c r="AB10" s="102"/>
      <c r="AC10" s="102"/>
      <c r="AD10" s="102"/>
      <c r="AE10" s="109"/>
      <c r="AF10" s="102" t="b">
        <f>IF(RiskLogTable[[#This Row],[Risk Proximity]]="Short Term (1-3 months)",1,IF(RiskLogTable[[#This Row],[Risk Proximity]]="Imminent (less than 1 month)",0,IF(RiskLogTable[[#This Row],[Risk Proximity]]="Medium Term (4-6 months)",3,IF(RiskLogTable[Risk Proximity]="Long Term (7 months or more)",4))))</f>
        <v>0</v>
      </c>
      <c r="AO10"/>
      <c r="AP10"/>
    </row>
    <row r="11" spans="1:42" hidden="1" x14ac:dyDescent="0.45">
      <c r="A11" s="125" t="s">
        <v>399</v>
      </c>
      <c r="B11" s="104"/>
      <c r="C11" s="112"/>
      <c r="D11" s="104"/>
      <c r="E11" s="102"/>
      <c r="F11" s="102"/>
      <c r="G11" s="104"/>
      <c r="H11" s="104"/>
      <c r="I11" s="105"/>
      <c r="J11" s="129">
        <f>IF(RiskLogTable[[#This Row],[Severity]]="Insignificant",1,IF(RiskLogTable[[#This Row],[Severity]]="Minor",2,IF(RiskLogTable[[#This Row],[Severity]]="Moderate",3,IF(RiskLogTable[[#This Row],[Severity]]="Major",4,IF(RiskLogTable[[#This Row],[Severity]]="Significant",5,0)))))</f>
        <v>0</v>
      </c>
      <c r="K11" s="106" t="str">
        <f>IF(RiskLogTable[[#This Row],[Severity Score]]=5,"3",IF(RiskLogTable[[#This Row],[Severity Score]]=4,"2",IF(RiskLogTable[[#This Row],[Severity Score]]=3,"1",IF(RiskLogTable[[#This Row],[Severity Score]]=2,"1",IF(RiskLogTable[[#This Row],[Severity Score]]=1,"1","0")))))</f>
        <v>0</v>
      </c>
      <c r="L11" s="105"/>
      <c r="M11" s="129">
        <f>IF(RiskLogTable[[#This Row],[Likelihood ]]="Rare",1,IF(RiskLogTable[[#This Row],[Likelihood ]]="Unlikely",2,IF(RiskLogTable[[#This Row],[Likelihood ]]="Possible",3,IF(RiskLogTable[[#This Row],[Likelihood ]]="Likely",4,IF(RiskLogTable[[#This Row],[Likelihood ]]="Almost Certain",5,0)))))</f>
        <v>0</v>
      </c>
      <c r="N11" s="106" t="str">
        <f>IF(RiskLogTable[[#This Row],[Likelihood Score ]]=5,"5",IF(RiskLogTable[[#This Row],[Likelihood Score ]]=4,"3",IF(RiskLogTable[[#This Row],[Likelihood Score ]]=3,"1",IF(RiskLogTable[[#This Row],[Likelihood Score ]]=2,"1",IF(RiskLogTable[[#This Row],[Likelihood Score ]]=1,"1","0")))))</f>
        <v>0</v>
      </c>
      <c r="O11" s="133">
        <f>RiskLogTable[[#This Row],[Severity Score]]*RiskLogTable[[#This Row],[Likelihood Score ]]</f>
        <v>0</v>
      </c>
      <c r="P11"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1" s="102"/>
      <c r="R11" s="104"/>
      <c r="S11" s="101"/>
      <c r="T11" s="101"/>
      <c r="U11" s="101"/>
      <c r="V11"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1" s="101"/>
      <c r="X11"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1" s="130">
        <f>RiskLogTable[[#This Row],[RESIDUAL Severity Score]]*RiskLogTable[[#This Row],[RESIDUAL Likelihood Score]]</f>
        <v>0</v>
      </c>
      <c r="Z11" s="101"/>
      <c r="AA11" s="102"/>
      <c r="AB11" s="102"/>
      <c r="AC11" s="102"/>
      <c r="AD11" s="102"/>
      <c r="AE11" s="109"/>
      <c r="AF11" s="102" t="b">
        <f>IF(RiskLogTable[[#This Row],[Risk Proximity]]="Short Term (1-3 months)",1,IF(RiskLogTable[[#This Row],[Risk Proximity]]="Imminent (less than 1 month)",0,IF(RiskLogTable[[#This Row],[Risk Proximity]]="Medium Term (4-6 months)",3,IF(RiskLogTable[Risk Proximity]="Long Term (7 months or more)",4))))</f>
        <v>0</v>
      </c>
      <c r="AO11"/>
      <c r="AP11"/>
    </row>
    <row r="12" spans="1:42" hidden="1" x14ac:dyDescent="0.45">
      <c r="A12" s="125" t="s">
        <v>399</v>
      </c>
      <c r="B12" s="104"/>
      <c r="C12" s="112"/>
      <c r="D12" s="104"/>
      <c r="E12" s="102"/>
      <c r="F12" s="102"/>
      <c r="G12" s="104"/>
      <c r="H12" s="104"/>
      <c r="I12" s="105"/>
      <c r="J12" s="129">
        <f>IF(RiskLogTable[[#This Row],[Severity]]="Insignificant",1,IF(RiskLogTable[[#This Row],[Severity]]="Minor",2,IF(RiskLogTable[[#This Row],[Severity]]="Moderate",3,IF(RiskLogTable[[#This Row],[Severity]]="Major",4,IF(RiskLogTable[[#This Row],[Severity]]="Significant",5,0)))))</f>
        <v>0</v>
      </c>
      <c r="K12" s="106" t="str">
        <f>IF(RiskLogTable[[#This Row],[Severity Score]]=5,"3",IF(RiskLogTable[[#This Row],[Severity Score]]=4,"2",IF(RiskLogTable[[#This Row],[Severity Score]]=3,"1",IF(RiskLogTable[[#This Row],[Severity Score]]=2,"1",IF(RiskLogTable[[#This Row],[Severity Score]]=1,"1","0")))))</f>
        <v>0</v>
      </c>
      <c r="L12" s="105"/>
      <c r="M12" s="129">
        <f>IF(RiskLogTable[[#This Row],[Likelihood ]]="Rare",1,IF(RiskLogTable[[#This Row],[Likelihood ]]="Unlikely",2,IF(RiskLogTable[[#This Row],[Likelihood ]]="Possible",3,IF(RiskLogTable[[#This Row],[Likelihood ]]="Likely",4,IF(RiskLogTable[[#This Row],[Likelihood ]]="Almost Certain",5,0)))))</f>
        <v>0</v>
      </c>
      <c r="N12" s="106" t="str">
        <f>IF(RiskLogTable[[#This Row],[Likelihood Score ]]=5,"5",IF(RiskLogTable[[#This Row],[Likelihood Score ]]=4,"3",IF(RiskLogTable[[#This Row],[Likelihood Score ]]=3,"1",IF(RiskLogTable[[#This Row],[Likelihood Score ]]=2,"1",IF(RiskLogTable[[#This Row],[Likelihood Score ]]=1,"1","0")))))</f>
        <v>0</v>
      </c>
      <c r="O12" s="133">
        <f>RiskLogTable[[#This Row],[Severity Score]]*RiskLogTable[[#This Row],[Likelihood Score ]]</f>
        <v>0</v>
      </c>
      <c r="P12"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2" s="102"/>
      <c r="R12" s="104"/>
      <c r="S12" s="101"/>
      <c r="T12" s="101"/>
      <c r="U12" s="101"/>
      <c r="V12"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2" s="101"/>
      <c r="X12"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2" s="130">
        <f>RiskLogTable[[#This Row],[RESIDUAL Severity Score]]*RiskLogTable[[#This Row],[RESIDUAL Likelihood Score]]</f>
        <v>0</v>
      </c>
      <c r="Z12" s="101"/>
      <c r="AA12" s="102"/>
      <c r="AB12" s="102"/>
      <c r="AC12" s="102"/>
      <c r="AD12" s="102"/>
      <c r="AE12" s="109"/>
      <c r="AF12" s="102" t="b">
        <f>IF(RiskLogTable[[#This Row],[Risk Proximity]]="Short Term (1-3 months)",1,IF(RiskLogTable[[#This Row],[Risk Proximity]]="Imminent (less than 1 month)",0,IF(RiskLogTable[[#This Row],[Risk Proximity]]="Medium Term (4-6 months)",3,IF(RiskLogTable[Risk Proximity]="Long Term (7 months or more)",4))))</f>
        <v>0</v>
      </c>
      <c r="AO12"/>
      <c r="AP12"/>
    </row>
    <row r="13" spans="1:42" hidden="1" x14ac:dyDescent="0.45">
      <c r="A13" s="125" t="s">
        <v>399</v>
      </c>
      <c r="B13" s="104"/>
      <c r="C13" s="112"/>
      <c r="D13" s="104"/>
      <c r="E13" s="102"/>
      <c r="F13" s="102"/>
      <c r="G13" s="104"/>
      <c r="H13" s="104"/>
      <c r="I13" s="105"/>
      <c r="J13" s="129">
        <f>IF(RiskLogTable[[#This Row],[Severity]]="Insignificant",1,IF(RiskLogTable[[#This Row],[Severity]]="Minor",2,IF(RiskLogTable[[#This Row],[Severity]]="Moderate",3,IF(RiskLogTable[[#This Row],[Severity]]="Major",4,IF(RiskLogTable[[#This Row],[Severity]]="Significant",5,0)))))</f>
        <v>0</v>
      </c>
      <c r="K13" s="106" t="str">
        <f>IF(RiskLogTable[[#This Row],[Severity Score]]=5,"3",IF(RiskLogTable[[#This Row],[Severity Score]]=4,"2",IF(RiskLogTable[[#This Row],[Severity Score]]=3,"1",IF(RiskLogTable[[#This Row],[Severity Score]]=2,"1",IF(RiskLogTable[[#This Row],[Severity Score]]=1,"1","0")))))</f>
        <v>0</v>
      </c>
      <c r="L13" s="105"/>
      <c r="M13" s="129">
        <f>IF(RiskLogTable[[#This Row],[Likelihood ]]="Rare",1,IF(RiskLogTable[[#This Row],[Likelihood ]]="Unlikely",2,IF(RiskLogTable[[#This Row],[Likelihood ]]="Possible",3,IF(RiskLogTable[[#This Row],[Likelihood ]]="Likely",4,IF(RiskLogTable[[#This Row],[Likelihood ]]="Almost Certain",5,0)))))</f>
        <v>0</v>
      </c>
      <c r="N13" s="106" t="str">
        <f>IF(RiskLogTable[[#This Row],[Likelihood Score ]]=5,"5",IF(RiskLogTable[[#This Row],[Likelihood Score ]]=4,"3",IF(RiskLogTable[[#This Row],[Likelihood Score ]]=3,"1",IF(RiskLogTable[[#This Row],[Likelihood Score ]]=2,"1",IF(RiskLogTable[[#This Row],[Likelihood Score ]]=1,"1","0")))))</f>
        <v>0</v>
      </c>
      <c r="O13" s="133">
        <f>RiskLogTable[[#This Row],[Severity Score]]*RiskLogTable[[#This Row],[Likelihood Score ]]</f>
        <v>0</v>
      </c>
      <c r="P13"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3" s="102"/>
      <c r="R13" s="104"/>
      <c r="S13" s="101"/>
      <c r="T13" s="101"/>
      <c r="U13" s="101"/>
      <c r="V13"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3" s="101"/>
      <c r="X13"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3" s="130">
        <f>RiskLogTable[[#This Row],[RESIDUAL Severity Score]]*RiskLogTable[[#This Row],[RESIDUAL Likelihood Score]]</f>
        <v>0</v>
      </c>
      <c r="Z13" s="101"/>
      <c r="AA13" s="102"/>
      <c r="AB13" s="102"/>
      <c r="AC13" s="102"/>
      <c r="AD13" s="102"/>
      <c r="AE13" s="109"/>
      <c r="AF13" s="102" t="b">
        <f>IF(RiskLogTable[[#This Row],[Risk Proximity]]="Short Term (1-3 months)",1,IF(RiskLogTable[[#This Row],[Risk Proximity]]="Imminent (less than 1 month)",0,IF(RiskLogTable[[#This Row],[Risk Proximity]]="Medium Term (4-6 months)",3,IF(RiskLogTable[Risk Proximity]="Long Term (7 months or more)",4))))</f>
        <v>0</v>
      </c>
      <c r="AO13"/>
      <c r="AP13"/>
    </row>
    <row r="14" spans="1:42" hidden="1" x14ac:dyDescent="0.45">
      <c r="A14" s="125" t="s">
        <v>399</v>
      </c>
      <c r="B14" s="104"/>
      <c r="C14" s="112"/>
      <c r="D14" s="104"/>
      <c r="E14" s="102"/>
      <c r="F14" s="102"/>
      <c r="G14" s="104"/>
      <c r="H14" s="104"/>
      <c r="I14" s="105"/>
      <c r="J14" s="129">
        <f>IF(RiskLogTable[[#This Row],[Severity]]="Insignificant",1,IF(RiskLogTable[[#This Row],[Severity]]="Minor",2,IF(RiskLogTable[[#This Row],[Severity]]="Moderate",3,IF(RiskLogTable[[#This Row],[Severity]]="Major",4,IF(RiskLogTable[[#This Row],[Severity]]="Significant",5,0)))))</f>
        <v>0</v>
      </c>
      <c r="K14" s="106" t="str">
        <f>IF(RiskLogTable[[#This Row],[Severity Score]]=5,"3",IF(RiskLogTable[[#This Row],[Severity Score]]=4,"2",IF(RiskLogTable[[#This Row],[Severity Score]]=3,"1",IF(RiskLogTable[[#This Row],[Severity Score]]=2,"1",IF(RiskLogTable[[#This Row],[Severity Score]]=1,"1","0")))))</f>
        <v>0</v>
      </c>
      <c r="L14" s="105"/>
      <c r="M14" s="129">
        <f>IF(RiskLogTable[[#This Row],[Likelihood ]]="Rare",1,IF(RiskLogTable[[#This Row],[Likelihood ]]="Unlikely",2,IF(RiskLogTable[[#This Row],[Likelihood ]]="Possible",3,IF(RiskLogTable[[#This Row],[Likelihood ]]="Likely",4,IF(RiskLogTable[[#This Row],[Likelihood ]]="Almost Certain",5,0)))))</f>
        <v>0</v>
      </c>
      <c r="N14" s="106" t="str">
        <f>IF(RiskLogTable[[#This Row],[Likelihood Score ]]=5,"5",IF(RiskLogTable[[#This Row],[Likelihood Score ]]=4,"3",IF(RiskLogTable[[#This Row],[Likelihood Score ]]=3,"1",IF(RiskLogTable[[#This Row],[Likelihood Score ]]=2,"1",IF(RiskLogTable[[#This Row],[Likelihood Score ]]=1,"1","0")))))</f>
        <v>0</v>
      </c>
      <c r="O14" s="133">
        <f>RiskLogTable[[#This Row],[Severity Score]]*RiskLogTable[[#This Row],[Likelihood Score ]]</f>
        <v>0</v>
      </c>
      <c r="P14"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4" s="102"/>
      <c r="R14" s="104"/>
      <c r="S14" s="101"/>
      <c r="T14" s="101"/>
      <c r="U14" s="101"/>
      <c r="V14"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4" s="101"/>
      <c r="X14"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4" s="130">
        <f>RiskLogTable[[#This Row],[RESIDUAL Severity Score]]*RiskLogTable[[#This Row],[RESIDUAL Likelihood Score]]</f>
        <v>0</v>
      </c>
      <c r="Z14" s="101"/>
      <c r="AA14" s="102"/>
      <c r="AB14" s="102"/>
      <c r="AC14" s="102"/>
      <c r="AD14" s="102"/>
      <c r="AE14" s="109"/>
      <c r="AF14" s="102" t="b">
        <f>IF(RiskLogTable[[#This Row],[Risk Proximity]]="Short Term (1-3 months)",1,IF(RiskLogTable[[#This Row],[Risk Proximity]]="Imminent (less than 1 month)",0,IF(RiskLogTable[[#This Row],[Risk Proximity]]="Medium Term (4-6 months)",3,IF(RiskLogTable[Risk Proximity]="Long Term (7 months or more)",4))))</f>
        <v>0</v>
      </c>
      <c r="AO14"/>
      <c r="AP14"/>
    </row>
    <row r="15" spans="1:42" hidden="1" x14ac:dyDescent="0.45">
      <c r="A15" s="125" t="s">
        <v>399</v>
      </c>
      <c r="B15" s="104"/>
      <c r="C15" s="112"/>
      <c r="D15" s="104"/>
      <c r="E15" s="102"/>
      <c r="F15" s="102"/>
      <c r="G15" s="104"/>
      <c r="H15" s="104"/>
      <c r="I15" s="105"/>
      <c r="J15" s="129">
        <f>IF(RiskLogTable[[#This Row],[Severity]]="Insignificant",1,IF(RiskLogTable[[#This Row],[Severity]]="Minor",2,IF(RiskLogTable[[#This Row],[Severity]]="Moderate",3,IF(RiskLogTable[[#This Row],[Severity]]="Major",4,IF(RiskLogTable[[#This Row],[Severity]]="Significant",5,0)))))</f>
        <v>0</v>
      </c>
      <c r="K15" s="106" t="str">
        <f>IF(RiskLogTable[[#This Row],[Severity Score]]=5,"3",IF(RiskLogTable[[#This Row],[Severity Score]]=4,"2",IF(RiskLogTable[[#This Row],[Severity Score]]=3,"1",IF(RiskLogTable[[#This Row],[Severity Score]]=2,"1",IF(RiskLogTable[[#This Row],[Severity Score]]=1,"1","0")))))</f>
        <v>0</v>
      </c>
      <c r="L15" s="105"/>
      <c r="M15" s="129">
        <f>IF(RiskLogTable[[#This Row],[Likelihood ]]="Rare",1,IF(RiskLogTable[[#This Row],[Likelihood ]]="Unlikely",2,IF(RiskLogTable[[#This Row],[Likelihood ]]="Possible",3,IF(RiskLogTable[[#This Row],[Likelihood ]]="Likely",4,IF(RiskLogTable[[#This Row],[Likelihood ]]="Almost Certain",5,0)))))</f>
        <v>0</v>
      </c>
      <c r="N15" s="106" t="str">
        <f>IF(RiskLogTable[[#This Row],[Likelihood Score ]]=5,"5",IF(RiskLogTable[[#This Row],[Likelihood Score ]]=4,"3",IF(RiskLogTable[[#This Row],[Likelihood Score ]]=3,"1",IF(RiskLogTable[[#This Row],[Likelihood Score ]]=2,"1",IF(RiskLogTable[[#This Row],[Likelihood Score ]]=1,"1","0")))))</f>
        <v>0</v>
      </c>
      <c r="O15" s="133">
        <f>RiskLogTable[[#This Row],[Severity Score]]*RiskLogTable[[#This Row],[Likelihood Score ]]</f>
        <v>0</v>
      </c>
      <c r="P15"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5" s="102"/>
      <c r="R15" s="104"/>
      <c r="S15" s="101"/>
      <c r="T15" s="101"/>
      <c r="U15" s="101"/>
      <c r="V15"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5" s="101"/>
      <c r="X15"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5" s="130">
        <f>RiskLogTable[[#This Row],[RESIDUAL Severity Score]]*RiskLogTable[[#This Row],[RESIDUAL Likelihood Score]]</f>
        <v>0</v>
      </c>
      <c r="Z15" s="101"/>
      <c r="AA15" s="102"/>
      <c r="AB15" s="102"/>
      <c r="AC15" s="102"/>
      <c r="AD15" s="102"/>
      <c r="AE15" s="109"/>
      <c r="AF15" s="102" t="b">
        <f>IF(RiskLogTable[[#This Row],[Risk Proximity]]="Short Term (1-3 months)",1,IF(RiskLogTable[[#This Row],[Risk Proximity]]="Imminent (less than 1 month)",0,IF(RiskLogTable[[#This Row],[Risk Proximity]]="Medium Term (4-6 months)",3,IF(RiskLogTable[Risk Proximity]="Long Term (7 months or more)",4))))</f>
        <v>0</v>
      </c>
      <c r="AO15"/>
      <c r="AP15"/>
    </row>
    <row r="16" spans="1:42" hidden="1" x14ac:dyDescent="0.45">
      <c r="A16" s="125" t="s">
        <v>399</v>
      </c>
      <c r="B16" s="104"/>
      <c r="C16" s="112"/>
      <c r="D16" s="104"/>
      <c r="E16" s="102"/>
      <c r="F16" s="102"/>
      <c r="G16" s="104"/>
      <c r="H16" s="104"/>
      <c r="I16" s="105"/>
      <c r="J16" s="129">
        <f>IF(RiskLogTable[[#This Row],[Severity]]="Insignificant",1,IF(RiskLogTable[[#This Row],[Severity]]="Minor",2,IF(RiskLogTable[[#This Row],[Severity]]="Moderate",3,IF(RiskLogTable[[#This Row],[Severity]]="Major",4,IF(RiskLogTable[[#This Row],[Severity]]="Significant",5,0)))))</f>
        <v>0</v>
      </c>
      <c r="K16" s="106" t="str">
        <f>IF(RiskLogTable[[#This Row],[Severity Score]]=5,"3",IF(RiskLogTable[[#This Row],[Severity Score]]=4,"2",IF(RiskLogTable[[#This Row],[Severity Score]]=3,"1",IF(RiskLogTable[[#This Row],[Severity Score]]=2,"1",IF(RiskLogTable[[#This Row],[Severity Score]]=1,"1","0")))))</f>
        <v>0</v>
      </c>
      <c r="L16" s="105"/>
      <c r="M16" s="129">
        <f>IF(RiskLogTable[[#This Row],[Likelihood ]]="Rare",1,IF(RiskLogTable[[#This Row],[Likelihood ]]="Unlikely",2,IF(RiskLogTable[[#This Row],[Likelihood ]]="Possible",3,IF(RiskLogTable[[#This Row],[Likelihood ]]="Likely",4,IF(RiskLogTable[[#This Row],[Likelihood ]]="Almost Certain",5,0)))))</f>
        <v>0</v>
      </c>
      <c r="N16" s="106" t="str">
        <f>IF(RiskLogTable[[#This Row],[Likelihood Score ]]=5,"5",IF(RiskLogTable[[#This Row],[Likelihood Score ]]=4,"3",IF(RiskLogTable[[#This Row],[Likelihood Score ]]=3,"1",IF(RiskLogTable[[#This Row],[Likelihood Score ]]=2,"1",IF(RiskLogTable[[#This Row],[Likelihood Score ]]=1,"1","0")))))</f>
        <v>0</v>
      </c>
      <c r="O16" s="133">
        <f>RiskLogTable[[#This Row],[Severity Score]]*RiskLogTable[[#This Row],[Likelihood Score ]]</f>
        <v>0</v>
      </c>
      <c r="P16"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6" s="102"/>
      <c r="R16" s="104"/>
      <c r="S16" s="101"/>
      <c r="T16" s="101"/>
      <c r="U16" s="101"/>
      <c r="V16"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6" s="101"/>
      <c r="X16"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6" s="130">
        <f>RiskLogTable[[#This Row],[RESIDUAL Severity Score]]*RiskLogTable[[#This Row],[RESIDUAL Likelihood Score]]</f>
        <v>0</v>
      </c>
      <c r="Z16" s="101"/>
      <c r="AA16" s="102"/>
      <c r="AB16" s="102"/>
      <c r="AC16" s="102"/>
      <c r="AD16" s="102"/>
      <c r="AE16" s="109"/>
      <c r="AF16" s="102" t="b">
        <f>IF(RiskLogTable[[#This Row],[Risk Proximity]]="Short Term (1-3 months)",1,IF(RiskLogTable[[#This Row],[Risk Proximity]]="Imminent (less than 1 month)",0,IF(RiskLogTable[[#This Row],[Risk Proximity]]="Medium Term (4-6 months)",3,IF(RiskLogTable[Risk Proximity]="Long Term (7 months or more)",4))))</f>
        <v>0</v>
      </c>
      <c r="AO16"/>
      <c r="AP16"/>
    </row>
    <row r="17" spans="1:42" hidden="1" x14ac:dyDescent="0.45">
      <c r="A17" s="125" t="s">
        <v>399</v>
      </c>
      <c r="B17" s="104"/>
      <c r="C17" s="112"/>
      <c r="D17" s="104"/>
      <c r="E17" s="102"/>
      <c r="F17" s="102"/>
      <c r="G17" s="104"/>
      <c r="H17" s="104"/>
      <c r="I17" s="105"/>
      <c r="J17" s="129">
        <f>IF(RiskLogTable[[#This Row],[Severity]]="Insignificant",1,IF(RiskLogTable[[#This Row],[Severity]]="Minor",2,IF(RiskLogTable[[#This Row],[Severity]]="Moderate",3,IF(RiskLogTable[[#This Row],[Severity]]="Major",4,IF(RiskLogTable[[#This Row],[Severity]]="Significant",5,0)))))</f>
        <v>0</v>
      </c>
      <c r="K17" s="106" t="str">
        <f>IF(RiskLogTable[[#This Row],[Severity Score]]=5,"3",IF(RiskLogTable[[#This Row],[Severity Score]]=4,"2",IF(RiskLogTable[[#This Row],[Severity Score]]=3,"1",IF(RiskLogTable[[#This Row],[Severity Score]]=2,"1",IF(RiskLogTable[[#This Row],[Severity Score]]=1,"1","0")))))</f>
        <v>0</v>
      </c>
      <c r="L17" s="105"/>
      <c r="M17" s="129">
        <f>IF(RiskLogTable[[#This Row],[Likelihood ]]="Rare",1,IF(RiskLogTable[[#This Row],[Likelihood ]]="Unlikely",2,IF(RiskLogTable[[#This Row],[Likelihood ]]="Possible",3,IF(RiskLogTable[[#This Row],[Likelihood ]]="Likely",4,IF(RiskLogTable[[#This Row],[Likelihood ]]="Almost Certain",5,0)))))</f>
        <v>0</v>
      </c>
      <c r="N17" s="106" t="str">
        <f>IF(RiskLogTable[[#This Row],[Likelihood Score ]]=5,"5",IF(RiskLogTable[[#This Row],[Likelihood Score ]]=4,"3",IF(RiskLogTable[[#This Row],[Likelihood Score ]]=3,"1",IF(RiskLogTable[[#This Row],[Likelihood Score ]]=2,"1",IF(RiskLogTable[[#This Row],[Likelihood Score ]]=1,"1","0")))))</f>
        <v>0</v>
      </c>
      <c r="O17" s="133">
        <f>RiskLogTable[[#This Row],[Severity Score]]*RiskLogTable[[#This Row],[Likelihood Score ]]</f>
        <v>0</v>
      </c>
      <c r="P17"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7" s="102"/>
      <c r="R17" s="104"/>
      <c r="S17" s="101"/>
      <c r="T17" s="101"/>
      <c r="U17" s="101"/>
      <c r="V17"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7" s="101"/>
      <c r="X17"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7" s="130">
        <f>RiskLogTable[[#This Row],[RESIDUAL Severity Score]]*RiskLogTable[[#This Row],[RESIDUAL Likelihood Score]]</f>
        <v>0</v>
      </c>
      <c r="Z17" s="101"/>
      <c r="AA17" s="102"/>
      <c r="AB17" s="102"/>
      <c r="AC17" s="102"/>
      <c r="AD17" s="102"/>
      <c r="AE17" s="109"/>
      <c r="AF17" s="102" t="b">
        <f>IF(RiskLogTable[[#This Row],[Risk Proximity]]="Short Term (1-3 months)",1,IF(RiskLogTable[[#This Row],[Risk Proximity]]="Imminent (less than 1 month)",0,IF(RiskLogTable[[#This Row],[Risk Proximity]]="Medium Term (4-6 months)",3,IF(RiskLogTable[Risk Proximity]="Long Term (7 months or more)",4))))</f>
        <v>0</v>
      </c>
      <c r="AO17"/>
      <c r="AP17"/>
    </row>
    <row r="18" spans="1:42" hidden="1" x14ac:dyDescent="0.45">
      <c r="A18" s="125" t="s">
        <v>399</v>
      </c>
      <c r="B18" s="104"/>
      <c r="C18" s="112"/>
      <c r="D18" s="104"/>
      <c r="E18" s="102"/>
      <c r="F18" s="102"/>
      <c r="G18" s="104"/>
      <c r="H18" s="104"/>
      <c r="I18" s="105"/>
      <c r="J18" s="129">
        <f>IF(RiskLogTable[[#This Row],[Severity]]="Insignificant",1,IF(RiskLogTable[[#This Row],[Severity]]="Minor",2,IF(RiskLogTable[[#This Row],[Severity]]="Moderate",3,IF(RiskLogTable[[#This Row],[Severity]]="Major",4,IF(RiskLogTable[[#This Row],[Severity]]="Significant",5,0)))))</f>
        <v>0</v>
      </c>
      <c r="K18" s="106" t="str">
        <f>IF(RiskLogTable[[#This Row],[Severity Score]]=5,"3",IF(RiskLogTable[[#This Row],[Severity Score]]=4,"2",IF(RiskLogTable[[#This Row],[Severity Score]]=3,"1",IF(RiskLogTable[[#This Row],[Severity Score]]=2,"1",IF(RiskLogTable[[#This Row],[Severity Score]]=1,"1","0")))))</f>
        <v>0</v>
      </c>
      <c r="L18" s="105"/>
      <c r="M18" s="129">
        <f>IF(RiskLogTable[[#This Row],[Likelihood ]]="Rare",1,IF(RiskLogTable[[#This Row],[Likelihood ]]="Unlikely",2,IF(RiskLogTable[[#This Row],[Likelihood ]]="Possible",3,IF(RiskLogTable[[#This Row],[Likelihood ]]="Likely",4,IF(RiskLogTable[[#This Row],[Likelihood ]]="Almost Certain",5,0)))))</f>
        <v>0</v>
      </c>
      <c r="N18" s="106" t="str">
        <f>IF(RiskLogTable[[#This Row],[Likelihood Score ]]=5,"5",IF(RiskLogTable[[#This Row],[Likelihood Score ]]=4,"3",IF(RiskLogTable[[#This Row],[Likelihood Score ]]=3,"1",IF(RiskLogTable[[#This Row],[Likelihood Score ]]=2,"1",IF(RiskLogTable[[#This Row],[Likelihood Score ]]=1,"1","0")))))</f>
        <v>0</v>
      </c>
      <c r="O18" s="133">
        <f>RiskLogTable[[#This Row],[Severity Score]]*RiskLogTable[[#This Row],[Likelihood Score ]]</f>
        <v>0</v>
      </c>
      <c r="P18"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8" s="102"/>
      <c r="R18" s="104"/>
      <c r="S18" s="101"/>
      <c r="T18" s="101"/>
      <c r="U18" s="101"/>
      <c r="V18"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8" s="101"/>
      <c r="X18"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8" s="130">
        <f>RiskLogTable[[#This Row],[RESIDUAL Severity Score]]*RiskLogTable[[#This Row],[RESIDUAL Likelihood Score]]</f>
        <v>0</v>
      </c>
      <c r="Z18" s="101"/>
      <c r="AA18" s="102"/>
      <c r="AB18" s="102"/>
      <c r="AC18" s="102"/>
      <c r="AD18" s="102"/>
      <c r="AE18" s="109"/>
      <c r="AF18" s="102" t="b">
        <f>IF(RiskLogTable[[#This Row],[Risk Proximity]]="Short Term (1-3 months)",1,IF(RiskLogTable[[#This Row],[Risk Proximity]]="Imminent (less than 1 month)",0,IF(RiskLogTable[[#This Row],[Risk Proximity]]="Medium Term (4-6 months)",3,IF(RiskLogTable[Risk Proximity]="Long Term (7 months or more)",4))))</f>
        <v>0</v>
      </c>
      <c r="AO18"/>
      <c r="AP18"/>
    </row>
    <row r="19" spans="1:42" hidden="1" x14ac:dyDescent="0.45">
      <c r="A19" s="125" t="s">
        <v>399</v>
      </c>
      <c r="B19" s="104"/>
      <c r="C19" s="112"/>
      <c r="D19" s="104"/>
      <c r="E19" s="102"/>
      <c r="F19" s="102"/>
      <c r="G19" s="104"/>
      <c r="H19" s="104"/>
      <c r="I19" s="105"/>
      <c r="J19" s="129">
        <f>IF(RiskLogTable[[#This Row],[Severity]]="Insignificant",1,IF(RiskLogTable[[#This Row],[Severity]]="Minor",2,IF(RiskLogTable[[#This Row],[Severity]]="Moderate",3,IF(RiskLogTable[[#This Row],[Severity]]="Major",4,IF(RiskLogTable[[#This Row],[Severity]]="Significant",5,0)))))</f>
        <v>0</v>
      </c>
      <c r="K19" s="106" t="str">
        <f>IF(RiskLogTable[[#This Row],[Severity Score]]=5,"3",IF(RiskLogTable[[#This Row],[Severity Score]]=4,"2",IF(RiskLogTable[[#This Row],[Severity Score]]=3,"1",IF(RiskLogTable[[#This Row],[Severity Score]]=2,"1",IF(RiskLogTable[[#This Row],[Severity Score]]=1,"1","0")))))</f>
        <v>0</v>
      </c>
      <c r="L19" s="105"/>
      <c r="M19" s="129">
        <f>IF(RiskLogTable[[#This Row],[Likelihood ]]="Rare",1,IF(RiskLogTable[[#This Row],[Likelihood ]]="Unlikely",2,IF(RiskLogTable[[#This Row],[Likelihood ]]="Possible",3,IF(RiskLogTable[[#This Row],[Likelihood ]]="Likely",4,IF(RiskLogTable[[#This Row],[Likelihood ]]="Almost Certain",5,0)))))</f>
        <v>0</v>
      </c>
      <c r="N19" s="106" t="str">
        <f>IF(RiskLogTable[[#This Row],[Likelihood Score ]]=5,"5",IF(RiskLogTable[[#This Row],[Likelihood Score ]]=4,"3",IF(RiskLogTable[[#This Row],[Likelihood Score ]]=3,"1",IF(RiskLogTable[[#This Row],[Likelihood Score ]]=2,"1",IF(RiskLogTable[[#This Row],[Likelihood Score ]]=1,"1","0")))))</f>
        <v>0</v>
      </c>
      <c r="O19" s="133">
        <f>RiskLogTable[[#This Row],[Severity Score]]*RiskLogTable[[#This Row],[Likelihood Score ]]</f>
        <v>0</v>
      </c>
      <c r="P19"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9" s="102"/>
      <c r="R19" s="104"/>
      <c r="S19" s="101"/>
      <c r="T19" s="101"/>
      <c r="U19" s="101"/>
      <c r="V19"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9" s="101"/>
      <c r="X19"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9" s="130">
        <f>RiskLogTable[[#This Row],[RESIDUAL Severity Score]]*RiskLogTable[[#This Row],[RESIDUAL Likelihood Score]]</f>
        <v>0</v>
      </c>
      <c r="Z19" s="101"/>
      <c r="AA19" s="102"/>
      <c r="AB19" s="102"/>
      <c r="AC19" s="102"/>
      <c r="AD19" s="102"/>
      <c r="AE19" s="109"/>
      <c r="AF19" s="102" t="b">
        <f>IF(RiskLogTable[[#This Row],[Risk Proximity]]="Short Term (1-3 months)",1,IF(RiskLogTable[[#This Row],[Risk Proximity]]="Imminent (less than 1 month)",0,IF(RiskLogTable[[#This Row],[Risk Proximity]]="Medium Term (4-6 months)",3,IF(RiskLogTable[Risk Proximity]="Long Term (7 months or more)",4))))</f>
        <v>0</v>
      </c>
      <c r="AO19"/>
      <c r="AP19"/>
    </row>
    <row r="20" spans="1:42" hidden="1" x14ac:dyDescent="0.45">
      <c r="A20" s="125" t="s">
        <v>399</v>
      </c>
      <c r="B20" s="104"/>
      <c r="C20" s="112"/>
      <c r="D20"/>
      <c r="E20" s="102"/>
      <c r="F20" s="102"/>
      <c r="G20" s="104"/>
      <c r="H20" s="104"/>
      <c r="I20" s="105"/>
      <c r="J20" s="129">
        <f>IF(RiskLogTable[[#This Row],[Severity]]="Insignificant",1,IF(RiskLogTable[[#This Row],[Severity]]="Minor",2,IF(RiskLogTable[[#This Row],[Severity]]="Moderate",3,IF(RiskLogTable[[#This Row],[Severity]]="Major",4,IF(RiskLogTable[[#This Row],[Severity]]="Significant",5,0)))))</f>
        <v>0</v>
      </c>
      <c r="K20" s="106" t="str">
        <f>IF(RiskLogTable[[#This Row],[Severity Score]]=5,"3",IF(RiskLogTable[[#This Row],[Severity Score]]=4,"2",IF(RiskLogTable[[#This Row],[Severity Score]]=3,"1",IF(RiskLogTable[[#This Row],[Severity Score]]=2,"1",IF(RiskLogTable[[#This Row],[Severity Score]]=1,"1","0")))))</f>
        <v>0</v>
      </c>
      <c r="L20" s="105"/>
      <c r="M20" s="129">
        <f>IF(RiskLogTable[[#This Row],[Likelihood ]]="Rare",1,IF(RiskLogTable[[#This Row],[Likelihood ]]="Unlikely",2,IF(RiskLogTable[[#This Row],[Likelihood ]]="Possible",3,IF(RiskLogTable[[#This Row],[Likelihood ]]="Likely",4,IF(RiskLogTable[[#This Row],[Likelihood ]]="Almost Certain",5,0)))))</f>
        <v>0</v>
      </c>
      <c r="N20" s="106" t="str">
        <f>IF(RiskLogTable[[#This Row],[Likelihood Score ]]=5,"5",IF(RiskLogTable[[#This Row],[Likelihood Score ]]=4,"3",IF(RiskLogTable[[#This Row],[Likelihood Score ]]=3,"1",IF(RiskLogTable[[#This Row],[Likelihood Score ]]=2,"1",IF(RiskLogTable[[#This Row],[Likelihood Score ]]=1,"1","0")))))</f>
        <v>0</v>
      </c>
      <c r="O20" s="133">
        <f>RiskLogTable[[#This Row],[Severity Score]]*RiskLogTable[[#This Row],[Likelihood Score ]]</f>
        <v>0</v>
      </c>
      <c r="P20"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20" s="104"/>
      <c r="R20" s="104"/>
      <c r="S20" s="109"/>
      <c r="T20" s="109"/>
      <c r="U20" s="109"/>
      <c r="V20"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20" s="109"/>
      <c r="X20"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20" s="136">
        <f>RiskLogTable[[#This Row],[RESIDUAL Severity Score]]*RiskLogTable[[#This Row],[RESIDUAL Likelihood Score]]</f>
        <v>0</v>
      </c>
      <c r="Z20" s="101"/>
      <c r="AA20" s="102"/>
      <c r="AB20" s="102"/>
      <c r="AC20" s="102"/>
      <c r="AD20" s="102"/>
      <c r="AE20" s="115"/>
      <c r="AF20" s="102" t="b">
        <f>IF(RiskLogTable[[#This Row],[Risk Proximity]]="Short Term (1-3 months)",1,IF(RiskLogTable[[#This Row],[Risk Proximity]]="Imminent (less than 1 month)",0,IF(RiskLogTable[[#This Row],[Risk Proximity]]="Medium Term (4-6 months)",3,IF(RiskLogTable[Risk Proximity]="Long Term (7 months or more)",4))))</f>
        <v>0</v>
      </c>
      <c r="AO20"/>
      <c r="AP20"/>
    </row>
    <row r="21" spans="1:42" hidden="1" x14ac:dyDescent="0.45">
      <c r="A21" s="125" t="s">
        <v>399</v>
      </c>
      <c r="B21" s="104"/>
      <c r="C21" s="112"/>
      <c r="D21"/>
      <c r="E21" s="102"/>
      <c r="F21" s="102"/>
      <c r="G21" s="104"/>
      <c r="H21" s="104"/>
      <c r="I21" s="105"/>
      <c r="J21" s="129">
        <f>IF(RiskLogTable[[#This Row],[Severity]]="Insignificant",1,IF(RiskLogTable[[#This Row],[Severity]]="Minor",2,IF(RiskLogTable[[#This Row],[Severity]]="Moderate",3,IF(RiskLogTable[[#This Row],[Severity]]="Major",4,IF(RiskLogTable[[#This Row],[Severity]]="Significant",5,0)))))</f>
        <v>0</v>
      </c>
      <c r="K21" s="106" t="str">
        <f>IF(RiskLogTable[[#This Row],[Severity Score]]=5,"3",IF(RiskLogTable[[#This Row],[Severity Score]]=4,"2",IF(RiskLogTable[[#This Row],[Severity Score]]=3,"1",IF(RiskLogTable[[#This Row],[Severity Score]]=2,"1",IF(RiskLogTable[[#This Row],[Severity Score]]=1,"1","0")))))</f>
        <v>0</v>
      </c>
      <c r="L21" s="105"/>
      <c r="M21" s="129">
        <f>IF(RiskLogTable[[#This Row],[Likelihood ]]="Rare",1,IF(RiskLogTable[[#This Row],[Likelihood ]]="Unlikely",2,IF(RiskLogTable[[#This Row],[Likelihood ]]="Possible",3,IF(RiskLogTable[[#This Row],[Likelihood ]]="Likely",4,IF(RiskLogTable[[#This Row],[Likelihood ]]="Almost Certain",5,0)))))</f>
        <v>0</v>
      </c>
      <c r="N21" s="106" t="str">
        <f>IF(RiskLogTable[[#This Row],[Likelihood Score ]]=5,"5",IF(RiskLogTable[[#This Row],[Likelihood Score ]]=4,"3",IF(RiskLogTable[[#This Row],[Likelihood Score ]]=3,"1",IF(RiskLogTable[[#This Row],[Likelihood Score ]]=2,"1",IF(RiskLogTable[[#This Row],[Likelihood Score ]]=1,"1","0")))))</f>
        <v>0</v>
      </c>
      <c r="O21" s="133">
        <f>RiskLogTable[[#This Row],[Severity Score]]*RiskLogTable[[#This Row],[Likelihood Score ]]</f>
        <v>0</v>
      </c>
      <c r="P21"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21" s="104"/>
      <c r="R21" s="104"/>
      <c r="S21" s="109"/>
      <c r="T21" s="109"/>
      <c r="U21" s="109"/>
      <c r="V21"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21" s="109"/>
      <c r="X21"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21" s="136">
        <f>RiskLogTable[[#This Row],[RESIDUAL Severity Score]]*RiskLogTable[[#This Row],[RESIDUAL Likelihood Score]]</f>
        <v>0</v>
      </c>
      <c r="Z21" s="101"/>
      <c r="AA21" s="102"/>
      <c r="AB21" s="102"/>
      <c r="AC21" s="102"/>
      <c r="AD21" s="102"/>
      <c r="AE21" s="115"/>
      <c r="AF21" s="102" t="b">
        <f>IF(RiskLogTable[[#This Row],[Risk Proximity]]="Short Term (1-3 months)",1,IF(RiskLogTable[[#This Row],[Risk Proximity]]="Imminent (less than 1 month)",0,IF(RiskLogTable[[#This Row],[Risk Proximity]]="Medium Term (4-6 months)",3,IF(RiskLogTable[Risk Proximity]="Long Term (7 months or more)",4))))</f>
        <v>0</v>
      </c>
      <c r="AO21"/>
      <c r="AP21"/>
    </row>
    <row r="22" spans="1:42" hidden="1" x14ac:dyDescent="0.45">
      <c r="A22" s="125" t="s">
        <v>399</v>
      </c>
      <c r="B22" s="104"/>
      <c r="C22" s="112"/>
      <c r="D22" s="104"/>
      <c r="E22" s="102"/>
      <c r="F22" s="102"/>
      <c r="G22" s="104"/>
      <c r="H22" s="104"/>
      <c r="I22" s="105"/>
      <c r="J22" s="129">
        <f>IF(RiskLogTable[[#This Row],[Severity]]="Insignificant",1,IF(RiskLogTable[[#This Row],[Severity]]="Minor",2,IF(RiskLogTable[[#This Row],[Severity]]="Moderate",3,IF(RiskLogTable[[#This Row],[Severity]]="Major",4,IF(RiskLogTable[[#This Row],[Severity]]="Significant",5,0)))))</f>
        <v>0</v>
      </c>
      <c r="K22" s="106" t="str">
        <f>IF(RiskLogTable[[#This Row],[Severity Score]]=5,"3",IF(RiskLogTable[[#This Row],[Severity Score]]=4,"2",IF(RiskLogTable[[#This Row],[Severity Score]]=3,"1",IF(RiskLogTable[[#This Row],[Severity Score]]=2,"1",IF(RiskLogTable[[#This Row],[Severity Score]]=1,"1","0")))))</f>
        <v>0</v>
      </c>
      <c r="L22" s="105"/>
      <c r="M22" s="129">
        <f>IF(RiskLogTable[[#This Row],[Likelihood ]]="Rare",1,IF(RiskLogTable[[#This Row],[Likelihood ]]="Unlikely",2,IF(RiskLogTable[[#This Row],[Likelihood ]]="Possible",3,IF(RiskLogTable[[#This Row],[Likelihood ]]="Likely",4,IF(RiskLogTable[[#This Row],[Likelihood ]]="Almost Certain",5,0)))))</f>
        <v>0</v>
      </c>
      <c r="N22" s="106" t="str">
        <f>IF(RiskLogTable[[#This Row],[Likelihood Score ]]=5,"5",IF(RiskLogTable[[#This Row],[Likelihood Score ]]=4,"3",IF(RiskLogTable[[#This Row],[Likelihood Score ]]=3,"1",IF(RiskLogTable[[#This Row],[Likelihood Score ]]=2,"1",IF(RiskLogTable[[#This Row],[Likelihood Score ]]=1,"1","0")))))</f>
        <v>0</v>
      </c>
      <c r="O22" s="133">
        <f>RiskLogTable[[#This Row],[Severity Score]]*RiskLogTable[[#This Row],[Likelihood Score ]]</f>
        <v>0</v>
      </c>
      <c r="P22"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22" s="102"/>
      <c r="R22" s="104"/>
      <c r="S22" s="101"/>
      <c r="T22" s="101"/>
      <c r="U22" s="101"/>
      <c r="V22"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22" s="101"/>
      <c r="X22"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22" s="130">
        <f>RiskLogTable[[#This Row],[RESIDUAL Severity Score]]*RiskLogTable[[#This Row],[RESIDUAL Likelihood Score]]</f>
        <v>0</v>
      </c>
      <c r="Z22" s="101"/>
      <c r="AA22" s="102"/>
      <c r="AB22" s="102"/>
      <c r="AC22" s="102"/>
      <c r="AD22" s="102"/>
      <c r="AE22" s="109"/>
      <c r="AF22" s="102" t="b">
        <f>IF(RiskLogTable[[#This Row],[Risk Proximity]]="Short Term (1-3 months)",1,IF(RiskLogTable[[#This Row],[Risk Proximity]]="Imminent (less than 1 month)",0,IF(RiskLogTable[[#This Row],[Risk Proximity]]="Medium Term (4-6 months)",3,IF(RiskLogTable[Risk Proximity]="Long Term (7 months or more)",4))))</f>
        <v>0</v>
      </c>
      <c r="AO22"/>
      <c r="AP22"/>
    </row>
    <row r="23" spans="1:42" hidden="1" x14ac:dyDescent="0.45">
      <c r="A23" s="125" t="s">
        <v>399</v>
      </c>
      <c r="B23" s="118"/>
      <c r="C23" s="118"/>
      <c r="D23" s="109"/>
      <c r="E23" s="102"/>
      <c r="F23" s="101"/>
      <c r="G23" s="104"/>
      <c r="H23" s="109"/>
      <c r="I23" s="105"/>
      <c r="J23" s="130">
        <f>IF(RiskLogTable[[#This Row],[Severity]]="Insignificant",1,IF(RiskLogTable[[#This Row],[Severity]]="Minor",2,IF(RiskLogTable[[#This Row],[Severity]]="Moderate",3,IF(RiskLogTable[[#This Row],[Severity]]="Major",4,IF(RiskLogTable[[#This Row],[Severity]]="Significant",5,0)))))</f>
        <v>0</v>
      </c>
      <c r="K23" s="119" t="str">
        <f>IF(RiskLogTable[[#This Row],[Severity Score]]=5,"3",IF(RiskLogTable[[#This Row],[Severity Score]]=4,"2",IF(RiskLogTable[[#This Row],[Severity Score]]=3,"1",IF(RiskLogTable[[#This Row],[Severity Score]]=2,"1",IF(RiskLogTable[[#This Row],[Severity Score]]=1,"1","0")))))</f>
        <v>0</v>
      </c>
      <c r="L23" s="105"/>
      <c r="M23" s="129"/>
      <c r="N23" s="119" t="str">
        <f>IF(RiskLogTable[[#This Row],[Likelihood Score ]]=5,"5",IF(RiskLogTable[[#This Row],[Likelihood Score ]]=4,"3",IF(RiskLogTable[[#This Row],[Likelihood Score ]]=3,"1",IF(RiskLogTable[[#This Row],[Likelihood Score ]]=2,"1",IF(RiskLogTable[[#This Row],[Likelihood Score ]]=1,"1","0")))))</f>
        <v>0</v>
      </c>
      <c r="O23" s="134">
        <f>RiskLogTable[[#This Row],[Severity Score]]*RiskLogTable[[#This Row],[Likelihood Score ]]</f>
        <v>0</v>
      </c>
      <c r="P23"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23" s="101"/>
      <c r="R23" s="101"/>
      <c r="S23" s="101"/>
      <c r="T23" s="101"/>
      <c r="U23" s="101"/>
      <c r="V23"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23" s="101"/>
      <c r="X23"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23" s="130">
        <f>RiskLogTable[[#This Row],[RESIDUAL Severity Score]]*RiskLogTable[[#This Row],[RESIDUAL Likelihood Score]]</f>
        <v>0</v>
      </c>
      <c r="Z23" s="101"/>
      <c r="AA23" s="101"/>
      <c r="AB23" s="101"/>
      <c r="AC23" s="102"/>
      <c r="AD23" s="102"/>
      <c r="AE23" s="109"/>
      <c r="AF23" s="102" t="b">
        <f>IF(RiskLogTable[[#This Row],[Risk Proximity]]="Short Term (1-3 months)",1,IF(RiskLogTable[[#This Row],[Risk Proximity]]="Imminent (less than 1 month)",0,IF(RiskLogTable[[#This Row],[Risk Proximity]]="Medium Term (4-6 months)",3,IF(RiskLogTable[Risk Proximity]="Long Term (7 months or more)",4))))</f>
        <v>0</v>
      </c>
      <c r="AO23"/>
      <c r="AP23"/>
    </row>
    <row r="24" spans="1:42" hidden="1" x14ac:dyDescent="0.45">
      <c r="A24" s="125" t="s">
        <v>399</v>
      </c>
      <c r="B24" s="118"/>
      <c r="C24" s="118"/>
      <c r="D24" s="109"/>
      <c r="E24" s="102"/>
      <c r="F24" s="101"/>
      <c r="G24" s="104"/>
      <c r="H24" s="109"/>
      <c r="I24" s="105"/>
      <c r="J24" s="130">
        <f>IF(RiskLogTable[[#This Row],[Severity]]="Insignificant",1,IF(RiskLogTable[[#This Row],[Severity]]="Minor",2,IF(RiskLogTable[[#This Row],[Severity]]="Moderate",3,IF(RiskLogTable[[#This Row],[Severity]]="Major",4,IF(RiskLogTable[[#This Row],[Severity]]="Significant",5,0)))))</f>
        <v>0</v>
      </c>
      <c r="K24" s="119" t="str">
        <f>IF(RiskLogTable[[#This Row],[Severity Score]]=5,"3",IF(RiskLogTable[[#This Row],[Severity Score]]=4,"2",IF(RiskLogTable[[#This Row],[Severity Score]]=3,"1",IF(RiskLogTable[[#This Row],[Severity Score]]=2,"1",IF(RiskLogTable[[#This Row],[Severity Score]]=1,"1","0")))))</f>
        <v>0</v>
      </c>
      <c r="L24" s="105"/>
      <c r="M24" s="129"/>
      <c r="N24" s="119" t="str">
        <f>IF(RiskLogTable[[#This Row],[Likelihood Score ]]=5,"5",IF(RiskLogTable[[#This Row],[Likelihood Score ]]=4,"3",IF(RiskLogTable[[#This Row],[Likelihood Score ]]=3,"1",IF(RiskLogTable[[#This Row],[Likelihood Score ]]=2,"1",IF(RiskLogTable[[#This Row],[Likelihood Score ]]=1,"1","0")))))</f>
        <v>0</v>
      </c>
      <c r="O24" s="134">
        <f>RiskLogTable[[#This Row],[Severity Score]]*RiskLogTable[[#This Row],[Likelihood Score ]]</f>
        <v>0</v>
      </c>
      <c r="P24"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24" s="101"/>
      <c r="R24" s="101"/>
      <c r="S24" s="101"/>
      <c r="T24" s="101"/>
      <c r="U24" s="101"/>
      <c r="V24"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24" s="101"/>
      <c r="X24"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24" s="130">
        <f>RiskLogTable[[#This Row],[RESIDUAL Severity Score]]*RiskLogTable[[#This Row],[RESIDUAL Likelihood Score]]</f>
        <v>0</v>
      </c>
      <c r="Z24" s="101"/>
      <c r="AA24" s="101"/>
      <c r="AB24" s="101"/>
      <c r="AC24" s="102"/>
      <c r="AD24" s="102"/>
      <c r="AE24" s="109"/>
      <c r="AF24" s="102" t="b">
        <f>IF(RiskLogTable[[#This Row],[Risk Proximity]]="Short Term (1-3 months)",1,IF(RiskLogTable[[#This Row],[Risk Proximity]]="Imminent (less than 1 month)",0,IF(RiskLogTable[[#This Row],[Risk Proximity]]="Medium Term (4-6 months)",3,IF(RiskLogTable[Risk Proximity]="Long Term (7 months or more)",4))))</f>
        <v>0</v>
      </c>
      <c r="AO24"/>
      <c r="AP24"/>
    </row>
    <row r="25" spans="1:42" hidden="1" x14ac:dyDescent="0.45">
      <c r="A25" s="125" t="s">
        <v>399</v>
      </c>
      <c r="B25" s="118"/>
      <c r="C25" s="118"/>
      <c r="D25" s="109"/>
      <c r="E25" s="102"/>
      <c r="F25" s="101"/>
      <c r="G25" s="104"/>
      <c r="H25" s="109"/>
      <c r="I25" s="105"/>
      <c r="J25" s="130">
        <f>IF(RiskLogTable[[#This Row],[Severity]]="Insignificant",1,IF(RiskLogTable[[#This Row],[Severity]]="Minor",2,IF(RiskLogTable[[#This Row],[Severity]]="Moderate",3,IF(RiskLogTable[[#This Row],[Severity]]="Major",4,IF(RiskLogTable[[#This Row],[Severity]]="Significant",5,0)))))</f>
        <v>0</v>
      </c>
      <c r="K25" s="119" t="str">
        <f>IF(RiskLogTable[[#This Row],[Severity Score]]=5,"3",IF(RiskLogTable[[#This Row],[Severity Score]]=4,"2",IF(RiskLogTable[[#This Row],[Severity Score]]=3,"1",IF(RiskLogTable[[#This Row],[Severity Score]]=2,"1",IF(RiskLogTable[[#This Row],[Severity Score]]=1,"1","0")))))</f>
        <v>0</v>
      </c>
      <c r="L25" s="105"/>
      <c r="M25" s="129"/>
      <c r="N25" s="119" t="str">
        <f>IF(RiskLogTable[[#This Row],[Likelihood Score ]]=5,"5",IF(RiskLogTable[[#This Row],[Likelihood Score ]]=4,"3",IF(RiskLogTable[[#This Row],[Likelihood Score ]]=3,"1",IF(RiskLogTable[[#This Row],[Likelihood Score ]]=2,"1",IF(RiskLogTable[[#This Row],[Likelihood Score ]]=1,"1","0")))))</f>
        <v>0</v>
      </c>
      <c r="O25" s="134">
        <f>RiskLogTable[[#This Row],[Severity Score]]*RiskLogTable[[#This Row],[Likelihood Score ]]</f>
        <v>0</v>
      </c>
      <c r="P25"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25" s="101"/>
      <c r="R25" s="101"/>
      <c r="S25" s="101"/>
      <c r="T25" s="101"/>
      <c r="U25" s="101"/>
      <c r="V25"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25" s="101"/>
      <c r="X25"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25" s="130">
        <f>RiskLogTable[[#This Row],[RESIDUAL Severity Score]]*RiskLogTable[[#This Row],[RESIDUAL Likelihood Score]]</f>
        <v>0</v>
      </c>
      <c r="Z25" s="101"/>
      <c r="AA25" s="101"/>
      <c r="AB25" s="101"/>
      <c r="AC25" s="102"/>
      <c r="AD25" s="102"/>
      <c r="AE25" s="109"/>
      <c r="AF25" s="102" t="b">
        <f>IF(RiskLogTable[[#This Row],[Risk Proximity]]="Short Term (1-3 months)",1,IF(RiskLogTable[[#This Row],[Risk Proximity]]="Imminent (less than 1 month)",0,IF(RiskLogTable[[#This Row],[Risk Proximity]]="Medium Term (4-6 months)",3,IF(RiskLogTable[Risk Proximity]="Long Term (7 months or more)",4))))</f>
        <v>0</v>
      </c>
      <c r="AO25"/>
      <c r="AP25"/>
    </row>
    <row r="26" spans="1:42" hidden="1" x14ac:dyDescent="0.45">
      <c r="A26" s="125" t="s">
        <v>399</v>
      </c>
      <c r="B26" s="118"/>
      <c r="C26" s="118"/>
      <c r="D26" s="109"/>
      <c r="E26" s="102"/>
      <c r="F26" s="101"/>
      <c r="G26" s="104"/>
      <c r="H26" s="109"/>
      <c r="I26" s="105"/>
      <c r="J26" s="130">
        <f>IF(RiskLogTable[[#This Row],[Severity]]="Insignificant",1,IF(RiskLogTable[[#This Row],[Severity]]="Minor",2,IF(RiskLogTable[[#This Row],[Severity]]="Moderate",3,IF(RiskLogTable[[#This Row],[Severity]]="Major",4,IF(RiskLogTable[[#This Row],[Severity]]="Significant",5,0)))))</f>
        <v>0</v>
      </c>
      <c r="K26" s="119" t="str">
        <f>IF(RiskLogTable[[#This Row],[Severity Score]]=5,"3",IF(RiskLogTable[[#This Row],[Severity Score]]=4,"2",IF(RiskLogTable[[#This Row],[Severity Score]]=3,"1",IF(RiskLogTable[[#This Row],[Severity Score]]=2,"1",IF(RiskLogTable[[#This Row],[Severity Score]]=1,"1","0")))))</f>
        <v>0</v>
      </c>
      <c r="L26" s="105"/>
      <c r="M26" s="129"/>
      <c r="N26" s="119" t="str">
        <f>IF(RiskLogTable[[#This Row],[Likelihood Score ]]=5,"5",IF(RiskLogTable[[#This Row],[Likelihood Score ]]=4,"3",IF(RiskLogTable[[#This Row],[Likelihood Score ]]=3,"1",IF(RiskLogTable[[#This Row],[Likelihood Score ]]=2,"1",IF(RiskLogTable[[#This Row],[Likelihood Score ]]=1,"1","0")))))</f>
        <v>0</v>
      </c>
      <c r="O26" s="134">
        <f>RiskLogTable[[#This Row],[Severity Score]]*RiskLogTable[[#This Row],[Likelihood Score ]]</f>
        <v>0</v>
      </c>
      <c r="P26"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26" s="101"/>
      <c r="R26" s="101"/>
      <c r="S26" s="101"/>
      <c r="T26" s="101"/>
      <c r="U26" s="101"/>
      <c r="V26"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26" s="101"/>
      <c r="X26"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26" s="130">
        <f>RiskLogTable[[#This Row],[RESIDUAL Severity Score]]*RiskLogTable[[#This Row],[RESIDUAL Likelihood Score]]</f>
        <v>0</v>
      </c>
      <c r="Z26" s="101"/>
      <c r="AA26" s="101"/>
      <c r="AB26" s="101"/>
      <c r="AC26" s="102"/>
      <c r="AD26" s="102"/>
      <c r="AE26" s="109"/>
      <c r="AF26" s="102" t="b">
        <f>IF(RiskLogTable[[#This Row],[Risk Proximity]]="Short Term (1-3 months)",1,IF(RiskLogTable[[#This Row],[Risk Proximity]]="Imminent (less than 1 month)",0,IF(RiskLogTable[[#This Row],[Risk Proximity]]="Medium Term (4-6 months)",3,IF(RiskLogTable[Risk Proximity]="Long Term (7 months or more)",4))))</f>
        <v>0</v>
      </c>
      <c r="AO26"/>
      <c r="AP26"/>
    </row>
    <row r="27" spans="1:42" hidden="1" x14ac:dyDescent="0.45">
      <c r="A27" s="125" t="s">
        <v>399</v>
      </c>
      <c r="B27" s="118"/>
      <c r="C27" s="118"/>
      <c r="D27" s="109"/>
      <c r="E27" s="102"/>
      <c r="F27" s="101"/>
      <c r="G27" s="104"/>
      <c r="H27" s="109"/>
      <c r="I27" s="105"/>
      <c r="J27" s="130">
        <f>IF(RiskLogTable[[#This Row],[Severity]]="Insignificant",1,IF(RiskLogTable[[#This Row],[Severity]]="Minor",2,IF(RiskLogTable[[#This Row],[Severity]]="Moderate",3,IF(RiskLogTable[[#This Row],[Severity]]="Major",4,IF(RiskLogTable[[#This Row],[Severity]]="Significant",5,0)))))</f>
        <v>0</v>
      </c>
      <c r="K27" s="119" t="str">
        <f>IF(RiskLogTable[[#This Row],[Severity Score]]=5,"3",IF(RiskLogTable[[#This Row],[Severity Score]]=4,"2",IF(RiskLogTable[[#This Row],[Severity Score]]=3,"1",IF(RiskLogTable[[#This Row],[Severity Score]]=2,"1",IF(RiskLogTable[[#This Row],[Severity Score]]=1,"1","0")))))</f>
        <v>0</v>
      </c>
      <c r="L27" s="105"/>
      <c r="M27" s="129"/>
      <c r="N27" s="119" t="str">
        <f>IF(RiskLogTable[[#This Row],[Likelihood Score ]]=5,"5",IF(RiskLogTable[[#This Row],[Likelihood Score ]]=4,"3",IF(RiskLogTable[[#This Row],[Likelihood Score ]]=3,"1",IF(RiskLogTable[[#This Row],[Likelihood Score ]]=2,"1",IF(RiskLogTable[[#This Row],[Likelihood Score ]]=1,"1","0")))))</f>
        <v>0</v>
      </c>
      <c r="O27" s="134">
        <f>RiskLogTable[[#This Row],[Severity Score]]*RiskLogTable[[#This Row],[Likelihood Score ]]</f>
        <v>0</v>
      </c>
      <c r="P27"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27" s="101"/>
      <c r="R27" s="101"/>
      <c r="S27" s="101"/>
      <c r="T27" s="101"/>
      <c r="U27" s="101"/>
      <c r="V27"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27" s="101"/>
      <c r="X27"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27" s="130">
        <f>RiskLogTable[[#This Row],[RESIDUAL Severity Score]]*RiskLogTable[[#This Row],[RESIDUAL Likelihood Score]]</f>
        <v>0</v>
      </c>
      <c r="Z27" s="101"/>
      <c r="AA27" s="101"/>
      <c r="AB27" s="101"/>
      <c r="AC27" s="102"/>
      <c r="AD27" s="102"/>
      <c r="AE27" s="109"/>
      <c r="AF27" s="102" t="b">
        <f>IF(RiskLogTable[[#This Row],[Risk Proximity]]="Short Term (1-3 months)",1,IF(RiskLogTable[[#This Row],[Risk Proximity]]="Imminent (less than 1 month)",0,IF(RiskLogTable[[#This Row],[Risk Proximity]]="Medium Term (4-6 months)",3,IF(RiskLogTable[Risk Proximity]="Long Term (7 months or more)",4))))</f>
        <v>0</v>
      </c>
      <c r="AO27"/>
      <c r="AP27"/>
    </row>
    <row r="28" spans="1:42" hidden="1" x14ac:dyDescent="0.45">
      <c r="A28" s="125" t="s">
        <v>399</v>
      </c>
      <c r="B28" s="118"/>
      <c r="C28" s="118"/>
      <c r="D28" s="109"/>
      <c r="E28" s="102"/>
      <c r="F28" s="101"/>
      <c r="G28" s="104"/>
      <c r="H28" s="109"/>
      <c r="I28" s="105"/>
      <c r="J28" s="130">
        <f>IF(RiskLogTable[[#This Row],[Severity]]="Insignificant",1,IF(RiskLogTable[[#This Row],[Severity]]="Minor",2,IF(RiskLogTable[[#This Row],[Severity]]="Moderate",3,IF(RiskLogTable[[#This Row],[Severity]]="Major",4,IF(RiskLogTable[[#This Row],[Severity]]="Significant",5,0)))))</f>
        <v>0</v>
      </c>
      <c r="K28" s="119" t="str">
        <f>IF(RiskLogTable[[#This Row],[Severity Score]]=5,"3",IF(RiskLogTable[[#This Row],[Severity Score]]=4,"2",IF(RiskLogTable[[#This Row],[Severity Score]]=3,"1",IF(RiskLogTable[[#This Row],[Severity Score]]=2,"1",IF(RiskLogTable[[#This Row],[Severity Score]]=1,"1","0")))))</f>
        <v>0</v>
      </c>
      <c r="L28" s="105"/>
      <c r="M28" s="129"/>
      <c r="N28" s="119" t="str">
        <f>IF(RiskLogTable[[#This Row],[Likelihood Score ]]=5,"5",IF(RiskLogTable[[#This Row],[Likelihood Score ]]=4,"3",IF(RiskLogTable[[#This Row],[Likelihood Score ]]=3,"1",IF(RiskLogTable[[#This Row],[Likelihood Score ]]=2,"1",IF(RiskLogTable[[#This Row],[Likelihood Score ]]=1,"1","0")))))</f>
        <v>0</v>
      </c>
      <c r="O28" s="134">
        <f>RiskLogTable[[#This Row],[Severity Score]]*RiskLogTable[[#This Row],[Likelihood Score ]]</f>
        <v>0</v>
      </c>
      <c r="P28"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28" s="101"/>
      <c r="R28" s="101"/>
      <c r="S28" s="101"/>
      <c r="T28" s="101"/>
      <c r="U28" s="101"/>
      <c r="V28"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28" s="101"/>
      <c r="X28"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28" s="130">
        <f>RiskLogTable[[#This Row],[RESIDUAL Severity Score]]*RiskLogTable[[#This Row],[RESIDUAL Likelihood Score]]</f>
        <v>0</v>
      </c>
      <c r="Z28" s="101"/>
      <c r="AA28" s="101"/>
      <c r="AB28" s="101"/>
      <c r="AC28" s="102"/>
      <c r="AD28" s="102"/>
      <c r="AE28" s="109"/>
      <c r="AF28" s="102" t="b">
        <f>IF(RiskLogTable[[#This Row],[Risk Proximity]]="Short Term (1-3 months)",1,IF(RiskLogTable[[#This Row],[Risk Proximity]]="Imminent (less than 1 month)",0,IF(RiskLogTable[[#This Row],[Risk Proximity]]="Medium Term (4-6 months)",3,IF(RiskLogTable[Risk Proximity]="Long Term (7 months or more)",4))))</f>
        <v>0</v>
      </c>
      <c r="AO28"/>
      <c r="AP28"/>
    </row>
    <row r="29" spans="1:42" hidden="1" x14ac:dyDescent="0.45">
      <c r="A29" s="125" t="s">
        <v>399</v>
      </c>
      <c r="B29" s="118"/>
      <c r="C29" s="118"/>
      <c r="D29" s="109"/>
      <c r="E29" s="102"/>
      <c r="F29" s="101"/>
      <c r="G29" s="104"/>
      <c r="H29" s="109"/>
      <c r="I29" s="105"/>
      <c r="J29" s="130">
        <f>IF(RiskLogTable[[#This Row],[Severity]]="Insignificant",1,IF(RiskLogTable[[#This Row],[Severity]]="Minor",2,IF(RiskLogTable[[#This Row],[Severity]]="Moderate",3,IF(RiskLogTable[[#This Row],[Severity]]="Major",4,IF(RiskLogTable[[#This Row],[Severity]]="Significant",5,0)))))</f>
        <v>0</v>
      </c>
      <c r="K29" s="119" t="str">
        <f>IF(RiskLogTable[[#This Row],[Severity Score]]=5,"3",IF(RiskLogTable[[#This Row],[Severity Score]]=4,"2",IF(RiskLogTable[[#This Row],[Severity Score]]=3,"1",IF(RiskLogTable[[#This Row],[Severity Score]]=2,"1",IF(RiskLogTable[[#This Row],[Severity Score]]=1,"1","0")))))</f>
        <v>0</v>
      </c>
      <c r="L29" s="105"/>
      <c r="M29" s="129"/>
      <c r="N29" s="119" t="str">
        <f>IF(RiskLogTable[[#This Row],[Likelihood Score ]]=5,"5",IF(RiskLogTable[[#This Row],[Likelihood Score ]]=4,"3",IF(RiskLogTable[[#This Row],[Likelihood Score ]]=3,"1",IF(RiskLogTable[[#This Row],[Likelihood Score ]]=2,"1",IF(RiskLogTable[[#This Row],[Likelihood Score ]]=1,"1","0")))))</f>
        <v>0</v>
      </c>
      <c r="O29" s="134">
        <f>RiskLogTable[[#This Row],[Severity Score]]*RiskLogTable[[#This Row],[Likelihood Score ]]</f>
        <v>0</v>
      </c>
      <c r="P29"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29" s="101"/>
      <c r="R29" s="101"/>
      <c r="S29" s="101"/>
      <c r="T29" s="101"/>
      <c r="U29" s="101"/>
      <c r="V29"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29" s="101"/>
      <c r="X29"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29" s="130">
        <f>RiskLogTable[[#This Row],[RESIDUAL Severity Score]]*RiskLogTable[[#This Row],[RESIDUAL Likelihood Score]]</f>
        <v>0</v>
      </c>
      <c r="Z29" s="101"/>
      <c r="AA29" s="101"/>
      <c r="AB29" s="101"/>
      <c r="AC29" s="102"/>
      <c r="AD29" s="102"/>
      <c r="AE29" s="109"/>
      <c r="AF29" s="102" t="b">
        <f>IF(RiskLogTable[[#This Row],[Risk Proximity]]="Short Term (1-3 months)",1,IF(RiskLogTable[[#This Row],[Risk Proximity]]="Imminent (less than 1 month)",0,IF(RiskLogTable[[#This Row],[Risk Proximity]]="Medium Term (4-6 months)",3,IF(RiskLogTable[Risk Proximity]="Long Term (7 months or more)",4))))</f>
        <v>0</v>
      </c>
      <c r="AO29"/>
      <c r="AP29"/>
    </row>
    <row r="30" spans="1:42" hidden="1" x14ac:dyDescent="0.45">
      <c r="A30" s="125" t="s">
        <v>399</v>
      </c>
      <c r="B30" s="118"/>
      <c r="C30" s="118"/>
      <c r="D30" s="109"/>
      <c r="E30" s="102"/>
      <c r="F30" s="101"/>
      <c r="G30" s="104"/>
      <c r="H30" s="109"/>
      <c r="I30" s="105"/>
      <c r="J30" s="130">
        <f>IF(RiskLogTable[[#This Row],[Severity]]="Insignificant",1,IF(RiskLogTable[[#This Row],[Severity]]="Minor",2,IF(RiskLogTable[[#This Row],[Severity]]="Moderate",3,IF(RiskLogTable[[#This Row],[Severity]]="Major",4,IF(RiskLogTable[[#This Row],[Severity]]="Significant",5,0)))))</f>
        <v>0</v>
      </c>
      <c r="K30" s="119" t="str">
        <f>IF(RiskLogTable[[#This Row],[Severity Score]]=5,"3",IF(RiskLogTable[[#This Row],[Severity Score]]=4,"2",IF(RiskLogTable[[#This Row],[Severity Score]]=3,"1",IF(RiskLogTable[[#This Row],[Severity Score]]=2,"1",IF(RiskLogTable[[#This Row],[Severity Score]]=1,"1","0")))))</f>
        <v>0</v>
      </c>
      <c r="L30" s="105"/>
      <c r="M30" s="129"/>
      <c r="N30" s="119" t="str">
        <f>IF(RiskLogTable[[#This Row],[Likelihood Score ]]=5,"5",IF(RiskLogTable[[#This Row],[Likelihood Score ]]=4,"3",IF(RiskLogTable[[#This Row],[Likelihood Score ]]=3,"1",IF(RiskLogTable[[#This Row],[Likelihood Score ]]=2,"1",IF(RiskLogTable[[#This Row],[Likelihood Score ]]=1,"1","0")))))</f>
        <v>0</v>
      </c>
      <c r="O30" s="134">
        <f>RiskLogTable[[#This Row],[Severity Score]]*RiskLogTable[[#This Row],[Likelihood Score ]]</f>
        <v>0</v>
      </c>
      <c r="P30"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30" s="101"/>
      <c r="R30" s="101"/>
      <c r="S30" s="101"/>
      <c r="T30" s="101"/>
      <c r="U30" s="101"/>
      <c r="V30"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30" s="101"/>
      <c r="X30"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30" s="130">
        <f>RiskLogTable[[#This Row],[RESIDUAL Severity Score]]*RiskLogTable[[#This Row],[RESIDUAL Likelihood Score]]</f>
        <v>0</v>
      </c>
      <c r="Z30" s="101"/>
      <c r="AA30" s="101"/>
      <c r="AB30" s="101"/>
      <c r="AC30" s="102"/>
      <c r="AD30" s="102"/>
      <c r="AE30" s="109"/>
      <c r="AF30" s="102" t="b">
        <f>IF(RiskLogTable[[#This Row],[Risk Proximity]]="Short Term (1-3 months)",1,IF(RiskLogTable[[#This Row],[Risk Proximity]]="Imminent (less than 1 month)",0,IF(RiskLogTable[[#This Row],[Risk Proximity]]="Medium Term (4-6 months)",3,IF(RiskLogTable[Risk Proximity]="Long Term (7 months or more)",4))))</f>
        <v>0</v>
      </c>
      <c r="AO30"/>
      <c r="AP30"/>
    </row>
    <row r="31" spans="1:42" hidden="1" x14ac:dyDescent="0.45">
      <c r="A31" s="125" t="s">
        <v>399</v>
      </c>
      <c r="B31" s="118"/>
      <c r="C31" s="118"/>
      <c r="D31" s="109"/>
      <c r="E31" s="102"/>
      <c r="F31" s="101"/>
      <c r="G31" s="104"/>
      <c r="H31" s="109"/>
      <c r="I31" s="105"/>
      <c r="J31" s="130">
        <f>IF(RiskLogTable[[#This Row],[Severity]]="Insignificant",1,IF(RiskLogTable[[#This Row],[Severity]]="Minor",2,IF(RiskLogTable[[#This Row],[Severity]]="Moderate",3,IF(RiskLogTable[[#This Row],[Severity]]="Major",4,IF(RiskLogTable[[#This Row],[Severity]]="Significant",5,0)))))</f>
        <v>0</v>
      </c>
      <c r="K31" s="119" t="str">
        <f>IF(RiskLogTable[[#This Row],[Severity Score]]=5,"3",IF(RiskLogTable[[#This Row],[Severity Score]]=4,"2",IF(RiskLogTable[[#This Row],[Severity Score]]=3,"1",IF(RiskLogTable[[#This Row],[Severity Score]]=2,"1",IF(RiskLogTable[[#This Row],[Severity Score]]=1,"1","0")))))</f>
        <v>0</v>
      </c>
      <c r="L31" s="105"/>
      <c r="M31" s="129"/>
      <c r="N31" s="119" t="str">
        <f>IF(RiskLogTable[[#This Row],[Likelihood Score ]]=5,"5",IF(RiskLogTable[[#This Row],[Likelihood Score ]]=4,"3",IF(RiskLogTable[[#This Row],[Likelihood Score ]]=3,"1",IF(RiskLogTable[[#This Row],[Likelihood Score ]]=2,"1",IF(RiskLogTable[[#This Row],[Likelihood Score ]]=1,"1","0")))))</f>
        <v>0</v>
      </c>
      <c r="O31" s="134">
        <f>RiskLogTable[[#This Row],[Severity Score]]*RiskLogTable[[#This Row],[Likelihood Score ]]</f>
        <v>0</v>
      </c>
      <c r="P31"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31" s="101"/>
      <c r="R31" s="101"/>
      <c r="S31" s="101"/>
      <c r="T31" s="101"/>
      <c r="U31" s="101"/>
      <c r="V31"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31" s="101"/>
      <c r="X31"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31" s="130">
        <f>RiskLogTable[[#This Row],[RESIDUAL Severity Score]]*RiskLogTable[[#This Row],[RESIDUAL Likelihood Score]]</f>
        <v>0</v>
      </c>
      <c r="Z31" s="101"/>
      <c r="AA31" s="101"/>
      <c r="AB31" s="101"/>
      <c r="AC31" s="102"/>
      <c r="AD31" s="102"/>
      <c r="AE31" s="109"/>
      <c r="AF31" s="102" t="b">
        <f>IF(RiskLogTable[[#This Row],[Risk Proximity]]="Short Term (1-3 months)",1,IF(RiskLogTable[[#This Row],[Risk Proximity]]="Imminent (less than 1 month)",0,IF(RiskLogTable[[#This Row],[Risk Proximity]]="Medium Term (4-6 months)",3,IF(RiskLogTable[Risk Proximity]="Long Term (7 months or more)",4))))</f>
        <v>0</v>
      </c>
      <c r="AO31"/>
      <c r="AP31"/>
    </row>
    <row r="32" spans="1:42" hidden="1" x14ac:dyDescent="0.45">
      <c r="A32" s="125" t="s">
        <v>399</v>
      </c>
      <c r="B32" s="118"/>
      <c r="C32" s="118"/>
      <c r="D32" s="109"/>
      <c r="E32" s="102"/>
      <c r="F32" s="101"/>
      <c r="G32" s="104"/>
      <c r="H32" s="109"/>
      <c r="I32" s="105"/>
      <c r="J32" s="130">
        <f>IF(RiskLogTable[[#This Row],[Severity]]="Insignificant",1,IF(RiskLogTable[[#This Row],[Severity]]="Minor",2,IF(RiskLogTable[[#This Row],[Severity]]="Moderate",3,IF(RiskLogTable[[#This Row],[Severity]]="Major",4,IF(RiskLogTable[[#This Row],[Severity]]="Significant",5,0)))))</f>
        <v>0</v>
      </c>
      <c r="K32" s="119" t="str">
        <f>IF(RiskLogTable[[#This Row],[Severity Score]]=5,"3",IF(RiskLogTable[[#This Row],[Severity Score]]=4,"2",IF(RiskLogTable[[#This Row],[Severity Score]]=3,"1",IF(RiskLogTable[[#This Row],[Severity Score]]=2,"1",IF(RiskLogTable[[#This Row],[Severity Score]]=1,"1","0")))))</f>
        <v>0</v>
      </c>
      <c r="L32" s="105"/>
      <c r="M32" s="129"/>
      <c r="N32" s="119" t="str">
        <f>IF(RiskLogTable[[#This Row],[Likelihood Score ]]=5,"5",IF(RiskLogTable[[#This Row],[Likelihood Score ]]=4,"3",IF(RiskLogTable[[#This Row],[Likelihood Score ]]=3,"1",IF(RiskLogTable[[#This Row],[Likelihood Score ]]=2,"1",IF(RiskLogTable[[#This Row],[Likelihood Score ]]=1,"1","0")))))</f>
        <v>0</v>
      </c>
      <c r="O32" s="134">
        <f>RiskLogTable[[#This Row],[Severity Score]]*RiskLogTable[[#This Row],[Likelihood Score ]]</f>
        <v>0</v>
      </c>
      <c r="P32"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32" s="101"/>
      <c r="R32" s="101"/>
      <c r="S32" s="101"/>
      <c r="T32" s="101"/>
      <c r="U32" s="101"/>
      <c r="V32"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32" s="101"/>
      <c r="X32"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32" s="130">
        <f>RiskLogTable[[#This Row],[RESIDUAL Severity Score]]*RiskLogTable[[#This Row],[RESIDUAL Likelihood Score]]</f>
        <v>0</v>
      </c>
      <c r="Z32" s="101"/>
      <c r="AA32" s="101"/>
      <c r="AB32" s="101"/>
      <c r="AC32" s="102"/>
      <c r="AD32" s="102"/>
      <c r="AE32" s="109"/>
      <c r="AF32" s="102" t="b">
        <f>IF(RiskLogTable[[#This Row],[Risk Proximity]]="Short Term (1-3 months)",1,IF(RiskLogTable[[#This Row],[Risk Proximity]]="Imminent (less than 1 month)",0,IF(RiskLogTable[[#This Row],[Risk Proximity]]="Medium Term (4-6 months)",3,IF(RiskLogTable[Risk Proximity]="Long Term (7 months or more)",4))))</f>
        <v>0</v>
      </c>
      <c r="AO32"/>
      <c r="AP32"/>
    </row>
    <row r="33" spans="1:42" hidden="1" x14ac:dyDescent="0.45">
      <c r="A33" s="125" t="s">
        <v>399</v>
      </c>
      <c r="B33" s="118"/>
      <c r="C33" s="118"/>
      <c r="D33" s="109"/>
      <c r="E33" s="102"/>
      <c r="F33" s="101"/>
      <c r="G33" s="104"/>
      <c r="H33" s="109"/>
      <c r="I33" s="105"/>
      <c r="J33" s="130">
        <f>IF(RiskLogTable[[#This Row],[Severity]]="Insignificant",1,IF(RiskLogTable[[#This Row],[Severity]]="Minor",2,IF(RiskLogTable[[#This Row],[Severity]]="Moderate",3,IF(RiskLogTable[[#This Row],[Severity]]="Major",4,IF(RiskLogTable[[#This Row],[Severity]]="Significant",5,0)))))</f>
        <v>0</v>
      </c>
      <c r="K33" s="119" t="str">
        <f>IF(RiskLogTable[[#This Row],[Severity Score]]=5,"3",IF(RiskLogTable[[#This Row],[Severity Score]]=4,"2",IF(RiskLogTable[[#This Row],[Severity Score]]=3,"1",IF(RiskLogTable[[#This Row],[Severity Score]]=2,"1",IF(RiskLogTable[[#This Row],[Severity Score]]=1,"1","0")))))</f>
        <v>0</v>
      </c>
      <c r="L33" s="105"/>
      <c r="M33" s="129"/>
      <c r="N33" s="119" t="str">
        <f>IF(RiskLogTable[[#This Row],[Likelihood Score ]]=5,"5",IF(RiskLogTable[[#This Row],[Likelihood Score ]]=4,"3",IF(RiskLogTable[[#This Row],[Likelihood Score ]]=3,"1",IF(RiskLogTable[[#This Row],[Likelihood Score ]]=2,"1",IF(RiskLogTable[[#This Row],[Likelihood Score ]]=1,"1","0")))))</f>
        <v>0</v>
      </c>
      <c r="O33" s="134">
        <f>RiskLogTable[[#This Row],[Severity Score]]*RiskLogTable[[#This Row],[Likelihood Score ]]</f>
        <v>0</v>
      </c>
      <c r="P33"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33" s="101"/>
      <c r="R33" s="101"/>
      <c r="S33" s="101"/>
      <c r="T33" s="101"/>
      <c r="U33" s="101"/>
      <c r="V33"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33" s="101"/>
      <c r="X33"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33" s="130">
        <f>RiskLogTable[[#This Row],[RESIDUAL Severity Score]]*RiskLogTable[[#This Row],[RESIDUAL Likelihood Score]]</f>
        <v>0</v>
      </c>
      <c r="Z33" s="101"/>
      <c r="AA33" s="101"/>
      <c r="AB33" s="101"/>
      <c r="AC33" s="102"/>
      <c r="AD33" s="102"/>
      <c r="AE33" s="109"/>
      <c r="AF33" s="102" t="b">
        <f>IF(RiskLogTable[[#This Row],[Risk Proximity]]="Short Term (1-3 months)",1,IF(RiskLogTable[[#This Row],[Risk Proximity]]="Imminent (less than 1 month)",0,IF(RiskLogTable[[#This Row],[Risk Proximity]]="Medium Term (4-6 months)",3,IF(RiskLogTable[Risk Proximity]="Long Term (7 months or more)",4))))</f>
        <v>0</v>
      </c>
      <c r="AO33"/>
      <c r="AP33"/>
    </row>
    <row r="34" spans="1:42" hidden="1" x14ac:dyDescent="0.45">
      <c r="A34" s="125" t="s">
        <v>399</v>
      </c>
      <c r="B34" s="118"/>
      <c r="C34" s="118"/>
      <c r="D34" s="109"/>
      <c r="E34" s="102"/>
      <c r="F34" s="101"/>
      <c r="G34" s="104"/>
      <c r="H34" s="109"/>
      <c r="I34" s="105"/>
      <c r="J34" s="130">
        <f>IF(RiskLogTable[[#This Row],[Severity]]="Insignificant",1,IF(RiskLogTable[[#This Row],[Severity]]="Minor",2,IF(RiskLogTable[[#This Row],[Severity]]="Moderate",3,IF(RiskLogTable[[#This Row],[Severity]]="Major",4,IF(RiskLogTable[[#This Row],[Severity]]="Significant",5,0)))))</f>
        <v>0</v>
      </c>
      <c r="K34" s="119" t="str">
        <f>IF(RiskLogTable[[#This Row],[Severity Score]]=5,"3",IF(RiskLogTable[[#This Row],[Severity Score]]=4,"2",IF(RiskLogTable[[#This Row],[Severity Score]]=3,"1",IF(RiskLogTable[[#This Row],[Severity Score]]=2,"1",IF(RiskLogTable[[#This Row],[Severity Score]]=1,"1","0")))))</f>
        <v>0</v>
      </c>
      <c r="L34" s="105"/>
      <c r="M34" s="129"/>
      <c r="N34" s="119" t="str">
        <f>IF(RiskLogTable[[#This Row],[Likelihood Score ]]=5,"5",IF(RiskLogTable[[#This Row],[Likelihood Score ]]=4,"3",IF(RiskLogTable[[#This Row],[Likelihood Score ]]=3,"1",IF(RiskLogTable[[#This Row],[Likelihood Score ]]=2,"1",IF(RiskLogTable[[#This Row],[Likelihood Score ]]=1,"1","0")))))</f>
        <v>0</v>
      </c>
      <c r="O34" s="134">
        <f>RiskLogTable[[#This Row],[Severity Score]]*RiskLogTable[[#This Row],[Likelihood Score ]]</f>
        <v>0</v>
      </c>
      <c r="P34"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34" s="101"/>
      <c r="R34" s="101"/>
      <c r="S34" s="101"/>
      <c r="T34" s="101"/>
      <c r="U34" s="101"/>
      <c r="V34"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34" s="101"/>
      <c r="X34"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34" s="130">
        <f>RiskLogTable[[#This Row],[RESIDUAL Severity Score]]*RiskLogTable[[#This Row],[RESIDUAL Likelihood Score]]</f>
        <v>0</v>
      </c>
      <c r="Z34" s="101"/>
      <c r="AA34" s="101"/>
      <c r="AB34" s="101"/>
      <c r="AC34" s="102"/>
      <c r="AD34" s="102"/>
      <c r="AE34" s="109"/>
      <c r="AF34" s="102" t="b">
        <f>IF(RiskLogTable[[#This Row],[Risk Proximity]]="Short Term (1-3 months)",1,IF(RiskLogTable[[#This Row],[Risk Proximity]]="Imminent (less than 1 month)",0,IF(RiskLogTable[[#This Row],[Risk Proximity]]="Medium Term (4-6 months)",3,IF(RiskLogTable[Risk Proximity]="Long Term (7 months or more)",4))))</f>
        <v>0</v>
      </c>
      <c r="AO34"/>
      <c r="AP34"/>
    </row>
    <row r="35" spans="1:42" hidden="1" x14ac:dyDescent="0.45">
      <c r="A35" s="125" t="s">
        <v>399</v>
      </c>
      <c r="B35" s="118"/>
      <c r="C35" s="118"/>
      <c r="D35" s="109"/>
      <c r="E35" s="102"/>
      <c r="F35" s="101"/>
      <c r="G35" s="104"/>
      <c r="H35" s="109"/>
      <c r="I35" s="105"/>
      <c r="J35" s="130">
        <f>IF(RiskLogTable[[#This Row],[Severity]]="Insignificant",1,IF(RiskLogTable[[#This Row],[Severity]]="Minor",2,IF(RiskLogTable[[#This Row],[Severity]]="Moderate",3,IF(RiskLogTable[[#This Row],[Severity]]="Major",4,IF(RiskLogTable[[#This Row],[Severity]]="Significant",5,0)))))</f>
        <v>0</v>
      </c>
      <c r="K35" s="119" t="str">
        <f>IF(RiskLogTable[[#This Row],[Severity Score]]=5,"3",IF(RiskLogTable[[#This Row],[Severity Score]]=4,"2",IF(RiskLogTable[[#This Row],[Severity Score]]=3,"1",IF(RiskLogTable[[#This Row],[Severity Score]]=2,"1",IF(RiskLogTable[[#This Row],[Severity Score]]=1,"1","0")))))</f>
        <v>0</v>
      </c>
      <c r="L35" s="105"/>
      <c r="M35" s="129"/>
      <c r="N35" s="119" t="str">
        <f>IF(RiskLogTable[[#This Row],[Likelihood Score ]]=5,"5",IF(RiskLogTable[[#This Row],[Likelihood Score ]]=4,"3",IF(RiskLogTable[[#This Row],[Likelihood Score ]]=3,"1",IF(RiskLogTable[[#This Row],[Likelihood Score ]]=2,"1",IF(RiskLogTable[[#This Row],[Likelihood Score ]]=1,"1","0")))))</f>
        <v>0</v>
      </c>
      <c r="O35" s="134">
        <f>RiskLogTable[[#This Row],[Severity Score]]*RiskLogTable[[#This Row],[Likelihood Score ]]</f>
        <v>0</v>
      </c>
      <c r="P35"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35" s="101"/>
      <c r="R35" s="101"/>
      <c r="S35" s="101"/>
      <c r="T35" s="101"/>
      <c r="U35" s="101"/>
      <c r="V35"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35" s="101"/>
      <c r="X35"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35" s="130">
        <f>RiskLogTable[[#This Row],[RESIDUAL Severity Score]]*RiskLogTable[[#This Row],[RESIDUAL Likelihood Score]]</f>
        <v>0</v>
      </c>
      <c r="Z35" s="101"/>
      <c r="AA35" s="101"/>
      <c r="AB35" s="101"/>
      <c r="AC35" s="102"/>
      <c r="AD35" s="102"/>
      <c r="AE35" s="109"/>
      <c r="AF35" s="102" t="b">
        <f>IF(RiskLogTable[[#This Row],[Risk Proximity]]="Short Term (1-3 months)",1,IF(RiskLogTable[[#This Row],[Risk Proximity]]="Imminent (less than 1 month)",0,IF(RiskLogTable[[#This Row],[Risk Proximity]]="Medium Term (4-6 months)",3,IF(RiskLogTable[Risk Proximity]="Long Term (7 months or more)",4))))</f>
        <v>0</v>
      </c>
      <c r="AO35"/>
      <c r="AP35"/>
    </row>
    <row r="36" spans="1:42" hidden="1" x14ac:dyDescent="0.45">
      <c r="A36" s="125" t="s">
        <v>399</v>
      </c>
      <c r="B36" s="118"/>
      <c r="C36" s="118"/>
      <c r="D36" s="109"/>
      <c r="E36" s="102"/>
      <c r="F36" s="101"/>
      <c r="G36" s="104"/>
      <c r="H36" s="109"/>
      <c r="I36" s="105"/>
      <c r="J36" s="130">
        <f>IF(RiskLogTable[[#This Row],[Severity]]="Insignificant",1,IF(RiskLogTable[[#This Row],[Severity]]="Minor",2,IF(RiskLogTable[[#This Row],[Severity]]="Moderate",3,IF(RiskLogTable[[#This Row],[Severity]]="Major",4,IF(RiskLogTable[[#This Row],[Severity]]="Significant",5,0)))))</f>
        <v>0</v>
      </c>
      <c r="K36" s="119" t="str">
        <f>IF(RiskLogTable[[#This Row],[Severity Score]]=5,"3",IF(RiskLogTable[[#This Row],[Severity Score]]=4,"2",IF(RiskLogTable[[#This Row],[Severity Score]]=3,"1",IF(RiskLogTable[[#This Row],[Severity Score]]=2,"1",IF(RiskLogTable[[#This Row],[Severity Score]]=1,"1","0")))))</f>
        <v>0</v>
      </c>
      <c r="L36" s="105"/>
      <c r="M36" s="129"/>
      <c r="N36" s="119" t="str">
        <f>IF(RiskLogTable[[#This Row],[Likelihood Score ]]=5,"5",IF(RiskLogTable[[#This Row],[Likelihood Score ]]=4,"3",IF(RiskLogTable[[#This Row],[Likelihood Score ]]=3,"1",IF(RiskLogTable[[#This Row],[Likelihood Score ]]=2,"1",IF(RiskLogTable[[#This Row],[Likelihood Score ]]=1,"1","0")))))</f>
        <v>0</v>
      </c>
      <c r="O36" s="134">
        <f>RiskLogTable[[#This Row],[Severity Score]]*RiskLogTable[[#This Row],[Likelihood Score ]]</f>
        <v>0</v>
      </c>
      <c r="P36"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36" s="101"/>
      <c r="R36" s="101"/>
      <c r="S36" s="101"/>
      <c r="T36" s="101"/>
      <c r="U36" s="101"/>
      <c r="V36"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36" s="101"/>
      <c r="X36"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36" s="130">
        <f>RiskLogTable[[#This Row],[RESIDUAL Severity Score]]*RiskLogTable[[#This Row],[RESIDUAL Likelihood Score]]</f>
        <v>0</v>
      </c>
      <c r="Z36" s="101"/>
      <c r="AA36" s="101"/>
      <c r="AB36" s="101"/>
      <c r="AC36" s="102"/>
      <c r="AD36" s="102"/>
      <c r="AE36" s="109"/>
      <c r="AF36" s="102" t="b">
        <f>IF(RiskLogTable[[#This Row],[Risk Proximity]]="Short Term (1-3 months)",1,IF(RiskLogTable[[#This Row],[Risk Proximity]]="Imminent (less than 1 month)",0,IF(RiskLogTable[[#This Row],[Risk Proximity]]="Medium Term (4-6 months)",3,IF(RiskLogTable[Risk Proximity]="Long Term (7 months or more)",4))))</f>
        <v>0</v>
      </c>
      <c r="AO36"/>
      <c r="AP36"/>
    </row>
    <row r="37" spans="1:42" hidden="1" x14ac:dyDescent="0.45">
      <c r="A37" s="125" t="s">
        <v>399</v>
      </c>
      <c r="B37" s="118"/>
      <c r="C37" s="118"/>
      <c r="D37" s="109"/>
      <c r="E37" s="102"/>
      <c r="F37" s="101"/>
      <c r="G37" s="104"/>
      <c r="H37" s="109"/>
      <c r="I37" s="105"/>
      <c r="J37" s="130">
        <f>IF(RiskLogTable[[#This Row],[Severity]]="Insignificant",1,IF(RiskLogTable[[#This Row],[Severity]]="Minor",2,IF(RiskLogTable[[#This Row],[Severity]]="Moderate",3,IF(RiskLogTable[[#This Row],[Severity]]="Major",4,IF(RiskLogTable[[#This Row],[Severity]]="Significant",5,0)))))</f>
        <v>0</v>
      </c>
      <c r="K37" s="119" t="str">
        <f>IF(RiskLogTable[[#This Row],[Severity Score]]=5,"3",IF(RiskLogTable[[#This Row],[Severity Score]]=4,"2",IF(RiskLogTable[[#This Row],[Severity Score]]=3,"1",IF(RiskLogTable[[#This Row],[Severity Score]]=2,"1",IF(RiskLogTable[[#This Row],[Severity Score]]=1,"1","0")))))</f>
        <v>0</v>
      </c>
      <c r="L37" s="105"/>
      <c r="M37" s="129"/>
      <c r="N37" s="119" t="str">
        <f>IF(RiskLogTable[[#This Row],[Likelihood Score ]]=5,"5",IF(RiskLogTable[[#This Row],[Likelihood Score ]]=4,"3",IF(RiskLogTable[[#This Row],[Likelihood Score ]]=3,"1",IF(RiskLogTable[[#This Row],[Likelihood Score ]]=2,"1",IF(RiskLogTable[[#This Row],[Likelihood Score ]]=1,"1","0")))))</f>
        <v>0</v>
      </c>
      <c r="O37" s="134">
        <f>RiskLogTable[[#This Row],[Severity Score]]*RiskLogTable[[#This Row],[Likelihood Score ]]</f>
        <v>0</v>
      </c>
      <c r="P37"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37" s="101"/>
      <c r="R37" s="101"/>
      <c r="S37" s="101"/>
      <c r="T37" s="101"/>
      <c r="U37" s="101"/>
      <c r="V37"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37" s="101"/>
      <c r="X37"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37" s="130">
        <f>RiskLogTable[[#This Row],[RESIDUAL Severity Score]]*RiskLogTable[[#This Row],[RESIDUAL Likelihood Score]]</f>
        <v>0</v>
      </c>
      <c r="Z37" s="101"/>
      <c r="AA37" s="101"/>
      <c r="AB37" s="101"/>
      <c r="AC37" s="102"/>
      <c r="AD37" s="102"/>
      <c r="AE37" s="109"/>
      <c r="AF37" s="102" t="b">
        <f>IF(RiskLogTable[[#This Row],[Risk Proximity]]="Short Term (1-3 months)",1,IF(RiskLogTable[[#This Row],[Risk Proximity]]="Imminent (less than 1 month)",0,IF(RiskLogTable[[#This Row],[Risk Proximity]]="Medium Term (4-6 months)",3,IF(RiskLogTable[Risk Proximity]="Long Term (7 months or more)",4))))</f>
        <v>0</v>
      </c>
      <c r="AO37"/>
      <c r="AP37"/>
    </row>
    <row r="38" spans="1:42" hidden="1" x14ac:dyDescent="0.45">
      <c r="A38" s="125" t="s">
        <v>399</v>
      </c>
      <c r="B38" s="118"/>
      <c r="C38" s="118"/>
      <c r="D38" s="109"/>
      <c r="E38" s="102"/>
      <c r="F38" s="101"/>
      <c r="G38" s="104"/>
      <c r="H38" s="109"/>
      <c r="I38" s="105"/>
      <c r="J38" s="130">
        <f>IF(RiskLogTable[[#This Row],[Severity]]="Insignificant",1,IF(RiskLogTable[[#This Row],[Severity]]="Minor",2,IF(RiskLogTable[[#This Row],[Severity]]="Moderate",3,IF(RiskLogTable[[#This Row],[Severity]]="Major",4,IF(RiskLogTable[[#This Row],[Severity]]="Significant",5,0)))))</f>
        <v>0</v>
      </c>
      <c r="K38" s="119" t="str">
        <f>IF(RiskLogTable[[#This Row],[Severity Score]]=5,"3",IF(RiskLogTable[[#This Row],[Severity Score]]=4,"2",IF(RiskLogTable[[#This Row],[Severity Score]]=3,"1",IF(RiskLogTable[[#This Row],[Severity Score]]=2,"1",IF(RiskLogTable[[#This Row],[Severity Score]]=1,"1","0")))))</f>
        <v>0</v>
      </c>
      <c r="L38" s="105"/>
      <c r="M38" s="129"/>
      <c r="N38" s="119" t="str">
        <f>IF(RiskLogTable[[#This Row],[Likelihood Score ]]=5,"5",IF(RiskLogTable[[#This Row],[Likelihood Score ]]=4,"3",IF(RiskLogTable[[#This Row],[Likelihood Score ]]=3,"1",IF(RiskLogTable[[#This Row],[Likelihood Score ]]=2,"1",IF(RiskLogTable[[#This Row],[Likelihood Score ]]=1,"1","0")))))</f>
        <v>0</v>
      </c>
      <c r="O38" s="134">
        <f>RiskLogTable[[#This Row],[Severity Score]]*RiskLogTable[[#This Row],[Likelihood Score ]]</f>
        <v>0</v>
      </c>
      <c r="P38"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38" s="101"/>
      <c r="R38" s="101"/>
      <c r="S38" s="101"/>
      <c r="T38" s="101"/>
      <c r="U38" s="101"/>
      <c r="V38"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38" s="101"/>
      <c r="X38"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38" s="130">
        <f>RiskLogTable[[#This Row],[RESIDUAL Severity Score]]*RiskLogTable[[#This Row],[RESIDUAL Likelihood Score]]</f>
        <v>0</v>
      </c>
      <c r="Z38" s="101"/>
      <c r="AA38" s="101"/>
      <c r="AB38" s="101"/>
      <c r="AC38" s="102"/>
      <c r="AD38" s="102"/>
      <c r="AE38" s="109"/>
      <c r="AF38" s="102" t="b">
        <f>IF(RiskLogTable[[#This Row],[Risk Proximity]]="Short Term (1-3 months)",1,IF(RiskLogTable[[#This Row],[Risk Proximity]]="Imminent (less than 1 month)",0,IF(RiskLogTable[[#This Row],[Risk Proximity]]="Medium Term (4-6 months)",3,IF(RiskLogTable[Risk Proximity]="Long Term (7 months or more)",4))))</f>
        <v>0</v>
      </c>
      <c r="AO38"/>
      <c r="AP38"/>
    </row>
    <row r="39" spans="1:42" hidden="1" x14ac:dyDescent="0.45">
      <c r="A39" s="125" t="s">
        <v>399</v>
      </c>
      <c r="B39" s="118"/>
      <c r="C39" s="118"/>
      <c r="D39" s="109"/>
      <c r="E39" s="102"/>
      <c r="F39" s="101"/>
      <c r="G39" s="104"/>
      <c r="H39" s="109"/>
      <c r="I39" s="105"/>
      <c r="J39" s="130">
        <f>IF(RiskLogTable[[#This Row],[Severity]]="Insignificant",1,IF(RiskLogTable[[#This Row],[Severity]]="Minor",2,IF(RiskLogTable[[#This Row],[Severity]]="Moderate",3,IF(RiskLogTable[[#This Row],[Severity]]="Major",4,IF(RiskLogTable[[#This Row],[Severity]]="Significant",5,0)))))</f>
        <v>0</v>
      </c>
      <c r="K39" s="119" t="str">
        <f>IF(RiskLogTable[[#This Row],[Severity Score]]=5,"3",IF(RiskLogTable[[#This Row],[Severity Score]]=4,"2",IF(RiskLogTable[[#This Row],[Severity Score]]=3,"1",IF(RiskLogTable[[#This Row],[Severity Score]]=2,"1",IF(RiskLogTable[[#This Row],[Severity Score]]=1,"1","0")))))</f>
        <v>0</v>
      </c>
      <c r="L39" s="105"/>
      <c r="M39" s="129"/>
      <c r="N39" s="119" t="str">
        <f>IF(RiskLogTable[[#This Row],[Likelihood Score ]]=5,"5",IF(RiskLogTable[[#This Row],[Likelihood Score ]]=4,"3",IF(RiskLogTable[[#This Row],[Likelihood Score ]]=3,"1",IF(RiskLogTable[[#This Row],[Likelihood Score ]]=2,"1",IF(RiskLogTable[[#This Row],[Likelihood Score ]]=1,"1","0")))))</f>
        <v>0</v>
      </c>
      <c r="O39" s="134">
        <f>RiskLogTable[[#This Row],[Severity Score]]*RiskLogTable[[#This Row],[Likelihood Score ]]</f>
        <v>0</v>
      </c>
      <c r="P39"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39" s="101"/>
      <c r="R39" s="101"/>
      <c r="S39" s="101"/>
      <c r="T39" s="101"/>
      <c r="U39" s="101"/>
      <c r="V39"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39" s="101"/>
      <c r="X39"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39" s="130">
        <f>RiskLogTable[[#This Row],[RESIDUAL Severity Score]]*RiskLogTable[[#This Row],[RESIDUAL Likelihood Score]]</f>
        <v>0</v>
      </c>
      <c r="Z39" s="101"/>
      <c r="AA39" s="101"/>
      <c r="AB39" s="101"/>
      <c r="AC39" s="102"/>
      <c r="AD39" s="102"/>
      <c r="AE39" s="109"/>
      <c r="AF39" s="102" t="b">
        <f>IF(RiskLogTable[[#This Row],[Risk Proximity]]="Short Term (1-3 months)",1,IF(RiskLogTable[[#This Row],[Risk Proximity]]="Imminent (less than 1 month)",0,IF(RiskLogTable[[#This Row],[Risk Proximity]]="Medium Term (4-6 months)",3,IF(RiskLogTable[Risk Proximity]="Long Term (7 months or more)",4))))</f>
        <v>0</v>
      </c>
      <c r="AO39"/>
      <c r="AP39"/>
    </row>
    <row r="40" spans="1:42" hidden="1" x14ac:dyDescent="0.45">
      <c r="A40" s="125" t="s">
        <v>399</v>
      </c>
      <c r="B40" s="118"/>
      <c r="C40" s="118"/>
      <c r="D40" s="109"/>
      <c r="E40" s="102"/>
      <c r="F40" s="101"/>
      <c r="G40" s="104"/>
      <c r="H40" s="109"/>
      <c r="I40" s="105"/>
      <c r="J40" s="130">
        <f>IF(RiskLogTable[[#This Row],[Severity]]="Insignificant",1,IF(RiskLogTable[[#This Row],[Severity]]="Minor",2,IF(RiskLogTable[[#This Row],[Severity]]="Moderate",3,IF(RiskLogTable[[#This Row],[Severity]]="Major",4,IF(RiskLogTable[[#This Row],[Severity]]="Significant",5,0)))))</f>
        <v>0</v>
      </c>
      <c r="K40" s="119" t="str">
        <f>IF(RiskLogTable[[#This Row],[Severity Score]]=5,"3",IF(RiskLogTable[[#This Row],[Severity Score]]=4,"2",IF(RiskLogTable[[#This Row],[Severity Score]]=3,"1",IF(RiskLogTable[[#This Row],[Severity Score]]=2,"1",IF(RiskLogTable[[#This Row],[Severity Score]]=1,"1","0")))))</f>
        <v>0</v>
      </c>
      <c r="L40" s="105"/>
      <c r="M40" s="129"/>
      <c r="N40" s="119" t="str">
        <f>IF(RiskLogTable[[#This Row],[Likelihood Score ]]=5,"5",IF(RiskLogTable[[#This Row],[Likelihood Score ]]=4,"3",IF(RiskLogTable[[#This Row],[Likelihood Score ]]=3,"1",IF(RiskLogTable[[#This Row],[Likelihood Score ]]=2,"1",IF(RiskLogTable[[#This Row],[Likelihood Score ]]=1,"1","0")))))</f>
        <v>0</v>
      </c>
      <c r="O40" s="134">
        <f>RiskLogTable[[#This Row],[Severity Score]]*RiskLogTable[[#This Row],[Likelihood Score ]]</f>
        <v>0</v>
      </c>
      <c r="P40"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40" s="101"/>
      <c r="R40" s="101"/>
      <c r="S40" s="101"/>
      <c r="T40" s="101"/>
      <c r="U40" s="101"/>
      <c r="V40"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40" s="101"/>
      <c r="X40"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40" s="130">
        <f>RiskLogTable[[#This Row],[RESIDUAL Severity Score]]*RiskLogTable[[#This Row],[RESIDUAL Likelihood Score]]</f>
        <v>0</v>
      </c>
      <c r="Z40" s="101"/>
      <c r="AA40" s="101"/>
      <c r="AB40" s="101"/>
      <c r="AC40" s="102"/>
      <c r="AD40" s="102"/>
      <c r="AE40" s="109"/>
      <c r="AF40" s="102" t="b">
        <f>IF(RiskLogTable[[#This Row],[Risk Proximity]]="Short Term (1-3 months)",1,IF(RiskLogTable[[#This Row],[Risk Proximity]]="Imminent (less than 1 month)",0,IF(RiskLogTable[[#This Row],[Risk Proximity]]="Medium Term (4-6 months)",3,IF(RiskLogTable[Risk Proximity]="Long Term (7 months or more)",4))))</f>
        <v>0</v>
      </c>
      <c r="AO40"/>
      <c r="AP40"/>
    </row>
    <row r="41" spans="1:42" hidden="1" x14ac:dyDescent="0.45">
      <c r="A41" s="125" t="s">
        <v>399</v>
      </c>
      <c r="B41" s="118"/>
      <c r="C41" s="118"/>
      <c r="D41" s="109"/>
      <c r="E41" s="102"/>
      <c r="F41" s="101"/>
      <c r="G41" s="104"/>
      <c r="H41" s="109"/>
      <c r="I41" s="105"/>
      <c r="J41" s="130">
        <f>IF(RiskLogTable[[#This Row],[Severity]]="Insignificant",1,IF(RiskLogTable[[#This Row],[Severity]]="Minor",2,IF(RiskLogTable[[#This Row],[Severity]]="Moderate",3,IF(RiskLogTable[[#This Row],[Severity]]="Major",4,IF(RiskLogTable[[#This Row],[Severity]]="Significant",5,0)))))</f>
        <v>0</v>
      </c>
      <c r="K41" s="119" t="str">
        <f>IF(RiskLogTable[[#This Row],[Severity Score]]=5,"3",IF(RiskLogTable[[#This Row],[Severity Score]]=4,"2",IF(RiskLogTable[[#This Row],[Severity Score]]=3,"1",IF(RiskLogTable[[#This Row],[Severity Score]]=2,"1",IF(RiskLogTable[[#This Row],[Severity Score]]=1,"1","0")))))</f>
        <v>0</v>
      </c>
      <c r="L41" s="105"/>
      <c r="M41" s="129"/>
      <c r="N41" s="119" t="str">
        <f>IF(RiskLogTable[[#This Row],[Likelihood Score ]]=5,"5",IF(RiskLogTable[[#This Row],[Likelihood Score ]]=4,"3",IF(RiskLogTable[[#This Row],[Likelihood Score ]]=3,"1",IF(RiskLogTable[[#This Row],[Likelihood Score ]]=2,"1",IF(RiskLogTable[[#This Row],[Likelihood Score ]]=1,"1","0")))))</f>
        <v>0</v>
      </c>
      <c r="O41" s="134">
        <f>RiskLogTable[[#This Row],[Severity Score]]*RiskLogTable[[#This Row],[Likelihood Score ]]</f>
        <v>0</v>
      </c>
      <c r="P41"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41" s="101"/>
      <c r="R41" s="101"/>
      <c r="S41" s="101"/>
      <c r="T41" s="101"/>
      <c r="U41" s="101"/>
      <c r="V41"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41" s="101"/>
      <c r="X41"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41" s="130">
        <f>RiskLogTable[[#This Row],[RESIDUAL Severity Score]]*RiskLogTable[[#This Row],[RESIDUAL Likelihood Score]]</f>
        <v>0</v>
      </c>
      <c r="Z41" s="101"/>
      <c r="AA41" s="101"/>
      <c r="AB41" s="101"/>
      <c r="AC41" s="102"/>
      <c r="AD41" s="102"/>
      <c r="AE41" s="109"/>
      <c r="AF41" s="102" t="b">
        <f>IF(RiskLogTable[[#This Row],[Risk Proximity]]="Short Term (1-3 months)",1,IF(RiskLogTable[[#This Row],[Risk Proximity]]="Imminent (less than 1 month)",0,IF(RiskLogTable[[#This Row],[Risk Proximity]]="Medium Term (4-6 months)",3,IF(RiskLogTable[Risk Proximity]="Long Term (7 months or more)",4))))</f>
        <v>0</v>
      </c>
      <c r="AO41"/>
      <c r="AP41"/>
    </row>
    <row r="42" spans="1:42" hidden="1" x14ac:dyDescent="0.45">
      <c r="A42" s="125" t="s">
        <v>399</v>
      </c>
      <c r="B42" s="118"/>
      <c r="C42" s="118"/>
      <c r="D42" s="109"/>
      <c r="E42" s="102"/>
      <c r="F42" s="101"/>
      <c r="G42" s="104"/>
      <c r="H42" s="109"/>
      <c r="I42" s="105"/>
      <c r="J42" s="130">
        <f>IF(RiskLogTable[[#This Row],[Severity]]="Insignificant",1,IF(RiskLogTable[[#This Row],[Severity]]="Minor",2,IF(RiskLogTable[[#This Row],[Severity]]="Moderate",3,IF(RiskLogTable[[#This Row],[Severity]]="Major",4,IF(RiskLogTable[[#This Row],[Severity]]="Significant",5,0)))))</f>
        <v>0</v>
      </c>
      <c r="K42" s="119" t="str">
        <f>IF(RiskLogTable[[#This Row],[Severity Score]]=5,"3",IF(RiskLogTable[[#This Row],[Severity Score]]=4,"2",IF(RiskLogTable[[#This Row],[Severity Score]]=3,"1",IF(RiskLogTable[[#This Row],[Severity Score]]=2,"1",IF(RiskLogTable[[#This Row],[Severity Score]]=1,"1","0")))))</f>
        <v>0</v>
      </c>
      <c r="L42" s="105"/>
      <c r="M42" s="129"/>
      <c r="N42" s="119" t="str">
        <f>IF(RiskLogTable[[#This Row],[Likelihood Score ]]=5,"5",IF(RiskLogTable[[#This Row],[Likelihood Score ]]=4,"3",IF(RiskLogTable[[#This Row],[Likelihood Score ]]=3,"1",IF(RiskLogTable[[#This Row],[Likelihood Score ]]=2,"1",IF(RiskLogTable[[#This Row],[Likelihood Score ]]=1,"1","0")))))</f>
        <v>0</v>
      </c>
      <c r="O42" s="134">
        <f>RiskLogTable[[#This Row],[Severity Score]]*RiskLogTable[[#This Row],[Likelihood Score ]]</f>
        <v>0</v>
      </c>
      <c r="P42"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42" s="101"/>
      <c r="R42" s="101"/>
      <c r="S42" s="101"/>
      <c r="T42" s="101"/>
      <c r="U42" s="101"/>
      <c r="V42"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42" s="101"/>
      <c r="X42"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42" s="130">
        <f>RiskLogTable[[#This Row],[RESIDUAL Severity Score]]*RiskLogTable[[#This Row],[RESIDUAL Likelihood Score]]</f>
        <v>0</v>
      </c>
      <c r="Z42" s="101"/>
      <c r="AA42" s="101"/>
      <c r="AB42" s="101"/>
      <c r="AC42" s="102"/>
      <c r="AD42" s="102"/>
      <c r="AE42" s="109"/>
      <c r="AF42" s="102" t="b">
        <f>IF(RiskLogTable[[#This Row],[Risk Proximity]]="Short Term (1-3 months)",1,IF(RiskLogTable[[#This Row],[Risk Proximity]]="Imminent (less than 1 month)",0,IF(RiskLogTable[[#This Row],[Risk Proximity]]="Medium Term (4-6 months)",3,IF(RiskLogTable[Risk Proximity]="Long Term (7 months or more)",4))))</f>
        <v>0</v>
      </c>
      <c r="AO42"/>
      <c r="AP42"/>
    </row>
    <row r="43" spans="1:42" hidden="1" x14ac:dyDescent="0.45">
      <c r="A43" s="125" t="s">
        <v>399</v>
      </c>
      <c r="B43" s="118"/>
      <c r="C43" s="118"/>
      <c r="D43" s="109"/>
      <c r="E43" s="102"/>
      <c r="F43" s="101"/>
      <c r="G43" s="104"/>
      <c r="H43" s="109"/>
      <c r="I43" s="105"/>
      <c r="J43" s="130">
        <f>IF(RiskLogTable[[#This Row],[Severity]]="Insignificant",1,IF(RiskLogTable[[#This Row],[Severity]]="Minor",2,IF(RiskLogTable[[#This Row],[Severity]]="Moderate",3,IF(RiskLogTable[[#This Row],[Severity]]="Major",4,IF(RiskLogTable[[#This Row],[Severity]]="Significant",5,0)))))</f>
        <v>0</v>
      </c>
      <c r="K43" s="119" t="str">
        <f>IF(RiskLogTable[[#This Row],[Severity Score]]=5,"3",IF(RiskLogTable[[#This Row],[Severity Score]]=4,"2",IF(RiskLogTable[[#This Row],[Severity Score]]=3,"1",IF(RiskLogTable[[#This Row],[Severity Score]]=2,"1",IF(RiskLogTable[[#This Row],[Severity Score]]=1,"1","0")))))</f>
        <v>0</v>
      </c>
      <c r="L43" s="105"/>
      <c r="M43" s="129"/>
      <c r="N43" s="119" t="str">
        <f>IF(RiskLogTable[[#This Row],[Likelihood Score ]]=5,"5",IF(RiskLogTable[[#This Row],[Likelihood Score ]]=4,"3",IF(RiskLogTable[[#This Row],[Likelihood Score ]]=3,"1",IF(RiskLogTable[[#This Row],[Likelihood Score ]]=2,"1",IF(RiskLogTable[[#This Row],[Likelihood Score ]]=1,"1","0")))))</f>
        <v>0</v>
      </c>
      <c r="O43" s="134">
        <f>RiskLogTable[[#This Row],[Severity Score]]*RiskLogTable[[#This Row],[Likelihood Score ]]</f>
        <v>0</v>
      </c>
      <c r="P43"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43" s="101"/>
      <c r="R43" s="101"/>
      <c r="S43" s="101"/>
      <c r="T43" s="101"/>
      <c r="U43" s="101"/>
      <c r="V43"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43" s="101"/>
      <c r="X43"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43" s="130">
        <f>RiskLogTable[[#This Row],[RESIDUAL Severity Score]]*RiskLogTable[[#This Row],[RESIDUAL Likelihood Score]]</f>
        <v>0</v>
      </c>
      <c r="Z43" s="101"/>
      <c r="AA43" s="101"/>
      <c r="AB43" s="101"/>
      <c r="AC43" s="102"/>
      <c r="AD43" s="102"/>
      <c r="AE43" s="109"/>
      <c r="AF43" s="102" t="b">
        <f>IF(RiskLogTable[[#This Row],[Risk Proximity]]="Short Term (1-3 months)",1,IF(RiskLogTable[[#This Row],[Risk Proximity]]="Imminent (less than 1 month)",0,IF(RiskLogTable[[#This Row],[Risk Proximity]]="Medium Term (4-6 months)",3,IF(RiskLogTable[Risk Proximity]="Long Term (7 months or more)",4))))</f>
        <v>0</v>
      </c>
      <c r="AO43"/>
      <c r="AP43"/>
    </row>
    <row r="44" spans="1:42" hidden="1" x14ac:dyDescent="0.45">
      <c r="A44" s="125" t="s">
        <v>399</v>
      </c>
      <c r="B44" s="118"/>
      <c r="C44" s="118"/>
      <c r="D44" s="109"/>
      <c r="E44" s="102"/>
      <c r="F44" s="101"/>
      <c r="G44" s="104"/>
      <c r="H44" s="109"/>
      <c r="I44" s="105"/>
      <c r="J44" s="130">
        <f>IF(RiskLogTable[[#This Row],[Severity]]="Insignificant",1,IF(RiskLogTable[[#This Row],[Severity]]="Minor",2,IF(RiskLogTable[[#This Row],[Severity]]="Moderate",3,IF(RiskLogTable[[#This Row],[Severity]]="Major",4,IF(RiskLogTable[[#This Row],[Severity]]="Significant",5,0)))))</f>
        <v>0</v>
      </c>
      <c r="K44" s="119" t="str">
        <f>IF(RiskLogTable[[#This Row],[Severity Score]]=5,"3",IF(RiskLogTable[[#This Row],[Severity Score]]=4,"2",IF(RiskLogTable[[#This Row],[Severity Score]]=3,"1",IF(RiskLogTable[[#This Row],[Severity Score]]=2,"1",IF(RiskLogTable[[#This Row],[Severity Score]]=1,"1","0")))))</f>
        <v>0</v>
      </c>
      <c r="L44" s="105"/>
      <c r="M44" s="129"/>
      <c r="N44" s="119" t="str">
        <f>IF(RiskLogTable[[#This Row],[Likelihood Score ]]=5,"5",IF(RiskLogTable[[#This Row],[Likelihood Score ]]=4,"3",IF(RiskLogTable[[#This Row],[Likelihood Score ]]=3,"1",IF(RiskLogTable[[#This Row],[Likelihood Score ]]=2,"1",IF(RiskLogTable[[#This Row],[Likelihood Score ]]=1,"1","0")))))</f>
        <v>0</v>
      </c>
      <c r="O44" s="134">
        <f>RiskLogTable[[#This Row],[Severity Score]]*RiskLogTable[[#This Row],[Likelihood Score ]]</f>
        <v>0</v>
      </c>
      <c r="P44"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44" s="101"/>
      <c r="R44" s="101"/>
      <c r="S44" s="101"/>
      <c r="T44" s="101"/>
      <c r="U44" s="101"/>
      <c r="V44"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44" s="101"/>
      <c r="X44"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44" s="130">
        <f>RiskLogTable[[#This Row],[RESIDUAL Severity Score]]*RiskLogTable[[#This Row],[RESIDUAL Likelihood Score]]</f>
        <v>0</v>
      </c>
      <c r="Z44" s="101"/>
      <c r="AA44" s="101"/>
      <c r="AB44" s="101"/>
      <c r="AC44" s="102"/>
      <c r="AD44" s="102"/>
      <c r="AE44" s="109"/>
      <c r="AF44" s="102" t="b">
        <f>IF(RiskLogTable[[#This Row],[Risk Proximity]]="Short Term (1-3 months)",1,IF(RiskLogTable[[#This Row],[Risk Proximity]]="Imminent (less than 1 month)",0,IF(RiskLogTable[[#This Row],[Risk Proximity]]="Medium Term (4-6 months)",3,IF(RiskLogTable[Risk Proximity]="Long Term (7 months or more)",4))))</f>
        <v>0</v>
      </c>
      <c r="AO44"/>
      <c r="AP44"/>
    </row>
    <row r="45" spans="1:42" hidden="1" x14ac:dyDescent="0.45">
      <c r="A45" s="125" t="s">
        <v>399</v>
      </c>
      <c r="B45" s="118"/>
      <c r="C45" s="118"/>
      <c r="D45" s="109"/>
      <c r="E45" s="102"/>
      <c r="F45" s="101"/>
      <c r="G45" s="104"/>
      <c r="H45" s="109"/>
      <c r="I45" s="105"/>
      <c r="J45" s="130">
        <f>IF(RiskLogTable[[#This Row],[Severity]]="Insignificant",1,IF(RiskLogTable[[#This Row],[Severity]]="Minor",2,IF(RiskLogTable[[#This Row],[Severity]]="Moderate",3,IF(RiskLogTable[[#This Row],[Severity]]="Major",4,IF(RiskLogTable[[#This Row],[Severity]]="Significant",5,0)))))</f>
        <v>0</v>
      </c>
      <c r="K45" s="119" t="str">
        <f>IF(RiskLogTable[[#This Row],[Severity Score]]=5,"3",IF(RiskLogTable[[#This Row],[Severity Score]]=4,"2",IF(RiskLogTable[[#This Row],[Severity Score]]=3,"1",IF(RiskLogTable[[#This Row],[Severity Score]]=2,"1",IF(RiskLogTable[[#This Row],[Severity Score]]=1,"1","0")))))</f>
        <v>0</v>
      </c>
      <c r="L45" s="105"/>
      <c r="M45" s="129"/>
      <c r="N45" s="119" t="str">
        <f>IF(RiskLogTable[[#This Row],[Likelihood Score ]]=5,"5",IF(RiskLogTable[[#This Row],[Likelihood Score ]]=4,"3",IF(RiskLogTable[[#This Row],[Likelihood Score ]]=3,"1",IF(RiskLogTable[[#This Row],[Likelihood Score ]]=2,"1",IF(RiskLogTable[[#This Row],[Likelihood Score ]]=1,"1","0")))))</f>
        <v>0</v>
      </c>
      <c r="O45" s="134">
        <f>RiskLogTable[[#This Row],[Severity Score]]*RiskLogTable[[#This Row],[Likelihood Score ]]</f>
        <v>0</v>
      </c>
      <c r="P45"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45" s="101"/>
      <c r="R45" s="101"/>
      <c r="S45" s="101"/>
      <c r="T45" s="101"/>
      <c r="U45" s="101"/>
      <c r="V45"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45" s="101"/>
      <c r="X45"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45" s="130">
        <f>RiskLogTable[[#This Row],[RESIDUAL Severity Score]]*RiskLogTable[[#This Row],[RESIDUAL Likelihood Score]]</f>
        <v>0</v>
      </c>
      <c r="Z45" s="101"/>
      <c r="AA45" s="101"/>
      <c r="AB45" s="101"/>
      <c r="AC45" s="102"/>
      <c r="AD45" s="102"/>
      <c r="AE45" s="109"/>
      <c r="AF45" s="102" t="b">
        <f>IF(RiskLogTable[[#This Row],[Risk Proximity]]="Short Term (1-3 months)",1,IF(RiskLogTable[[#This Row],[Risk Proximity]]="Imminent (less than 1 month)",0,IF(RiskLogTable[[#This Row],[Risk Proximity]]="Medium Term (4-6 months)",3,IF(RiskLogTable[Risk Proximity]="Long Term (7 months or more)",4))))</f>
        <v>0</v>
      </c>
      <c r="AO45"/>
      <c r="AP45"/>
    </row>
    <row r="46" spans="1:42" hidden="1" x14ac:dyDescent="0.45">
      <c r="A46" s="125" t="s">
        <v>399</v>
      </c>
      <c r="B46" s="118"/>
      <c r="C46" s="118"/>
      <c r="D46" s="109"/>
      <c r="E46" s="102"/>
      <c r="F46" s="101"/>
      <c r="G46" s="104"/>
      <c r="H46" s="109"/>
      <c r="I46" s="105"/>
      <c r="J46" s="130">
        <f>IF(RiskLogTable[[#This Row],[Severity]]="Insignificant",1,IF(RiskLogTable[[#This Row],[Severity]]="Minor",2,IF(RiskLogTable[[#This Row],[Severity]]="Moderate",3,IF(RiskLogTable[[#This Row],[Severity]]="Major",4,IF(RiskLogTable[[#This Row],[Severity]]="Significant",5,0)))))</f>
        <v>0</v>
      </c>
      <c r="K46" s="119" t="str">
        <f>IF(RiskLogTable[[#This Row],[Severity Score]]=5,"3",IF(RiskLogTable[[#This Row],[Severity Score]]=4,"2",IF(RiskLogTable[[#This Row],[Severity Score]]=3,"1",IF(RiskLogTable[[#This Row],[Severity Score]]=2,"1",IF(RiskLogTable[[#This Row],[Severity Score]]=1,"1","0")))))</f>
        <v>0</v>
      </c>
      <c r="L46" s="105"/>
      <c r="M46" s="129"/>
      <c r="N46" s="119" t="str">
        <f>IF(RiskLogTable[[#This Row],[Likelihood Score ]]=5,"5",IF(RiskLogTable[[#This Row],[Likelihood Score ]]=4,"3",IF(RiskLogTable[[#This Row],[Likelihood Score ]]=3,"1",IF(RiskLogTable[[#This Row],[Likelihood Score ]]=2,"1",IF(RiskLogTable[[#This Row],[Likelihood Score ]]=1,"1","0")))))</f>
        <v>0</v>
      </c>
      <c r="O46" s="134">
        <f>RiskLogTable[[#This Row],[Severity Score]]*RiskLogTable[[#This Row],[Likelihood Score ]]</f>
        <v>0</v>
      </c>
      <c r="P46"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46" s="101"/>
      <c r="R46" s="101"/>
      <c r="S46" s="101"/>
      <c r="T46" s="101"/>
      <c r="U46" s="101"/>
      <c r="V46"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46" s="101"/>
      <c r="X46"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46" s="130">
        <f>RiskLogTable[[#This Row],[RESIDUAL Severity Score]]*RiskLogTable[[#This Row],[RESIDUAL Likelihood Score]]</f>
        <v>0</v>
      </c>
      <c r="Z46" s="101"/>
      <c r="AA46" s="101"/>
      <c r="AB46" s="101"/>
      <c r="AC46" s="102"/>
      <c r="AD46" s="102"/>
      <c r="AE46" s="109"/>
      <c r="AF46" s="102" t="b">
        <f>IF(RiskLogTable[[#This Row],[Risk Proximity]]="Short Term (1-3 months)",1,IF(RiskLogTable[[#This Row],[Risk Proximity]]="Imminent (less than 1 month)",0,IF(RiskLogTable[[#This Row],[Risk Proximity]]="Medium Term (4-6 months)",3,IF(RiskLogTable[Risk Proximity]="Long Term (7 months or more)",4))))</f>
        <v>0</v>
      </c>
      <c r="AO46"/>
      <c r="AP46"/>
    </row>
    <row r="47" spans="1:42" hidden="1" x14ac:dyDescent="0.45">
      <c r="A47" s="125" t="s">
        <v>399</v>
      </c>
      <c r="B47" s="118"/>
      <c r="C47" s="118"/>
      <c r="D47" s="109"/>
      <c r="E47" s="102"/>
      <c r="F47" s="101"/>
      <c r="G47" s="104"/>
      <c r="H47" s="109"/>
      <c r="I47" s="105"/>
      <c r="J47" s="130">
        <f>IF(RiskLogTable[[#This Row],[Severity]]="Insignificant",1,IF(RiskLogTable[[#This Row],[Severity]]="Minor",2,IF(RiskLogTable[[#This Row],[Severity]]="Moderate",3,IF(RiskLogTable[[#This Row],[Severity]]="Major",4,IF(RiskLogTable[[#This Row],[Severity]]="Significant",5,0)))))</f>
        <v>0</v>
      </c>
      <c r="K47" s="119" t="str">
        <f>IF(RiskLogTable[[#This Row],[Severity Score]]=5,"3",IF(RiskLogTable[[#This Row],[Severity Score]]=4,"2",IF(RiskLogTable[[#This Row],[Severity Score]]=3,"1",IF(RiskLogTable[[#This Row],[Severity Score]]=2,"1",IF(RiskLogTable[[#This Row],[Severity Score]]=1,"1","0")))))</f>
        <v>0</v>
      </c>
      <c r="L47" s="105"/>
      <c r="M47" s="129"/>
      <c r="N47" s="119" t="str">
        <f>IF(RiskLogTable[[#This Row],[Likelihood Score ]]=5,"5",IF(RiskLogTable[[#This Row],[Likelihood Score ]]=4,"3",IF(RiskLogTable[[#This Row],[Likelihood Score ]]=3,"1",IF(RiskLogTable[[#This Row],[Likelihood Score ]]=2,"1",IF(RiskLogTable[[#This Row],[Likelihood Score ]]=1,"1","0")))))</f>
        <v>0</v>
      </c>
      <c r="O47" s="134">
        <f>RiskLogTable[[#This Row],[Severity Score]]*RiskLogTable[[#This Row],[Likelihood Score ]]</f>
        <v>0</v>
      </c>
      <c r="P47"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47" s="101"/>
      <c r="R47" s="101"/>
      <c r="S47" s="101"/>
      <c r="T47" s="101"/>
      <c r="U47" s="101"/>
      <c r="V47"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47" s="101"/>
      <c r="X47"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47" s="130">
        <f>RiskLogTable[[#This Row],[RESIDUAL Severity Score]]*RiskLogTable[[#This Row],[RESIDUAL Likelihood Score]]</f>
        <v>0</v>
      </c>
      <c r="Z47" s="101"/>
      <c r="AA47" s="101"/>
      <c r="AB47" s="101"/>
      <c r="AC47" s="102"/>
      <c r="AD47" s="102"/>
      <c r="AE47" s="109"/>
      <c r="AF47" s="102" t="b">
        <f>IF(RiskLogTable[[#This Row],[Risk Proximity]]="Short Term (1-3 months)",1,IF(RiskLogTable[[#This Row],[Risk Proximity]]="Imminent (less than 1 month)",0,IF(RiskLogTable[[#This Row],[Risk Proximity]]="Medium Term (4-6 months)",3,IF(RiskLogTable[Risk Proximity]="Long Term (7 months or more)",4))))</f>
        <v>0</v>
      </c>
      <c r="AO47"/>
      <c r="AP47"/>
    </row>
    <row r="48" spans="1:42" hidden="1" x14ac:dyDescent="0.45">
      <c r="A48" s="125" t="s">
        <v>399</v>
      </c>
      <c r="B48" s="118"/>
      <c r="C48" s="118"/>
      <c r="D48" s="109"/>
      <c r="E48" s="102"/>
      <c r="F48" s="101"/>
      <c r="G48" s="104"/>
      <c r="H48" s="109"/>
      <c r="I48" s="105"/>
      <c r="J48" s="130">
        <f>IF(RiskLogTable[[#This Row],[Severity]]="Insignificant",1,IF(RiskLogTable[[#This Row],[Severity]]="Minor",2,IF(RiskLogTable[[#This Row],[Severity]]="Moderate",3,IF(RiskLogTable[[#This Row],[Severity]]="Major",4,IF(RiskLogTable[[#This Row],[Severity]]="Significant",5,0)))))</f>
        <v>0</v>
      </c>
      <c r="K48" s="119" t="str">
        <f>IF(RiskLogTable[[#This Row],[Severity Score]]=5,"3",IF(RiskLogTable[[#This Row],[Severity Score]]=4,"2",IF(RiskLogTable[[#This Row],[Severity Score]]=3,"1",IF(RiskLogTable[[#This Row],[Severity Score]]=2,"1",IF(RiskLogTable[[#This Row],[Severity Score]]=1,"1","0")))))</f>
        <v>0</v>
      </c>
      <c r="L48" s="105"/>
      <c r="M48" s="129"/>
      <c r="N48" s="119" t="str">
        <f>IF(RiskLogTable[[#This Row],[Likelihood Score ]]=5,"5",IF(RiskLogTable[[#This Row],[Likelihood Score ]]=4,"3",IF(RiskLogTable[[#This Row],[Likelihood Score ]]=3,"1",IF(RiskLogTable[[#This Row],[Likelihood Score ]]=2,"1",IF(RiskLogTable[[#This Row],[Likelihood Score ]]=1,"1","0")))))</f>
        <v>0</v>
      </c>
      <c r="O48" s="134">
        <f>RiskLogTable[[#This Row],[Severity Score]]*RiskLogTable[[#This Row],[Likelihood Score ]]</f>
        <v>0</v>
      </c>
      <c r="P48"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48" s="101"/>
      <c r="R48" s="101"/>
      <c r="S48" s="101"/>
      <c r="T48" s="101"/>
      <c r="U48" s="101"/>
      <c r="V48"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48" s="101"/>
      <c r="X48"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48" s="130">
        <f>RiskLogTable[[#This Row],[RESIDUAL Severity Score]]*RiskLogTable[[#This Row],[RESIDUAL Likelihood Score]]</f>
        <v>0</v>
      </c>
      <c r="Z48" s="101"/>
      <c r="AA48" s="101"/>
      <c r="AB48" s="101"/>
      <c r="AC48" s="102"/>
      <c r="AD48" s="102"/>
      <c r="AE48" s="109"/>
      <c r="AF48" s="102" t="b">
        <f>IF(RiskLogTable[[#This Row],[Risk Proximity]]="Short Term (1-3 months)",1,IF(RiskLogTable[[#This Row],[Risk Proximity]]="Imminent (less than 1 month)",0,IF(RiskLogTable[[#This Row],[Risk Proximity]]="Medium Term (4-6 months)",3,IF(RiskLogTable[Risk Proximity]="Long Term (7 months or more)",4))))</f>
        <v>0</v>
      </c>
      <c r="AO48"/>
      <c r="AP48"/>
    </row>
    <row r="49" spans="1:42" hidden="1" x14ac:dyDescent="0.45">
      <c r="A49" s="125" t="s">
        <v>399</v>
      </c>
      <c r="B49" s="118"/>
      <c r="C49" s="118"/>
      <c r="D49" s="109"/>
      <c r="E49" s="102"/>
      <c r="F49" s="101"/>
      <c r="G49" s="104"/>
      <c r="H49" s="109"/>
      <c r="I49" s="105"/>
      <c r="J49" s="130">
        <f>IF(RiskLogTable[[#This Row],[Severity]]="Insignificant",1,IF(RiskLogTable[[#This Row],[Severity]]="Minor",2,IF(RiskLogTable[[#This Row],[Severity]]="Moderate",3,IF(RiskLogTable[[#This Row],[Severity]]="Major",4,IF(RiskLogTable[[#This Row],[Severity]]="Significant",5,0)))))</f>
        <v>0</v>
      </c>
      <c r="K49" s="119" t="str">
        <f>IF(RiskLogTable[[#This Row],[Severity Score]]=5,"3",IF(RiskLogTable[[#This Row],[Severity Score]]=4,"2",IF(RiskLogTable[[#This Row],[Severity Score]]=3,"1",IF(RiskLogTable[[#This Row],[Severity Score]]=2,"1",IF(RiskLogTable[[#This Row],[Severity Score]]=1,"1","0")))))</f>
        <v>0</v>
      </c>
      <c r="L49" s="105"/>
      <c r="M49" s="129"/>
      <c r="N49" s="119" t="str">
        <f>IF(RiskLogTable[[#This Row],[Likelihood Score ]]=5,"5",IF(RiskLogTable[[#This Row],[Likelihood Score ]]=4,"3",IF(RiskLogTable[[#This Row],[Likelihood Score ]]=3,"1",IF(RiskLogTable[[#This Row],[Likelihood Score ]]=2,"1",IF(RiskLogTable[[#This Row],[Likelihood Score ]]=1,"1","0")))))</f>
        <v>0</v>
      </c>
      <c r="O49" s="134">
        <f>RiskLogTable[[#This Row],[Severity Score]]*RiskLogTable[[#This Row],[Likelihood Score ]]</f>
        <v>0</v>
      </c>
      <c r="P49"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49" s="101"/>
      <c r="R49" s="101"/>
      <c r="S49" s="101"/>
      <c r="T49" s="101"/>
      <c r="U49" s="101"/>
      <c r="V49"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49" s="101"/>
      <c r="X49"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49" s="130">
        <f>RiskLogTable[[#This Row],[RESIDUAL Severity Score]]*RiskLogTable[[#This Row],[RESIDUAL Likelihood Score]]</f>
        <v>0</v>
      </c>
      <c r="Z49" s="101"/>
      <c r="AA49" s="101"/>
      <c r="AB49" s="101"/>
      <c r="AC49" s="102"/>
      <c r="AD49" s="102"/>
      <c r="AE49" s="109"/>
      <c r="AF49" s="102" t="b">
        <f>IF(RiskLogTable[[#This Row],[Risk Proximity]]="Short Term (1-3 months)",1,IF(RiskLogTable[[#This Row],[Risk Proximity]]="Imminent (less than 1 month)",0,IF(RiskLogTable[[#This Row],[Risk Proximity]]="Medium Term (4-6 months)",3,IF(RiskLogTable[Risk Proximity]="Long Term (7 months or more)",4))))</f>
        <v>0</v>
      </c>
      <c r="AO49"/>
      <c r="AP49"/>
    </row>
    <row r="50" spans="1:42" hidden="1" x14ac:dyDescent="0.45">
      <c r="A50" s="125" t="s">
        <v>399</v>
      </c>
      <c r="B50" s="118"/>
      <c r="C50" s="118"/>
      <c r="D50" s="109"/>
      <c r="E50" s="102"/>
      <c r="F50" s="101"/>
      <c r="G50" s="104"/>
      <c r="H50" s="109"/>
      <c r="I50" s="105"/>
      <c r="J50" s="130">
        <f>IF(RiskLogTable[[#This Row],[Severity]]="Insignificant",1,IF(RiskLogTable[[#This Row],[Severity]]="Minor",2,IF(RiskLogTable[[#This Row],[Severity]]="Moderate",3,IF(RiskLogTable[[#This Row],[Severity]]="Major",4,IF(RiskLogTable[[#This Row],[Severity]]="Significant",5,0)))))</f>
        <v>0</v>
      </c>
      <c r="K50" s="119" t="str">
        <f>IF(RiskLogTable[[#This Row],[Severity Score]]=5,"3",IF(RiskLogTable[[#This Row],[Severity Score]]=4,"2",IF(RiskLogTable[[#This Row],[Severity Score]]=3,"1",IF(RiskLogTable[[#This Row],[Severity Score]]=2,"1",IF(RiskLogTable[[#This Row],[Severity Score]]=1,"1","0")))))</f>
        <v>0</v>
      </c>
      <c r="L50" s="105"/>
      <c r="M50" s="129"/>
      <c r="N50" s="119" t="str">
        <f>IF(RiskLogTable[[#This Row],[Likelihood Score ]]=5,"5",IF(RiskLogTable[[#This Row],[Likelihood Score ]]=4,"3",IF(RiskLogTable[[#This Row],[Likelihood Score ]]=3,"1",IF(RiskLogTable[[#This Row],[Likelihood Score ]]=2,"1",IF(RiskLogTable[[#This Row],[Likelihood Score ]]=1,"1","0")))))</f>
        <v>0</v>
      </c>
      <c r="O50" s="134">
        <f>RiskLogTable[[#This Row],[Severity Score]]*RiskLogTable[[#This Row],[Likelihood Score ]]</f>
        <v>0</v>
      </c>
      <c r="P50"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50" s="101"/>
      <c r="R50" s="101"/>
      <c r="S50" s="101"/>
      <c r="T50" s="101"/>
      <c r="U50" s="101"/>
      <c r="V50"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50" s="101"/>
      <c r="X50"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50" s="130">
        <f>RiskLogTable[[#This Row],[RESIDUAL Severity Score]]*RiskLogTable[[#This Row],[RESIDUAL Likelihood Score]]</f>
        <v>0</v>
      </c>
      <c r="Z50" s="101"/>
      <c r="AA50" s="101"/>
      <c r="AB50" s="101"/>
      <c r="AC50" s="102"/>
      <c r="AD50" s="102"/>
      <c r="AE50" s="109"/>
      <c r="AF50" s="102" t="b">
        <f>IF(RiskLogTable[[#This Row],[Risk Proximity]]="Short Term (1-3 months)",1,IF(RiskLogTable[[#This Row],[Risk Proximity]]="Imminent (less than 1 month)",0,IF(RiskLogTable[[#This Row],[Risk Proximity]]="Medium Term (4-6 months)",3,IF(RiskLogTable[Risk Proximity]="Long Term (7 months or more)",4))))</f>
        <v>0</v>
      </c>
      <c r="AO50"/>
      <c r="AP50"/>
    </row>
    <row r="51" spans="1:42" hidden="1" x14ac:dyDescent="0.45">
      <c r="A51" s="125" t="s">
        <v>399</v>
      </c>
      <c r="B51" s="118"/>
      <c r="C51" s="118"/>
      <c r="D51" s="109"/>
      <c r="E51" s="102"/>
      <c r="F51" s="101"/>
      <c r="G51" s="104"/>
      <c r="H51" s="109"/>
      <c r="I51" s="105"/>
      <c r="J51" s="130">
        <f>IF(RiskLogTable[[#This Row],[Severity]]="Insignificant",1,IF(RiskLogTable[[#This Row],[Severity]]="Minor",2,IF(RiskLogTable[[#This Row],[Severity]]="Moderate",3,IF(RiskLogTable[[#This Row],[Severity]]="Major",4,IF(RiskLogTable[[#This Row],[Severity]]="Significant",5,0)))))</f>
        <v>0</v>
      </c>
      <c r="K51" s="119" t="str">
        <f>IF(RiskLogTable[[#This Row],[Severity Score]]=5,"3",IF(RiskLogTable[[#This Row],[Severity Score]]=4,"2",IF(RiskLogTable[[#This Row],[Severity Score]]=3,"1",IF(RiskLogTable[[#This Row],[Severity Score]]=2,"1",IF(RiskLogTable[[#This Row],[Severity Score]]=1,"1","0")))))</f>
        <v>0</v>
      </c>
      <c r="L51" s="105"/>
      <c r="M51" s="129"/>
      <c r="N51" s="119" t="str">
        <f>IF(RiskLogTable[[#This Row],[Likelihood Score ]]=5,"5",IF(RiskLogTable[[#This Row],[Likelihood Score ]]=4,"3",IF(RiskLogTable[[#This Row],[Likelihood Score ]]=3,"1",IF(RiskLogTable[[#This Row],[Likelihood Score ]]=2,"1",IF(RiskLogTable[[#This Row],[Likelihood Score ]]=1,"1","0")))))</f>
        <v>0</v>
      </c>
      <c r="O51" s="134">
        <f>RiskLogTable[[#This Row],[Severity Score]]*RiskLogTable[[#This Row],[Likelihood Score ]]</f>
        <v>0</v>
      </c>
      <c r="P51"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51" s="101"/>
      <c r="R51" s="101"/>
      <c r="S51" s="101"/>
      <c r="T51" s="101"/>
      <c r="U51" s="101"/>
      <c r="V51"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51" s="101"/>
      <c r="X51"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51" s="130">
        <f>RiskLogTable[[#This Row],[RESIDUAL Severity Score]]*RiskLogTable[[#This Row],[RESIDUAL Likelihood Score]]</f>
        <v>0</v>
      </c>
      <c r="Z51" s="101"/>
      <c r="AA51" s="101"/>
      <c r="AB51" s="101"/>
      <c r="AC51" s="102"/>
      <c r="AD51" s="102"/>
      <c r="AE51" s="109"/>
      <c r="AF51" s="102" t="b">
        <f>IF(RiskLogTable[[#This Row],[Risk Proximity]]="Short Term (1-3 months)",1,IF(RiskLogTable[[#This Row],[Risk Proximity]]="Imminent (less than 1 month)",0,IF(RiskLogTable[[#This Row],[Risk Proximity]]="Medium Term (4-6 months)",3,IF(RiskLogTable[Risk Proximity]="Long Term (7 months or more)",4))))</f>
        <v>0</v>
      </c>
      <c r="AO51"/>
      <c r="AP51"/>
    </row>
    <row r="52" spans="1:42" hidden="1" x14ac:dyDescent="0.45">
      <c r="A52" s="125" t="s">
        <v>399</v>
      </c>
      <c r="B52" s="118"/>
      <c r="C52" s="118"/>
      <c r="D52" s="109"/>
      <c r="E52" s="102"/>
      <c r="F52" s="101"/>
      <c r="G52" s="104"/>
      <c r="H52" s="109"/>
      <c r="I52" s="105"/>
      <c r="J52" s="130">
        <f>IF(RiskLogTable[[#This Row],[Severity]]="Insignificant",1,IF(RiskLogTable[[#This Row],[Severity]]="Minor",2,IF(RiskLogTable[[#This Row],[Severity]]="Moderate",3,IF(RiskLogTable[[#This Row],[Severity]]="Major",4,IF(RiskLogTable[[#This Row],[Severity]]="Significant",5,0)))))</f>
        <v>0</v>
      </c>
      <c r="K52" s="119" t="str">
        <f>IF(RiskLogTable[[#This Row],[Severity Score]]=5,"3",IF(RiskLogTable[[#This Row],[Severity Score]]=4,"2",IF(RiskLogTable[[#This Row],[Severity Score]]=3,"1",IF(RiskLogTable[[#This Row],[Severity Score]]=2,"1",IF(RiskLogTable[[#This Row],[Severity Score]]=1,"1","0")))))</f>
        <v>0</v>
      </c>
      <c r="L52" s="105"/>
      <c r="M52" s="129"/>
      <c r="N52" s="119" t="str">
        <f>IF(RiskLogTable[[#This Row],[Likelihood Score ]]=5,"5",IF(RiskLogTable[[#This Row],[Likelihood Score ]]=4,"3",IF(RiskLogTable[[#This Row],[Likelihood Score ]]=3,"1",IF(RiskLogTable[[#This Row],[Likelihood Score ]]=2,"1",IF(RiskLogTable[[#This Row],[Likelihood Score ]]=1,"1","0")))))</f>
        <v>0</v>
      </c>
      <c r="O52" s="134">
        <f>RiskLogTable[[#This Row],[Severity Score]]*RiskLogTable[[#This Row],[Likelihood Score ]]</f>
        <v>0</v>
      </c>
      <c r="P52"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52" s="101"/>
      <c r="R52" s="101"/>
      <c r="S52" s="101"/>
      <c r="T52" s="101"/>
      <c r="U52" s="101"/>
      <c r="V52"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52" s="101"/>
      <c r="X52"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52" s="130">
        <f>RiskLogTable[[#This Row],[RESIDUAL Severity Score]]*RiskLogTable[[#This Row],[RESIDUAL Likelihood Score]]</f>
        <v>0</v>
      </c>
      <c r="Z52" s="101"/>
      <c r="AA52" s="101"/>
      <c r="AB52" s="101"/>
      <c r="AC52" s="102"/>
      <c r="AD52" s="102"/>
      <c r="AE52" s="109"/>
      <c r="AF52" s="102" t="b">
        <f>IF(RiskLogTable[[#This Row],[Risk Proximity]]="Short Term (1-3 months)",1,IF(RiskLogTable[[#This Row],[Risk Proximity]]="Imminent (less than 1 month)",0,IF(RiskLogTable[[#This Row],[Risk Proximity]]="Medium Term (4-6 months)",3,IF(RiskLogTable[Risk Proximity]="Long Term (7 months or more)",4))))</f>
        <v>0</v>
      </c>
      <c r="AO52"/>
      <c r="AP52"/>
    </row>
    <row r="53" spans="1:42" hidden="1" x14ac:dyDescent="0.45">
      <c r="A53" s="125" t="s">
        <v>399</v>
      </c>
      <c r="B53" s="118"/>
      <c r="C53" s="118"/>
      <c r="D53" s="109"/>
      <c r="E53" s="102"/>
      <c r="F53" s="101"/>
      <c r="G53" s="104"/>
      <c r="H53" s="109"/>
      <c r="I53" s="105"/>
      <c r="J53" s="130">
        <f>IF(RiskLogTable[[#This Row],[Severity]]="Insignificant",1,IF(RiskLogTable[[#This Row],[Severity]]="Minor",2,IF(RiskLogTable[[#This Row],[Severity]]="Moderate",3,IF(RiskLogTable[[#This Row],[Severity]]="Major",4,IF(RiskLogTable[[#This Row],[Severity]]="Significant",5,0)))))</f>
        <v>0</v>
      </c>
      <c r="K53" s="119" t="str">
        <f>IF(RiskLogTable[[#This Row],[Severity Score]]=5,"3",IF(RiskLogTable[[#This Row],[Severity Score]]=4,"2",IF(RiskLogTable[[#This Row],[Severity Score]]=3,"1",IF(RiskLogTable[[#This Row],[Severity Score]]=2,"1",IF(RiskLogTable[[#This Row],[Severity Score]]=1,"1","0")))))</f>
        <v>0</v>
      </c>
      <c r="L53" s="105"/>
      <c r="M53" s="129"/>
      <c r="N53" s="119" t="str">
        <f>IF(RiskLogTable[[#This Row],[Likelihood Score ]]=5,"5",IF(RiskLogTable[[#This Row],[Likelihood Score ]]=4,"3",IF(RiskLogTable[[#This Row],[Likelihood Score ]]=3,"1",IF(RiskLogTable[[#This Row],[Likelihood Score ]]=2,"1",IF(RiskLogTable[[#This Row],[Likelihood Score ]]=1,"1","0")))))</f>
        <v>0</v>
      </c>
      <c r="O53" s="134">
        <f>RiskLogTable[[#This Row],[Severity Score]]*RiskLogTable[[#This Row],[Likelihood Score ]]</f>
        <v>0</v>
      </c>
      <c r="P53"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53" s="101"/>
      <c r="R53" s="101"/>
      <c r="S53" s="101"/>
      <c r="T53" s="101"/>
      <c r="U53" s="101"/>
      <c r="V53"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53" s="101"/>
      <c r="X53"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53" s="130">
        <f>RiskLogTable[[#This Row],[RESIDUAL Severity Score]]*RiskLogTable[[#This Row],[RESIDUAL Likelihood Score]]</f>
        <v>0</v>
      </c>
      <c r="Z53" s="101"/>
      <c r="AA53" s="101"/>
      <c r="AB53" s="101"/>
      <c r="AC53" s="102"/>
      <c r="AD53" s="102"/>
      <c r="AE53" s="109"/>
      <c r="AF53" s="102" t="b">
        <f>IF(RiskLogTable[[#This Row],[Risk Proximity]]="Short Term (1-3 months)",1,IF(RiskLogTable[[#This Row],[Risk Proximity]]="Imminent (less than 1 month)",0,IF(RiskLogTable[[#This Row],[Risk Proximity]]="Medium Term (4-6 months)",3,IF(RiskLogTable[Risk Proximity]="Long Term (7 months or more)",4))))</f>
        <v>0</v>
      </c>
      <c r="AO53"/>
      <c r="AP53"/>
    </row>
    <row r="54" spans="1:42" hidden="1" x14ac:dyDescent="0.45">
      <c r="A54" s="125" t="s">
        <v>399</v>
      </c>
      <c r="B54" s="118"/>
      <c r="C54" s="118"/>
      <c r="D54" s="109"/>
      <c r="E54" s="102"/>
      <c r="F54" s="101"/>
      <c r="G54" s="104"/>
      <c r="H54" s="109"/>
      <c r="I54" s="105"/>
      <c r="J54" s="130">
        <f>IF(RiskLogTable[[#This Row],[Severity]]="Insignificant",1,IF(RiskLogTable[[#This Row],[Severity]]="Minor",2,IF(RiskLogTable[[#This Row],[Severity]]="Moderate",3,IF(RiskLogTable[[#This Row],[Severity]]="Major",4,IF(RiskLogTable[[#This Row],[Severity]]="Significant",5,0)))))</f>
        <v>0</v>
      </c>
      <c r="K54" s="119" t="str">
        <f>IF(RiskLogTable[[#This Row],[Severity Score]]=5,"3",IF(RiskLogTable[[#This Row],[Severity Score]]=4,"2",IF(RiskLogTable[[#This Row],[Severity Score]]=3,"1",IF(RiskLogTable[[#This Row],[Severity Score]]=2,"1",IF(RiskLogTable[[#This Row],[Severity Score]]=1,"1","0")))))</f>
        <v>0</v>
      </c>
      <c r="L54" s="105"/>
      <c r="M54" s="129"/>
      <c r="N54" s="119" t="str">
        <f>IF(RiskLogTable[[#This Row],[Likelihood Score ]]=5,"5",IF(RiskLogTable[[#This Row],[Likelihood Score ]]=4,"3",IF(RiskLogTable[[#This Row],[Likelihood Score ]]=3,"1",IF(RiskLogTable[[#This Row],[Likelihood Score ]]=2,"1",IF(RiskLogTable[[#This Row],[Likelihood Score ]]=1,"1","0")))))</f>
        <v>0</v>
      </c>
      <c r="O54" s="134">
        <f>RiskLogTable[[#This Row],[Severity Score]]*RiskLogTable[[#This Row],[Likelihood Score ]]</f>
        <v>0</v>
      </c>
      <c r="P54"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54" s="101"/>
      <c r="R54" s="101"/>
      <c r="S54" s="101"/>
      <c r="T54" s="101"/>
      <c r="U54" s="101"/>
      <c r="V54"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54" s="101"/>
      <c r="X54"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54" s="130">
        <f>RiskLogTable[[#This Row],[RESIDUAL Severity Score]]*RiskLogTable[[#This Row],[RESIDUAL Likelihood Score]]</f>
        <v>0</v>
      </c>
      <c r="Z54" s="101"/>
      <c r="AA54" s="101"/>
      <c r="AB54" s="101"/>
      <c r="AC54" s="102"/>
      <c r="AD54" s="102"/>
      <c r="AE54" s="109"/>
      <c r="AF54" s="102" t="b">
        <f>IF(RiskLogTable[[#This Row],[Risk Proximity]]="Short Term (1-3 months)",1,IF(RiskLogTable[[#This Row],[Risk Proximity]]="Imminent (less than 1 month)",0,IF(RiskLogTable[[#This Row],[Risk Proximity]]="Medium Term (4-6 months)",3,IF(RiskLogTable[Risk Proximity]="Long Term (7 months or more)",4))))</f>
        <v>0</v>
      </c>
      <c r="AO54"/>
      <c r="AP54"/>
    </row>
    <row r="55" spans="1:42" hidden="1" x14ac:dyDescent="0.45">
      <c r="A55" s="125" t="s">
        <v>399</v>
      </c>
      <c r="B55" s="118"/>
      <c r="C55" s="118"/>
      <c r="D55" s="109"/>
      <c r="E55" s="102"/>
      <c r="F55" s="101"/>
      <c r="G55" s="104"/>
      <c r="H55" s="109"/>
      <c r="I55" s="105"/>
      <c r="J55" s="130">
        <f>IF(RiskLogTable[[#This Row],[Severity]]="Insignificant",1,IF(RiskLogTable[[#This Row],[Severity]]="Minor",2,IF(RiskLogTable[[#This Row],[Severity]]="Moderate",3,IF(RiskLogTable[[#This Row],[Severity]]="Major",4,IF(RiskLogTable[[#This Row],[Severity]]="Significant",5,0)))))</f>
        <v>0</v>
      </c>
      <c r="K55" s="119" t="str">
        <f>IF(RiskLogTable[[#This Row],[Severity Score]]=5,"3",IF(RiskLogTable[[#This Row],[Severity Score]]=4,"2",IF(RiskLogTable[[#This Row],[Severity Score]]=3,"1",IF(RiskLogTable[[#This Row],[Severity Score]]=2,"1",IF(RiskLogTable[[#This Row],[Severity Score]]=1,"1","0")))))</f>
        <v>0</v>
      </c>
      <c r="L55" s="105"/>
      <c r="M55" s="129"/>
      <c r="N55" s="119" t="str">
        <f>IF(RiskLogTable[[#This Row],[Likelihood Score ]]=5,"5",IF(RiskLogTable[[#This Row],[Likelihood Score ]]=4,"3",IF(RiskLogTable[[#This Row],[Likelihood Score ]]=3,"1",IF(RiskLogTable[[#This Row],[Likelihood Score ]]=2,"1",IF(RiskLogTable[[#This Row],[Likelihood Score ]]=1,"1","0")))))</f>
        <v>0</v>
      </c>
      <c r="O55" s="134">
        <f>RiskLogTable[[#This Row],[Severity Score]]*RiskLogTable[[#This Row],[Likelihood Score ]]</f>
        <v>0</v>
      </c>
      <c r="P55"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55" s="101"/>
      <c r="R55" s="101"/>
      <c r="S55" s="101"/>
      <c r="T55" s="101"/>
      <c r="U55" s="101"/>
      <c r="V55"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55" s="101"/>
      <c r="X55"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55" s="130">
        <f>RiskLogTable[[#This Row],[RESIDUAL Severity Score]]*RiskLogTable[[#This Row],[RESIDUAL Likelihood Score]]</f>
        <v>0</v>
      </c>
      <c r="Z55" s="101"/>
      <c r="AA55" s="101"/>
      <c r="AB55" s="101"/>
      <c r="AC55" s="102"/>
      <c r="AD55" s="102"/>
      <c r="AE55" s="109"/>
      <c r="AF55" s="102" t="b">
        <f>IF(RiskLogTable[[#This Row],[Risk Proximity]]="Short Term (1-3 months)",1,IF(RiskLogTable[[#This Row],[Risk Proximity]]="Imminent (less than 1 month)",0,IF(RiskLogTable[[#This Row],[Risk Proximity]]="Medium Term (4-6 months)",3,IF(RiskLogTable[Risk Proximity]="Long Term (7 months or more)",4))))</f>
        <v>0</v>
      </c>
      <c r="AO55"/>
      <c r="AP55"/>
    </row>
    <row r="56" spans="1:42" hidden="1" x14ac:dyDescent="0.45">
      <c r="A56" s="125" t="s">
        <v>399</v>
      </c>
      <c r="B56" s="118"/>
      <c r="C56" s="118"/>
      <c r="D56" s="109"/>
      <c r="E56" s="102"/>
      <c r="F56" s="101"/>
      <c r="G56" s="104"/>
      <c r="H56" s="109"/>
      <c r="I56" s="105"/>
      <c r="J56" s="130">
        <f>IF(RiskLogTable[[#This Row],[Severity]]="Insignificant",1,IF(RiskLogTable[[#This Row],[Severity]]="Minor",2,IF(RiskLogTable[[#This Row],[Severity]]="Moderate",3,IF(RiskLogTable[[#This Row],[Severity]]="Major",4,IF(RiskLogTable[[#This Row],[Severity]]="Significant",5,0)))))</f>
        <v>0</v>
      </c>
      <c r="K56" s="119" t="str">
        <f>IF(RiskLogTable[[#This Row],[Severity Score]]=5,"3",IF(RiskLogTable[[#This Row],[Severity Score]]=4,"2",IF(RiskLogTable[[#This Row],[Severity Score]]=3,"1",IF(RiskLogTable[[#This Row],[Severity Score]]=2,"1",IF(RiskLogTable[[#This Row],[Severity Score]]=1,"1","0")))))</f>
        <v>0</v>
      </c>
      <c r="L56" s="105"/>
      <c r="M56" s="129"/>
      <c r="N56" s="119" t="str">
        <f>IF(RiskLogTable[[#This Row],[Likelihood Score ]]=5,"5",IF(RiskLogTable[[#This Row],[Likelihood Score ]]=4,"3",IF(RiskLogTable[[#This Row],[Likelihood Score ]]=3,"1",IF(RiskLogTable[[#This Row],[Likelihood Score ]]=2,"1",IF(RiskLogTable[[#This Row],[Likelihood Score ]]=1,"1","0")))))</f>
        <v>0</v>
      </c>
      <c r="O56" s="134">
        <f>RiskLogTable[[#This Row],[Severity Score]]*RiskLogTable[[#This Row],[Likelihood Score ]]</f>
        <v>0</v>
      </c>
      <c r="P56"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56" s="101"/>
      <c r="R56" s="101"/>
      <c r="S56" s="101"/>
      <c r="T56" s="101"/>
      <c r="U56" s="101"/>
      <c r="V56"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56" s="101"/>
      <c r="X56"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56" s="130">
        <f>RiskLogTable[[#This Row],[RESIDUAL Severity Score]]*RiskLogTable[[#This Row],[RESIDUAL Likelihood Score]]</f>
        <v>0</v>
      </c>
      <c r="Z56" s="101"/>
      <c r="AA56" s="101"/>
      <c r="AB56" s="101"/>
      <c r="AC56" s="102"/>
      <c r="AD56" s="102"/>
      <c r="AE56" s="109"/>
      <c r="AF56" s="102" t="b">
        <f>IF(RiskLogTable[[#This Row],[Risk Proximity]]="Short Term (1-3 months)",1,IF(RiskLogTable[[#This Row],[Risk Proximity]]="Imminent (less than 1 month)",0,IF(RiskLogTable[[#This Row],[Risk Proximity]]="Medium Term (4-6 months)",3,IF(RiskLogTable[Risk Proximity]="Long Term (7 months or more)",4))))</f>
        <v>0</v>
      </c>
      <c r="AO56"/>
      <c r="AP56"/>
    </row>
    <row r="57" spans="1:42" hidden="1" x14ac:dyDescent="0.45">
      <c r="A57" s="125" t="s">
        <v>399</v>
      </c>
      <c r="B57" s="118"/>
      <c r="C57" s="118"/>
      <c r="D57" s="109"/>
      <c r="E57" s="102"/>
      <c r="F57" s="101"/>
      <c r="G57" s="104"/>
      <c r="H57" s="109"/>
      <c r="I57" s="105"/>
      <c r="J57" s="130">
        <f>IF(RiskLogTable[[#This Row],[Severity]]="Insignificant",1,IF(RiskLogTable[[#This Row],[Severity]]="Minor",2,IF(RiskLogTable[[#This Row],[Severity]]="Moderate",3,IF(RiskLogTable[[#This Row],[Severity]]="Major",4,IF(RiskLogTable[[#This Row],[Severity]]="Significant",5,0)))))</f>
        <v>0</v>
      </c>
      <c r="K57" s="119" t="str">
        <f>IF(RiskLogTable[[#This Row],[Severity Score]]=5,"3",IF(RiskLogTable[[#This Row],[Severity Score]]=4,"2",IF(RiskLogTable[[#This Row],[Severity Score]]=3,"1",IF(RiskLogTable[[#This Row],[Severity Score]]=2,"1",IF(RiskLogTable[[#This Row],[Severity Score]]=1,"1","0")))))</f>
        <v>0</v>
      </c>
      <c r="L57" s="105"/>
      <c r="M57" s="129"/>
      <c r="N57" s="119" t="str">
        <f>IF(RiskLogTable[[#This Row],[Likelihood Score ]]=5,"5",IF(RiskLogTable[[#This Row],[Likelihood Score ]]=4,"3",IF(RiskLogTable[[#This Row],[Likelihood Score ]]=3,"1",IF(RiskLogTable[[#This Row],[Likelihood Score ]]=2,"1",IF(RiskLogTable[[#This Row],[Likelihood Score ]]=1,"1","0")))))</f>
        <v>0</v>
      </c>
      <c r="O57" s="134">
        <f>RiskLogTable[[#This Row],[Severity Score]]*RiskLogTable[[#This Row],[Likelihood Score ]]</f>
        <v>0</v>
      </c>
      <c r="P57"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57" s="101"/>
      <c r="R57" s="101"/>
      <c r="S57" s="101"/>
      <c r="T57" s="101"/>
      <c r="U57" s="101"/>
      <c r="V57"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57" s="101"/>
      <c r="X57"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57" s="130">
        <f>RiskLogTable[[#This Row],[RESIDUAL Severity Score]]*RiskLogTable[[#This Row],[RESIDUAL Likelihood Score]]</f>
        <v>0</v>
      </c>
      <c r="Z57" s="101"/>
      <c r="AA57" s="101"/>
      <c r="AB57" s="101"/>
      <c r="AC57" s="102"/>
      <c r="AD57" s="102"/>
      <c r="AE57" s="109"/>
      <c r="AF57" s="102" t="b">
        <f>IF(RiskLogTable[[#This Row],[Risk Proximity]]="Short Term (1-3 months)",1,IF(RiskLogTable[[#This Row],[Risk Proximity]]="Imminent (less than 1 month)",0,IF(RiskLogTable[[#This Row],[Risk Proximity]]="Medium Term (4-6 months)",3,IF(RiskLogTable[Risk Proximity]="Long Term (7 months or more)",4))))</f>
        <v>0</v>
      </c>
      <c r="AO57"/>
      <c r="AP57"/>
    </row>
    <row r="58" spans="1:42" hidden="1" x14ac:dyDescent="0.45">
      <c r="A58" s="125" t="s">
        <v>399</v>
      </c>
      <c r="B58" s="118"/>
      <c r="C58" s="118"/>
      <c r="D58" s="109"/>
      <c r="E58" s="102"/>
      <c r="F58" s="101"/>
      <c r="G58" s="104"/>
      <c r="H58" s="109"/>
      <c r="I58" s="105"/>
      <c r="J58" s="130">
        <f>IF(RiskLogTable[[#This Row],[Severity]]="Insignificant",1,IF(RiskLogTable[[#This Row],[Severity]]="Minor",2,IF(RiskLogTable[[#This Row],[Severity]]="Moderate",3,IF(RiskLogTable[[#This Row],[Severity]]="Major",4,IF(RiskLogTable[[#This Row],[Severity]]="Significant",5,0)))))</f>
        <v>0</v>
      </c>
      <c r="K58" s="119" t="str">
        <f>IF(RiskLogTable[[#This Row],[Severity Score]]=5,"3",IF(RiskLogTable[[#This Row],[Severity Score]]=4,"2",IF(RiskLogTable[[#This Row],[Severity Score]]=3,"1",IF(RiskLogTable[[#This Row],[Severity Score]]=2,"1",IF(RiskLogTable[[#This Row],[Severity Score]]=1,"1","0")))))</f>
        <v>0</v>
      </c>
      <c r="L58" s="105"/>
      <c r="M58" s="129"/>
      <c r="N58" s="119" t="str">
        <f>IF(RiskLogTable[[#This Row],[Likelihood Score ]]=5,"5",IF(RiskLogTable[[#This Row],[Likelihood Score ]]=4,"3",IF(RiskLogTable[[#This Row],[Likelihood Score ]]=3,"1",IF(RiskLogTable[[#This Row],[Likelihood Score ]]=2,"1",IF(RiskLogTable[[#This Row],[Likelihood Score ]]=1,"1","0")))))</f>
        <v>0</v>
      </c>
      <c r="O58" s="134">
        <f>RiskLogTable[[#This Row],[Severity Score]]*RiskLogTable[[#This Row],[Likelihood Score ]]</f>
        <v>0</v>
      </c>
      <c r="P58"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58" s="101"/>
      <c r="R58" s="101"/>
      <c r="S58" s="101"/>
      <c r="T58" s="101"/>
      <c r="U58" s="101"/>
      <c r="V58"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58" s="101"/>
      <c r="X58"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58" s="130">
        <f>RiskLogTable[[#This Row],[RESIDUAL Severity Score]]*RiskLogTable[[#This Row],[RESIDUAL Likelihood Score]]</f>
        <v>0</v>
      </c>
      <c r="Z58" s="101"/>
      <c r="AA58" s="101"/>
      <c r="AB58" s="101"/>
      <c r="AC58" s="102"/>
      <c r="AD58" s="102"/>
      <c r="AE58" s="109"/>
      <c r="AF58" s="102" t="b">
        <f>IF(RiskLogTable[[#This Row],[Risk Proximity]]="Short Term (1-3 months)",1,IF(RiskLogTable[[#This Row],[Risk Proximity]]="Imminent (less than 1 month)",0,IF(RiskLogTable[[#This Row],[Risk Proximity]]="Medium Term (4-6 months)",3,IF(RiskLogTable[Risk Proximity]="Long Term (7 months or more)",4))))</f>
        <v>0</v>
      </c>
      <c r="AO58"/>
      <c r="AP58"/>
    </row>
    <row r="59" spans="1:42" hidden="1" x14ac:dyDescent="0.45">
      <c r="A59" s="125" t="s">
        <v>399</v>
      </c>
      <c r="B59" s="118"/>
      <c r="C59" s="118"/>
      <c r="D59" s="109"/>
      <c r="E59" s="102"/>
      <c r="F59" s="101"/>
      <c r="G59" s="104"/>
      <c r="H59" s="109"/>
      <c r="I59" s="105"/>
      <c r="J59" s="130">
        <f>IF(RiskLogTable[[#This Row],[Severity]]="Insignificant",1,IF(RiskLogTable[[#This Row],[Severity]]="Minor",2,IF(RiskLogTable[[#This Row],[Severity]]="Moderate",3,IF(RiskLogTable[[#This Row],[Severity]]="Major",4,IF(RiskLogTable[[#This Row],[Severity]]="Significant",5,0)))))</f>
        <v>0</v>
      </c>
      <c r="K59" s="119" t="str">
        <f>IF(RiskLogTable[[#This Row],[Severity Score]]=5,"3",IF(RiskLogTable[[#This Row],[Severity Score]]=4,"2",IF(RiskLogTable[[#This Row],[Severity Score]]=3,"1",IF(RiskLogTable[[#This Row],[Severity Score]]=2,"1",IF(RiskLogTable[[#This Row],[Severity Score]]=1,"1","0")))))</f>
        <v>0</v>
      </c>
      <c r="L59" s="105"/>
      <c r="M59" s="129"/>
      <c r="N59" s="119" t="str">
        <f>IF(RiskLogTable[[#This Row],[Likelihood Score ]]=5,"5",IF(RiskLogTable[[#This Row],[Likelihood Score ]]=4,"3",IF(RiskLogTable[[#This Row],[Likelihood Score ]]=3,"1",IF(RiskLogTable[[#This Row],[Likelihood Score ]]=2,"1",IF(RiskLogTable[[#This Row],[Likelihood Score ]]=1,"1","0")))))</f>
        <v>0</v>
      </c>
      <c r="O59" s="134">
        <f>RiskLogTable[[#This Row],[Severity Score]]*RiskLogTable[[#This Row],[Likelihood Score ]]</f>
        <v>0</v>
      </c>
      <c r="P59"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59" s="101"/>
      <c r="R59" s="101"/>
      <c r="S59" s="101"/>
      <c r="T59" s="101"/>
      <c r="U59" s="101"/>
      <c r="V59"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59" s="101"/>
      <c r="X59"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59" s="130">
        <f>RiskLogTable[[#This Row],[RESIDUAL Severity Score]]*RiskLogTable[[#This Row],[RESIDUAL Likelihood Score]]</f>
        <v>0</v>
      </c>
      <c r="Z59" s="101"/>
      <c r="AA59" s="101"/>
      <c r="AB59" s="101"/>
      <c r="AC59" s="102"/>
      <c r="AD59" s="102"/>
      <c r="AE59" s="109"/>
      <c r="AF59" s="102" t="b">
        <f>IF(RiskLogTable[[#This Row],[Risk Proximity]]="Short Term (1-3 months)",1,IF(RiskLogTable[[#This Row],[Risk Proximity]]="Imminent (less than 1 month)",0,IF(RiskLogTable[[#This Row],[Risk Proximity]]="Medium Term (4-6 months)",3,IF(RiskLogTable[Risk Proximity]="Long Term (7 months or more)",4))))</f>
        <v>0</v>
      </c>
      <c r="AO59"/>
      <c r="AP59"/>
    </row>
    <row r="60" spans="1:42" hidden="1" x14ac:dyDescent="0.45">
      <c r="A60" s="125" t="s">
        <v>399</v>
      </c>
      <c r="B60" s="118"/>
      <c r="C60" s="118"/>
      <c r="D60" s="109"/>
      <c r="E60" s="102"/>
      <c r="F60" s="101"/>
      <c r="G60" s="104"/>
      <c r="H60" s="109"/>
      <c r="I60" s="105"/>
      <c r="J60" s="130">
        <f>IF(RiskLogTable[[#This Row],[Severity]]="Insignificant",1,IF(RiskLogTable[[#This Row],[Severity]]="Minor",2,IF(RiskLogTable[[#This Row],[Severity]]="Moderate",3,IF(RiskLogTable[[#This Row],[Severity]]="Major",4,IF(RiskLogTable[[#This Row],[Severity]]="Significant",5,0)))))</f>
        <v>0</v>
      </c>
      <c r="K60" s="119" t="str">
        <f>IF(RiskLogTable[[#This Row],[Severity Score]]=5,"3",IF(RiskLogTable[[#This Row],[Severity Score]]=4,"2",IF(RiskLogTable[[#This Row],[Severity Score]]=3,"1",IF(RiskLogTable[[#This Row],[Severity Score]]=2,"1",IF(RiskLogTable[[#This Row],[Severity Score]]=1,"1","0")))))</f>
        <v>0</v>
      </c>
      <c r="L60" s="105"/>
      <c r="M60" s="129"/>
      <c r="N60" s="119" t="str">
        <f>IF(RiskLogTable[[#This Row],[Likelihood Score ]]=5,"5",IF(RiskLogTable[[#This Row],[Likelihood Score ]]=4,"3",IF(RiskLogTable[[#This Row],[Likelihood Score ]]=3,"1",IF(RiskLogTable[[#This Row],[Likelihood Score ]]=2,"1",IF(RiskLogTable[[#This Row],[Likelihood Score ]]=1,"1","0")))))</f>
        <v>0</v>
      </c>
      <c r="O60" s="134">
        <f>RiskLogTable[[#This Row],[Severity Score]]*RiskLogTable[[#This Row],[Likelihood Score ]]</f>
        <v>0</v>
      </c>
      <c r="P60"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60" s="101"/>
      <c r="R60" s="101"/>
      <c r="S60" s="101"/>
      <c r="T60" s="101"/>
      <c r="U60" s="101"/>
      <c r="V60"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60" s="101"/>
      <c r="X60"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60" s="130">
        <f>RiskLogTable[[#This Row],[RESIDUAL Severity Score]]*RiskLogTable[[#This Row],[RESIDUAL Likelihood Score]]</f>
        <v>0</v>
      </c>
      <c r="Z60" s="101"/>
      <c r="AA60" s="101"/>
      <c r="AB60" s="101"/>
      <c r="AC60" s="102"/>
      <c r="AD60" s="102"/>
      <c r="AE60" s="109"/>
      <c r="AF60" s="102" t="b">
        <f>IF(RiskLogTable[[#This Row],[Risk Proximity]]="Short Term (1-3 months)",1,IF(RiskLogTable[[#This Row],[Risk Proximity]]="Imminent (less than 1 month)",0,IF(RiskLogTable[[#This Row],[Risk Proximity]]="Medium Term (4-6 months)",3,IF(RiskLogTable[Risk Proximity]="Long Term (7 months or more)",4))))</f>
        <v>0</v>
      </c>
      <c r="AO60"/>
      <c r="AP60"/>
    </row>
    <row r="61" spans="1:42" hidden="1" x14ac:dyDescent="0.45">
      <c r="A61" s="125" t="s">
        <v>399</v>
      </c>
      <c r="B61" s="118"/>
      <c r="C61" s="118"/>
      <c r="D61" s="109"/>
      <c r="E61" s="102"/>
      <c r="F61" s="101"/>
      <c r="G61" s="104"/>
      <c r="H61" s="109"/>
      <c r="I61" s="105"/>
      <c r="J61" s="130">
        <f>IF(RiskLogTable[[#This Row],[Severity]]="Insignificant",1,IF(RiskLogTable[[#This Row],[Severity]]="Minor",2,IF(RiskLogTable[[#This Row],[Severity]]="Moderate",3,IF(RiskLogTable[[#This Row],[Severity]]="Major",4,IF(RiskLogTable[[#This Row],[Severity]]="Significant",5,0)))))</f>
        <v>0</v>
      </c>
      <c r="K61" s="119" t="str">
        <f>IF(RiskLogTable[[#This Row],[Severity Score]]=5,"3",IF(RiskLogTable[[#This Row],[Severity Score]]=4,"2",IF(RiskLogTable[[#This Row],[Severity Score]]=3,"1",IF(RiskLogTable[[#This Row],[Severity Score]]=2,"1",IF(RiskLogTable[[#This Row],[Severity Score]]=1,"1","0")))))</f>
        <v>0</v>
      </c>
      <c r="L61" s="105"/>
      <c r="M61" s="129"/>
      <c r="N61" s="119" t="str">
        <f>IF(RiskLogTable[[#This Row],[Likelihood Score ]]=5,"5",IF(RiskLogTable[[#This Row],[Likelihood Score ]]=4,"3",IF(RiskLogTable[[#This Row],[Likelihood Score ]]=3,"1",IF(RiskLogTable[[#This Row],[Likelihood Score ]]=2,"1",IF(RiskLogTable[[#This Row],[Likelihood Score ]]=1,"1","0")))))</f>
        <v>0</v>
      </c>
      <c r="O61" s="134">
        <f>RiskLogTable[[#This Row],[Severity Score]]*RiskLogTable[[#This Row],[Likelihood Score ]]</f>
        <v>0</v>
      </c>
      <c r="P61"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61" s="101"/>
      <c r="R61" s="101"/>
      <c r="S61" s="101"/>
      <c r="T61" s="101"/>
      <c r="U61" s="101"/>
      <c r="V61"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61" s="101"/>
      <c r="X61"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61" s="130">
        <f>RiskLogTable[[#This Row],[RESIDUAL Severity Score]]*RiskLogTable[[#This Row],[RESIDUAL Likelihood Score]]</f>
        <v>0</v>
      </c>
      <c r="Z61" s="101"/>
      <c r="AA61" s="101"/>
      <c r="AB61" s="101"/>
      <c r="AC61" s="102"/>
      <c r="AD61" s="102"/>
      <c r="AE61" s="109"/>
      <c r="AF61" s="102" t="b">
        <f>IF(RiskLogTable[[#This Row],[Risk Proximity]]="Short Term (1-3 months)",1,IF(RiskLogTable[[#This Row],[Risk Proximity]]="Imminent (less than 1 month)",0,IF(RiskLogTable[[#This Row],[Risk Proximity]]="Medium Term (4-6 months)",3,IF(RiskLogTable[Risk Proximity]="Long Term (7 months or more)",4))))</f>
        <v>0</v>
      </c>
      <c r="AO61"/>
      <c r="AP61"/>
    </row>
    <row r="62" spans="1:42" hidden="1" x14ac:dyDescent="0.45">
      <c r="A62" s="125" t="s">
        <v>399</v>
      </c>
      <c r="B62" s="118"/>
      <c r="C62" s="118"/>
      <c r="D62" s="109"/>
      <c r="E62" s="102"/>
      <c r="F62" s="101"/>
      <c r="G62" s="104"/>
      <c r="H62" s="109"/>
      <c r="I62" s="105"/>
      <c r="J62" s="130">
        <f>IF(RiskLogTable[[#This Row],[Severity]]="Insignificant",1,IF(RiskLogTable[[#This Row],[Severity]]="Minor",2,IF(RiskLogTable[[#This Row],[Severity]]="Moderate",3,IF(RiskLogTable[[#This Row],[Severity]]="Major",4,IF(RiskLogTable[[#This Row],[Severity]]="Significant",5,0)))))</f>
        <v>0</v>
      </c>
      <c r="K62" s="119" t="str">
        <f>IF(RiskLogTable[[#This Row],[Severity Score]]=5,"3",IF(RiskLogTable[[#This Row],[Severity Score]]=4,"2",IF(RiskLogTable[[#This Row],[Severity Score]]=3,"1",IF(RiskLogTable[[#This Row],[Severity Score]]=2,"1",IF(RiskLogTable[[#This Row],[Severity Score]]=1,"1","0")))))</f>
        <v>0</v>
      </c>
      <c r="L62" s="105"/>
      <c r="M62" s="129"/>
      <c r="N62" s="119" t="str">
        <f>IF(RiskLogTable[[#This Row],[Likelihood Score ]]=5,"5",IF(RiskLogTable[[#This Row],[Likelihood Score ]]=4,"3",IF(RiskLogTable[[#This Row],[Likelihood Score ]]=3,"1",IF(RiskLogTable[[#This Row],[Likelihood Score ]]=2,"1",IF(RiskLogTable[[#This Row],[Likelihood Score ]]=1,"1","0")))))</f>
        <v>0</v>
      </c>
      <c r="O62" s="134">
        <f>RiskLogTable[[#This Row],[Severity Score]]*RiskLogTable[[#This Row],[Likelihood Score ]]</f>
        <v>0</v>
      </c>
      <c r="P62"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62" s="101"/>
      <c r="R62" s="101"/>
      <c r="S62" s="101"/>
      <c r="T62" s="101"/>
      <c r="U62" s="101"/>
      <c r="V62"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62" s="101"/>
      <c r="X62"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62" s="130">
        <f>RiskLogTable[[#This Row],[RESIDUAL Severity Score]]*RiskLogTable[[#This Row],[RESIDUAL Likelihood Score]]</f>
        <v>0</v>
      </c>
      <c r="Z62" s="101"/>
      <c r="AA62" s="101"/>
      <c r="AB62" s="101"/>
      <c r="AC62" s="102"/>
      <c r="AD62" s="102"/>
      <c r="AE62" s="109"/>
      <c r="AF62" s="102" t="b">
        <f>IF(RiskLogTable[[#This Row],[Risk Proximity]]="Short Term (1-3 months)",1,IF(RiskLogTable[[#This Row],[Risk Proximity]]="Imminent (less than 1 month)",0,IF(RiskLogTable[[#This Row],[Risk Proximity]]="Medium Term (4-6 months)",3,IF(RiskLogTable[Risk Proximity]="Long Term (7 months or more)",4))))</f>
        <v>0</v>
      </c>
      <c r="AO62"/>
      <c r="AP62"/>
    </row>
    <row r="63" spans="1:42" hidden="1" x14ac:dyDescent="0.45">
      <c r="A63" s="125" t="s">
        <v>399</v>
      </c>
      <c r="B63" s="118"/>
      <c r="C63" s="118"/>
      <c r="D63" s="109"/>
      <c r="E63" s="102"/>
      <c r="F63" s="101"/>
      <c r="G63" s="104"/>
      <c r="H63" s="109"/>
      <c r="I63" s="105"/>
      <c r="J63" s="130">
        <f>IF(RiskLogTable[[#This Row],[Severity]]="Insignificant",1,IF(RiskLogTable[[#This Row],[Severity]]="Minor",2,IF(RiskLogTable[[#This Row],[Severity]]="Moderate",3,IF(RiskLogTable[[#This Row],[Severity]]="Major",4,IF(RiskLogTable[[#This Row],[Severity]]="Significant",5,0)))))</f>
        <v>0</v>
      </c>
      <c r="K63" s="119" t="str">
        <f>IF(RiskLogTable[[#This Row],[Severity Score]]=5,"3",IF(RiskLogTable[[#This Row],[Severity Score]]=4,"2",IF(RiskLogTable[[#This Row],[Severity Score]]=3,"1",IF(RiskLogTable[[#This Row],[Severity Score]]=2,"1",IF(RiskLogTable[[#This Row],[Severity Score]]=1,"1","0")))))</f>
        <v>0</v>
      </c>
      <c r="L63" s="105"/>
      <c r="M63" s="129"/>
      <c r="N63" s="119" t="str">
        <f>IF(RiskLogTable[[#This Row],[Likelihood Score ]]=5,"5",IF(RiskLogTable[[#This Row],[Likelihood Score ]]=4,"3",IF(RiskLogTable[[#This Row],[Likelihood Score ]]=3,"1",IF(RiskLogTable[[#This Row],[Likelihood Score ]]=2,"1",IF(RiskLogTable[[#This Row],[Likelihood Score ]]=1,"1","0")))))</f>
        <v>0</v>
      </c>
      <c r="O63" s="134">
        <f>RiskLogTable[[#This Row],[Severity Score]]*RiskLogTable[[#This Row],[Likelihood Score ]]</f>
        <v>0</v>
      </c>
      <c r="P63"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63" s="101"/>
      <c r="R63" s="101"/>
      <c r="S63" s="101"/>
      <c r="T63" s="101"/>
      <c r="U63" s="101"/>
      <c r="V63"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63" s="101"/>
      <c r="X63"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63" s="130">
        <f>RiskLogTable[[#This Row],[RESIDUAL Severity Score]]*RiskLogTable[[#This Row],[RESIDUAL Likelihood Score]]</f>
        <v>0</v>
      </c>
      <c r="Z63" s="101"/>
      <c r="AA63" s="101"/>
      <c r="AB63" s="101"/>
      <c r="AC63" s="102"/>
      <c r="AD63" s="102"/>
      <c r="AE63" s="109"/>
      <c r="AF63" s="102" t="b">
        <f>IF(RiskLogTable[[#This Row],[Risk Proximity]]="Short Term (1-3 months)",1,IF(RiskLogTable[[#This Row],[Risk Proximity]]="Imminent (less than 1 month)",0,IF(RiskLogTable[[#This Row],[Risk Proximity]]="Medium Term (4-6 months)",3,IF(RiskLogTable[Risk Proximity]="Long Term (7 months or more)",4))))</f>
        <v>0</v>
      </c>
      <c r="AO63"/>
      <c r="AP63"/>
    </row>
    <row r="64" spans="1:42" hidden="1" x14ac:dyDescent="0.45">
      <c r="A64" s="125" t="s">
        <v>399</v>
      </c>
      <c r="B64" s="118"/>
      <c r="C64" s="118"/>
      <c r="D64" s="109"/>
      <c r="E64" s="102"/>
      <c r="F64" s="101"/>
      <c r="G64" s="104"/>
      <c r="H64" s="109"/>
      <c r="I64" s="105"/>
      <c r="J64" s="130">
        <f>IF(RiskLogTable[[#This Row],[Severity]]="Insignificant",1,IF(RiskLogTable[[#This Row],[Severity]]="Minor",2,IF(RiskLogTable[[#This Row],[Severity]]="Moderate",3,IF(RiskLogTable[[#This Row],[Severity]]="Major",4,IF(RiskLogTable[[#This Row],[Severity]]="Significant",5,0)))))</f>
        <v>0</v>
      </c>
      <c r="K64" s="119" t="str">
        <f>IF(RiskLogTable[[#This Row],[Severity Score]]=5,"3",IF(RiskLogTable[[#This Row],[Severity Score]]=4,"2",IF(RiskLogTable[[#This Row],[Severity Score]]=3,"1",IF(RiskLogTable[[#This Row],[Severity Score]]=2,"1",IF(RiskLogTable[[#This Row],[Severity Score]]=1,"1","0")))))</f>
        <v>0</v>
      </c>
      <c r="L64" s="105"/>
      <c r="M64" s="129"/>
      <c r="N64" s="119" t="str">
        <f>IF(RiskLogTable[[#This Row],[Likelihood Score ]]=5,"5",IF(RiskLogTable[[#This Row],[Likelihood Score ]]=4,"3",IF(RiskLogTable[[#This Row],[Likelihood Score ]]=3,"1",IF(RiskLogTable[[#This Row],[Likelihood Score ]]=2,"1",IF(RiskLogTable[[#This Row],[Likelihood Score ]]=1,"1","0")))))</f>
        <v>0</v>
      </c>
      <c r="O64" s="134">
        <f>RiskLogTable[[#This Row],[Severity Score]]*RiskLogTable[[#This Row],[Likelihood Score ]]</f>
        <v>0</v>
      </c>
      <c r="P64"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64" s="101"/>
      <c r="R64" s="101"/>
      <c r="S64" s="101"/>
      <c r="T64" s="101"/>
      <c r="U64" s="101"/>
      <c r="V64"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64" s="101"/>
      <c r="X64"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64" s="130">
        <f>RiskLogTable[[#This Row],[RESIDUAL Severity Score]]*RiskLogTable[[#This Row],[RESIDUAL Likelihood Score]]</f>
        <v>0</v>
      </c>
      <c r="Z64" s="101"/>
      <c r="AA64" s="101"/>
      <c r="AB64" s="101"/>
      <c r="AC64" s="102"/>
      <c r="AD64" s="102"/>
      <c r="AE64" s="109"/>
      <c r="AF64" s="102" t="b">
        <f>IF(RiskLogTable[[#This Row],[Risk Proximity]]="Short Term (1-3 months)",1,IF(RiskLogTable[[#This Row],[Risk Proximity]]="Imminent (less than 1 month)",0,IF(RiskLogTable[[#This Row],[Risk Proximity]]="Medium Term (4-6 months)",3,IF(RiskLogTable[Risk Proximity]="Long Term (7 months or more)",4))))</f>
        <v>0</v>
      </c>
      <c r="AO64"/>
      <c r="AP64"/>
    </row>
    <row r="65" spans="1:42" hidden="1" x14ac:dyDescent="0.45">
      <c r="A65" s="125" t="s">
        <v>399</v>
      </c>
      <c r="B65" s="118"/>
      <c r="C65" s="118"/>
      <c r="D65" s="109"/>
      <c r="E65" s="102"/>
      <c r="F65" s="101"/>
      <c r="G65" s="104"/>
      <c r="H65" s="109"/>
      <c r="I65" s="105"/>
      <c r="J65" s="130">
        <f>IF(RiskLogTable[[#This Row],[Severity]]="Insignificant",1,IF(RiskLogTable[[#This Row],[Severity]]="Minor",2,IF(RiskLogTable[[#This Row],[Severity]]="Moderate",3,IF(RiskLogTable[[#This Row],[Severity]]="Major",4,IF(RiskLogTable[[#This Row],[Severity]]="Significant",5,0)))))</f>
        <v>0</v>
      </c>
      <c r="K65" s="119" t="str">
        <f>IF(RiskLogTable[[#This Row],[Severity Score]]=5,"3",IF(RiskLogTable[[#This Row],[Severity Score]]=4,"2",IF(RiskLogTable[[#This Row],[Severity Score]]=3,"1",IF(RiskLogTable[[#This Row],[Severity Score]]=2,"1",IF(RiskLogTable[[#This Row],[Severity Score]]=1,"1","0")))))</f>
        <v>0</v>
      </c>
      <c r="L65" s="105"/>
      <c r="M65" s="129"/>
      <c r="N65" s="119" t="str">
        <f>IF(RiskLogTable[[#This Row],[Likelihood Score ]]=5,"5",IF(RiskLogTable[[#This Row],[Likelihood Score ]]=4,"3",IF(RiskLogTable[[#This Row],[Likelihood Score ]]=3,"1",IF(RiskLogTable[[#This Row],[Likelihood Score ]]=2,"1",IF(RiskLogTable[[#This Row],[Likelihood Score ]]=1,"1","0")))))</f>
        <v>0</v>
      </c>
      <c r="O65" s="134">
        <f>RiskLogTable[[#This Row],[Severity Score]]*RiskLogTable[[#This Row],[Likelihood Score ]]</f>
        <v>0</v>
      </c>
      <c r="P65"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65" s="101"/>
      <c r="R65" s="101"/>
      <c r="S65" s="101"/>
      <c r="T65" s="101"/>
      <c r="U65" s="101"/>
      <c r="V65"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65" s="101"/>
      <c r="X65"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65" s="130">
        <f>RiskLogTable[[#This Row],[RESIDUAL Severity Score]]*RiskLogTable[[#This Row],[RESIDUAL Likelihood Score]]</f>
        <v>0</v>
      </c>
      <c r="Z65" s="101"/>
      <c r="AA65" s="101"/>
      <c r="AB65" s="101"/>
      <c r="AC65" s="102"/>
      <c r="AD65" s="102"/>
      <c r="AE65" s="109"/>
      <c r="AF65" s="102" t="b">
        <f>IF(RiskLogTable[[#This Row],[Risk Proximity]]="Short Term (1-3 months)",1,IF(RiskLogTable[[#This Row],[Risk Proximity]]="Imminent (less than 1 month)",0,IF(RiskLogTable[[#This Row],[Risk Proximity]]="Medium Term (4-6 months)",3,IF(RiskLogTable[Risk Proximity]="Long Term (7 months or more)",4))))</f>
        <v>0</v>
      </c>
      <c r="AO65"/>
      <c r="AP65"/>
    </row>
    <row r="66" spans="1:42" hidden="1" x14ac:dyDescent="0.45">
      <c r="A66" s="125" t="s">
        <v>399</v>
      </c>
      <c r="B66" s="118"/>
      <c r="C66" s="118"/>
      <c r="D66" s="109"/>
      <c r="E66" s="102"/>
      <c r="F66" s="101"/>
      <c r="G66" s="104"/>
      <c r="H66" s="109"/>
      <c r="I66" s="105"/>
      <c r="J66" s="130">
        <f>IF(RiskLogTable[[#This Row],[Severity]]="Insignificant",1,IF(RiskLogTable[[#This Row],[Severity]]="Minor",2,IF(RiskLogTable[[#This Row],[Severity]]="Moderate",3,IF(RiskLogTable[[#This Row],[Severity]]="Major",4,IF(RiskLogTable[[#This Row],[Severity]]="Significant",5,0)))))</f>
        <v>0</v>
      </c>
      <c r="K66" s="119" t="str">
        <f>IF(RiskLogTable[[#This Row],[Severity Score]]=5,"3",IF(RiskLogTable[[#This Row],[Severity Score]]=4,"2",IF(RiskLogTable[[#This Row],[Severity Score]]=3,"1",IF(RiskLogTable[[#This Row],[Severity Score]]=2,"1",IF(RiskLogTable[[#This Row],[Severity Score]]=1,"1","0")))))</f>
        <v>0</v>
      </c>
      <c r="L66" s="105"/>
      <c r="M66" s="129"/>
      <c r="N66" s="119" t="str">
        <f>IF(RiskLogTable[[#This Row],[Likelihood Score ]]=5,"5",IF(RiskLogTable[[#This Row],[Likelihood Score ]]=4,"3",IF(RiskLogTable[[#This Row],[Likelihood Score ]]=3,"1",IF(RiskLogTable[[#This Row],[Likelihood Score ]]=2,"1",IF(RiskLogTable[[#This Row],[Likelihood Score ]]=1,"1","0")))))</f>
        <v>0</v>
      </c>
      <c r="O66" s="134">
        <f>RiskLogTable[[#This Row],[Severity Score]]*RiskLogTable[[#This Row],[Likelihood Score ]]</f>
        <v>0</v>
      </c>
      <c r="P66"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66" s="101"/>
      <c r="R66" s="101"/>
      <c r="S66" s="101"/>
      <c r="T66" s="101"/>
      <c r="U66" s="101"/>
      <c r="V66"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66" s="101"/>
      <c r="X66"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66" s="130">
        <f>RiskLogTable[[#This Row],[RESIDUAL Severity Score]]*RiskLogTable[[#This Row],[RESIDUAL Likelihood Score]]</f>
        <v>0</v>
      </c>
      <c r="Z66" s="101"/>
      <c r="AA66" s="101"/>
      <c r="AB66" s="101"/>
      <c r="AC66" s="102"/>
      <c r="AD66" s="102"/>
      <c r="AE66" s="109"/>
      <c r="AF66" s="102" t="b">
        <f>IF(RiskLogTable[[#This Row],[Risk Proximity]]="Short Term (1-3 months)",1,IF(RiskLogTable[[#This Row],[Risk Proximity]]="Imminent (less than 1 month)",0,IF(RiskLogTable[[#This Row],[Risk Proximity]]="Medium Term (4-6 months)",3,IF(RiskLogTable[Risk Proximity]="Long Term (7 months or more)",4))))</f>
        <v>0</v>
      </c>
      <c r="AO66"/>
      <c r="AP66"/>
    </row>
    <row r="67" spans="1:42" hidden="1" x14ac:dyDescent="0.45">
      <c r="A67" s="125" t="s">
        <v>399</v>
      </c>
      <c r="B67" s="118"/>
      <c r="C67" s="118"/>
      <c r="D67" s="109"/>
      <c r="E67" s="102"/>
      <c r="F67" s="101"/>
      <c r="G67" s="104"/>
      <c r="H67" s="109"/>
      <c r="I67" s="105"/>
      <c r="J67" s="130">
        <f>IF(RiskLogTable[[#This Row],[Severity]]="Insignificant",1,IF(RiskLogTable[[#This Row],[Severity]]="Minor",2,IF(RiskLogTable[[#This Row],[Severity]]="Moderate",3,IF(RiskLogTable[[#This Row],[Severity]]="Major",4,IF(RiskLogTable[[#This Row],[Severity]]="Significant",5,0)))))</f>
        <v>0</v>
      </c>
      <c r="K67" s="119" t="str">
        <f>IF(RiskLogTable[[#This Row],[Severity Score]]=5,"3",IF(RiskLogTable[[#This Row],[Severity Score]]=4,"2",IF(RiskLogTable[[#This Row],[Severity Score]]=3,"1",IF(RiskLogTable[[#This Row],[Severity Score]]=2,"1",IF(RiskLogTable[[#This Row],[Severity Score]]=1,"1","0")))))</f>
        <v>0</v>
      </c>
      <c r="L67" s="105"/>
      <c r="M67" s="129"/>
      <c r="N67" s="119" t="str">
        <f>IF(RiskLogTable[[#This Row],[Likelihood Score ]]=5,"5",IF(RiskLogTable[[#This Row],[Likelihood Score ]]=4,"3",IF(RiskLogTable[[#This Row],[Likelihood Score ]]=3,"1",IF(RiskLogTable[[#This Row],[Likelihood Score ]]=2,"1",IF(RiskLogTable[[#This Row],[Likelihood Score ]]=1,"1","0")))))</f>
        <v>0</v>
      </c>
      <c r="O67" s="134">
        <f>RiskLogTable[[#This Row],[Severity Score]]*RiskLogTable[[#This Row],[Likelihood Score ]]</f>
        <v>0</v>
      </c>
      <c r="P67"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67" s="101"/>
      <c r="R67" s="101"/>
      <c r="S67" s="101"/>
      <c r="T67" s="101"/>
      <c r="U67" s="101"/>
      <c r="V67"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67" s="101"/>
      <c r="X67"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67" s="130">
        <f>RiskLogTable[[#This Row],[RESIDUAL Severity Score]]*RiskLogTable[[#This Row],[RESIDUAL Likelihood Score]]</f>
        <v>0</v>
      </c>
      <c r="Z67" s="101"/>
      <c r="AA67" s="101"/>
      <c r="AB67" s="101"/>
      <c r="AC67" s="102"/>
      <c r="AD67" s="102"/>
      <c r="AE67" s="109"/>
      <c r="AF67" s="102" t="b">
        <f>IF(RiskLogTable[[#This Row],[Risk Proximity]]="Short Term (1-3 months)",1,IF(RiskLogTable[[#This Row],[Risk Proximity]]="Imminent (less than 1 month)",0,IF(RiskLogTable[[#This Row],[Risk Proximity]]="Medium Term (4-6 months)",3,IF(RiskLogTable[Risk Proximity]="Long Term (7 months or more)",4))))</f>
        <v>0</v>
      </c>
      <c r="AO67"/>
      <c r="AP67"/>
    </row>
    <row r="68" spans="1:42" hidden="1" x14ac:dyDescent="0.45">
      <c r="A68" s="125" t="s">
        <v>399</v>
      </c>
      <c r="B68" s="118"/>
      <c r="C68" s="118"/>
      <c r="D68" s="109"/>
      <c r="E68" s="102"/>
      <c r="F68" s="101"/>
      <c r="G68" s="104"/>
      <c r="H68" s="109"/>
      <c r="I68" s="105"/>
      <c r="J68" s="130">
        <f>IF(RiskLogTable[[#This Row],[Severity]]="Insignificant",1,IF(RiskLogTable[[#This Row],[Severity]]="Minor",2,IF(RiskLogTable[[#This Row],[Severity]]="Moderate",3,IF(RiskLogTable[[#This Row],[Severity]]="Major",4,IF(RiskLogTable[[#This Row],[Severity]]="Significant",5,0)))))</f>
        <v>0</v>
      </c>
      <c r="K68" s="119" t="str">
        <f>IF(RiskLogTable[[#This Row],[Severity Score]]=5,"3",IF(RiskLogTable[[#This Row],[Severity Score]]=4,"2",IF(RiskLogTable[[#This Row],[Severity Score]]=3,"1",IF(RiskLogTable[[#This Row],[Severity Score]]=2,"1",IF(RiskLogTable[[#This Row],[Severity Score]]=1,"1","0")))))</f>
        <v>0</v>
      </c>
      <c r="L68" s="105"/>
      <c r="M68" s="129"/>
      <c r="N68" s="119" t="str">
        <f>IF(RiskLogTable[[#This Row],[Likelihood Score ]]=5,"5",IF(RiskLogTable[[#This Row],[Likelihood Score ]]=4,"3",IF(RiskLogTable[[#This Row],[Likelihood Score ]]=3,"1",IF(RiskLogTable[[#This Row],[Likelihood Score ]]=2,"1",IF(RiskLogTable[[#This Row],[Likelihood Score ]]=1,"1","0")))))</f>
        <v>0</v>
      </c>
      <c r="O68" s="134">
        <f>RiskLogTable[[#This Row],[Severity Score]]*RiskLogTable[[#This Row],[Likelihood Score ]]</f>
        <v>0</v>
      </c>
      <c r="P68"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68" s="101"/>
      <c r="R68" s="101"/>
      <c r="S68" s="101"/>
      <c r="T68" s="101"/>
      <c r="U68" s="101"/>
      <c r="V68"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68" s="101"/>
      <c r="X68"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68" s="130">
        <f>RiskLogTable[[#This Row],[RESIDUAL Severity Score]]*RiskLogTable[[#This Row],[RESIDUAL Likelihood Score]]</f>
        <v>0</v>
      </c>
      <c r="Z68" s="101"/>
      <c r="AA68" s="101"/>
      <c r="AB68" s="101"/>
      <c r="AC68" s="102"/>
      <c r="AD68" s="102"/>
      <c r="AE68" s="109"/>
      <c r="AF68" s="102" t="b">
        <f>IF(RiskLogTable[[#This Row],[Risk Proximity]]="Short Term (1-3 months)",1,IF(RiskLogTable[[#This Row],[Risk Proximity]]="Imminent (less than 1 month)",0,IF(RiskLogTable[[#This Row],[Risk Proximity]]="Medium Term (4-6 months)",3,IF(RiskLogTable[Risk Proximity]="Long Term (7 months or more)",4))))</f>
        <v>0</v>
      </c>
      <c r="AO68"/>
      <c r="AP68"/>
    </row>
    <row r="69" spans="1:42" hidden="1" x14ac:dyDescent="0.45">
      <c r="A69" s="125" t="s">
        <v>399</v>
      </c>
      <c r="B69" s="118"/>
      <c r="C69" s="118"/>
      <c r="D69" s="109"/>
      <c r="E69" s="102"/>
      <c r="F69" s="101"/>
      <c r="G69" s="104"/>
      <c r="H69" s="109"/>
      <c r="I69" s="105"/>
      <c r="J69" s="130">
        <f>IF(RiskLogTable[[#This Row],[Severity]]="Insignificant",1,IF(RiskLogTable[[#This Row],[Severity]]="Minor",2,IF(RiskLogTable[[#This Row],[Severity]]="Moderate",3,IF(RiskLogTable[[#This Row],[Severity]]="Major",4,IF(RiskLogTable[[#This Row],[Severity]]="Significant",5,0)))))</f>
        <v>0</v>
      </c>
      <c r="K69" s="119" t="str">
        <f>IF(RiskLogTable[[#This Row],[Severity Score]]=5,"3",IF(RiskLogTable[[#This Row],[Severity Score]]=4,"2",IF(RiskLogTable[[#This Row],[Severity Score]]=3,"1",IF(RiskLogTable[[#This Row],[Severity Score]]=2,"1",IF(RiskLogTable[[#This Row],[Severity Score]]=1,"1","0")))))</f>
        <v>0</v>
      </c>
      <c r="L69" s="105"/>
      <c r="M69" s="129"/>
      <c r="N69" s="119" t="str">
        <f>IF(RiskLogTable[[#This Row],[Likelihood Score ]]=5,"5",IF(RiskLogTable[[#This Row],[Likelihood Score ]]=4,"3",IF(RiskLogTable[[#This Row],[Likelihood Score ]]=3,"1",IF(RiskLogTable[[#This Row],[Likelihood Score ]]=2,"1",IF(RiskLogTable[[#This Row],[Likelihood Score ]]=1,"1","0")))))</f>
        <v>0</v>
      </c>
      <c r="O69" s="134">
        <f>RiskLogTable[[#This Row],[Severity Score]]*RiskLogTable[[#This Row],[Likelihood Score ]]</f>
        <v>0</v>
      </c>
      <c r="P69"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69" s="101"/>
      <c r="R69" s="101"/>
      <c r="S69" s="101"/>
      <c r="T69" s="101"/>
      <c r="U69" s="101"/>
      <c r="V69"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69" s="101"/>
      <c r="X69"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69" s="130">
        <f>RiskLogTable[[#This Row],[RESIDUAL Severity Score]]*RiskLogTable[[#This Row],[RESIDUAL Likelihood Score]]</f>
        <v>0</v>
      </c>
      <c r="Z69" s="101"/>
      <c r="AA69" s="101"/>
      <c r="AB69" s="101"/>
      <c r="AC69" s="102"/>
      <c r="AD69" s="102"/>
      <c r="AE69" s="109"/>
      <c r="AF69" s="102" t="b">
        <f>IF(RiskLogTable[[#This Row],[Risk Proximity]]="Short Term (1-3 months)",1,IF(RiskLogTable[[#This Row],[Risk Proximity]]="Imminent (less than 1 month)",0,IF(RiskLogTable[[#This Row],[Risk Proximity]]="Medium Term (4-6 months)",3,IF(RiskLogTable[Risk Proximity]="Long Term (7 months or more)",4))))</f>
        <v>0</v>
      </c>
      <c r="AO69"/>
      <c r="AP69"/>
    </row>
    <row r="70" spans="1:42" hidden="1" x14ac:dyDescent="0.45">
      <c r="A70" s="125" t="s">
        <v>399</v>
      </c>
      <c r="B70" s="118"/>
      <c r="C70" s="118"/>
      <c r="D70" s="109"/>
      <c r="E70" s="102"/>
      <c r="F70" s="101"/>
      <c r="G70" s="104"/>
      <c r="H70" s="109"/>
      <c r="I70" s="105"/>
      <c r="J70" s="130">
        <f>IF(RiskLogTable[[#This Row],[Severity]]="Insignificant",1,IF(RiskLogTable[[#This Row],[Severity]]="Minor",2,IF(RiskLogTable[[#This Row],[Severity]]="Moderate",3,IF(RiskLogTable[[#This Row],[Severity]]="Major",4,IF(RiskLogTable[[#This Row],[Severity]]="Significant",5,0)))))</f>
        <v>0</v>
      </c>
      <c r="K70" s="119" t="str">
        <f>IF(RiskLogTable[[#This Row],[Severity Score]]=5,"3",IF(RiskLogTable[[#This Row],[Severity Score]]=4,"2",IF(RiskLogTable[[#This Row],[Severity Score]]=3,"1",IF(RiskLogTable[[#This Row],[Severity Score]]=2,"1",IF(RiskLogTable[[#This Row],[Severity Score]]=1,"1","0")))))</f>
        <v>0</v>
      </c>
      <c r="L70" s="105"/>
      <c r="M70" s="129"/>
      <c r="N70" s="119" t="str">
        <f>IF(RiskLogTable[[#This Row],[Likelihood Score ]]=5,"5",IF(RiskLogTable[[#This Row],[Likelihood Score ]]=4,"3",IF(RiskLogTable[[#This Row],[Likelihood Score ]]=3,"1",IF(RiskLogTable[[#This Row],[Likelihood Score ]]=2,"1",IF(RiskLogTable[[#This Row],[Likelihood Score ]]=1,"1","0")))))</f>
        <v>0</v>
      </c>
      <c r="O70" s="134">
        <f>RiskLogTable[[#This Row],[Severity Score]]*RiskLogTable[[#This Row],[Likelihood Score ]]</f>
        <v>0</v>
      </c>
      <c r="P70"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70" s="101"/>
      <c r="R70" s="101"/>
      <c r="S70" s="101"/>
      <c r="T70" s="101"/>
      <c r="U70" s="101"/>
      <c r="V70"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70" s="101"/>
      <c r="X70"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70" s="130">
        <f>RiskLogTable[[#This Row],[RESIDUAL Severity Score]]*RiskLogTable[[#This Row],[RESIDUAL Likelihood Score]]</f>
        <v>0</v>
      </c>
      <c r="Z70" s="101"/>
      <c r="AA70" s="101"/>
      <c r="AB70" s="101"/>
      <c r="AC70" s="102"/>
      <c r="AD70" s="102"/>
      <c r="AE70" s="109"/>
      <c r="AF70" s="102" t="b">
        <f>IF(RiskLogTable[[#This Row],[Risk Proximity]]="Short Term (1-3 months)",1,IF(RiskLogTable[[#This Row],[Risk Proximity]]="Imminent (less than 1 month)",0,IF(RiskLogTable[[#This Row],[Risk Proximity]]="Medium Term (4-6 months)",3,IF(RiskLogTable[Risk Proximity]="Long Term (7 months or more)",4))))</f>
        <v>0</v>
      </c>
      <c r="AO70"/>
      <c r="AP70"/>
    </row>
    <row r="71" spans="1:42" hidden="1" x14ac:dyDescent="0.45">
      <c r="A71" s="125" t="s">
        <v>399</v>
      </c>
      <c r="B71" s="118"/>
      <c r="C71" s="118"/>
      <c r="D71" s="109"/>
      <c r="E71" s="102"/>
      <c r="F71" s="101"/>
      <c r="G71" s="104"/>
      <c r="H71" s="109"/>
      <c r="I71" s="105"/>
      <c r="J71" s="130">
        <f>IF(RiskLogTable[[#This Row],[Severity]]="Insignificant",1,IF(RiskLogTable[[#This Row],[Severity]]="Minor",2,IF(RiskLogTable[[#This Row],[Severity]]="Moderate",3,IF(RiskLogTable[[#This Row],[Severity]]="Major",4,IF(RiskLogTable[[#This Row],[Severity]]="Significant",5,0)))))</f>
        <v>0</v>
      </c>
      <c r="K71" s="119" t="str">
        <f>IF(RiskLogTable[[#This Row],[Severity Score]]=5,"3",IF(RiskLogTable[[#This Row],[Severity Score]]=4,"2",IF(RiskLogTable[[#This Row],[Severity Score]]=3,"1",IF(RiskLogTable[[#This Row],[Severity Score]]=2,"1",IF(RiskLogTable[[#This Row],[Severity Score]]=1,"1","0")))))</f>
        <v>0</v>
      </c>
      <c r="L71" s="105"/>
      <c r="M71" s="129"/>
      <c r="N71" s="119" t="str">
        <f>IF(RiskLogTable[[#This Row],[Likelihood Score ]]=5,"5",IF(RiskLogTable[[#This Row],[Likelihood Score ]]=4,"3",IF(RiskLogTable[[#This Row],[Likelihood Score ]]=3,"1",IF(RiskLogTable[[#This Row],[Likelihood Score ]]=2,"1",IF(RiskLogTable[[#This Row],[Likelihood Score ]]=1,"1","0")))))</f>
        <v>0</v>
      </c>
      <c r="O71" s="134">
        <f>RiskLogTable[[#This Row],[Severity Score]]*RiskLogTable[[#This Row],[Likelihood Score ]]</f>
        <v>0</v>
      </c>
      <c r="P71"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71" s="101"/>
      <c r="R71" s="101"/>
      <c r="S71" s="101"/>
      <c r="T71" s="101"/>
      <c r="U71" s="101"/>
      <c r="V71"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71" s="101"/>
      <c r="X71"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71" s="130">
        <f>RiskLogTable[[#This Row],[RESIDUAL Severity Score]]*RiskLogTable[[#This Row],[RESIDUAL Likelihood Score]]</f>
        <v>0</v>
      </c>
      <c r="Z71" s="101"/>
      <c r="AA71" s="101"/>
      <c r="AB71" s="101"/>
      <c r="AC71" s="102"/>
      <c r="AD71" s="102"/>
      <c r="AE71" s="109"/>
      <c r="AF71" s="102" t="b">
        <f>IF(RiskLogTable[[#This Row],[Risk Proximity]]="Short Term (1-3 months)",1,IF(RiskLogTable[[#This Row],[Risk Proximity]]="Imminent (less than 1 month)",0,IF(RiskLogTable[[#This Row],[Risk Proximity]]="Medium Term (4-6 months)",3,IF(RiskLogTable[Risk Proximity]="Long Term (7 months or more)",4))))</f>
        <v>0</v>
      </c>
      <c r="AO71"/>
      <c r="AP71"/>
    </row>
    <row r="72" spans="1:42" hidden="1" x14ac:dyDescent="0.45">
      <c r="A72" s="125" t="s">
        <v>399</v>
      </c>
      <c r="B72" s="118"/>
      <c r="C72" s="118"/>
      <c r="D72" s="109"/>
      <c r="E72" s="102"/>
      <c r="F72" s="101"/>
      <c r="G72" s="104"/>
      <c r="H72" s="109"/>
      <c r="I72" s="105"/>
      <c r="J72" s="130">
        <f>IF(RiskLogTable[[#This Row],[Severity]]="Insignificant",1,IF(RiskLogTable[[#This Row],[Severity]]="Minor",2,IF(RiskLogTable[[#This Row],[Severity]]="Moderate",3,IF(RiskLogTable[[#This Row],[Severity]]="Major",4,IF(RiskLogTable[[#This Row],[Severity]]="Significant",5,0)))))</f>
        <v>0</v>
      </c>
      <c r="K72" s="119" t="str">
        <f>IF(RiskLogTable[[#This Row],[Severity Score]]=5,"3",IF(RiskLogTable[[#This Row],[Severity Score]]=4,"2",IF(RiskLogTable[[#This Row],[Severity Score]]=3,"1",IF(RiskLogTable[[#This Row],[Severity Score]]=2,"1",IF(RiskLogTable[[#This Row],[Severity Score]]=1,"1","0")))))</f>
        <v>0</v>
      </c>
      <c r="L72" s="105"/>
      <c r="M72" s="129"/>
      <c r="N72" s="119" t="str">
        <f>IF(RiskLogTable[[#This Row],[Likelihood Score ]]=5,"5",IF(RiskLogTable[[#This Row],[Likelihood Score ]]=4,"3",IF(RiskLogTable[[#This Row],[Likelihood Score ]]=3,"1",IF(RiskLogTable[[#This Row],[Likelihood Score ]]=2,"1",IF(RiskLogTable[[#This Row],[Likelihood Score ]]=1,"1","0")))))</f>
        <v>0</v>
      </c>
      <c r="O72" s="134">
        <f>RiskLogTable[[#This Row],[Severity Score]]*RiskLogTable[[#This Row],[Likelihood Score ]]</f>
        <v>0</v>
      </c>
      <c r="P72"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72" s="101"/>
      <c r="R72" s="101"/>
      <c r="S72" s="101"/>
      <c r="T72" s="101"/>
      <c r="U72" s="101"/>
      <c r="V72"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72" s="101"/>
      <c r="X72"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72" s="130">
        <f>RiskLogTable[[#This Row],[RESIDUAL Severity Score]]*RiskLogTable[[#This Row],[RESIDUAL Likelihood Score]]</f>
        <v>0</v>
      </c>
      <c r="Z72" s="101"/>
      <c r="AA72" s="101"/>
      <c r="AB72" s="101"/>
      <c r="AC72" s="102"/>
      <c r="AD72" s="102"/>
      <c r="AE72" s="109"/>
      <c r="AF72" s="102" t="b">
        <f>IF(RiskLogTable[[#This Row],[Risk Proximity]]="Short Term (1-3 months)",1,IF(RiskLogTable[[#This Row],[Risk Proximity]]="Imminent (less than 1 month)",0,IF(RiskLogTable[[#This Row],[Risk Proximity]]="Medium Term (4-6 months)",3,IF(RiskLogTable[Risk Proximity]="Long Term (7 months or more)",4))))</f>
        <v>0</v>
      </c>
      <c r="AO72"/>
      <c r="AP72"/>
    </row>
    <row r="73" spans="1:42" hidden="1" x14ac:dyDescent="0.45">
      <c r="A73" s="125" t="s">
        <v>399</v>
      </c>
      <c r="B73" s="118"/>
      <c r="C73" s="118"/>
      <c r="D73" s="109"/>
      <c r="E73" s="102"/>
      <c r="F73" s="101"/>
      <c r="G73" s="104"/>
      <c r="H73" s="109"/>
      <c r="I73" s="105"/>
      <c r="J73" s="130">
        <f>IF(RiskLogTable[[#This Row],[Severity]]="Insignificant",1,IF(RiskLogTable[[#This Row],[Severity]]="Minor",2,IF(RiskLogTable[[#This Row],[Severity]]="Moderate",3,IF(RiskLogTable[[#This Row],[Severity]]="Major",4,IF(RiskLogTable[[#This Row],[Severity]]="Significant",5,0)))))</f>
        <v>0</v>
      </c>
      <c r="K73" s="119" t="str">
        <f>IF(RiskLogTable[[#This Row],[Severity Score]]=5,"3",IF(RiskLogTable[[#This Row],[Severity Score]]=4,"2",IF(RiskLogTable[[#This Row],[Severity Score]]=3,"1",IF(RiskLogTable[[#This Row],[Severity Score]]=2,"1",IF(RiskLogTable[[#This Row],[Severity Score]]=1,"1","0")))))</f>
        <v>0</v>
      </c>
      <c r="L73" s="105"/>
      <c r="M73" s="129"/>
      <c r="N73" s="119" t="str">
        <f>IF(RiskLogTable[[#This Row],[Likelihood Score ]]=5,"5",IF(RiskLogTable[[#This Row],[Likelihood Score ]]=4,"3",IF(RiskLogTable[[#This Row],[Likelihood Score ]]=3,"1",IF(RiskLogTable[[#This Row],[Likelihood Score ]]=2,"1",IF(RiskLogTable[[#This Row],[Likelihood Score ]]=1,"1","0")))))</f>
        <v>0</v>
      </c>
      <c r="O73" s="134">
        <f>RiskLogTable[[#This Row],[Severity Score]]*RiskLogTable[[#This Row],[Likelihood Score ]]</f>
        <v>0</v>
      </c>
      <c r="P73"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73" s="101"/>
      <c r="R73" s="101"/>
      <c r="S73" s="101"/>
      <c r="T73" s="101"/>
      <c r="U73" s="101"/>
      <c r="V73"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73" s="101"/>
      <c r="X73"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73" s="130">
        <f>RiskLogTable[[#This Row],[RESIDUAL Severity Score]]*RiskLogTable[[#This Row],[RESIDUAL Likelihood Score]]</f>
        <v>0</v>
      </c>
      <c r="Z73" s="101"/>
      <c r="AA73" s="101"/>
      <c r="AB73" s="101"/>
      <c r="AC73" s="102"/>
      <c r="AD73" s="102"/>
      <c r="AE73" s="109"/>
      <c r="AF73" s="102" t="b">
        <f>IF(RiskLogTable[[#This Row],[Risk Proximity]]="Short Term (1-3 months)",1,IF(RiskLogTable[[#This Row],[Risk Proximity]]="Imminent (less than 1 month)",0,IF(RiskLogTable[[#This Row],[Risk Proximity]]="Medium Term (4-6 months)",3,IF(RiskLogTable[Risk Proximity]="Long Term (7 months or more)",4))))</f>
        <v>0</v>
      </c>
      <c r="AO73"/>
      <c r="AP73"/>
    </row>
    <row r="74" spans="1:42" hidden="1" x14ac:dyDescent="0.45">
      <c r="A74" s="125" t="s">
        <v>399</v>
      </c>
      <c r="B74" s="118"/>
      <c r="C74" s="118"/>
      <c r="D74" s="109"/>
      <c r="E74" s="102"/>
      <c r="F74" s="101"/>
      <c r="G74" s="104"/>
      <c r="H74" s="109"/>
      <c r="I74" s="105"/>
      <c r="J74" s="130">
        <f>IF(RiskLogTable[[#This Row],[Severity]]="Insignificant",1,IF(RiskLogTable[[#This Row],[Severity]]="Minor",2,IF(RiskLogTable[[#This Row],[Severity]]="Moderate",3,IF(RiskLogTable[[#This Row],[Severity]]="Major",4,IF(RiskLogTable[[#This Row],[Severity]]="Significant",5,0)))))</f>
        <v>0</v>
      </c>
      <c r="K74" s="119" t="str">
        <f>IF(RiskLogTable[[#This Row],[Severity Score]]=5,"3",IF(RiskLogTable[[#This Row],[Severity Score]]=4,"2",IF(RiskLogTable[[#This Row],[Severity Score]]=3,"1",IF(RiskLogTable[[#This Row],[Severity Score]]=2,"1",IF(RiskLogTable[[#This Row],[Severity Score]]=1,"1","0")))))</f>
        <v>0</v>
      </c>
      <c r="L74" s="105"/>
      <c r="M74" s="129"/>
      <c r="N74" s="119" t="str">
        <f>IF(RiskLogTable[[#This Row],[Likelihood Score ]]=5,"5",IF(RiskLogTable[[#This Row],[Likelihood Score ]]=4,"3",IF(RiskLogTable[[#This Row],[Likelihood Score ]]=3,"1",IF(RiskLogTable[[#This Row],[Likelihood Score ]]=2,"1",IF(RiskLogTable[[#This Row],[Likelihood Score ]]=1,"1","0")))))</f>
        <v>0</v>
      </c>
      <c r="O74" s="134">
        <f>RiskLogTable[[#This Row],[Severity Score]]*RiskLogTable[[#This Row],[Likelihood Score ]]</f>
        <v>0</v>
      </c>
      <c r="P74"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74" s="101"/>
      <c r="R74" s="101"/>
      <c r="S74" s="101"/>
      <c r="T74" s="101"/>
      <c r="U74" s="101"/>
      <c r="V74"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74" s="101"/>
      <c r="X74"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74" s="130">
        <f>RiskLogTable[[#This Row],[RESIDUAL Severity Score]]*RiskLogTable[[#This Row],[RESIDUAL Likelihood Score]]</f>
        <v>0</v>
      </c>
      <c r="Z74" s="101"/>
      <c r="AA74" s="101"/>
      <c r="AB74" s="101"/>
      <c r="AC74" s="102"/>
      <c r="AD74" s="102"/>
      <c r="AE74" s="109"/>
      <c r="AF74" s="102" t="b">
        <f>IF(RiskLogTable[[#This Row],[Risk Proximity]]="Short Term (1-3 months)",1,IF(RiskLogTable[[#This Row],[Risk Proximity]]="Imminent (less than 1 month)",0,IF(RiskLogTable[[#This Row],[Risk Proximity]]="Medium Term (4-6 months)",3,IF(RiskLogTable[Risk Proximity]="Long Term (7 months or more)",4))))</f>
        <v>0</v>
      </c>
      <c r="AO74"/>
      <c r="AP74"/>
    </row>
    <row r="75" spans="1:42" hidden="1" x14ac:dyDescent="0.45">
      <c r="A75" s="125" t="s">
        <v>399</v>
      </c>
      <c r="B75" s="118"/>
      <c r="C75" s="118"/>
      <c r="D75" s="109"/>
      <c r="E75" s="102"/>
      <c r="F75" s="101"/>
      <c r="G75" s="104"/>
      <c r="H75" s="109"/>
      <c r="I75" s="105"/>
      <c r="J75" s="130">
        <f>IF(RiskLogTable[[#This Row],[Severity]]="Insignificant",1,IF(RiskLogTable[[#This Row],[Severity]]="Minor",2,IF(RiskLogTable[[#This Row],[Severity]]="Moderate",3,IF(RiskLogTable[[#This Row],[Severity]]="Major",4,IF(RiskLogTable[[#This Row],[Severity]]="Significant",5,0)))))</f>
        <v>0</v>
      </c>
      <c r="K75" s="119" t="str">
        <f>IF(RiskLogTable[[#This Row],[Severity Score]]=5,"3",IF(RiskLogTable[[#This Row],[Severity Score]]=4,"2",IF(RiskLogTable[[#This Row],[Severity Score]]=3,"1",IF(RiskLogTable[[#This Row],[Severity Score]]=2,"1",IF(RiskLogTable[[#This Row],[Severity Score]]=1,"1","0")))))</f>
        <v>0</v>
      </c>
      <c r="L75" s="105"/>
      <c r="M75" s="129"/>
      <c r="N75" s="119" t="str">
        <f>IF(RiskLogTable[[#This Row],[Likelihood Score ]]=5,"5",IF(RiskLogTable[[#This Row],[Likelihood Score ]]=4,"3",IF(RiskLogTable[[#This Row],[Likelihood Score ]]=3,"1",IF(RiskLogTable[[#This Row],[Likelihood Score ]]=2,"1",IF(RiskLogTable[[#This Row],[Likelihood Score ]]=1,"1","0")))))</f>
        <v>0</v>
      </c>
      <c r="O75" s="134">
        <f>RiskLogTable[[#This Row],[Severity Score]]*RiskLogTable[[#This Row],[Likelihood Score ]]</f>
        <v>0</v>
      </c>
      <c r="P75"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75" s="101"/>
      <c r="R75" s="101"/>
      <c r="S75" s="101"/>
      <c r="T75" s="101"/>
      <c r="U75" s="101"/>
      <c r="V75"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75" s="101"/>
      <c r="X75"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75" s="130">
        <f>RiskLogTable[[#This Row],[RESIDUAL Severity Score]]*RiskLogTable[[#This Row],[RESIDUAL Likelihood Score]]</f>
        <v>0</v>
      </c>
      <c r="Z75" s="101"/>
      <c r="AA75" s="101"/>
      <c r="AB75" s="101"/>
      <c r="AC75" s="102"/>
      <c r="AD75" s="102"/>
      <c r="AE75" s="109"/>
      <c r="AF75" s="102" t="b">
        <f>IF(RiskLogTable[[#This Row],[Risk Proximity]]="Short Term (1-3 months)",1,IF(RiskLogTable[[#This Row],[Risk Proximity]]="Imminent (less than 1 month)",0,IF(RiskLogTable[[#This Row],[Risk Proximity]]="Medium Term (4-6 months)",3,IF(RiskLogTable[Risk Proximity]="Long Term (7 months or more)",4))))</f>
        <v>0</v>
      </c>
      <c r="AO75"/>
      <c r="AP75"/>
    </row>
    <row r="76" spans="1:42" hidden="1" x14ac:dyDescent="0.45">
      <c r="A76" s="125" t="s">
        <v>399</v>
      </c>
      <c r="B76" s="118"/>
      <c r="C76" s="118"/>
      <c r="D76" s="109"/>
      <c r="E76" s="102"/>
      <c r="F76" s="101"/>
      <c r="G76" s="104"/>
      <c r="H76" s="109"/>
      <c r="I76" s="105"/>
      <c r="J76" s="130">
        <f>IF(RiskLogTable[[#This Row],[Severity]]="Insignificant",1,IF(RiskLogTable[[#This Row],[Severity]]="Minor",2,IF(RiskLogTable[[#This Row],[Severity]]="Moderate",3,IF(RiskLogTable[[#This Row],[Severity]]="Major",4,IF(RiskLogTable[[#This Row],[Severity]]="Significant",5,0)))))</f>
        <v>0</v>
      </c>
      <c r="K76" s="119" t="str">
        <f>IF(RiskLogTable[[#This Row],[Severity Score]]=5,"3",IF(RiskLogTable[[#This Row],[Severity Score]]=4,"2",IF(RiskLogTable[[#This Row],[Severity Score]]=3,"1",IF(RiskLogTable[[#This Row],[Severity Score]]=2,"1",IF(RiskLogTable[[#This Row],[Severity Score]]=1,"1","0")))))</f>
        <v>0</v>
      </c>
      <c r="L76" s="105"/>
      <c r="M76" s="129"/>
      <c r="N76" s="119" t="str">
        <f>IF(RiskLogTable[[#This Row],[Likelihood Score ]]=5,"5",IF(RiskLogTable[[#This Row],[Likelihood Score ]]=4,"3",IF(RiskLogTable[[#This Row],[Likelihood Score ]]=3,"1",IF(RiskLogTable[[#This Row],[Likelihood Score ]]=2,"1",IF(RiskLogTable[[#This Row],[Likelihood Score ]]=1,"1","0")))))</f>
        <v>0</v>
      </c>
      <c r="O76" s="134">
        <f>RiskLogTable[[#This Row],[Severity Score]]*RiskLogTable[[#This Row],[Likelihood Score ]]</f>
        <v>0</v>
      </c>
      <c r="P76"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76" s="101"/>
      <c r="R76" s="101"/>
      <c r="S76" s="101"/>
      <c r="T76" s="101"/>
      <c r="U76" s="101"/>
      <c r="V76"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76" s="101"/>
      <c r="X76"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76" s="130">
        <f>RiskLogTable[[#This Row],[RESIDUAL Severity Score]]*RiskLogTable[[#This Row],[RESIDUAL Likelihood Score]]</f>
        <v>0</v>
      </c>
      <c r="Z76" s="101"/>
      <c r="AA76" s="101"/>
      <c r="AB76" s="101"/>
      <c r="AC76" s="102"/>
      <c r="AD76" s="102"/>
      <c r="AE76" s="109"/>
      <c r="AF76" s="102" t="b">
        <f>IF(RiskLogTable[[#This Row],[Risk Proximity]]="Short Term (1-3 months)",1,IF(RiskLogTable[[#This Row],[Risk Proximity]]="Imminent (less than 1 month)",0,IF(RiskLogTable[[#This Row],[Risk Proximity]]="Medium Term (4-6 months)",3,IF(RiskLogTable[Risk Proximity]="Long Term (7 months or more)",4))))</f>
        <v>0</v>
      </c>
      <c r="AO76"/>
      <c r="AP76"/>
    </row>
    <row r="77" spans="1:42" hidden="1" x14ac:dyDescent="0.45">
      <c r="A77" s="125" t="s">
        <v>399</v>
      </c>
      <c r="B77" s="118"/>
      <c r="C77" s="118"/>
      <c r="D77" s="109"/>
      <c r="E77" s="102"/>
      <c r="F77" s="101"/>
      <c r="G77" s="104"/>
      <c r="H77" s="109"/>
      <c r="I77" s="105"/>
      <c r="J77" s="130">
        <f>IF(RiskLogTable[[#This Row],[Severity]]="Insignificant",1,IF(RiskLogTable[[#This Row],[Severity]]="Minor",2,IF(RiskLogTable[[#This Row],[Severity]]="Moderate",3,IF(RiskLogTable[[#This Row],[Severity]]="Major",4,IF(RiskLogTable[[#This Row],[Severity]]="Significant",5,0)))))</f>
        <v>0</v>
      </c>
      <c r="K77" s="119" t="str">
        <f>IF(RiskLogTable[[#This Row],[Severity Score]]=5,"3",IF(RiskLogTable[[#This Row],[Severity Score]]=4,"2",IF(RiskLogTable[[#This Row],[Severity Score]]=3,"1",IF(RiskLogTable[[#This Row],[Severity Score]]=2,"1",IF(RiskLogTable[[#This Row],[Severity Score]]=1,"1","0")))))</f>
        <v>0</v>
      </c>
      <c r="L77" s="105"/>
      <c r="M77" s="129"/>
      <c r="N77" s="119" t="str">
        <f>IF(RiskLogTable[[#This Row],[Likelihood Score ]]=5,"5",IF(RiskLogTable[[#This Row],[Likelihood Score ]]=4,"3",IF(RiskLogTable[[#This Row],[Likelihood Score ]]=3,"1",IF(RiskLogTable[[#This Row],[Likelihood Score ]]=2,"1",IF(RiskLogTable[[#This Row],[Likelihood Score ]]=1,"1","0")))))</f>
        <v>0</v>
      </c>
      <c r="O77" s="134">
        <f>RiskLogTable[[#This Row],[Severity Score]]*RiskLogTable[[#This Row],[Likelihood Score ]]</f>
        <v>0</v>
      </c>
      <c r="P77"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77" s="101"/>
      <c r="R77" s="101"/>
      <c r="S77" s="101"/>
      <c r="T77" s="101"/>
      <c r="U77" s="101"/>
      <c r="V77"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77" s="101"/>
      <c r="X77"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77" s="130">
        <f>RiskLogTable[[#This Row],[RESIDUAL Severity Score]]*RiskLogTable[[#This Row],[RESIDUAL Likelihood Score]]</f>
        <v>0</v>
      </c>
      <c r="Z77" s="101"/>
      <c r="AA77" s="101"/>
      <c r="AB77" s="101"/>
      <c r="AC77" s="102"/>
      <c r="AD77" s="102"/>
      <c r="AE77" s="109"/>
      <c r="AF77" s="102" t="b">
        <f>IF(RiskLogTable[[#This Row],[Risk Proximity]]="Short Term (1-3 months)",1,IF(RiskLogTable[[#This Row],[Risk Proximity]]="Imminent (less than 1 month)",0,IF(RiskLogTable[[#This Row],[Risk Proximity]]="Medium Term (4-6 months)",3,IF(RiskLogTable[Risk Proximity]="Long Term (7 months or more)",4))))</f>
        <v>0</v>
      </c>
      <c r="AO77"/>
      <c r="AP77"/>
    </row>
    <row r="78" spans="1:42" hidden="1" x14ac:dyDescent="0.45">
      <c r="A78" s="125" t="s">
        <v>399</v>
      </c>
      <c r="B78" s="118"/>
      <c r="C78" s="118"/>
      <c r="D78" s="109"/>
      <c r="E78" s="102"/>
      <c r="F78" s="101"/>
      <c r="G78" s="104"/>
      <c r="H78" s="109"/>
      <c r="I78" s="105"/>
      <c r="J78" s="130">
        <f>IF(RiskLogTable[[#This Row],[Severity]]="Insignificant",1,IF(RiskLogTable[[#This Row],[Severity]]="Minor",2,IF(RiskLogTable[[#This Row],[Severity]]="Moderate",3,IF(RiskLogTable[[#This Row],[Severity]]="Major",4,IF(RiskLogTable[[#This Row],[Severity]]="Significant",5,0)))))</f>
        <v>0</v>
      </c>
      <c r="K78" s="119" t="str">
        <f>IF(RiskLogTable[[#This Row],[Severity Score]]=5,"3",IF(RiskLogTable[[#This Row],[Severity Score]]=4,"2",IF(RiskLogTable[[#This Row],[Severity Score]]=3,"1",IF(RiskLogTable[[#This Row],[Severity Score]]=2,"1",IF(RiskLogTable[[#This Row],[Severity Score]]=1,"1","0")))))</f>
        <v>0</v>
      </c>
      <c r="L78" s="105"/>
      <c r="M78" s="129"/>
      <c r="N78" s="119" t="str">
        <f>IF(RiskLogTable[[#This Row],[Likelihood Score ]]=5,"5",IF(RiskLogTable[[#This Row],[Likelihood Score ]]=4,"3",IF(RiskLogTable[[#This Row],[Likelihood Score ]]=3,"1",IF(RiskLogTable[[#This Row],[Likelihood Score ]]=2,"1",IF(RiskLogTable[[#This Row],[Likelihood Score ]]=1,"1","0")))))</f>
        <v>0</v>
      </c>
      <c r="O78" s="134">
        <f>RiskLogTable[[#This Row],[Severity Score]]*RiskLogTable[[#This Row],[Likelihood Score ]]</f>
        <v>0</v>
      </c>
      <c r="P78"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78" s="101"/>
      <c r="R78" s="101"/>
      <c r="S78" s="101"/>
      <c r="T78" s="101"/>
      <c r="U78" s="101"/>
      <c r="V78"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78" s="101"/>
      <c r="X78"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78" s="130">
        <f>RiskLogTable[[#This Row],[RESIDUAL Severity Score]]*RiskLogTable[[#This Row],[RESIDUAL Likelihood Score]]</f>
        <v>0</v>
      </c>
      <c r="Z78" s="101"/>
      <c r="AA78" s="101"/>
      <c r="AB78" s="101"/>
      <c r="AC78" s="102"/>
      <c r="AD78" s="102"/>
      <c r="AE78" s="109"/>
      <c r="AF78" s="102" t="b">
        <f>IF(RiskLogTable[[#This Row],[Risk Proximity]]="Short Term (1-3 months)",1,IF(RiskLogTable[[#This Row],[Risk Proximity]]="Imminent (less than 1 month)",0,IF(RiskLogTable[[#This Row],[Risk Proximity]]="Medium Term (4-6 months)",3,IF(RiskLogTable[Risk Proximity]="Long Term (7 months or more)",4))))</f>
        <v>0</v>
      </c>
      <c r="AO78"/>
      <c r="AP78"/>
    </row>
    <row r="79" spans="1:42" hidden="1" x14ac:dyDescent="0.45">
      <c r="A79" s="125" t="s">
        <v>399</v>
      </c>
      <c r="B79" s="118"/>
      <c r="C79" s="118"/>
      <c r="D79" s="109"/>
      <c r="E79" s="102"/>
      <c r="F79" s="101"/>
      <c r="G79" s="104"/>
      <c r="H79" s="109"/>
      <c r="I79" s="105"/>
      <c r="J79" s="130">
        <f>IF(RiskLogTable[[#This Row],[Severity]]="Insignificant",1,IF(RiskLogTable[[#This Row],[Severity]]="Minor",2,IF(RiskLogTable[[#This Row],[Severity]]="Moderate",3,IF(RiskLogTable[[#This Row],[Severity]]="Major",4,IF(RiskLogTable[[#This Row],[Severity]]="Significant",5,0)))))</f>
        <v>0</v>
      </c>
      <c r="K79" s="119" t="str">
        <f>IF(RiskLogTable[[#This Row],[Severity Score]]=5,"3",IF(RiskLogTable[[#This Row],[Severity Score]]=4,"2",IF(RiskLogTable[[#This Row],[Severity Score]]=3,"1",IF(RiskLogTable[[#This Row],[Severity Score]]=2,"1",IF(RiskLogTable[[#This Row],[Severity Score]]=1,"1","0")))))</f>
        <v>0</v>
      </c>
      <c r="L79" s="105"/>
      <c r="M79" s="129"/>
      <c r="N79" s="119" t="str">
        <f>IF(RiskLogTable[[#This Row],[Likelihood Score ]]=5,"5",IF(RiskLogTable[[#This Row],[Likelihood Score ]]=4,"3",IF(RiskLogTable[[#This Row],[Likelihood Score ]]=3,"1",IF(RiskLogTable[[#This Row],[Likelihood Score ]]=2,"1",IF(RiskLogTable[[#This Row],[Likelihood Score ]]=1,"1","0")))))</f>
        <v>0</v>
      </c>
      <c r="O79" s="134">
        <f>RiskLogTable[[#This Row],[Severity Score]]*RiskLogTable[[#This Row],[Likelihood Score ]]</f>
        <v>0</v>
      </c>
      <c r="P79"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79" s="101"/>
      <c r="R79" s="101"/>
      <c r="S79" s="101"/>
      <c r="T79" s="101"/>
      <c r="U79" s="101"/>
      <c r="V79"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79" s="101"/>
      <c r="X79"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79" s="130">
        <f>RiskLogTable[[#This Row],[RESIDUAL Severity Score]]*RiskLogTable[[#This Row],[RESIDUAL Likelihood Score]]</f>
        <v>0</v>
      </c>
      <c r="Z79" s="101"/>
      <c r="AA79" s="101"/>
      <c r="AB79" s="101"/>
      <c r="AC79" s="102"/>
      <c r="AD79" s="102"/>
      <c r="AE79" s="109"/>
      <c r="AF79" s="102" t="b">
        <f>IF(RiskLogTable[[#This Row],[Risk Proximity]]="Short Term (1-3 months)",1,IF(RiskLogTable[[#This Row],[Risk Proximity]]="Imminent (less than 1 month)",0,IF(RiskLogTable[[#This Row],[Risk Proximity]]="Medium Term (4-6 months)",3,IF(RiskLogTable[Risk Proximity]="Long Term (7 months or more)",4))))</f>
        <v>0</v>
      </c>
      <c r="AO79"/>
      <c r="AP79"/>
    </row>
    <row r="80" spans="1:42" hidden="1" x14ac:dyDescent="0.45">
      <c r="A80" s="125" t="s">
        <v>399</v>
      </c>
      <c r="B80" s="118"/>
      <c r="C80" s="118"/>
      <c r="D80" s="109"/>
      <c r="E80" s="102"/>
      <c r="F80" s="101"/>
      <c r="G80" s="104"/>
      <c r="H80" s="109"/>
      <c r="I80" s="105"/>
      <c r="J80" s="130">
        <f>IF(RiskLogTable[[#This Row],[Severity]]="Insignificant",1,IF(RiskLogTable[[#This Row],[Severity]]="Minor",2,IF(RiskLogTable[[#This Row],[Severity]]="Moderate",3,IF(RiskLogTable[[#This Row],[Severity]]="Major",4,IF(RiskLogTable[[#This Row],[Severity]]="Significant",5,0)))))</f>
        <v>0</v>
      </c>
      <c r="K80" s="119" t="str">
        <f>IF(RiskLogTable[[#This Row],[Severity Score]]=5,"3",IF(RiskLogTable[[#This Row],[Severity Score]]=4,"2",IF(RiskLogTable[[#This Row],[Severity Score]]=3,"1",IF(RiskLogTable[[#This Row],[Severity Score]]=2,"1",IF(RiskLogTable[[#This Row],[Severity Score]]=1,"1","0")))))</f>
        <v>0</v>
      </c>
      <c r="L80" s="105"/>
      <c r="M80" s="129"/>
      <c r="N80" s="119" t="str">
        <f>IF(RiskLogTable[[#This Row],[Likelihood Score ]]=5,"5",IF(RiskLogTable[[#This Row],[Likelihood Score ]]=4,"3",IF(RiskLogTable[[#This Row],[Likelihood Score ]]=3,"1",IF(RiskLogTable[[#This Row],[Likelihood Score ]]=2,"1",IF(RiskLogTable[[#This Row],[Likelihood Score ]]=1,"1","0")))))</f>
        <v>0</v>
      </c>
      <c r="O80" s="134">
        <f>RiskLogTable[[#This Row],[Severity Score]]*RiskLogTable[[#This Row],[Likelihood Score ]]</f>
        <v>0</v>
      </c>
      <c r="P80"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80" s="101"/>
      <c r="R80" s="101"/>
      <c r="S80" s="101"/>
      <c r="T80" s="101"/>
      <c r="U80" s="101"/>
      <c r="V80"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80" s="101"/>
      <c r="X80"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80" s="130">
        <f>RiskLogTable[[#This Row],[RESIDUAL Severity Score]]*RiskLogTable[[#This Row],[RESIDUAL Likelihood Score]]</f>
        <v>0</v>
      </c>
      <c r="Z80" s="101"/>
      <c r="AA80" s="101"/>
      <c r="AB80" s="101"/>
      <c r="AC80" s="102"/>
      <c r="AD80" s="102"/>
      <c r="AE80" s="109"/>
      <c r="AF80" s="102" t="b">
        <f>IF(RiskLogTable[[#This Row],[Risk Proximity]]="Short Term (1-3 months)",1,IF(RiskLogTable[[#This Row],[Risk Proximity]]="Imminent (less than 1 month)",0,IF(RiskLogTable[[#This Row],[Risk Proximity]]="Medium Term (4-6 months)",3,IF(RiskLogTable[Risk Proximity]="Long Term (7 months or more)",4))))</f>
        <v>0</v>
      </c>
      <c r="AO80"/>
      <c r="AP80"/>
    </row>
    <row r="81" spans="1:42" hidden="1" x14ac:dyDescent="0.45">
      <c r="A81" s="125" t="s">
        <v>399</v>
      </c>
      <c r="B81" s="118"/>
      <c r="C81" s="118"/>
      <c r="D81" s="109"/>
      <c r="E81" s="102"/>
      <c r="F81" s="101"/>
      <c r="G81" s="104"/>
      <c r="H81" s="109"/>
      <c r="I81" s="105"/>
      <c r="J81" s="130">
        <f>IF(RiskLogTable[[#This Row],[Severity]]="Insignificant",1,IF(RiskLogTable[[#This Row],[Severity]]="Minor",2,IF(RiskLogTable[[#This Row],[Severity]]="Moderate",3,IF(RiskLogTable[[#This Row],[Severity]]="Major",4,IF(RiskLogTable[[#This Row],[Severity]]="Significant",5,0)))))</f>
        <v>0</v>
      </c>
      <c r="K81" s="119" t="str">
        <f>IF(RiskLogTable[[#This Row],[Severity Score]]=5,"3",IF(RiskLogTable[[#This Row],[Severity Score]]=4,"2",IF(RiskLogTable[[#This Row],[Severity Score]]=3,"1",IF(RiskLogTable[[#This Row],[Severity Score]]=2,"1",IF(RiskLogTable[[#This Row],[Severity Score]]=1,"1","0")))))</f>
        <v>0</v>
      </c>
      <c r="L81" s="105"/>
      <c r="M81" s="129"/>
      <c r="N81" s="119" t="str">
        <f>IF(RiskLogTable[[#This Row],[Likelihood Score ]]=5,"5",IF(RiskLogTable[[#This Row],[Likelihood Score ]]=4,"3",IF(RiskLogTable[[#This Row],[Likelihood Score ]]=3,"1",IF(RiskLogTable[[#This Row],[Likelihood Score ]]=2,"1",IF(RiskLogTable[[#This Row],[Likelihood Score ]]=1,"1","0")))))</f>
        <v>0</v>
      </c>
      <c r="O81" s="134">
        <f>RiskLogTable[[#This Row],[Severity Score]]*RiskLogTable[[#This Row],[Likelihood Score ]]</f>
        <v>0</v>
      </c>
      <c r="P81"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81" s="101"/>
      <c r="R81" s="101"/>
      <c r="S81" s="101"/>
      <c r="T81" s="101"/>
      <c r="U81" s="101"/>
      <c r="V81"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81" s="101"/>
      <c r="X81"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81" s="130">
        <f>RiskLogTable[[#This Row],[RESIDUAL Severity Score]]*RiskLogTable[[#This Row],[RESIDUAL Likelihood Score]]</f>
        <v>0</v>
      </c>
      <c r="Z81" s="101"/>
      <c r="AA81" s="101"/>
      <c r="AB81" s="101"/>
      <c r="AC81" s="102"/>
      <c r="AD81" s="102"/>
      <c r="AE81" s="109"/>
      <c r="AF81" s="102" t="b">
        <f>IF(RiskLogTable[[#This Row],[Risk Proximity]]="Short Term (1-3 months)",1,IF(RiskLogTable[[#This Row],[Risk Proximity]]="Imminent (less than 1 month)",0,IF(RiskLogTable[[#This Row],[Risk Proximity]]="Medium Term (4-6 months)",3,IF(RiskLogTable[Risk Proximity]="Long Term (7 months or more)",4))))</f>
        <v>0</v>
      </c>
      <c r="AO81"/>
      <c r="AP81"/>
    </row>
    <row r="82" spans="1:42" hidden="1" x14ac:dyDescent="0.45">
      <c r="A82" s="125" t="s">
        <v>399</v>
      </c>
      <c r="B82" s="118"/>
      <c r="C82" s="118"/>
      <c r="D82" s="109"/>
      <c r="E82" s="102"/>
      <c r="F82" s="101"/>
      <c r="G82" s="104"/>
      <c r="H82" s="109"/>
      <c r="I82" s="105"/>
      <c r="J82" s="130">
        <f>IF(RiskLogTable[[#This Row],[Severity]]="Insignificant",1,IF(RiskLogTable[[#This Row],[Severity]]="Minor",2,IF(RiskLogTable[[#This Row],[Severity]]="Moderate",3,IF(RiskLogTable[[#This Row],[Severity]]="Major",4,IF(RiskLogTable[[#This Row],[Severity]]="Significant",5,0)))))</f>
        <v>0</v>
      </c>
      <c r="K82" s="119" t="str">
        <f>IF(RiskLogTable[[#This Row],[Severity Score]]=5,"3",IF(RiskLogTable[[#This Row],[Severity Score]]=4,"2",IF(RiskLogTable[[#This Row],[Severity Score]]=3,"1",IF(RiskLogTable[[#This Row],[Severity Score]]=2,"1",IF(RiskLogTable[[#This Row],[Severity Score]]=1,"1","0")))))</f>
        <v>0</v>
      </c>
      <c r="L82" s="105"/>
      <c r="M82" s="129"/>
      <c r="N82" s="119" t="str">
        <f>IF(RiskLogTable[[#This Row],[Likelihood Score ]]=5,"5",IF(RiskLogTable[[#This Row],[Likelihood Score ]]=4,"3",IF(RiskLogTable[[#This Row],[Likelihood Score ]]=3,"1",IF(RiskLogTable[[#This Row],[Likelihood Score ]]=2,"1",IF(RiskLogTable[[#This Row],[Likelihood Score ]]=1,"1","0")))))</f>
        <v>0</v>
      </c>
      <c r="O82" s="134">
        <f>RiskLogTable[[#This Row],[Severity Score]]*RiskLogTable[[#This Row],[Likelihood Score ]]</f>
        <v>0</v>
      </c>
      <c r="P82"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82" s="101"/>
      <c r="R82" s="101"/>
      <c r="S82" s="101"/>
      <c r="T82" s="101"/>
      <c r="U82" s="101"/>
      <c r="V82"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82" s="101"/>
      <c r="X82"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82" s="130">
        <f>RiskLogTable[[#This Row],[RESIDUAL Severity Score]]*RiskLogTable[[#This Row],[RESIDUAL Likelihood Score]]</f>
        <v>0</v>
      </c>
      <c r="Z82" s="101"/>
      <c r="AA82" s="101"/>
      <c r="AB82" s="101"/>
      <c r="AC82" s="102"/>
      <c r="AD82" s="102"/>
      <c r="AE82" s="109"/>
      <c r="AF82" s="102" t="b">
        <f>IF(RiskLogTable[[#This Row],[Risk Proximity]]="Short Term (1-3 months)",1,IF(RiskLogTable[[#This Row],[Risk Proximity]]="Imminent (less than 1 month)",0,IF(RiskLogTable[[#This Row],[Risk Proximity]]="Medium Term (4-6 months)",3,IF(RiskLogTable[Risk Proximity]="Long Term (7 months or more)",4))))</f>
        <v>0</v>
      </c>
      <c r="AO82"/>
      <c r="AP82"/>
    </row>
    <row r="83" spans="1:42" hidden="1" x14ac:dyDescent="0.45">
      <c r="A83" s="125" t="s">
        <v>399</v>
      </c>
      <c r="B83" s="118"/>
      <c r="C83" s="118"/>
      <c r="D83" s="109"/>
      <c r="E83" s="102"/>
      <c r="F83" s="101"/>
      <c r="G83" s="104"/>
      <c r="H83" s="109"/>
      <c r="I83" s="105"/>
      <c r="J83" s="130">
        <f>IF(RiskLogTable[[#This Row],[Severity]]="Insignificant",1,IF(RiskLogTable[[#This Row],[Severity]]="Minor",2,IF(RiskLogTable[[#This Row],[Severity]]="Moderate",3,IF(RiskLogTable[[#This Row],[Severity]]="Major",4,IF(RiskLogTable[[#This Row],[Severity]]="Significant",5,0)))))</f>
        <v>0</v>
      </c>
      <c r="K83" s="119" t="str">
        <f>IF(RiskLogTable[[#This Row],[Severity Score]]=5,"3",IF(RiskLogTable[[#This Row],[Severity Score]]=4,"2",IF(RiskLogTable[[#This Row],[Severity Score]]=3,"1",IF(RiskLogTable[[#This Row],[Severity Score]]=2,"1",IF(RiskLogTable[[#This Row],[Severity Score]]=1,"1","0")))))</f>
        <v>0</v>
      </c>
      <c r="L83" s="105"/>
      <c r="M83" s="129"/>
      <c r="N83" s="119" t="str">
        <f>IF(RiskLogTable[[#This Row],[Likelihood Score ]]=5,"5",IF(RiskLogTable[[#This Row],[Likelihood Score ]]=4,"3",IF(RiskLogTable[[#This Row],[Likelihood Score ]]=3,"1",IF(RiskLogTable[[#This Row],[Likelihood Score ]]=2,"1",IF(RiskLogTable[[#This Row],[Likelihood Score ]]=1,"1","0")))))</f>
        <v>0</v>
      </c>
      <c r="O83" s="134">
        <f>RiskLogTable[[#This Row],[Severity Score]]*RiskLogTable[[#This Row],[Likelihood Score ]]</f>
        <v>0</v>
      </c>
      <c r="P83"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83" s="101"/>
      <c r="R83" s="101"/>
      <c r="S83" s="101"/>
      <c r="T83" s="101"/>
      <c r="U83" s="101"/>
      <c r="V83"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83" s="101"/>
      <c r="X83"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83" s="130">
        <f>RiskLogTable[[#This Row],[RESIDUAL Severity Score]]*RiskLogTable[[#This Row],[RESIDUAL Likelihood Score]]</f>
        <v>0</v>
      </c>
      <c r="Z83" s="101"/>
      <c r="AA83" s="101"/>
      <c r="AB83" s="101"/>
      <c r="AC83" s="102"/>
      <c r="AD83" s="102"/>
      <c r="AE83" s="109"/>
      <c r="AF83" s="102" t="b">
        <f>IF(RiskLogTable[[#This Row],[Risk Proximity]]="Short Term (1-3 months)",1,IF(RiskLogTable[[#This Row],[Risk Proximity]]="Imminent (less than 1 month)",0,IF(RiskLogTable[[#This Row],[Risk Proximity]]="Medium Term (4-6 months)",3,IF(RiskLogTable[Risk Proximity]="Long Term (7 months or more)",4))))</f>
        <v>0</v>
      </c>
      <c r="AO83"/>
      <c r="AP83"/>
    </row>
    <row r="84" spans="1:42" hidden="1" x14ac:dyDescent="0.45">
      <c r="A84" s="125" t="s">
        <v>399</v>
      </c>
      <c r="B84" s="118"/>
      <c r="C84" s="118"/>
      <c r="D84" s="109"/>
      <c r="E84" s="102"/>
      <c r="F84" s="101"/>
      <c r="G84" s="104"/>
      <c r="H84" s="109"/>
      <c r="I84" s="105"/>
      <c r="J84" s="130">
        <f>IF(RiskLogTable[[#This Row],[Severity]]="Insignificant",1,IF(RiskLogTable[[#This Row],[Severity]]="Minor",2,IF(RiskLogTable[[#This Row],[Severity]]="Moderate",3,IF(RiskLogTable[[#This Row],[Severity]]="Major",4,IF(RiskLogTable[[#This Row],[Severity]]="Significant",5,0)))))</f>
        <v>0</v>
      </c>
      <c r="K84" s="119" t="str">
        <f>IF(RiskLogTable[[#This Row],[Severity Score]]=5,"3",IF(RiskLogTable[[#This Row],[Severity Score]]=4,"2",IF(RiskLogTable[[#This Row],[Severity Score]]=3,"1",IF(RiskLogTable[[#This Row],[Severity Score]]=2,"1",IF(RiskLogTable[[#This Row],[Severity Score]]=1,"1","0")))))</f>
        <v>0</v>
      </c>
      <c r="L84" s="105"/>
      <c r="M84" s="129"/>
      <c r="N84" s="119" t="str">
        <f>IF(RiskLogTable[[#This Row],[Likelihood Score ]]=5,"5",IF(RiskLogTable[[#This Row],[Likelihood Score ]]=4,"3",IF(RiskLogTable[[#This Row],[Likelihood Score ]]=3,"1",IF(RiskLogTable[[#This Row],[Likelihood Score ]]=2,"1",IF(RiskLogTable[[#This Row],[Likelihood Score ]]=1,"1","0")))))</f>
        <v>0</v>
      </c>
      <c r="O84" s="134">
        <f>RiskLogTable[[#This Row],[Severity Score]]*RiskLogTable[[#This Row],[Likelihood Score ]]</f>
        <v>0</v>
      </c>
      <c r="P84"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84" s="101"/>
      <c r="R84" s="101"/>
      <c r="S84" s="101"/>
      <c r="T84" s="101"/>
      <c r="U84" s="101"/>
      <c r="V84"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84" s="101"/>
      <c r="X84"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84" s="130">
        <f>RiskLogTable[[#This Row],[RESIDUAL Severity Score]]*RiskLogTable[[#This Row],[RESIDUAL Likelihood Score]]</f>
        <v>0</v>
      </c>
      <c r="Z84" s="101"/>
      <c r="AA84" s="101"/>
      <c r="AB84" s="101"/>
      <c r="AC84" s="102"/>
      <c r="AD84" s="102"/>
      <c r="AE84" s="109"/>
      <c r="AF84" s="102" t="b">
        <f>IF(RiskLogTable[[#This Row],[Risk Proximity]]="Short Term (1-3 months)",1,IF(RiskLogTable[[#This Row],[Risk Proximity]]="Imminent (less than 1 month)",0,IF(RiskLogTable[[#This Row],[Risk Proximity]]="Medium Term (4-6 months)",3,IF(RiskLogTable[Risk Proximity]="Long Term (7 months or more)",4))))</f>
        <v>0</v>
      </c>
      <c r="AO84"/>
      <c r="AP84"/>
    </row>
    <row r="85" spans="1:42" hidden="1" x14ac:dyDescent="0.45">
      <c r="A85" s="125" t="s">
        <v>399</v>
      </c>
      <c r="B85" s="118"/>
      <c r="C85" s="118"/>
      <c r="D85" s="109"/>
      <c r="E85" s="102"/>
      <c r="F85" s="101"/>
      <c r="G85" s="104"/>
      <c r="H85" s="109"/>
      <c r="I85" s="105"/>
      <c r="J85" s="130">
        <f>IF(RiskLogTable[[#This Row],[Severity]]="Insignificant",1,IF(RiskLogTable[[#This Row],[Severity]]="Minor",2,IF(RiskLogTable[[#This Row],[Severity]]="Moderate",3,IF(RiskLogTable[[#This Row],[Severity]]="Major",4,IF(RiskLogTable[[#This Row],[Severity]]="Significant",5,0)))))</f>
        <v>0</v>
      </c>
      <c r="K85" s="119" t="str">
        <f>IF(RiskLogTable[[#This Row],[Severity Score]]=5,"3",IF(RiskLogTable[[#This Row],[Severity Score]]=4,"2",IF(RiskLogTable[[#This Row],[Severity Score]]=3,"1",IF(RiskLogTable[[#This Row],[Severity Score]]=2,"1",IF(RiskLogTable[[#This Row],[Severity Score]]=1,"1","0")))))</f>
        <v>0</v>
      </c>
      <c r="L85" s="105"/>
      <c r="M85" s="129"/>
      <c r="N85" s="119" t="str">
        <f>IF(RiskLogTable[[#This Row],[Likelihood Score ]]=5,"5",IF(RiskLogTable[[#This Row],[Likelihood Score ]]=4,"3",IF(RiskLogTable[[#This Row],[Likelihood Score ]]=3,"1",IF(RiskLogTable[[#This Row],[Likelihood Score ]]=2,"1",IF(RiskLogTable[[#This Row],[Likelihood Score ]]=1,"1","0")))))</f>
        <v>0</v>
      </c>
      <c r="O85" s="134">
        <f>RiskLogTable[[#This Row],[Severity Score]]*RiskLogTable[[#This Row],[Likelihood Score ]]</f>
        <v>0</v>
      </c>
      <c r="P85"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85" s="101"/>
      <c r="R85" s="101"/>
      <c r="S85" s="101"/>
      <c r="T85" s="101"/>
      <c r="U85" s="101"/>
      <c r="V85"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85" s="101"/>
      <c r="X85"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85" s="130">
        <f>RiskLogTable[[#This Row],[RESIDUAL Severity Score]]*RiskLogTable[[#This Row],[RESIDUAL Likelihood Score]]</f>
        <v>0</v>
      </c>
      <c r="Z85" s="101"/>
      <c r="AA85" s="101"/>
      <c r="AB85" s="101"/>
      <c r="AC85" s="102"/>
      <c r="AD85" s="102"/>
      <c r="AE85" s="109"/>
      <c r="AF85" s="102" t="b">
        <f>IF(RiskLogTable[[#This Row],[Risk Proximity]]="Short Term (1-3 months)",1,IF(RiskLogTable[[#This Row],[Risk Proximity]]="Imminent (less than 1 month)",0,IF(RiskLogTable[[#This Row],[Risk Proximity]]="Medium Term (4-6 months)",3,IF(RiskLogTable[Risk Proximity]="Long Term (7 months or more)",4))))</f>
        <v>0</v>
      </c>
      <c r="AO85"/>
      <c r="AP85"/>
    </row>
    <row r="86" spans="1:42" hidden="1" x14ac:dyDescent="0.45">
      <c r="A86" s="125" t="s">
        <v>399</v>
      </c>
      <c r="B86" s="118"/>
      <c r="C86" s="118"/>
      <c r="D86" s="109"/>
      <c r="E86" s="102"/>
      <c r="F86" s="101"/>
      <c r="G86" s="104"/>
      <c r="H86" s="109"/>
      <c r="I86" s="105"/>
      <c r="J86" s="130">
        <f>IF(RiskLogTable[[#This Row],[Severity]]="Insignificant",1,IF(RiskLogTable[[#This Row],[Severity]]="Minor",2,IF(RiskLogTable[[#This Row],[Severity]]="Moderate",3,IF(RiskLogTable[[#This Row],[Severity]]="Major",4,IF(RiskLogTable[[#This Row],[Severity]]="Significant",5,0)))))</f>
        <v>0</v>
      </c>
      <c r="K86" s="119" t="str">
        <f>IF(RiskLogTable[[#This Row],[Severity Score]]=5,"3",IF(RiskLogTable[[#This Row],[Severity Score]]=4,"2",IF(RiskLogTable[[#This Row],[Severity Score]]=3,"1",IF(RiskLogTable[[#This Row],[Severity Score]]=2,"1",IF(RiskLogTable[[#This Row],[Severity Score]]=1,"1","0")))))</f>
        <v>0</v>
      </c>
      <c r="L86" s="105"/>
      <c r="M86" s="129"/>
      <c r="N86" s="119" t="str">
        <f>IF(RiskLogTable[[#This Row],[Likelihood Score ]]=5,"5",IF(RiskLogTable[[#This Row],[Likelihood Score ]]=4,"3",IF(RiskLogTable[[#This Row],[Likelihood Score ]]=3,"1",IF(RiskLogTable[[#This Row],[Likelihood Score ]]=2,"1",IF(RiskLogTable[[#This Row],[Likelihood Score ]]=1,"1","0")))))</f>
        <v>0</v>
      </c>
      <c r="O86" s="134">
        <f>RiskLogTable[[#This Row],[Severity Score]]*RiskLogTable[[#This Row],[Likelihood Score ]]</f>
        <v>0</v>
      </c>
      <c r="P86"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86" s="101"/>
      <c r="R86" s="101"/>
      <c r="S86" s="101"/>
      <c r="T86" s="101"/>
      <c r="U86" s="101"/>
      <c r="V86"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86" s="101"/>
      <c r="X86"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86" s="130">
        <f>RiskLogTable[[#This Row],[RESIDUAL Severity Score]]*RiskLogTable[[#This Row],[RESIDUAL Likelihood Score]]</f>
        <v>0</v>
      </c>
      <c r="Z86" s="101"/>
      <c r="AA86" s="101"/>
      <c r="AB86" s="101"/>
      <c r="AC86" s="102"/>
      <c r="AD86" s="102"/>
      <c r="AE86" s="109"/>
      <c r="AF86" s="102" t="b">
        <f>IF(RiskLogTable[[#This Row],[Risk Proximity]]="Short Term (1-3 months)",1,IF(RiskLogTable[[#This Row],[Risk Proximity]]="Imminent (less than 1 month)",0,IF(RiskLogTable[[#This Row],[Risk Proximity]]="Medium Term (4-6 months)",3,IF(RiskLogTable[Risk Proximity]="Long Term (7 months or more)",4))))</f>
        <v>0</v>
      </c>
      <c r="AO86"/>
      <c r="AP86"/>
    </row>
    <row r="87" spans="1:42" hidden="1" x14ac:dyDescent="0.45">
      <c r="A87" s="125" t="s">
        <v>399</v>
      </c>
      <c r="B87" s="118"/>
      <c r="C87" s="118"/>
      <c r="D87" s="109"/>
      <c r="E87" s="102"/>
      <c r="F87" s="101"/>
      <c r="G87" s="104"/>
      <c r="H87" s="109"/>
      <c r="I87" s="105"/>
      <c r="J87" s="130">
        <f>IF(RiskLogTable[[#This Row],[Severity]]="Insignificant",1,IF(RiskLogTable[[#This Row],[Severity]]="Minor",2,IF(RiskLogTable[[#This Row],[Severity]]="Moderate",3,IF(RiskLogTable[[#This Row],[Severity]]="Major",4,IF(RiskLogTable[[#This Row],[Severity]]="Significant",5,0)))))</f>
        <v>0</v>
      </c>
      <c r="K87" s="119" t="str">
        <f>IF(RiskLogTable[[#This Row],[Severity Score]]=5,"3",IF(RiskLogTable[[#This Row],[Severity Score]]=4,"2",IF(RiskLogTable[[#This Row],[Severity Score]]=3,"1",IF(RiskLogTable[[#This Row],[Severity Score]]=2,"1",IF(RiskLogTable[[#This Row],[Severity Score]]=1,"1","0")))))</f>
        <v>0</v>
      </c>
      <c r="L87" s="105"/>
      <c r="M87" s="129"/>
      <c r="N87" s="119" t="str">
        <f>IF(RiskLogTable[[#This Row],[Likelihood Score ]]=5,"5",IF(RiskLogTable[[#This Row],[Likelihood Score ]]=4,"3",IF(RiskLogTable[[#This Row],[Likelihood Score ]]=3,"1",IF(RiskLogTable[[#This Row],[Likelihood Score ]]=2,"1",IF(RiskLogTable[[#This Row],[Likelihood Score ]]=1,"1","0")))))</f>
        <v>0</v>
      </c>
      <c r="O87" s="134">
        <f>RiskLogTable[[#This Row],[Severity Score]]*RiskLogTable[[#This Row],[Likelihood Score ]]</f>
        <v>0</v>
      </c>
      <c r="P87"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87" s="101"/>
      <c r="R87" s="101"/>
      <c r="S87" s="101"/>
      <c r="T87" s="101"/>
      <c r="U87" s="101"/>
      <c r="V87"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87" s="101"/>
      <c r="X87"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87" s="130">
        <f>RiskLogTable[[#This Row],[RESIDUAL Severity Score]]*RiskLogTable[[#This Row],[RESIDUAL Likelihood Score]]</f>
        <v>0</v>
      </c>
      <c r="Z87" s="101"/>
      <c r="AA87" s="101"/>
      <c r="AB87" s="101"/>
      <c r="AC87" s="102"/>
      <c r="AD87" s="102"/>
      <c r="AE87" s="109"/>
      <c r="AF87" s="102" t="b">
        <f>IF(RiskLogTable[[#This Row],[Risk Proximity]]="Short Term (1-3 months)",1,IF(RiskLogTable[[#This Row],[Risk Proximity]]="Imminent (less than 1 month)",0,IF(RiskLogTable[[#This Row],[Risk Proximity]]="Medium Term (4-6 months)",3,IF(RiskLogTable[Risk Proximity]="Long Term (7 months or more)",4))))</f>
        <v>0</v>
      </c>
      <c r="AO87"/>
      <c r="AP87"/>
    </row>
    <row r="88" spans="1:42" hidden="1" x14ac:dyDescent="0.45">
      <c r="A88" s="125" t="s">
        <v>399</v>
      </c>
      <c r="B88" s="118"/>
      <c r="C88" s="118"/>
      <c r="D88" s="109"/>
      <c r="E88" s="102"/>
      <c r="F88" s="101"/>
      <c r="G88" s="104"/>
      <c r="H88" s="109"/>
      <c r="I88" s="105"/>
      <c r="J88" s="130">
        <f>IF(RiskLogTable[[#This Row],[Severity]]="Insignificant",1,IF(RiskLogTable[[#This Row],[Severity]]="Minor",2,IF(RiskLogTable[[#This Row],[Severity]]="Moderate",3,IF(RiskLogTable[[#This Row],[Severity]]="Major",4,IF(RiskLogTable[[#This Row],[Severity]]="Significant",5,0)))))</f>
        <v>0</v>
      </c>
      <c r="K88" s="119" t="str">
        <f>IF(RiskLogTable[[#This Row],[Severity Score]]=5,"3",IF(RiskLogTable[[#This Row],[Severity Score]]=4,"2",IF(RiskLogTable[[#This Row],[Severity Score]]=3,"1",IF(RiskLogTable[[#This Row],[Severity Score]]=2,"1",IF(RiskLogTable[[#This Row],[Severity Score]]=1,"1","0")))))</f>
        <v>0</v>
      </c>
      <c r="L88" s="105"/>
      <c r="M88" s="129"/>
      <c r="N88" s="119" t="str">
        <f>IF(RiskLogTable[[#This Row],[Likelihood Score ]]=5,"5",IF(RiskLogTable[[#This Row],[Likelihood Score ]]=4,"3",IF(RiskLogTable[[#This Row],[Likelihood Score ]]=3,"1",IF(RiskLogTable[[#This Row],[Likelihood Score ]]=2,"1",IF(RiskLogTable[[#This Row],[Likelihood Score ]]=1,"1","0")))))</f>
        <v>0</v>
      </c>
      <c r="O88" s="134">
        <f>RiskLogTable[[#This Row],[Severity Score]]*RiskLogTable[[#This Row],[Likelihood Score ]]</f>
        <v>0</v>
      </c>
      <c r="P88"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88" s="101"/>
      <c r="R88" s="101"/>
      <c r="S88" s="101"/>
      <c r="T88" s="101"/>
      <c r="U88" s="101"/>
      <c r="V88"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88" s="101"/>
      <c r="X88"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88" s="130">
        <f>RiskLogTable[[#This Row],[RESIDUAL Severity Score]]*RiskLogTable[[#This Row],[RESIDUAL Likelihood Score]]</f>
        <v>0</v>
      </c>
      <c r="Z88" s="101"/>
      <c r="AA88" s="101"/>
      <c r="AB88" s="101"/>
      <c r="AC88" s="102"/>
      <c r="AD88" s="102"/>
      <c r="AE88" s="109"/>
      <c r="AF88" s="102" t="b">
        <f>IF(RiskLogTable[[#This Row],[Risk Proximity]]="Short Term (1-3 months)",1,IF(RiskLogTable[[#This Row],[Risk Proximity]]="Imminent (less than 1 month)",0,IF(RiskLogTable[[#This Row],[Risk Proximity]]="Medium Term (4-6 months)",3,IF(RiskLogTable[Risk Proximity]="Long Term (7 months or more)",4))))</f>
        <v>0</v>
      </c>
      <c r="AO88"/>
      <c r="AP88"/>
    </row>
    <row r="89" spans="1:42" hidden="1" x14ac:dyDescent="0.45">
      <c r="A89" s="125" t="s">
        <v>399</v>
      </c>
      <c r="B89" s="118"/>
      <c r="C89" s="118"/>
      <c r="D89" s="109"/>
      <c r="E89" s="102"/>
      <c r="F89" s="101"/>
      <c r="G89" s="104"/>
      <c r="H89" s="109"/>
      <c r="I89" s="105"/>
      <c r="J89" s="130">
        <f>IF(RiskLogTable[[#This Row],[Severity]]="Insignificant",1,IF(RiskLogTable[[#This Row],[Severity]]="Minor",2,IF(RiskLogTable[[#This Row],[Severity]]="Moderate",3,IF(RiskLogTable[[#This Row],[Severity]]="Major",4,IF(RiskLogTable[[#This Row],[Severity]]="Significant",5,0)))))</f>
        <v>0</v>
      </c>
      <c r="K89" s="119" t="str">
        <f>IF(RiskLogTable[[#This Row],[Severity Score]]=5,"3",IF(RiskLogTable[[#This Row],[Severity Score]]=4,"2",IF(RiskLogTable[[#This Row],[Severity Score]]=3,"1",IF(RiskLogTable[[#This Row],[Severity Score]]=2,"1",IF(RiskLogTable[[#This Row],[Severity Score]]=1,"1","0")))))</f>
        <v>0</v>
      </c>
      <c r="L89" s="105"/>
      <c r="M89" s="129"/>
      <c r="N89" s="119" t="str">
        <f>IF(RiskLogTable[[#This Row],[Likelihood Score ]]=5,"5",IF(RiskLogTable[[#This Row],[Likelihood Score ]]=4,"3",IF(RiskLogTable[[#This Row],[Likelihood Score ]]=3,"1",IF(RiskLogTable[[#This Row],[Likelihood Score ]]=2,"1",IF(RiskLogTable[[#This Row],[Likelihood Score ]]=1,"1","0")))))</f>
        <v>0</v>
      </c>
      <c r="O89" s="134">
        <f>RiskLogTable[[#This Row],[Severity Score]]*RiskLogTable[[#This Row],[Likelihood Score ]]</f>
        <v>0</v>
      </c>
      <c r="P89"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89" s="101"/>
      <c r="R89" s="101"/>
      <c r="S89" s="101"/>
      <c r="T89" s="101"/>
      <c r="U89" s="101"/>
      <c r="V89"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89" s="101"/>
      <c r="X89"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89" s="130">
        <f>RiskLogTable[[#This Row],[RESIDUAL Severity Score]]*RiskLogTable[[#This Row],[RESIDUAL Likelihood Score]]</f>
        <v>0</v>
      </c>
      <c r="Z89" s="101"/>
      <c r="AA89" s="101"/>
      <c r="AB89" s="101"/>
      <c r="AC89" s="102"/>
      <c r="AD89" s="102"/>
      <c r="AE89" s="109"/>
      <c r="AF89" s="102" t="b">
        <f>IF(RiskLogTable[[#This Row],[Risk Proximity]]="Short Term (1-3 months)",1,IF(RiskLogTable[[#This Row],[Risk Proximity]]="Imminent (less than 1 month)",0,IF(RiskLogTable[[#This Row],[Risk Proximity]]="Medium Term (4-6 months)",3,IF(RiskLogTable[Risk Proximity]="Long Term (7 months or more)",4))))</f>
        <v>0</v>
      </c>
      <c r="AO89"/>
      <c r="AP89"/>
    </row>
    <row r="90" spans="1:42" hidden="1" x14ac:dyDescent="0.45">
      <c r="A90" s="125" t="s">
        <v>399</v>
      </c>
      <c r="B90" s="118"/>
      <c r="C90" s="118"/>
      <c r="D90" s="109"/>
      <c r="E90" s="102"/>
      <c r="F90" s="101"/>
      <c r="G90" s="104"/>
      <c r="H90" s="109"/>
      <c r="I90" s="105"/>
      <c r="J90" s="130">
        <f>IF(RiskLogTable[[#This Row],[Severity]]="Insignificant",1,IF(RiskLogTable[[#This Row],[Severity]]="Minor",2,IF(RiskLogTable[[#This Row],[Severity]]="Moderate",3,IF(RiskLogTable[[#This Row],[Severity]]="Major",4,IF(RiskLogTable[[#This Row],[Severity]]="Significant",5,0)))))</f>
        <v>0</v>
      </c>
      <c r="K90" s="119" t="str">
        <f>IF(RiskLogTable[[#This Row],[Severity Score]]=5,"3",IF(RiskLogTable[[#This Row],[Severity Score]]=4,"2",IF(RiskLogTable[[#This Row],[Severity Score]]=3,"1",IF(RiskLogTable[[#This Row],[Severity Score]]=2,"1",IF(RiskLogTable[[#This Row],[Severity Score]]=1,"1","0")))))</f>
        <v>0</v>
      </c>
      <c r="L90" s="105"/>
      <c r="M90" s="129"/>
      <c r="N90" s="119" t="str">
        <f>IF(RiskLogTable[[#This Row],[Likelihood Score ]]=5,"5",IF(RiskLogTable[[#This Row],[Likelihood Score ]]=4,"3",IF(RiskLogTable[[#This Row],[Likelihood Score ]]=3,"1",IF(RiskLogTable[[#This Row],[Likelihood Score ]]=2,"1",IF(RiskLogTable[[#This Row],[Likelihood Score ]]=1,"1","0")))))</f>
        <v>0</v>
      </c>
      <c r="O90" s="134">
        <f>RiskLogTable[[#This Row],[Severity Score]]*RiskLogTable[[#This Row],[Likelihood Score ]]</f>
        <v>0</v>
      </c>
      <c r="P90"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90" s="101"/>
      <c r="R90" s="101"/>
      <c r="S90" s="101"/>
      <c r="T90" s="101"/>
      <c r="U90" s="101"/>
      <c r="V90"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90" s="101"/>
      <c r="X90"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90" s="130">
        <f>RiskLogTable[[#This Row],[RESIDUAL Severity Score]]*RiskLogTable[[#This Row],[RESIDUAL Likelihood Score]]</f>
        <v>0</v>
      </c>
      <c r="Z90" s="101"/>
      <c r="AA90" s="101"/>
      <c r="AB90" s="101"/>
      <c r="AC90" s="102"/>
      <c r="AD90" s="102"/>
      <c r="AE90" s="109"/>
      <c r="AF90" s="102" t="b">
        <f>IF(RiskLogTable[[#This Row],[Risk Proximity]]="Short Term (1-3 months)",1,IF(RiskLogTable[[#This Row],[Risk Proximity]]="Imminent (less than 1 month)",0,IF(RiskLogTable[[#This Row],[Risk Proximity]]="Medium Term (4-6 months)",3,IF(RiskLogTable[Risk Proximity]="Long Term (7 months or more)",4))))</f>
        <v>0</v>
      </c>
      <c r="AO90"/>
      <c r="AP90"/>
    </row>
    <row r="91" spans="1:42" hidden="1" x14ac:dyDescent="0.45">
      <c r="A91" s="125" t="s">
        <v>399</v>
      </c>
      <c r="B91" s="118"/>
      <c r="C91" s="118"/>
      <c r="D91" s="109"/>
      <c r="E91" s="102"/>
      <c r="F91" s="101"/>
      <c r="G91" s="104"/>
      <c r="H91" s="109"/>
      <c r="I91" s="105"/>
      <c r="J91" s="130">
        <f>IF(RiskLogTable[[#This Row],[Severity]]="Insignificant",1,IF(RiskLogTable[[#This Row],[Severity]]="Minor",2,IF(RiskLogTable[[#This Row],[Severity]]="Moderate",3,IF(RiskLogTable[[#This Row],[Severity]]="Major",4,IF(RiskLogTable[[#This Row],[Severity]]="Significant",5,0)))))</f>
        <v>0</v>
      </c>
      <c r="K91" s="119" t="str">
        <f>IF(RiskLogTable[[#This Row],[Severity Score]]=5,"3",IF(RiskLogTable[[#This Row],[Severity Score]]=4,"2",IF(RiskLogTable[[#This Row],[Severity Score]]=3,"1",IF(RiskLogTable[[#This Row],[Severity Score]]=2,"1",IF(RiskLogTable[[#This Row],[Severity Score]]=1,"1","0")))))</f>
        <v>0</v>
      </c>
      <c r="L91" s="105"/>
      <c r="M91" s="129"/>
      <c r="N91" s="119" t="str">
        <f>IF(RiskLogTable[[#This Row],[Likelihood Score ]]=5,"5",IF(RiskLogTable[[#This Row],[Likelihood Score ]]=4,"3",IF(RiskLogTable[[#This Row],[Likelihood Score ]]=3,"1",IF(RiskLogTable[[#This Row],[Likelihood Score ]]=2,"1",IF(RiskLogTable[[#This Row],[Likelihood Score ]]=1,"1","0")))))</f>
        <v>0</v>
      </c>
      <c r="O91" s="134">
        <f>RiskLogTable[[#This Row],[Severity Score]]*RiskLogTable[[#This Row],[Likelihood Score ]]</f>
        <v>0</v>
      </c>
      <c r="P91"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91" s="101"/>
      <c r="R91" s="101"/>
      <c r="S91" s="101"/>
      <c r="T91" s="101"/>
      <c r="U91" s="101"/>
      <c r="V91"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91" s="101"/>
      <c r="X91"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91" s="130">
        <f>RiskLogTable[[#This Row],[RESIDUAL Severity Score]]*RiskLogTable[[#This Row],[RESIDUAL Likelihood Score]]</f>
        <v>0</v>
      </c>
      <c r="Z91" s="101"/>
      <c r="AA91" s="101"/>
      <c r="AB91" s="101"/>
      <c r="AC91" s="102"/>
      <c r="AD91" s="102"/>
      <c r="AE91" s="109"/>
      <c r="AF91" s="102" t="b">
        <f>IF(RiskLogTable[[#This Row],[Risk Proximity]]="Short Term (1-3 months)",1,IF(RiskLogTable[[#This Row],[Risk Proximity]]="Imminent (less than 1 month)",0,IF(RiskLogTable[[#This Row],[Risk Proximity]]="Medium Term (4-6 months)",3,IF(RiskLogTable[Risk Proximity]="Long Term (7 months or more)",4))))</f>
        <v>0</v>
      </c>
      <c r="AO91"/>
      <c r="AP91"/>
    </row>
    <row r="92" spans="1:42" hidden="1" x14ac:dyDescent="0.45">
      <c r="A92" s="125" t="s">
        <v>399</v>
      </c>
      <c r="B92" s="118"/>
      <c r="C92" s="118"/>
      <c r="D92" s="109"/>
      <c r="E92" s="102"/>
      <c r="F92" s="101"/>
      <c r="G92" s="104"/>
      <c r="H92" s="109"/>
      <c r="I92" s="105"/>
      <c r="J92" s="130">
        <f>IF(RiskLogTable[[#This Row],[Severity]]="Insignificant",1,IF(RiskLogTable[[#This Row],[Severity]]="Minor",2,IF(RiskLogTable[[#This Row],[Severity]]="Moderate",3,IF(RiskLogTable[[#This Row],[Severity]]="Major",4,IF(RiskLogTable[[#This Row],[Severity]]="Significant",5,0)))))</f>
        <v>0</v>
      </c>
      <c r="K92" s="119" t="str">
        <f>IF(RiskLogTable[[#This Row],[Severity Score]]=5,"3",IF(RiskLogTable[[#This Row],[Severity Score]]=4,"2",IF(RiskLogTable[[#This Row],[Severity Score]]=3,"1",IF(RiskLogTable[[#This Row],[Severity Score]]=2,"1",IF(RiskLogTable[[#This Row],[Severity Score]]=1,"1","0")))))</f>
        <v>0</v>
      </c>
      <c r="L92" s="105"/>
      <c r="M92" s="129"/>
      <c r="N92" s="119" t="str">
        <f>IF(RiskLogTable[[#This Row],[Likelihood Score ]]=5,"5",IF(RiskLogTable[[#This Row],[Likelihood Score ]]=4,"3",IF(RiskLogTable[[#This Row],[Likelihood Score ]]=3,"1",IF(RiskLogTable[[#This Row],[Likelihood Score ]]=2,"1",IF(RiskLogTable[[#This Row],[Likelihood Score ]]=1,"1","0")))))</f>
        <v>0</v>
      </c>
      <c r="O92" s="134">
        <f>RiskLogTable[[#This Row],[Severity Score]]*RiskLogTable[[#This Row],[Likelihood Score ]]</f>
        <v>0</v>
      </c>
      <c r="P92"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92" s="101"/>
      <c r="R92" s="101"/>
      <c r="S92" s="101"/>
      <c r="T92" s="101"/>
      <c r="U92" s="101"/>
      <c r="V92"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92" s="101"/>
      <c r="X92"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92" s="130">
        <f>RiskLogTable[[#This Row],[RESIDUAL Severity Score]]*RiskLogTable[[#This Row],[RESIDUAL Likelihood Score]]</f>
        <v>0</v>
      </c>
      <c r="Z92" s="101"/>
      <c r="AA92" s="101"/>
      <c r="AB92" s="101"/>
      <c r="AC92" s="102"/>
      <c r="AD92" s="102"/>
      <c r="AE92" s="109"/>
      <c r="AF92" s="102" t="b">
        <f>IF(RiskLogTable[[#This Row],[Risk Proximity]]="Short Term (1-3 months)",1,IF(RiskLogTable[[#This Row],[Risk Proximity]]="Imminent (less than 1 month)",0,IF(RiskLogTable[[#This Row],[Risk Proximity]]="Medium Term (4-6 months)",3,IF(RiskLogTable[Risk Proximity]="Long Term (7 months or more)",4))))</f>
        <v>0</v>
      </c>
      <c r="AO92"/>
      <c r="AP92"/>
    </row>
    <row r="93" spans="1:42" hidden="1" x14ac:dyDescent="0.45">
      <c r="A93" s="125" t="s">
        <v>399</v>
      </c>
      <c r="B93" s="118"/>
      <c r="C93" s="118"/>
      <c r="D93" s="109"/>
      <c r="E93" s="102"/>
      <c r="F93" s="101"/>
      <c r="G93" s="104"/>
      <c r="H93" s="109"/>
      <c r="I93" s="105"/>
      <c r="J93" s="130">
        <f>IF(RiskLogTable[[#This Row],[Severity]]="Insignificant",1,IF(RiskLogTable[[#This Row],[Severity]]="Minor",2,IF(RiskLogTable[[#This Row],[Severity]]="Moderate",3,IF(RiskLogTable[[#This Row],[Severity]]="Major",4,IF(RiskLogTable[[#This Row],[Severity]]="Significant",5,0)))))</f>
        <v>0</v>
      </c>
      <c r="K93" s="119" t="str">
        <f>IF(RiskLogTable[[#This Row],[Severity Score]]=5,"3",IF(RiskLogTable[[#This Row],[Severity Score]]=4,"2",IF(RiskLogTable[[#This Row],[Severity Score]]=3,"1",IF(RiskLogTable[[#This Row],[Severity Score]]=2,"1",IF(RiskLogTable[[#This Row],[Severity Score]]=1,"1","0")))))</f>
        <v>0</v>
      </c>
      <c r="L93" s="105"/>
      <c r="M93" s="129"/>
      <c r="N93" s="119" t="str">
        <f>IF(RiskLogTable[[#This Row],[Likelihood Score ]]=5,"5",IF(RiskLogTable[[#This Row],[Likelihood Score ]]=4,"3",IF(RiskLogTable[[#This Row],[Likelihood Score ]]=3,"1",IF(RiskLogTable[[#This Row],[Likelihood Score ]]=2,"1",IF(RiskLogTable[[#This Row],[Likelihood Score ]]=1,"1","0")))))</f>
        <v>0</v>
      </c>
      <c r="O93" s="134">
        <f>RiskLogTable[[#This Row],[Severity Score]]*RiskLogTable[[#This Row],[Likelihood Score ]]</f>
        <v>0</v>
      </c>
      <c r="P93"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93" s="101"/>
      <c r="R93" s="101"/>
      <c r="S93" s="101"/>
      <c r="T93" s="101"/>
      <c r="U93" s="101"/>
      <c r="V93"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93" s="101"/>
      <c r="X93"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93" s="130">
        <f>RiskLogTable[[#This Row],[RESIDUAL Severity Score]]*RiskLogTable[[#This Row],[RESIDUAL Likelihood Score]]</f>
        <v>0</v>
      </c>
      <c r="Z93" s="101"/>
      <c r="AA93" s="101"/>
      <c r="AB93" s="101"/>
      <c r="AC93" s="102"/>
      <c r="AD93" s="102"/>
      <c r="AE93" s="109"/>
      <c r="AF93" s="102" t="b">
        <f>IF(RiskLogTable[[#This Row],[Risk Proximity]]="Short Term (1-3 months)",1,IF(RiskLogTable[[#This Row],[Risk Proximity]]="Imminent (less than 1 month)",0,IF(RiskLogTable[[#This Row],[Risk Proximity]]="Medium Term (4-6 months)",3,IF(RiskLogTable[Risk Proximity]="Long Term (7 months or more)",4))))</f>
        <v>0</v>
      </c>
      <c r="AO93"/>
      <c r="AP93"/>
    </row>
    <row r="94" spans="1:42" hidden="1" x14ac:dyDescent="0.45">
      <c r="A94" s="125" t="s">
        <v>399</v>
      </c>
      <c r="B94" s="118"/>
      <c r="C94" s="118"/>
      <c r="D94" s="109"/>
      <c r="E94" s="102"/>
      <c r="F94" s="101"/>
      <c r="G94" s="104"/>
      <c r="H94" s="109"/>
      <c r="I94" s="105"/>
      <c r="J94" s="130">
        <f>IF(RiskLogTable[[#This Row],[Severity]]="Insignificant",1,IF(RiskLogTable[[#This Row],[Severity]]="Minor",2,IF(RiskLogTable[[#This Row],[Severity]]="Moderate",3,IF(RiskLogTable[[#This Row],[Severity]]="Major",4,IF(RiskLogTable[[#This Row],[Severity]]="Significant",5,0)))))</f>
        <v>0</v>
      </c>
      <c r="K94" s="119" t="str">
        <f>IF(RiskLogTable[[#This Row],[Severity Score]]=5,"3",IF(RiskLogTable[[#This Row],[Severity Score]]=4,"2",IF(RiskLogTable[[#This Row],[Severity Score]]=3,"1",IF(RiskLogTable[[#This Row],[Severity Score]]=2,"1",IF(RiskLogTable[[#This Row],[Severity Score]]=1,"1","0")))))</f>
        <v>0</v>
      </c>
      <c r="L94" s="105"/>
      <c r="M94" s="129"/>
      <c r="N94" s="119" t="str">
        <f>IF(RiskLogTable[[#This Row],[Likelihood Score ]]=5,"5",IF(RiskLogTable[[#This Row],[Likelihood Score ]]=4,"3",IF(RiskLogTable[[#This Row],[Likelihood Score ]]=3,"1",IF(RiskLogTable[[#This Row],[Likelihood Score ]]=2,"1",IF(RiskLogTable[[#This Row],[Likelihood Score ]]=1,"1","0")))))</f>
        <v>0</v>
      </c>
      <c r="O94" s="134">
        <f>RiskLogTable[[#This Row],[Severity Score]]*RiskLogTable[[#This Row],[Likelihood Score ]]</f>
        <v>0</v>
      </c>
      <c r="P94"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94" s="101"/>
      <c r="R94" s="101"/>
      <c r="S94" s="101"/>
      <c r="T94" s="101"/>
      <c r="U94" s="101"/>
      <c r="V94"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94" s="101"/>
      <c r="X94"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94" s="130">
        <f>RiskLogTable[[#This Row],[RESIDUAL Severity Score]]*RiskLogTable[[#This Row],[RESIDUAL Likelihood Score]]</f>
        <v>0</v>
      </c>
      <c r="Z94" s="101"/>
      <c r="AA94" s="101"/>
      <c r="AB94" s="101"/>
      <c r="AC94" s="102"/>
      <c r="AD94" s="102"/>
      <c r="AE94" s="109"/>
      <c r="AF94" s="102" t="b">
        <f>IF(RiskLogTable[[#This Row],[Risk Proximity]]="Short Term (1-3 months)",1,IF(RiskLogTable[[#This Row],[Risk Proximity]]="Imminent (less than 1 month)",0,IF(RiskLogTable[[#This Row],[Risk Proximity]]="Medium Term (4-6 months)",3,IF(RiskLogTable[Risk Proximity]="Long Term (7 months or more)",4))))</f>
        <v>0</v>
      </c>
      <c r="AO94"/>
      <c r="AP94"/>
    </row>
    <row r="95" spans="1:42" hidden="1" x14ac:dyDescent="0.45">
      <c r="A95" s="125" t="s">
        <v>399</v>
      </c>
      <c r="B95" s="118"/>
      <c r="C95" s="118"/>
      <c r="D95" s="109"/>
      <c r="E95" s="102"/>
      <c r="F95" s="101"/>
      <c r="G95" s="104"/>
      <c r="H95" s="109"/>
      <c r="I95" s="105"/>
      <c r="J95" s="130">
        <f>IF(RiskLogTable[[#This Row],[Severity]]="Insignificant",1,IF(RiskLogTable[[#This Row],[Severity]]="Minor",2,IF(RiskLogTable[[#This Row],[Severity]]="Moderate",3,IF(RiskLogTable[[#This Row],[Severity]]="Major",4,IF(RiskLogTable[[#This Row],[Severity]]="Significant",5,0)))))</f>
        <v>0</v>
      </c>
      <c r="K95" s="119" t="str">
        <f>IF(RiskLogTable[[#This Row],[Severity Score]]=5,"3",IF(RiskLogTable[[#This Row],[Severity Score]]=4,"2",IF(RiskLogTable[[#This Row],[Severity Score]]=3,"1",IF(RiskLogTable[[#This Row],[Severity Score]]=2,"1",IF(RiskLogTable[[#This Row],[Severity Score]]=1,"1","0")))))</f>
        <v>0</v>
      </c>
      <c r="L95" s="105"/>
      <c r="M95" s="129"/>
      <c r="N95" s="119" t="str">
        <f>IF(RiskLogTable[[#This Row],[Likelihood Score ]]=5,"5",IF(RiskLogTable[[#This Row],[Likelihood Score ]]=4,"3",IF(RiskLogTable[[#This Row],[Likelihood Score ]]=3,"1",IF(RiskLogTable[[#This Row],[Likelihood Score ]]=2,"1",IF(RiskLogTable[[#This Row],[Likelihood Score ]]=1,"1","0")))))</f>
        <v>0</v>
      </c>
      <c r="O95" s="134">
        <f>RiskLogTable[[#This Row],[Severity Score]]*RiskLogTable[[#This Row],[Likelihood Score ]]</f>
        <v>0</v>
      </c>
      <c r="P95"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95" s="101"/>
      <c r="R95" s="101"/>
      <c r="S95" s="101"/>
      <c r="T95" s="101"/>
      <c r="U95" s="101"/>
      <c r="V95"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95" s="101"/>
      <c r="X95"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95" s="130">
        <f>RiskLogTable[[#This Row],[RESIDUAL Severity Score]]*RiskLogTable[[#This Row],[RESIDUAL Likelihood Score]]</f>
        <v>0</v>
      </c>
      <c r="Z95" s="101"/>
      <c r="AA95" s="101"/>
      <c r="AB95" s="101"/>
      <c r="AC95" s="102"/>
      <c r="AD95" s="102"/>
      <c r="AE95" s="109"/>
      <c r="AF95" s="102" t="b">
        <f>IF(RiskLogTable[[#This Row],[Risk Proximity]]="Short Term (1-3 months)",1,IF(RiskLogTable[[#This Row],[Risk Proximity]]="Imminent (less than 1 month)",0,IF(RiskLogTable[[#This Row],[Risk Proximity]]="Medium Term (4-6 months)",3,IF(RiskLogTable[Risk Proximity]="Long Term (7 months or more)",4))))</f>
        <v>0</v>
      </c>
      <c r="AO95"/>
      <c r="AP95"/>
    </row>
    <row r="96" spans="1:42" hidden="1" x14ac:dyDescent="0.45">
      <c r="A96" s="125" t="s">
        <v>399</v>
      </c>
      <c r="B96" s="118"/>
      <c r="C96" s="118"/>
      <c r="D96" s="109"/>
      <c r="E96" s="102"/>
      <c r="F96" s="101"/>
      <c r="G96" s="104"/>
      <c r="H96" s="109"/>
      <c r="I96" s="105"/>
      <c r="J96" s="130">
        <f>IF(RiskLogTable[[#This Row],[Severity]]="Insignificant",1,IF(RiskLogTable[[#This Row],[Severity]]="Minor",2,IF(RiskLogTable[[#This Row],[Severity]]="Moderate",3,IF(RiskLogTable[[#This Row],[Severity]]="Major",4,IF(RiskLogTable[[#This Row],[Severity]]="Significant",5,0)))))</f>
        <v>0</v>
      </c>
      <c r="K96" s="119" t="str">
        <f>IF(RiskLogTable[[#This Row],[Severity Score]]=5,"3",IF(RiskLogTable[[#This Row],[Severity Score]]=4,"2",IF(RiskLogTable[[#This Row],[Severity Score]]=3,"1",IF(RiskLogTable[[#This Row],[Severity Score]]=2,"1",IF(RiskLogTable[[#This Row],[Severity Score]]=1,"1","0")))))</f>
        <v>0</v>
      </c>
      <c r="L96" s="105"/>
      <c r="M96" s="129"/>
      <c r="N96" s="119" t="str">
        <f>IF(RiskLogTable[[#This Row],[Likelihood Score ]]=5,"5",IF(RiskLogTable[[#This Row],[Likelihood Score ]]=4,"3",IF(RiskLogTable[[#This Row],[Likelihood Score ]]=3,"1",IF(RiskLogTable[[#This Row],[Likelihood Score ]]=2,"1",IF(RiskLogTable[[#This Row],[Likelihood Score ]]=1,"1","0")))))</f>
        <v>0</v>
      </c>
      <c r="O96" s="134">
        <f>RiskLogTable[[#This Row],[Severity Score]]*RiskLogTable[[#This Row],[Likelihood Score ]]</f>
        <v>0</v>
      </c>
      <c r="P96"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96" s="101"/>
      <c r="R96" s="101"/>
      <c r="S96" s="101"/>
      <c r="T96" s="101"/>
      <c r="U96" s="101"/>
      <c r="V96"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96" s="101"/>
      <c r="X96"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96" s="130">
        <f>RiskLogTable[[#This Row],[RESIDUAL Severity Score]]*RiskLogTable[[#This Row],[RESIDUAL Likelihood Score]]</f>
        <v>0</v>
      </c>
      <c r="Z96" s="101"/>
      <c r="AA96" s="101"/>
      <c r="AB96" s="101"/>
      <c r="AC96" s="102"/>
      <c r="AD96" s="102"/>
      <c r="AE96" s="109"/>
      <c r="AF96" s="102" t="b">
        <f>IF(RiskLogTable[[#This Row],[Risk Proximity]]="Short Term (1-3 months)",1,IF(RiskLogTable[[#This Row],[Risk Proximity]]="Imminent (less than 1 month)",0,IF(RiskLogTable[[#This Row],[Risk Proximity]]="Medium Term (4-6 months)",3,IF(RiskLogTable[Risk Proximity]="Long Term (7 months or more)",4))))</f>
        <v>0</v>
      </c>
      <c r="AO96"/>
      <c r="AP96"/>
    </row>
    <row r="97" spans="1:42" hidden="1" x14ac:dyDescent="0.45">
      <c r="A97" s="125" t="s">
        <v>399</v>
      </c>
      <c r="B97" s="118"/>
      <c r="C97" s="118"/>
      <c r="D97" s="109"/>
      <c r="E97" s="102"/>
      <c r="F97" s="101"/>
      <c r="G97" s="104"/>
      <c r="H97" s="109"/>
      <c r="I97" s="105"/>
      <c r="J97" s="130">
        <f>IF(RiskLogTable[[#This Row],[Severity]]="Insignificant",1,IF(RiskLogTable[[#This Row],[Severity]]="Minor",2,IF(RiskLogTable[[#This Row],[Severity]]="Moderate",3,IF(RiskLogTable[[#This Row],[Severity]]="Major",4,IF(RiskLogTable[[#This Row],[Severity]]="Significant",5,0)))))</f>
        <v>0</v>
      </c>
      <c r="K97" s="119" t="str">
        <f>IF(RiskLogTable[[#This Row],[Severity Score]]=5,"3",IF(RiskLogTable[[#This Row],[Severity Score]]=4,"2",IF(RiskLogTable[[#This Row],[Severity Score]]=3,"1",IF(RiskLogTable[[#This Row],[Severity Score]]=2,"1",IF(RiskLogTable[[#This Row],[Severity Score]]=1,"1","0")))))</f>
        <v>0</v>
      </c>
      <c r="L97" s="105"/>
      <c r="M97" s="129"/>
      <c r="N97" s="119" t="str">
        <f>IF(RiskLogTable[[#This Row],[Likelihood Score ]]=5,"5",IF(RiskLogTable[[#This Row],[Likelihood Score ]]=4,"3",IF(RiskLogTable[[#This Row],[Likelihood Score ]]=3,"1",IF(RiskLogTable[[#This Row],[Likelihood Score ]]=2,"1",IF(RiskLogTable[[#This Row],[Likelihood Score ]]=1,"1","0")))))</f>
        <v>0</v>
      </c>
      <c r="O97" s="134">
        <f>RiskLogTable[[#This Row],[Severity Score]]*RiskLogTable[[#This Row],[Likelihood Score ]]</f>
        <v>0</v>
      </c>
      <c r="P97"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97" s="101"/>
      <c r="R97" s="101"/>
      <c r="S97" s="101"/>
      <c r="T97" s="101"/>
      <c r="U97" s="101"/>
      <c r="V97"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97" s="101"/>
      <c r="X97"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97" s="130">
        <f>RiskLogTable[[#This Row],[RESIDUAL Severity Score]]*RiskLogTable[[#This Row],[RESIDUAL Likelihood Score]]</f>
        <v>0</v>
      </c>
      <c r="Z97" s="101"/>
      <c r="AA97" s="101"/>
      <c r="AB97" s="101"/>
      <c r="AC97" s="102"/>
      <c r="AD97" s="102"/>
      <c r="AE97" s="109"/>
      <c r="AF97" s="102" t="b">
        <f>IF(RiskLogTable[[#This Row],[Risk Proximity]]="Short Term (1-3 months)",1,IF(RiskLogTable[[#This Row],[Risk Proximity]]="Imminent (less than 1 month)",0,IF(RiskLogTable[[#This Row],[Risk Proximity]]="Medium Term (4-6 months)",3,IF(RiskLogTable[Risk Proximity]="Long Term (7 months or more)",4))))</f>
        <v>0</v>
      </c>
      <c r="AO97"/>
      <c r="AP97"/>
    </row>
    <row r="98" spans="1:42" hidden="1" x14ac:dyDescent="0.45">
      <c r="A98" s="125" t="s">
        <v>399</v>
      </c>
      <c r="B98" s="118"/>
      <c r="C98" s="118"/>
      <c r="D98" s="109"/>
      <c r="E98" s="102"/>
      <c r="F98" s="101"/>
      <c r="G98" s="104"/>
      <c r="H98" s="109"/>
      <c r="I98" s="105"/>
      <c r="J98" s="130">
        <f>IF(RiskLogTable[[#This Row],[Severity]]="Insignificant",1,IF(RiskLogTable[[#This Row],[Severity]]="Minor",2,IF(RiskLogTable[[#This Row],[Severity]]="Moderate",3,IF(RiskLogTable[[#This Row],[Severity]]="Major",4,IF(RiskLogTable[[#This Row],[Severity]]="Significant",5,0)))))</f>
        <v>0</v>
      </c>
      <c r="K98" s="119" t="str">
        <f>IF(RiskLogTable[[#This Row],[Severity Score]]=5,"3",IF(RiskLogTable[[#This Row],[Severity Score]]=4,"2",IF(RiskLogTable[[#This Row],[Severity Score]]=3,"1",IF(RiskLogTable[[#This Row],[Severity Score]]=2,"1",IF(RiskLogTable[[#This Row],[Severity Score]]=1,"1","0")))))</f>
        <v>0</v>
      </c>
      <c r="L98" s="105"/>
      <c r="M98" s="129"/>
      <c r="N98" s="119" t="str">
        <f>IF(RiskLogTable[[#This Row],[Likelihood Score ]]=5,"5",IF(RiskLogTable[[#This Row],[Likelihood Score ]]=4,"3",IF(RiskLogTable[[#This Row],[Likelihood Score ]]=3,"1",IF(RiskLogTable[[#This Row],[Likelihood Score ]]=2,"1",IF(RiskLogTable[[#This Row],[Likelihood Score ]]=1,"1","0")))))</f>
        <v>0</v>
      </c>
      <c r="O98" s="134">
        <f>RiskLogTable[[#This Row],[Severity Score]]*RiskLogTable[[#This Row],[Likelihood Score ]]</f>
        <v>0</v>
      </c>
      <c r="P98"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98" s="101"/>
      <c r="R98" s="101"/>
      <c r="S98" s="101"/>
      <c r="T98" s="101"/>
      <c r="U98" s="101"/>
      <c r="V98"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98" s="101"/>
      <c r="X98"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98" s="130">
        <f>RiskLogTable[[#This Row],[RESIDUAL Severity Score]]*RiskLogTable[[#This Row],[RESIDUAL Likelihood Score]]</f>
        <v>0</v>
      </c>
      <c r="Z98" s="101"/>
      <c r="AA98" s="101"/>
      <c r="AB98" s="101"/>
      <c r="AC98" s="102"/>
      <c r="AD98" s="102"/>
      <c r="AE98" s="109"/>
      <c r="AF98" s="102" t="b">
        <f>IF(RiskLogTable[[#This Row],[Risk Proximity]]="Short Term (1-3 months)",1,IF(RiskLogTable[[#This Row],[Risk Proximity]]="Imminent (less than 1 month)",0,IF(RiskLogTable[[#This Row],[Risk Proximity]]="Medium Term (4-6 months)",3,IF(RiskLogTable[Risk Proximity]="Long Term (7 months or more)",4))))</f>
        <v>0</v>
      </c>
      <c r="AO98"/>
      <c r="AP98"/>
    </row>
    <row r="99" spans="1:42" hidden="1" x14ac:dyDescent="0.45">
      <c r="A99" s="125" t="s">
        <v>399</v>
      </c>
      <c r="B99" s="118"/>
      <c r="C99" s="118"/>
      <c r="D99" s="109"/>
      <c r="E99" s="102"/>
      <c r="F99" s="101"/>
      <c r="G99" s="104"/>
      <c r="H99" s="109"/>
      <c r="I99" s="105"/>
      <c r="J99" s="130">
        <f>IF(RiskLogTable[[#This Row],[Severity]]="Insignificant",1,IF(RiskLogTable[[#This Row],[Severity]]="Minor",2,IF(RiskLogTable[[#This Row],[Severity]]="Moderate",3,IF(RiskLogTable[[#This Row],[Severity]]="Major",4,IF(RiskLogTable[[#This Row],[Severity]]="Significant",5,0)))))</f>
        <v>0</v>
      </c>
      <c r="K99" s="119" t="str">
        <f>IF(RiskLogTable[[#This Row],[Severity Score]]=5,"3",IF(RiskLogTable[[#This Row],[Severity Score]]=4,"2",IF(RiskLogTable[[#This Row],[Severity Score]]=3,"1",IF(RiskLogTable[[#This Row],[Severity Score]]=2,"1",IF(RiskLogTable[[#This Row],[Severity Score]]=1,"1","0")))))</f>
        <v>0</v>
      </c>
      <c r="L99" s="105"/>
      <c r="M99" s="129"/>
      <c r="N99" s="119" t="str">
        <f>IF(RiskLogTable[[#This Row],[Likelihood Score ]]=5,"5",IF(RiskLogTable[[#This Row],[Likelihood Score ]]=4,"3",IF(RiskLogTable[[#This Row],[Likelihood Score ]]=3,"1",IF(RiskLogTable[[#This Row],[Likelihood Score ]]=2,"1",IF(RiskLogTable[[#This Row],[Likelihood Score ]]=1,"1","0")))))</f>
        <v>0</v>
      </c>
      <c r="O99" s="134">
        <f>RiskLogTable[[#This Row],[Severity Score]]*RiskLogTable[[#This Row],[Likelihood Score ]]</f>
        <v>0</v>
      </c>
      <c r="P99"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99" s="101"/>
      <c r="R99" s="101"/>
      <c r="S99" s="101"/>
      <c r="T99" s="101"/>
      <c r="U99" s="101"/>
      <c r="V99"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99" s="101"/>
      <c r="X99"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99" s="130">
        <f>RiskLogTable[[#This Row],[RESIDUAL Severity Score]]*RiskLogTable[[#This Row],[RESIDUAL Likelihood Score]]</f>
        <v>0</v>
      </c>
      <c r="Z99" s="101"/>
      <c r="AA99" s="101"/>
      <c r="AB99" s="101"/>
      <c r="AC99" s="102"/>
      <c r="AD99" s="102"/>
      <c r="AE99" s="109"/>
      <c r="AF99" s="102" t="b">
        <f>IF(RiskLogTable[[#This Row],[Risk Proximity]]="Short Term (1-3 months)",1,IF(RiskLogTable[[#This Row],[Risk Proximity]]="Imminent (less than 1 month)",0,IF(RiskLogTable[[#This Row],[Risk Proximity]]="Medium Term (4-6 months)",3,IF(RiskLogTable[Risk Proximity]="Long Term (7 months or more)",4))))</f>
        <v>0</v>
      </c>
      <c r="AO99"/>
      <c r="AP99"/>
    </row>
    <row r="100" spans="1:42" hidden="1" x14ac:dyDescent="0.45">
      <c r="A100" s="125" t="s">
        <v>399</v>
      </c>
      <c r="B100" s="118"/>
      <c r="C100" s="118"/>
      <c r="D100" s="109"/>
      <c r="E100" s="102"/>
      <c r="F100" s="101"/>
      <c r="G100" s="104"/>
      <c r="H100" s="109"/>
      <c r="I100" s="105"/>
      <c r="J100" s="130">
        <f>IF(RiskLogTable[[#This Row],[Severity]]="Insignificant",1,IF(RiskLogTable[[#This Row],[Severity]]="Minor",2,IF(RiskLogTable[[#This Row],[Severity]]="Moderate",3,IF(RiskLogTable[[#This Row],[Severity]]="Major",4,IF(RiskLogTable[[#This Row],[Severity]]="Significant",5,0)))))</f>
        <v>0</v>
      </c>
      <c r="K100" s="119" t="str">
        <f>IF(RiskLogTable[[#This Row],[Severity Score]]=5,"3",IF(RiskLogTable[[#This Row],[Severity Score]]=4,"2",IF(RiskLogTable[[#This Row],[Severity Score]]=3,"1",IF(RiskLogTable[[#This Row],[Severity Score]]=2,"1",IF(RiskLogTable[[#This Row],[Severity Score]]=1,"1","0")))))</f>
        <v>0</v>
      </c>
      <c r="L100" s="105"/>
      <c r="M100" s="129"/>
      <c r="N100" s="119" t="str">
        <f>IF(RiskLogTable[[#This Row],[Likelihood Score ]]=5,"5",IF(RiskLogTable[[#This Row],[Likelihood Score ]]=4,"3",IF(RiskLogTable[[#This Row],[Likelihood Score ]]=3,"1",IF(RiskLogTable[[#This Row],[Likelihood Score ]]=2,"1",IF(RiskLogTable[[#This Row],[Likelihood Score ]]=1,"1","0")))))</f>
        <v>0</v>
      </c>
      <c r="O100" s="134">
        <f>RiskLogTable[[#This Row],[Severity Score]]*RiskLogTable[[#This Row],[Likelihood Score ]]</f>
        <v>0</v>
      </c>
      <c r="P100"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00" s="101"/>
      <c r="R100" s="101"/>
      <c r="S100" s="101"/>
      <c r="T100" s="101"/>
      <c r="U100" s="101"/>
      <c r="V100"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00" s="101"/>
      <c r="X100"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00" s="130">
        <f>RiskLogTable[[#This Row],[RESIDUAL Severity Score]]*RiskLogTable[[#This Row],[RESIDUAL Likelihood Score]]</f>
        <v>0</v>
      </c>
      <c r="Z100" s="101"/>
      <c r="AA100" s="101"/>
      <c r="AB100" s="101"/>
      <c r="AC100" s="102"/>
      <c r="AD100" s="102"/>
      <c r="AE100" s="109"/>
      <c r="AF100" s="102" t="b">
        <f>IF(RiskLogTable[[#This Row],[Risk Proximity]]="Short Term (1-3 months)",1,IF(RiskLogTable[[#This Row],[Risk Proximity]]="Imminent (less than 1 month)",0,IF(RiskLogTable[[#This Row],[Risk Proximity]]="Medium Term (4-6 months)",3,IF(RiskLogTable[Risk Proximity]="Long Term (7 months or more)",4))))</f>
        <v>0</v>
      </c>
      <c r="AO100"/>
      <c r="AP100"/>
    </row>
    <row r="101" spans="1:42" hidden="1" x14ac:dyDescent="0.45">
      <c r="A101" s="125" t="s">
        <v>399</v>
      </c>
      <c r="B101" s="118"/>
      <c r="C101" s="118"/>
      <c r="D101" s="109"/>
      <c r="E101" s="102"/>
      <c r="F101" s="101"/>
      <c r="G101" s="104"/>
      <c r="H101" s="109"/>
      <c r="I101" s="105"/>
      <c r="J101" s="130">
        <f>IF(RiskLogTable[[#This Row],[Severity]]="Insignificant",1,IF(RiskLogTable[[#This Row],[Severity]]="Minor",2,IF(RiskLogTable[[#This Row],[Severity]]="Moderate",3,IF(RiskLogTable[[#This Row],[Severity]]="Major",4,IF(RiskLogTable[[#This Row],[Severity]]="Significant",5,0)))))</f>
        <v>0</v>
      </c>
      <c r="K101" s="119" t="str">
        <f>IF(RiskLogTable[[#This Row],[Severity Score]]=5,"3",IF(RiskLogTable[[#This Row],[Severity Score]]=4,"2",IF(RiskLogTable[[#This Row],[Severity Score]]=3,"1",IF(RiskLogTable[[#This Row],[Severity Score]]=2,"1",IF(RiskLogTable[[#This Row],[Severity Score]]=1,"1","0")))))</f>
        <v>0</v>
      </c>
      <c r="L101" s="105"/>
      <c r="M101" s="129"/>
      <c r="N101" s="119" t="str">
        <f>IF(RiskLogTable[[#This Row],[Likelihood Score ]]=5,"5",IF(RiskLogTable[[#This Row],[Likelihood Score ]]=4,"3",IF(RiskLogTable[[#This Row],[Likelihood Score ]]=3,"1",IF(RiskLogTable[[#This Row],[Likelihood Score ]]=2,"1",IF(RiskLogTable[[#This Row],[Likelihood Score ]]=1,"1","0")))))</f>
        <v>0</v>
      </c>
      <c r="O101" s="134">
        <f>RiskLogTable[[#This Row],[Severity Score]]*RiskLogTable[[#This Row],[Likelihood Score ]]</f>
        <v>0</v>
      </c>
      <c r="P101"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01" s="101"/>
      <c r="R101" s="101"/>
      <c r="S101" s="101"/>
      <c r="T101" s="101"/>
      <c r="U101" s="101"/>
      <c r="V101"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01" s="101"/>
      <c r="X101"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01" s="130">
        <f>RiskLogTable[[#This Row],[RESIDUAL Severity Score]]*RiskLogTable[[#This Row],[RESIDUAL Likelihood Score]]</f>
        <v>0</v>
      </c>
      <c r="Z101" s="101"/>
      <c r="AA101" s="101"/>
      <c r="AB101" s="101"/>
      <c r="AC101" s="102"/>
      <c r="AD101" s="102"/>
      <c r="AE101" s="109"/>
      <c r="AF101" s="102" t="b">
        <f>IF(RiskLogTable[[#This Row],[Risk Proximity]]="Short Term (1-3 months)",1,IF(RiskLogTable[[#This Row],[Risk Proximity]]="Imminent (less than 1 month)",0,IF(RiskLogTable[[#This Row],[Risk Proximity]]="Medium Term (4-6 months)",3,IF(RiskLogTable[Risk Proximity]="Long Term (7 months or more)",4))))</f>
        <v>0</v>
      </c>
      <c r="AO101"/>
      <c r="AP101"/>
    </row>
    <row r="102" spans="1:42" hidden="1" x14ac:dyDescent="0.45">
      <c r="A102" s="125" t="s">
        <v>399</v>
      </c>
      <c r="B102" s="118"/>
      <c r="C102" s="118"/>
      <c r="D102" s="109"/>
      <c r="E102" s="102"/>
      <c r="F102" s="101"/>
      <c r="G102" s="104"/>
      <c r="H102" s="109"/>
      <c r="I102" s="105"/>
      <c r="J102" s="130">
        <f>IF(RiskLogTable[[#This Row],[Severity]]="Insignificant",1,IF(RiskLogTable[[#This Row],[Severity]]="Minor",2,IF(RiskLogTable[[#This Row],[Severity]]="Moderate",3,IF(RiskLogTable[[#This Row],[Severity]]="Major",4,IF(RiskLogTable[[#This Row],[Severity]]="Significant",5,0)))))</f>
        <v>0</v>
      </c>
      <c r="K102" s="119" t="str">
        <f>IF(RiskLogTable[[#This Row],[Severity Score]]=5,"3",IF(RiskLogTable[[#This Row],[Severity Score]]=4,"2",IF(RiskLogTable[[#This Row],[Severity Score]]=3,"1",IF(RiskLogTable[[#This Row],[Severity Score]]=2,"1",IF(RiskLogTable[[#This Row],[Severity Score]]=1,"1","0")))))</f>
        <v>0</v>
      </c>
      <c r="L102" s="105"/>
      <c r="M102" s="129"/>
      <c r="N102" s="119" t="str">
        <f>IF(RiskLogTable[[#This Row],[Likelihood Score ]]=5,"5",IF(RiskLogTable[[#This Row],[Likelihood Score ]]=4,"3",IF(RiskLogTable[[#This Row],[Likelihood Score ]]=3,"1",IF(RiskLogTable[[#This Row],[Likelihood Score ]]=2,"1",IF(RiskLogTable[[#This Row],[Likelihood Score ]]=1,"1","0")))))</f>
        <v>0</v>
      </c>
      <c r="O102" s="134">
        <f>RiskLogTable[[#This Row],[Severity Score]]*RiskLogTable[[#This Row],[Likelihood Score ]]</f>
        <v>0</v>
      </c>
      <c r="P102"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02" s="101"/>
      <c r="R102" s="101"/>
      <c r="S102" s="101"/>
      <c r="T102" s="101"/>
      <c r="U102" s="101"/>
      <c r="V102"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02" s="101"/>
      <c r="X102"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02" s="130">
        <f>RiskLogTable[[#This Row],[RESIDUAL Severity Score]]*RiskLogTable[[#This Row],[RESIDUAL Likelihood Score]]</f>
        <v>0</v>
      </c>
      <c r="Z102" s="101"/>
      <c r="AA102" s="101"/>
      <c r="AB102" s="101"/>
      <c r="AC102" s="102"/>
      <c r="AD102" s="102"/>
      <c r="AE102" s="109"/>
      <c r="AF102" s="102" t="b">
        <f>IF(RiskLogTable[[#This Row],[Risk Proximity]]="Short Term (1-3 months)",1,IF(RiskLogTable[[#This Row],[Risk Proximity]]="Imminent (less than 1 month)",0,IF(RiskLogTable[[#This Row],[Risk Proximity]]="Medium Term (4-6 months)",3,IF(RiskLogTable[Risk Proximity]="Long Term (7 months or more)",4))))</f>
        <v>0</v>
      </c>
      <c r="AO102"/>
      <c r="AP102"/>
    </row>
    <row r="103" spans="1:42" hidden="1" x14ac:dyDescent="0.45">
      <c r="A103" s="125" t="s">
        <v>399</v>
      </c>
      <c r="B103" s="118"/>
      <c r="C103" s="118"/>
      <c r="D103" s="109"/>
      <c r="E103" s="102"/>
      <c r="F103" s="101"/>
      <c r="G103" s="104"/>
      <c r="H103" s="109"/>
      <c r="I103" s="105"/>
      <c r="J103" s="130">
        <f>IF(RiskLogTable[[#This Row],[Severity]]="Insignificant",1,IF(RiskLogTable[[#This Row],[Severity]]="Minor",2,IF(RiskLogTable[[#This Row],[Severity]]="Moderate",3,IF(RiskLogTable[[#This Row],[Severity]]="Major",4,IF(RiskLogTable[[#This Row],[Severity]]="Significant",5,0)))))</f>
        <v>0</v>
      </c>
      <c r="K103" s="119" t="str">
        <f>IF(RiskLogTable[[#This Row],[Severity Score]]=5,"3",IF(RiskLogTable[[#This Row],[Severity Score]]=4,"2",IF(RiskLogTable[[#This Row],[Severity Score]]=3,"1",IF(RiskLogTable[[#This Row],[Severity Score]]=2,"1",IF(RiskLogTable[[#This Row],[Severity Score]]=1,"1","0")))))</f>
        <v>0</v>
      </c>
      <c r="L103" s="105"/>
      <c r="M103" s="129"/>
      <c r="N103" s="119" t="str">
        <f>IF(RiskLogTable[[#This Row],[Likelihood Score ]]=5,"5",IF(RiskLogTable[[#This Row],[Likelihood Score ]]=4,"3",IF(RiskLogTable[[#This Row],[Likelihood Score ]]=3,"1",IF(RiskLogTable[[#This Row],[Likelihood Score ]]=2,"1",IF(RiskLogTable[[#This Row],[Likelihood Score ]]=1,"1","0")))))</f>
        <v>0</v>
      </c>
      <c r="O103" s="134">
        <f>RiskLogTable[[#This Row],[Severity Score]]*RiskLogTable[[#This Row],[Likelihood Score ]]</f>
        <v>0</v>
      </c>
      <c r="P103"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03" s="101"/>
      <c r="R103" s="101"/>
      <c r="S103" s="101"/>
      <c r="T103" s="101"/>
      <c r="U103" s="101"/>
      <c r="V103"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03" s="101"/>
      <c r="X103"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03" s="130">
        <f>RiskLogTable[[#This Row],[RESIDUAL Severity Score]]*RiskLogTable[[#This Row],[RESIDUAL Likelihood Score]]</f>
        <v>0</v>
      </c>
      <c r="Z103" s="101"/>
      <c r="AA103" s="101"/>
      <c r="AB103" s="101"/>
      <c r="AC103" s="102"/>
      <c r="AD103" s="102"/>
      <c r="AE103" s="109"/>
      <c r="AF103" s="102" t="b">
        <f>IF(RiskLogTable[[#This Row],[Risk Proximity]]="Short Term (1-3 months)",1,IF(RiskLogTable[[#This Row],[Risk Proximity]]="Imminent (less than 1 month)",0,IF(RiskLogTable[[#This Row],[Risk Proximity]]="Medium Term (4-6 months)",3,IF(RiskLogTable[Risk Proximity]="Long Term (7 months or more)",4))))</f>
        <v>0</v>
      </c>
      <c r="AO103"/>
      <c r="AP103"/>
    </row>
    <row r="104" spans="1:42" hidden="1" x14ac:dyDescent="0.45">
      <c r="A104" s="125" t="s">
        <v>399</v>
      </c>
      <c r="B104" s="118"/>
      <c r="C104" s="118"/>
      <c r="D104" s="109"/>
      <c r="E104" s="102"/>
      <c r="F104" s="101"/>
      <c r="G104" s="104"/>
      <c r="H104" s="109"/>
      <c r="I104" s="105"/>
      <c r="J104" s="130">
        <f>IF(RiskLogTable[[#This Row],[Severity]]="Insignificant",1,IF(RiskLogTable[[#This Row],[Severity]]="Minor",2,IF(RiskLogTable[[#This Row],[Severity]]="Moderate",3,IF(RiskLogTable[[#This Row],[Severity]]="Major",4,IF(RiskLogTable[[#This Row],[Severity]]="Significant",5,0)))))</f>
        <v>0</v>
      </c>
      <c r="K104" s="119" t="str">
        <f>IF(RiskLogTable[[#This Row],[Severity Score]]=5,"3",IF(RiskLogTable[[#This Row],[Severity Score]]=4,"2",IF(RiskLogTable[[#This Row],[Severity Score]]=3,"1",IF(RiskLogTable[[#This Row],[Severity Score]]=2,"1",IF(RiskLogTable[[#This Row],[Severity Score]]=1,"1","0")))))</f>
        <v>0</v>
      </c>
      <c r="L104" s="105"/>
      <c r="M104" s="129"/>
      <c r="N104" s="119" t="str">
        <f>IF(RiskLogTable[[#This Row],[Likelihood Score ]]=5,"5",IF(RiskLogTable[[#This Row],[Likelihood Score ]]=4,"3",IF(RiskLogTable[[#This Row],[Likelihood Score ]]=3,"1",IF(RiskLogTable[[#This Row],[Likelihood Score ]]=2,"1",IF(RiskLogTable[[#This Row],[Likelihood Score ]]=1,"1","0")))))</f>
        <v>0</v>
      </c>
      <c r="O104" s="134">
        <f>RiskLogTable[[#This Row],[Severity Score]]*RiskLogTable[[#This Row],[Likelihood Score ]]</f>
        <v>0</v>
      </c>
      <c r="P104"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04" s="101"/>
      <c r="R104" s="101"/>
      <c r="S104" s="101"/>
      <c r="T104" s="101"/>
      <c r="U104" s="101"/>
      <c r="V104"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04" s="101"/>
      <c r="X104"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04" s="130">
        <f>RiskLogTable[[#This Row],[RESIDUAL Severity Score]]*RiskLogTable[[#This Row],[RESIDUAL Likelihood Score]]</f>
        <v>0</v>
      </c>
      <c r="Z104" s="101"/>
      <c r="AA104" s="101"/>
      <c r="AB104" s="101"/>
      <c r="AC104" s="102"/>
      <c r="AD104" s="102"/>
      <c r="AE104" s="109"/>
      <c r="AF104" s="102" t="b">
        <f>IF(RiskLogTable[[#This Row],[Risk Proximity]]="Short Term (1-3 months)",1,IF(RiskLogTable[[#This Row],[Risk Proximity]]="Imminent (less than 1 month)",0,IF(RiskLogTable[[#This Row],[Risk Proximity]]="Medium Term (4-6 months)",3,IF(RiskLogTable[Risk Proximity]="Long Term (7 months or more)",4))))</f>
        <v>0</v>
      </c>
      <c r="AO104"/>
      <c r="AP104"/>
    </row>
    <row r="105" spans="1:42" hidden="1" x14ac:dyDescent="0.45">
      <c r="A105" s="125" t="s">
        <v>399</v>
      </c>
      <c r="B105" s="118"/>
      <c r="C105" s="118"/>
      <c r="D105" s="109"/>
      <c r="E105" s="102"/>
      <c r="F105" s="101"/>
      <c r="G105" s="104"/>
      <c r="H105" s="109"/>
      <c r="I105" s="105"/>
      <c r="J105" s="130">
        <f>IF(RiskLogTable[[#This Row],[Severity]]="Insignificant",1,IF(RiskLogTable[[#This Row],[Severity]]="Minor",2,IF(RiskLogTable[[#This Row],[Severity]]="Moderate",3,IF(RiskLogTable[[#This Row],[Severity]]="Major",4,IF(RiskLogTable[[#This Row],[Severity]]="Significant",5,0)))))</f>
        <v>0</v>
      </c>
      <c r="K105" s="119" t="str">
        <f>IF(RiskLogTable[[#This Row],[Severity Score]]=5,"3",IF(RiskLogTable[[#This Row],[Severity Score]]=4,"2",IF(RiskLogTable[[#This Row],[Severity Score]]=3,"1",IF(RiskLogTable[[#This Row],[Severity Score]]=2,"1",IF(RiskLogTable[[#This Row],[Severity Score]]=1,"1","0")))))</f>
        <v>0</v>
      </c>
      <c r="L105" s="105"/>
      <c r="M105" s="129"/>
      <c r="N105" s="119" t="str">
        <f>IF(RiskLogTable[[#This Row],[Likelihood Score ]]=5,"5",IF(RiskLogTable[[#This Row],[Likelihood Score ]]=4,"3",IF(RiskLogTable[[#This Row],[Likelihood Score ]]=3,"1",IF(RiskLogTable[[#This Row],[Likelihood Score ]]=2,"1",IF(RiskLogTable[[#This Row],[Likelihood Score ]]=1,"1","0")))))</f>
        <v>0</v>
      </c>
      <c r="O105" s="134">
        <f>RiskLogTable[[#This Row],[Severity Score]]*RiskLogTable[[#This Row],[Likelihood Score ]]</f>
        <v>0</v>
      </c>
      <c r="P105"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05" s="101"/>
      <c r="R105" s="101"/>
      <c r="S105" s="101"/>
      <c r="T105" s="101"/>
      <c r="U105" s="101"/>
      <c r="V105"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05" s="101"/>
      <c r="X105"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05" s="130">
        <f>RiskLogTable[[#This Row],[RESIDUAL Severity Score]]*RiskLogTable[[#This Row],[RESIDUAL Likelihood Score]]</f>
        <v>0</v>
      </c>
      <c r="Z105" s="101"/>
      <c r="AA105" s="101"/>
      <c r="AB105" s="101"/>
      <c r="AC105" s="102"/>
      <c r="AD105" s="102"/>
      <c r="AE105" s="109"/>
      <c r="AF105" s="102" t="b">
        <f>IF(RiskLogTable[[#This Row],[Risk Proximity]]="Short Term (1-3 months)",1,IF(RiskLogTable[[#This Row],[Risk Proximity]]="Imminent (less than 1 month)",0,IF(RiskLogTable[[#This Row],[Risk Proximity]]="Medium Term (4-6 months)",3,IF(RiskLogTable[Risk Proximity]="Long Term (7 months or more)",4))))</f>
        <v>0</v>
      </c>
      <c r="AO105"/>
      <c r="AP105"/>
    </row>
    <row r="106" spans="1:42" hidden="1" x14ac:dyDescent="0.45">
      <c r="A106" s="125" t="s">
        <v>399</v>
      </c>
      <c r="B106" s="118"/>
      <c r="C106" s="118"/>
      <c r="D106" s="109"/>
      <c r="E106" s="102"/>
      <c r="F106" s="101"/>
      <c r="G106" s="104"/>
      <c r="H106" s="109"/>
      <c r="I106" s="105"/>
      <c r="J106" s="130">
        <f>IF(RiskLogTable[[#This Row],[Severity]]="Insignificant",1,IF(RiskLogTable[[#This Row],[Severity]]="Minor",2,IF(RiskLogTable[[#This Row],[Severity]]="Moderate",3,IF(RiskLogTable[[#This Row],[Severity]]="Major",4,IF(RiskLogTable[[#This Row],[Severity]]="Significant",5,0)))))</f>
        <v>0</v>
      </c>
      <c r="K106" s="119" t="str">
        <f>IF(RiskLogTable[[#This Row],[Severity Score]]=5,"3",IF(RiskLogTable[[#This Row],[Severity Score]]=4,"2",IF(RiskLogTable[[#This Row],[Severity Score]]=3,"1",IF(RiskLogTable[[#This Row],[Severity Score]]=2,"1",IF(RiskLogTable[[#This Row],[Severity Score]]=1,"1","0")))))</f>
        <v>0</v>
      </c>
      <c r="L106" s="105"/>
      <c r="M106" s="129"/>
      <c r="N106" s="119" t="str">
        <f>IF(RiskLogTable[[#This Row],[Likelihood Score ]]=5,"5",IF(RiskLogTable[[#This Row],[Likelihood Score ]]=4,"3",IF(RiskLogTable[[#This Row],[Likelihood Score ]]=3,"1",IF(RiskLogTable[[#This Row],[Likelihood Score ]]=2,"1",IF(RiskLogTable[[#This Row],[Likelihood Score ]]=1,"1","0")))))</f>
        <v>0</v>
      </c>
      <c r="O106" s="134">
        <f>RiskLogTable[[#This Row],[Severity Score]]*RiskLogTable[[#This Row],[Likelihood Score ]]</f>
        <v>0</v>
      </c>
      <c r="P106"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06" s="101"/>
      <c r="R106" s="101"/>
      <c r="S106" s="101"/>
      <c r="T106" s="101"/>
      <c r="U106" s="101"/>
      <c r="V106"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06" s="101"/>
      <c r="X106"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06" s="130">
        <f>RiskLogTable[[#This Row],[RESIDUAL Severity Score]]*RiskLogTable[[#This Row],[RESIDUAL Likelihood Score]]</f>
        <v>0</v>
      </c>
      <c r="Z106" s="101"/>
      <c r="AA106" s="101"/>
      <c r="AB106" s="101"/>
      <c r="AC106" s="102"/>
      <c r="AD106" s="102"/>
      <c r="AE106" s="109"/>
      <c r="AF106" s="102" t="b">
        <f>IF(RiskLogTable[[#This Row],[Risk Proximity]]="Short Term (1-3 months)",1,IF(RiskLogTable[[#This Row],[Risk Proximity]]="Imminent (less than 1 month)",0,IF(RiskLogTable[[#This Row],[Risk Proximity]]="Medium Term (4-6 months)",3,IF(RiskLogTable[Risk Proximity]="Long Term (7 months or more)",4))))</f>
        <v>0</v>
      </c>
      <c r="AO106"/>
      <c r="AP106"/>
    </row>
    <row r="107" spans="1:42" hidden="1" x14ac:dyDescent="0.45">
      <c r="A107" s="125" t="s">
        <v>399</v>
      </c>
      <c r="B107" s="118"/>
      <c r="C107" s="118"/>
      <c r="D107" s="109"/>
      <c r="E107" s="102"/>
      <c r="F107" s="101"/>
      <c r="G107" s="104"/>
      <c r="H107" s="109"/>
      <c r="I107" s="105"/>
      <c r="J107" s="130">
        <f>IF(RiskLogTable[[#This Row],[Severity]]="Insignificant",1,IF(RiskLogTable[[#This Row],[Severity]]="Minor",2,IF(RiskLogTable[[#This Row],[Severity]]="Moderate",3,IF(RiskLogTable[[#This Row],[Severity]]="Major",4,IF(RiskLogTable[[#This Row],[Severity]]="Significant",5,0)))))</f>
        <v>0</v>
      </c>
      <c r="K107" s="119" t="str">
        <f>IF(RiskLogTable[[#This Row],[Severity Score]]=5,"3",IF(RiskLogTable[[#This Row],[Severity Score]]=4,"2",IF(RiskLogTable[[#This Row],[Severity Score]]=3,"1",IF(RiskLogTable[[#This Row],[Severity Score]]=2,"1",IF(RiskLogTable[[#This Row],[Severity Score]]=1,"1","0")))))</f>
        <v>0</v>
      </c>
      <c r="L107" s="105"/>
      <c r="M107" s="129"/>
      <c r="N107" s="119" t="str">
        <f>IF(RiskLogTable[[#This Row],[Likelihood Score ]]=5,"5",IF(RiskLogTable[[#This Row],[Likelihood Score ]]=4,"3",IF(RiskLogTable[[#This Row],[Likelihood Score ]]=3,"1",IF(RiskLogTable[[#This Row],[Likelihood Score ]]=2,"1",IF(RiskLogTable[[#This Row],[Likelihood Score ]]=1,"1","0")))))</f>
        <v>0</v>
      </c>
      <c r="O107" s="134">
        <f>RiskLogTable[[#This Row],[Severity Score]]*RiskLogTable[[#This Row],[Likelihood Score ]]</f>
        <v>0</v>
      </c>
      <c r="P107"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07" s="101"/>
      <c r="R107" s="101"/>
      <c r="S107" s="101"/>
      <c r="T107" s="101"/>
      <c r="U107" s="101"/>
      <c r="V107"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07" s="101"/>
      <c r="X107"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07" s="130">
        <f>RiskLogTable[[#This Row],[RESIDUAL Severity Score]]*RiskLogTable[[#This Row],[RESIDUAL Likelihood Score]]</f>
        <v>0</v>
      </c>
      <c r="Z107" s="101"/>
      <c r="AA107" s="101"/>
      <c r="AB107" s="101"/>
      <c r="AC107" s="102"/>
      <c r="AD107" s="102"/>
      <c r="AE107" s="109"/>
      <c r="AF107" s="102" t="b">
        <f>IF(RiskLogTable[[#This Row],[Risk Proximity]]="Short Term (1-3 months)",1,IF(RiskLogTable[[#This Row],[Risk Proximity]]="Imminent (less than 1 month)",0,IF(RiskLogTable[[#This Row],[Risk Proximity]]="Medium Term (4-6 months)",3,IF(RiskLogTable[Risk Proximity]="Long Term (7 months or more)",4))))</f>
        <v>0</v>
      </c>
      <c r="AO107"/>
      <c r="AP107"/>
    </row>
    <row r="108" spans="1:42" hidden="1" x14ac:dyDescent="0.45">
      <c r="A108" s="125" t="s">
        <v>399</v>
      </c>
      <c r="B108" s="118"/>
      <c r="C108" s="118"/>
      <c r="D108" s="109"/>
      <c r="E108" s="102"/>
      <c r="F108" s="101"/>
      <c r="G108" s="104"/>
      <c r="H108" s="109"/>
      <c r="I108" s="105"/>
      <c r="J108" s="130">
        <f>IF(RiskLogTable[[#This Row],[Severity]]="Insignificant",1,IF(RiskLogTable[[#This Row],[Severity]]="Minor",2,IF(RiskLogTable[[#This Row],[Severity]]="Moderate",3,IF(RiskLogTable[[#This Row],[Severity]]="Major",4,IF(RiskLogTable[[#This Row],[Severity]]="Significant",5,0)))))</f>
        <v>0</v>
      </c>
      <c r="K108" s="119" t="str">
        <f>IF(RiskLogTable[[#This Row],[Severity Score]]=5,"3",IF(RiskLogTable[[#This Row],[Severity Score]]=4,"2",IF(RiskLogTable[[#This Row],[Severity Score]]=3,"1",IF(RiskLogTable[[#This Row],[Severity Score]]=2,"1",IF(RiskLogTable[[#This Row],[Severity Score]]=1,"1","0")))))</f>
        <v>0</v>
      </c>
      <c r="L108" s="105"/>
      <c r="M108" s="129"/>
      <c r="N108" s="119" t="str">
        <f>IF(RiskLogTable[[#This Row],[Likelihood Score ]]=5,"5",IF(RiskLogTable[[#This Row],[Likelihood Score ]]=4,"3",IF(RiskLogTable[[#This Row],[Likelihood Score ]]=3,"1",IF(RiskLogTable[[#This Row],[Likelihood Score ]]=2,"1",IF(RiskLogTable[[#This Row],[Likelihood Score ]]=1,"1","0")))))</f>
        <v>0</v>
      </c>
      <c r="O108" s="134">
        <f>RiskLogTable[[#This Row],[Severity Score]]*RiskLogTable[[#This Row],[Likelihood Score ]]</f>
        <v>0</v>
      </c>
      <c r="P108"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08" s="101"/>
      <c r="R108" s="101"/>
      <c r="S108" s="101"/>
      <c r="T108" s="101"/>
      <c r="U108" s="101"/>
      <c r="V108"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08" s="101"/>
      <c r="X108"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08" s="130">
        <f>RiskLogTable[[#This Row],[RESIDUAL Severity Score]]*RiskLogTable[[#This Row],[RESIDUAL Likelihood Score]]</f>
        <v>0</v>
      </c>
      <c r="Z108" s="101"/>
      <c r="AA108" s="101"/>
      <c r="AB108" s="101"/>
      <c r="AC108" s="102"/>
      <c r="AD108" s="102"/>
      <c r="AE108" s="109"/>
      <c r="AF108" s="102" t="b">
        <f>IF(RiskLogTable[[#This Row],[Risk Proximity]]="Short Term (1-3 months)",1,IF(RiskLogTable[[#This Row],[Risk Proximity]]="Imminent (less than 1 month)",0,IF(RiskLogTable[[#This Row],[Risk Proximity]]="Medium Term (4-6 months)",3,IF(RiskLogTable[Risk Proximity]="Long Term (7 months or more)",4))))</f>
        <v>0</v>
      </c>
      <c r="AO108"/>
      <c r="AP108"/>
    </row>
    <row r="109" spans="1:42" hidden="1" x14ac:dyDescent="0.45">
      <c r="A109" s="125" t="s">
        <v>399</v>
      </c>
      <c r="B109" s="118"/>
      <c r="C109" s="118"/>
      <c r="D109" s="109"/>
      <c r="E109" s="102"/>
      <c r="F109" s="101"/>
      <c r="G109" s="104"/>
      <c r="H109" s="109"/>
      <c r="I109" s="105"/>
      <c r="J109" s="130">
        <f>IF(RiskLogTable[[#This Row],[Severity]]="Insignificant",1,IF(RiskLogTable[[#This Row],[Severity]]="Minor",2,IF(RiskLogTable[[#This Row],[Severity]]="Moderate",3,IF(RiskLogTable[[#This Row],[Severity]]="Major",4,IF(RiskLogTable[[#This Row],[Severity]]="Significant",5,0)))))</f>
        <v>0</v>
      </c>
      <c r="K109" s="119" t="str">
        <f>IF(RiskLogTable[[#This Row],[Severity Score]]=5,"3",IF(RiskLogTable[[#This Row],[Severity Score]]=4,"2",IF(RiskLogTable[[#This Row],[Severity Score]]=3,"1",IF(RiskLogTable[[#This Row],[Severity Score]]=2,"1",IF(RiskLogTable[[#This Row],[Severity Score]]=1,"1","0")))))</f>
        <v>0</v>
      </c>
      <c r="L109" s="105"/>
      <c r="M109" s="129"/>
      <c r="N109" s="119" t="str">
        <f>IF(RiskLogTable[[#This Row],[Likelihood Score ]]=5,"5",IF(RiskLogTable[[#This Row],[Likelihood Score ]]=4,"3",IF(RiskLogTable[[#This Row],[Likelihood Score ]]=3,"1",IF(RiskLogTable[[#This Row],[Likelihood Score ]]=2,"1",IF(RiskLogTable[[#This Row],[Likelihood Score ]]=1,"1","0")))))</f>
        <v>0</v>
      </c>
      <c r="O109" s="134">
        <f>RiskLogTable[[#This Row],[Severity Score]]*RiskLogTable[[#This Row],[Likelihood Score ]]</f>
        <v>0</v>
      </c>
      <c r="P109"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09" s="101"/>
      <c r="R109" s="101"/>
      <c r="S109" s="101"/>
      <c r="T109" s="101"/>
      <c r="U109" s="101"/>
      <c r="V109"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09" s="101"/>
      <c r="X109"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09" s="130">
        <f>RiskLogTable[[#This Row],[RESIDUAL Severity Score]]*RiskLogTable[[#This Row],[RESIDUAL Likelihood Score]]</f>
        <v>0</v>
      </c>
      <c r="Z109" s="101"/>
      <c r="AA109" s="101"/>
      <c r="AB109" s="101"/>
      <c r="AC109" s="102"/>
      <c r="AD109" s="102"/>
      <c r="AE109" s="109"/>
      <c r="AF109" s="102" t="b">
        <f>IF(RiskLogTable[[#This Row],[Risk Proximity]]="Short Term (1-3 months)",1,IF(RiskLogTable[[#This Row],[Risk Proximity]]="Imminent (less than 1 month)",0,IF(RiskLogTable[[#This Row],[Risk Proximity]]="Medium Term (4-6 months)",3,IF(RiskLogTable[Risk Proximity]="Long Term (7 months or more)",4))))</f>
        <v>0</v>
      </c>
      <c r="AO109"/>
      <c r="AP109"/>
    </row>
    <row r="110" spans="1:42" hidden="1" x14ac:dyDescent="0.45">
      <c r="A110" s="125" t="s">
        <v>399</v>
      </c>
      <c r="B110" s="118"/>
      <c r="C110" s="118"/>
      <c r="D110" s="109"/>
      <c r="E110" s="102"/>
      <c r="F110" s="101"/>
      <c r="G110" s="104"/>
      <c r="H110" s="109"/>
      <c r="I110" s="105"/>
      <c r="J110" s="130">
        <f>IF(RiskLogTable[[#This Row],[Severity]]="Insignificant",1,IF(RiskLogTable[[#This Row],[Severity]]="Minor",2,IF(RiskLogTable[[#This Row],[Severity]]="Moderate",3,IF(RiskLogTable[[#This Row],[Severity]]="Major",4,IF(RiskLogTable[[#This Row],[Severity]]="Significant",5,0)))))</f>
        <v>0</v>
      </c>
      <c r="K110" s="119" t="str">
        <f>IF(RiskLogTable[[#This Row],[Severity Score]]=5,"3",IF(RiskLogTable[[#This Row],[Severity Score]]=4,"2",IF(RiskLogTable[[#This Row],[Severity Score]]=3,"1",IF(RiskLogTable[[#This Row],[Severity Score]]=2,"1",IF(RiskLogTable[[#This Row],[Severity Score]]=1,"1","0")))))</f>
        <v>0</v>
      </c>
      <c r="L110" s="105"/>
      <c r="M110" s="129"/>
      <c r="N110" s="119" t="str">
        <f>IF(RiskLogTable[[#This Row],[Likelihood Score ]]=5,"5",IF(RiskLogTable[[#This Row],[Likelihood Score ]]=4,"3",IF(RiskLogTable[[#This Row],[Likelihood Score ]]=3,"1",IF(RiskLogTable[[#This Row],[Likelihood Score ]]=2,"1",IF(RiskLogTable[[#This Row],[Likelihood Score ]]=1,"1","0")))))</f>
        <v>0</v>
      </c>
      <c r="O110" s="134">
        <f>RiskLogTable[[#This Row],[Severity Score]]*RiskLogTable[[#This Row],[Likelihood Score ]]</f>
        <v>0</v>
      </c>
      <c r="P110"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10" s="101"/>
      <c r="R110" s="101"/>
      <c r="S110" s="101"/>
      <c r="T110" s="101"/>
      <c r="U110" s="101"/>
      <c r="V110"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10" s="101"/>
      <c r="X110"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10" s="130">
        <f>RiskLogTable[[#This Row],[RESIDUAL Severity Score]]*RiskLogTable[[#This Row],[RESIDUAL Likelihood Score]]</f>
        <v>0</v>
      </c>
      <c r="Z110" s="101"/>
      <c r="AA110" s="101"/>
      <c r="AB110" s="101"/>
      <c r="AC110" s="102"/>
      <c r="AD110" s="102"/>
      <c r="AE110" s="109"/>
      <c r="AF110" s="102" t="b">
        <f>IF(RiskLogTable[[#This Row],[Risk Proximity]]="Short Term (1-3 months)",1,IF(RiskLogTable[[#This Row],[Risk Proximity]]="Imminent (less than 1 month)",0,IF(RiskLogTable[[#This Row],[Risk Proximity]]="Medium Term (4-6 months)",3,IF(RiskLogTable[Risk Proximity]="Long Term (7 months or more)",4))))</f>
        <v>0</v>
      </c>
      <c r="AO110"/>
      <c r="AP110"/>
    </row>
    <row r="111" spans="1:42" hidden="1" x14ac:dyDescent="0.45">
      <c r="A111" s="125" t="s">
        <v>399</v>
      </c>
      <c r="B111" s="118"/>
      <c r="C111" s="118"/>
      <c r="D111" s="109"/>
      <c r="E111" s="102"/>
      <c r="F111" s="101"/>
      <c r="G111" s="104"/>
      <c r="H111" s="109"/>
      <c r="I111" s="105"/>
      <c r="J111" s="130">
        <f>IF(RiskLogTable[[#This Row],[Severity]]="Insignificant",1,IF(RiskLogTable[[#This Row],[Severity]]="Minor",2,IF(RiskLogTable[[#This Row],[Severity]]="Moderate",3,IF(RiskLogTable[[#This Row],[Severity]]="Major",4,IF(RiskLogTable[[#This Row],[Severity]]="Significant",5,0)))))</f>
        <v>0</v>
      </c>
      <c r="K111" s="119" t="str">
        <f>IF(RiskLogTable[[#This Row],[Severity Score]]=5,"3",IF(RiskLogTable[[#This Row],[Severity Score]]=4,"2",IF(RiskLogTable[[#This Row],[Severity Score]]=3,"1",IF(RiskLogTable[[#This Row],[Severity Score]]=2,"1",IF(RiskLogTable[[#This Row],[Severity Score]]=1,"1","0")))))</f>
        <v>0</v>
      </c>
      <c r="L111" s="105"/>
      <c r="M111" s="129"/>
      <c r="N111" s="119" t="str">
        <f>IF(RiskLogTable[[#This Row],[Likelihood Score ]]=5,"5",IF(RiskLogTable[[#This Row],[Likelihood Score ]]=4,"3",IF(RiskLogTable[[#This Row],[Likelihood Score ]]=3,"1",IF(RiskLogTable[[#This Row],[Likelihood Score ]]=2,"1",IF(RiskLogTable[[#This Row],[Likelihood Score ]]=1,"1","0")))))</f>
        <v>0</v>
      </c>
      <c r="O111" s="134">
        <f>RiskLogTable[[#This Row],[Severity Score]]*RiskLogTable[[#This Row],[Likelihood Score ]]</f>
        <v>0</v>
      </c>
      <c r="P111"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11" s="101"/>
      <c r="R111" s="101"/>
      <c r="S111" s="101"/>
      <c r="T111" s="101"/>
      <c r="U111" s="101"/>
      <c r="V111"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11" s="101"/>
      <c r="X111"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11" s="130">
        <f>RiskLogTable[[#This Row],[RESIDUAL Severity Score]]*RiskLogTable[[#This Row],[RESIDUAL Likelihood Score]]</f>
        <v>0</v>
      </c>
      <c r="Z111" s="101"/>
      <c r="AA111" s="101"/>
      <c r="AB111" s="101"/>
      <c r="AC111" s="102"/>
      <c r="AD111" s="102"/>
      <c r="AE111" s="109"/>
      <c r="AF111" s="102" t="b">
        <f>IF(RiskLogTable[[#This Row],[Risk Proximity]]="Short Term (1-3 months)",1,IF(RiskLogTable[[#This Row],[Risk Proximity]]="Imminent (less than 1 month)",0,IF(RiskLogTable[[#This Row],[Risk Proximity]]="Medium Term (4-6 months)",3,IF(RiskLogTable[Risk Proximity]="Long Term (7 months or more)",4))))</f>
        <v>0</v>
      </c>
      <c r="AO111"/>
      <c r="AP111"/>
    </row>
    <row r="112" spans="1:42" hidden="1" x14ac:dyDescent="0.45">
      <c r="A112" s="125" t="s">
        <v>399</v>
      </c>
      <c r="B112" s="118"/>
      <c r="C112" s="118"/>
      <c r="D112" s="109"/>
      <c r="E112" s="102"/>
      <c r="F112" s="101"/>
      <c r="G112" s="104"/>
      <c r="H112" s="109"/>
      <c r="I112" s="105"/>
      <c r="J112" s="130">
        <f>IF(RiskLogTable[[#This Row],[Severity]]="Insignificant",1,IF(RiskLogTable[[#This Row],[Severity]]="Minor",2,IF(RiskLogTable[[#This Row],[Severity]]="Moderate",3,IF(RiskLogTable[[#This Row],[Severity]]="Major",4,IF(RiskLogTable[[#This Row],[Severity]]="Significant",5,0)))))</f>
        <v>0</v>
      </c>
      <c r="K112" s="119" t="str">
        <f>IF(RiskLogTable[[#This Row],[Severity Score]]=5,"3",IF(RiskLogTable[[#This Row],[Severity Score]]=4,"2",IF(RiskLogTable[[#This Row],[Severity Score]]=3,"1",IF(RiskLogTable[[#This Row],[Severity Score]]=2,"1",IF(RiskLogTable[[#This Row],[Severity Score]]=1,"1","0")))))</f>
        <v>0</v>
      </c>
      <c r="L112" s="105"/>
      <c r="M112" s="129"/>
      <c r="N112" s="119" t="str">
        <f>IF(RiskLogTable[[#This Row],[Likelihood Score ]]=5,"5",IF(RiskLogTable[[#This Row],[Likelihood Score ]]=4,"3",IF(RiskLogTable[[#This Row],[Likelihood Score ]]=3,"1",IF(RiskLogTable[[#This Row],[Likelihood Score ]]=2,"1",IF(RiskLogTable[[#This Row],[Likelihood Score ]]=1,"1","0")))))</f>
        <v>0</v>
      </c>
      <c r="O112" s="134">
        <f>RiskLogTable[[#This Row],[Severity Score]]*RiskLogTable[[#This Row],[Likelihood Score ]]</f>
        <v>0</v>
      </c>
      <c r="P112"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12" s="101"/>
      <c r="R112" s="101"/>
      <c r="S112" s="101"/>
      <c r="T112" s="101"/>
      <c r="U112" s="101"/>
      <c r="V112"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12" s="101"/>
      <c r="X112"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12" s="130">
        <f>RiskLogTable[[#This Row],[RESIDUAL Severity Score]]*RiskLogTable[[#This Row],[RESIDUAL Likelihood Score]]</f>
        <v>0</v>
      </c>
      <c r="Z112" s="101"/>
      <c r="AA112" s="101"/>
      <c r="AB112" s="101"/>
      <c r="AC112" s="102"/>
      <c r="AD112" s="102"/>
      <c r="AE112" s="109"/>
      <c r="AF112" s="102" t="b">
        <f>IF(RiskLogTable[[#This Row],[Risk Proximity]]="Short Term (1-3 months)",1,IF(RiskLogTable[[#This Row],[Risk Proximity]]="Imminent (less than 1 month)",0,IF(RiskLogTable[[#This Row],[Risk Proximity]]="Medium Term (4-6 months)",3,IF(RiskLogTable[Risk Proximity]="Long Term (7 months or more)",4))))</f>
        <v>0</v>
      </c>
      <c r="AO112"/>
      <c r="AP112"/>
    </row>
    <row r="113" spans="1:42" hidden="1" x14ac:dyDescent="0.45">
      <c r="A113" s="125" t="s">
        <v>399</v>
      </c>
      <c r="B113" s="118"/>
      <c r="C113" s="118"/>
      <c r="D113" s="109"/>
      <c r="E113" s="102"/>
      <c r="F113" s="101"/>
      <c r="G113" s="104"/>
      <c r="H113" s="109"/>
      <c r="I113" s="105"/>
      <c r="J113" s="130">
        <f>IF(RiskLogTable[[#This Row],[Severity]]="Insignificant",1,IF(RiskLogTable[[#This Row],[Severity]]="Minor",2,IF(RiskLogTable[[#This Row],[Severity]]="Moderate",3,IF(RiskLogTable[[#This Row],[Severity]]="Major",4,IF(RiskLogTable[[#This Row],[Severity]]="Significant",5,0)))))</f>
        <v>0</v>
      </c>
      <c r="K113" s="119" t="str">
        <f>IF(RiskLogTable[[#This Row],[Severity Score]]=5,"3",IF(RiskLogTable[[#This Row],[Severity Score]]=4,"2",IF(RiskLogTable[[#This Row],[Severity Score]]=3,"1",IF(RiskLogTable[[#This Row],[Severity Score]]=2,"1",IF(RiskLogTable[[#This Row],[Severity Score]]=1,"1","0")))))</f>
        <v>0</v>
      </c>
      <c r="L113" s="105"/>
      <c r="M113" s="129"/>
      <c r="N113" s="119" t="str">
        <f>IF(RiskLogTable[[#This Row],[Likelihood Score ]]=5,"5",IF(RiskLogTable[[#This Row],[Likelihood Score ]]=4,"3",IF(RiskLogTable[[#This Row],[Likelihood Score ]]=3,"1",IF(RiskLogTable[[#This Row],[Likelihood Score ]]=2,"1",IF(RiskLogTable[[#This Row],[Likelihood Score ]]=1,"1","0")))))</f>
        <v>0</v>
      </c>
      <c r="O113" s="134">
        <f>RiskLogTable[[#This Row],[Severity Score]]*RiskLogTable[[#This Row],[Likelihood Score ]]</f>
        <v>0</v>
      </c>
      <c r="P113"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13" s="101"/>
      <c r="R113" s="101"/>
      <c r="S113" s="101"/>
      <c r="T113" s="101"/>
      <c r="U113" s="101"/>
      <c r="V113"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13" s="101"/>
      <c r="X113"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13" s="130">
        <f>RiskLogTable[[#This Row],[RESIDUAL Severity Score]]*RiskLogTable[[#This Row],[RESIDUAL Likelihood Score]]</f>
        <v>0</v>
      </c>
      <c r="Z113" s="101"/>
      <c r="AA113" s="101"/>
      <c r="AB113" s="101"/>
      <c r="AC113" s="102"/>
      <c r="AD113" s="102"/>
      <c r="AE113" s="109"/>
      <c r="AF113" s="102" t="b">
        <f>IF(RiskLogTable[[#This Row],[Risk Proximity]]="Short Term (1-3 months)",1,IF(RiskLogTable[[#This Row],[Risk Proximity]]="Imminent (less than 1 month)",0,IF(RiskLogTable[[#This Row],[Risk Proximity]]="Medium Term (4-6 months)",3,IF(RiskLogTable[Risk Proximity]="Long Term (7 months or more)",4))))</f>
        <v>0</v>
      </c>
      <c r="AO113"/>
      <c r="AP113"/>
    </row>
    <row r="114" spans="1:42" hidden="1" x14ac:dyDescent="0.45">
      <c r="A114" s="125" t="s">
        <v>399</v>
      </c>
      <c r="B114" s="118"/>
      <c r="C114" s="118"/>
      <c r="D114" s="109"/>
      <c r="E114" s="102"/>
      <c r="F114" s="101"/>
      <c r="G114" s="104"/>
      <c r="H114" s="109"/>
      <c r="I114" s="105"/>
      <c r="J114" s="130">
        <f>IF(RiskLogTable[[#This Row],[Severity]]="Insignificant",1,IF(RiskLogTable[[#This Row],[Severity]]="Minor",2,IF(RiskLogTable[[#This Row],[Severity]]="Moderate",3,IF(RiskLogTable[[#This Row],[Severity]]="Major",4,IF(RiskLogTable[[#This Row],[Severity]]="Significant",5,0)))))</f>
        <v>0</v>
      </c>
      <c r="K114" s="119" t="str">
        <f>IF(RiskLogTable[[#This Row],[Severity Score]]=5,"3",IF(RiskLogTable[[#This Row],[Severity Score]]=4,"2",IF(RiskLogTable[[#This Row],[Severity Score]]=3,"1",IF(RiskLogTable[[#This Row],[Severity Score]]=2,"1",IF(RiskLogTable[[#This Row],[Severity Score]]=1,"1","0")))))</f>
        <v>0</v>
      </c>
      <c r="L114" s="105"/>
      <c r="M114" s="129"/>
      <c r="N114" s="119" t="str">
        <f>IF(RiskLogTable[[#This Row],[Likelihood Score ]]=5,"5",IF(RiskLogTable[[#This Row],[Likelihood Score ]]=4,"3",IF(RiskLogTable[[#This Row],[Likelihood Score ]]=3,"1",IF(RiskLogTable[[#This Row],[Likelihood Score ]]=2,"1",IF(RiskLogTable[[#This Row],[Likelihood Score ]]=1,"1","0")))))</f>
        <v>0</v>
      </c>
      <c r="O114" s="134">
        <f>RiskLogTable[[#This Row],[Severity Score]]*RiskLogTable[[#This Row],[Likelihood Score ]]</f>
        <v>0</v>
      </c>
      <c r="P114"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14" s="101"/>
      <c r="R114" s="101"/>
      <c r="S114" s="101"/>
      <c r="T114" s="101"/>
      <c r="U114" s="101"/>
      <c r="V114"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14" s="101"/>
      <c r="X114"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14" s="130">
        <f>RiskLogTable[[#This Row],[RESIDUAL Severity Score]]*RiskLogTable[[#This Row],[RESIDUAL Likelihood Score]]</f>
        <v>0</v>
      </c>
      <c r="Z114" s="101"/>
      <c r="AA114" s="101"/>
      <c r="AB114" s="101"/>
      <c r="AC114" s="102"/>
      <c r="AD114" s="102"/>
      <c r="AE114" s="109"/>
      <c r="AF114" s="102" t="b">
        <f>IF(RiskLogTable[[#This Row],[Risk Proximity]]="Short Term (1-3 months)",1,IF(RiskLogTable[[#This Row],[Risk Proximity]]="Imminent (less than 1 month)",0,IF(RiskLogTable[[#This Row],[Risk Proximity]]="Medium Term (4-6 months)",3,IF(RiskLogTable[Risk Proximity]="Long Term (7 months or more)",4))))</f>
        <v>0</v>
      </c>
      <c r="AO114"/>
      <c r="AP114"/>
    </row>
    <row r="115" spans="1:42" hidden="1" x14ac:dyDescent="0.45">
      <c r="A115" s="125" t="s">
        <v>399</v>
      </c>
      <c r="B115" s="118"/>
      <c r="C115" s="118"/>
      <c r="D115" s="109"/>
      <c r="E115" s="102"/>
      <c r="F115" s="101"/>
      <c r="G115" s="104"/>
      <c r="H115" s="109"/>
      <c r="I115" s="105"/>
      <c r="J115" s="130">
        <f>IF(RiskLogTable[[#This Row],[Severity]]="Insignificant",1,IF(RiskLogTable[[#This Row],[Severity]]="Minor",2,IF(RiskLogTable[[#This Row],[Severity]]="Moderate",3,IF(RiskLogTable[[#This Row],[Severity]]="Major",4,IF(RiskLogTable[[#This Row],[Severity]]="Significant",5,0)))))</f>
        <v>0</v>
      </c>
      <c r="K115" s="119" t="str">
        <f>IF(RiskLogTable[[#This Row],[Severity Score]]=5,"3",IF(RiskLogTable[[#This Row],[Severity Score]]=4,"2",IF(RiskLogTable[[#This Row],[Severity Score]]=3,"1",IF(RiskLogTable[[#This Row],[Severity Score]]=2,"1",IF(RiskLogTable[[#This Row],[Severity Score]]=1,"1","0")))))</f>
        <v>0</v>
      </c>
      <c r="L115" s="105"/>
      <c r="M115" s="129"/>
      <c r="N115" s="119" t="str">
        <f>IF(RiskLogTable[[#This Row],[Likelihood Score ]]=5,"5",IF(RiskLogTable[[#This Row],[Likelihood Score ]]=4,"3",IF(RiskLogTable[[#This Row],[Likelihood Score ]]=3,"1",IF(RiskLogTable[[#This Row],[Likelihood Score ]]=2,"1",IF(RiskLogTable[[#This Row],[Likelihood Score ]]=1,"1","0")))))</f>
        <v>0</v>
      </c>
      <c r="O115" s="134">
        <f>RiskLogTable[[#This Row],[Severity Score]]*RiskLogTable[[#This Row],[Likelihood Score ]]</f>
        <v>0</v>
      </c>
      <c r="P115"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15" s="101"/>
      <c r="R115" s="101"/>
      <c r="S115" s="101"/>
      <c r="T115" s="101"/>
      <c r="U115" s="101"/>
      <c r="V115"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15" s="101"/>
      <c r="X115"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15" s="130">
        <f>RiskLogTable[[#This Row],[RESIDUAL Severity Score]]*RiskLogTable[[#This Row],[RESIDUAL Likelihood Score]]</f>
        <v>0</v>
      </c>
      <c r="Z115" s="101"/>
      <c r="AA115" s="101"/>
      <c r="AB115" s="101"/>
      <c r="AC115" s="102"/>
      <c r="AD115" s="102"/>
      <c r="AE115" s="109"/>
      <c r="AF115" s="102" t="b">
        <f>IF(RiskLogTable[[#This Row],[Risk Proximity]]="Short Term (1-3 months)",1,IF(RiskLogTable[[#This Row],[Risk Proximity]]="Imminent (less than 1 month)",0,IF(RiskLogTable[[#This Row],[Risk Proximity]]="Medium Term (4-6 months)",3,IF(RiskLogTable[Risk Proximity]="Long Term (7 months or more)",4))))</f>
        <v>0</v>
      </c>
      <c r="AO115"/>
      <c r="AP115"/>
    </row>
    <row r="116" spans="1:42" hidden="1" x14ac:dyDescent="0.45">
      <c r="A116" s="125" t="s">
        <v>399</v>
      </c>
      <c r="B116" s="118"/>
      <c r="C116" s="118"/>
      <c r="D116" s="109"/>
      <c r="E116" s="102"/>
      <c r="F116" s="101"/>
      <c r="G116" s="104"/>
      <c r="H116" s="109"/>
      <c r="I116" s="105"/>
      <c r="J116" s="130">
        <f>IF(RiskLogTable[[#This Row],[Severity]]="Insignificant",1,IF(RiskLogTable[[#This Row],[Severity]]="Minor",2,IF(RiskLogTable[[#This Row],[Severity]]="Moderate",3,IF(RiskLogTable[[#This Row],[Severity]]="Major",4,IF(RiskLogTable[[#This Row],[Severity]]="Significant",5,0)))))</f>
        <v>0</v>
      </c>
      <c r="K116" s="119" t="str">
        <f>IF(RiskLogTable[[#This Row],[Severity Score]]=5,"3",IF(RiskLogTable[[#This Row],[Severity Score]]=4,"2",IF(RiskLogTable[[#This Row],[Severity Score]]=3,"1",IF(RiskLogTable[[#This Row],[Severity Score]]=2,"1",IF(RiskLogTable[[#This Row],[Severity Score]]=1,"1","0")))))</f>
        <v>0</v>
      </c>
      <c r="L116" s="105"/>
      <c r="M116" s="129"/>
      <c r="N116" s="119" t="str">
        <f>IF(RiskLogTable[[#This Row],[Likelihood Score ]]=5,"5",IF(RiskLogTable[[#This Row],[Likelihood Score ]]=4,"3",IF(RiskLogTable[[#This Row],[Likelihood Score ]]=3,"1",IF(RiskLogTable[[#This Row],[Likelihood Score ]]=2,"1",IF(RiskLogTable[[#This Row],[Likelihood Score ]]=1,"1","0")))))</f>
        <v>0</v>
      </c>
      <c r="O116" s="134">
        <f>RiskLogTable[[#This Row],[Severity Score]]*RiskLogTable[[#This Row],[Likelihood Score ]]</f>
        <v>0</v>
      </c>
      <c r="P116"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16" s="101"/>
      <c r="R116" s="101"/>
      <c r="S116" s="101"/>
      <c r="T116" s="101"/>
      <c r="U116" s="101"/>
      <c r="V116"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16" s="101"/>
      <c r="X116"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16" s="130">
        <f>RiskLogTable[[#This Row],[RESIDUAL Severity Score]]*RiskLogTable[[#This Row],[RESIDUAL Likelihood Score]]</f>
        <v>0</v>
      </c>
      <c r="Z116" s="101"/>
      <c r="AA116" s="101"/>
      <c r="AB116" s="101"/>
      <c r="AC116" s="102"/>
      <c r="AD116" s="102"/>
      <c r="AE116" s="109"/>
      <c r="AF116" s="102" t="b">
        <f>IF(RiskLogTable[[#This Row],[Risk Proximity]]="Short Term (1-3 months)",1,IF(RiskLogTable[[#This Row],[Risk Proximity]]="Imminent (less than 1 month)",0,IF(RiskLogTable[[#This Row],[Risk Proximity]]="Medium Term (4-6 months)",3,IF(RiskLogTable[Risk Proximity]="Long Term (7 months or more)",4))))</f>
        <v>0</v>
      </c>
      <c r="AO116"/>
      <c r="AP116"/>
    </row>
    <row r="117" spans="1:42" hidden="1" x14ac:dyDescent="0.45">
      <c r="A117" s="125" t="s">
        <v>399</v>
      </c>
      <c r="B117" s="118"/>
      <c r="C117" s="118"/>
      <c r="D117" s="109"/>
      <c r="E117" s="102"/>
      <c r="F117" s="101"/>
      <c r="G117" s="104"/>
      <c r="H117" s="109"/>
      <c r="I117" s="105"/>
      <c r="J117" s="130">
        <f>IF(RiskLogTable[[#This Row],[Severity]]="Insignificant",1,IF(RiskLogTable[[#This Row],[Severity]]="Minor",2,IF(RiskLogTable[[#This Row],[Severity]]="Moderate",3,IF(RiskLogTable[[#This Row],[Severity]]="Major",4,IF(RiskLogTable[[#This Row],[Severity]]="Significant",5,0)))))</f>
        <v>0</v>
      </c>
      <c r="K117" s="119" t="str">
        <f>IF(RiskLogTable[[#This Row],[Severity Score]]=5,"3",IF(RiskLogTable[[#This Row],[Severity Score]]=4,"2",IF(RiskLogTable[[#This Row],[Severity Score]]=3,"1",IF(RiskLogTable[[#This Row],[Severity Score]]=2,"1",IF(RiskLogTable[[#This Row],[Severity Score]]=1,"1","0")))))</f>
        <v>0</v>
      </c>
      <c r="L117" s="105"/>
      <c r="M117" s="129"/>
      <c r="N117" s="119" t="str">
        <f>IF(RiskLogTable[[#This Row],[Likelihood Score ]]=5,"5",IF(RiskLogTable[[#This Row],[Likelihood Score ]]=4,"3",IF(RiskLogTable[[#This Row],[Likelihood Score ]]=3,"1",IF(RiskLogTable[[#This Row],[Likelihood Score ]]=2,"1",IF(RiskLogTable[[#This Row],[Likelihood Score ]]=1,"1","0")))))</f>
        <v>0</v>
      </c>
      <c r="O117" s="134">
        <f>RiskLogTable[[#This Row],[Severity Score]]*RiskLogTable[[#This Row],[Likelihood Score ]]</f>
        <v>0</v>
      </c>
      <c r="P117"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17" s="101"/>
      <c r="R117" s="101"/>
      <c r="S117" s="101"/>
      <c r="T117" s="101"/>
      <c r="U117" s="101"/>
      <c r="V117"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17" s="101"/>
      <c r="X117"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17" s="130">
        <f>RiskLogTable[[#This Row],[RESIDUAL Severity Score]]*RiskLogTable[[#This Row],[RESIDUAL Likelihood Score]]</f>
        <v>0</v>
      </c>
      <c r="Z117" s="101"/>
      <c r="AA117" s="101"/>
      <c r="AB117" s="101"/>
      <c r="AC117" s="102"/>
      <c r="AD117" s="102"/>
      <c r="AE117" s="109"/>
      <c r="AF117" s="102" t="b">
        <f>IF(RiskLogTable[[#This Row],[Risk Proximity]]="Short Term (1-3 months)",1,IF(RiskLogTable[[#This Row],[Risk Proximity]]="Imminent (less than 1 month)",0,IF(RiskLogTable[[#This Row],[Risk Proximity]]="Medium Term (4-6 months)",3,IF(RiskLogTable[Risk Proximity]="Long Term (7 months or more)",4))))</f>
        <v>0</v>
      </c>
      <c r="AO117"/>
      <c r="AP117"/>
    </row>
    <row r="118" spans="1:42" hidden="1" x14ac:dyDescent="0.45">
      <c r="A118" s="125" t="s">
        <v>399</v>
      </c>
      <c r="B118" s="118"/>
      <c r="C118" s="118"/>
      <c r="D118" s="109"/>
      <c r="E118" s="102"/>
      <c r="F118" s="101"/>
      <c r="G118" s="104"/>
      <c r="H118" s="109"/>
      <c r="I118" s="105"/>
      <c r="J118" s="130">
        <f>IF(RiskLogTable[[#This Row],[Severity]]="Insignificant",1,IF(RiskLogTable[[#This Row],[Severity]]="Minor",2,IF(RiskLogTable[[#This Row],[Severity]]="Moderate",3,IF(RiskLogTable[[#This Row],[Severity]]="Major",4,IF(RiskLogTable[[#This Row],[Severity]]="Significant",5,0)))))</f>
        <v>0</v>
      </c>
      <c r="K118" s="119" t="str">
        <f>IF(RiskLogTable[[#This Row],[Severity Score]]=5,"3",IF(RiskLogTable[[#This Row],[Severity Score]]=4,"2",IF(RiskLogTable[[#This Row],[Severity Score]]=3,"1",IF(RiskLogTable[[#This Row],[Severity Score]]=2,"1",IF(RiskLogTable[[#This Row],[Severity Score]]=1,"1","0")))))</f>
        <v>0</v>
      </c>
      <c r="L118" s="105"/>
      <c r="M118" s="129"/>
      <c r="N118" s="119" t="str">
        <f>IF(RiskLogTable[[#This Row],[Likelihood Score ]]=5,"5",IF(RiskLogTable[[#This Row],[Likelihood Score ]]=4,"3",IF(RiskLogTable[[#This Row],[Likelihood Score ]]=3,"1",IF(RiskLogTable[[#This Row],[Likelihood Score ]]=2,"1",IF(RiskLogTable[[#This Row],[Likelihood Score ]]=1,"1","0")))))</f>
        <v>0</v>
      </c>
      <c r="O118" s="134">
        <f>RiskLogTable[[#This Row],[Severity Score]]*RiskLogTable[[#This Row],[Likelihood Score ]]</f>
        <v>0</v>
      </c>
      <c r="P118"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18" s="101"/>
      <c r="R118" s="101"/>
      <c r="S118" s="101"/>
      <c r="T118" s="101"/>
      <c r="U118" s="101"/>
      <c r="V118"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18" s="101"/>
      <c r="X118"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18" s="130">
        <f>RiskLogTable[[#This Row],[RESIDUAL Severity Score]]*RiskLogTable[[#This Row],[RESIDUAL Likelihood Score]]</f>
        <v>0</v>
      </c>
      <c r="Z118" s="101"/>
      <c r="AA118" s="101"/>
      <c r="AB118" s="101"/>
      <c r="AC118" s="102"/>
      <c r="AD118" s="102"/>
      <c r="AE118" s="109"/>
      <c r="AF118" s="102" t="b">
        <f>IF(RiskLogTable[[#This Row],[Risk Proximity]]="Short Term (1-3 months)",1,IF(RiskLogTable[[#This Row],[Risk Proximity]]="Imminent (less than 1 month)",0,IF(RiskLogTable[[#This Row],[Risk Proximity]]="Medium Term (4-6 months)",3,IF(RiskLogTable[Risk Proximity]="Long Term (7 months or more)",4))))</f>
        <v>0</v>
      </c>
      <c r="AO118"/>
      <c r="AP118"/>
    </row>
    <row r="119" spans="1:42" hidden="1" x14ac:dyDescent="0.45">
      <c r="A119" s="125" t="s">
        <v>399</v>
      </c>
      <c r="B119" s="118"/>
      <c r="C119" s="118"/>
      <c r="D119" s="109"/>
      <c r="E119" s="102"/>
      <c r="F119" s="101"/>
      <c r="G119" s="104"/>
      <c r="H119" s="109"/>
      <c r="I119" s="105"/>
      <c r="J119" s="130">
        <f>IF(RiskLogTable[[#This Row],[Severity]]="Insignificant",1,IF(RiskLogTable[[#This Row],[Severity]]="Minor",2,IF(RiskLogTable[[#This Row],[Severity]]="Moderate",3,IF(RiskLogTable[[#This Row],[Severity]]="Major",4,IF(RiskLogTable[[#This Row],[Severity]]="Significant",5,0)))))</f>
        <v>0</v>
      </c>
      <c r="K119" s="119" t="str">
        <f>IF(RiskLogTable[[#This Row],[Severity Score]]=5,"3",IF(RiskLogTable[[#This Row],[Severity Score]]=4,"2",IF(RiskLogTable[[#This Row],[Severity Score]]=3,"1",IF(RiskLogTable[[#This Row],[Severity Score]]=2,"1",IF(RiskLogTable[[#This Row],[Severity Score]]=1,"1","0")))))</f>
        <v>0</v>
      </c>
      <c r="L119" s="105"/>
      <c r="M119" s="129"/>
      <c r="N119" s="119" t="str">
        <f>IF(RiskLogTable[[#This Row],[Likelihood Score ]]=5,"5",IF(RiskLogTable[[#This Row],[Likelihood Score ]]=4,"3",IF(RiskLogTable[[#This Row],[Likelihood Score ]]=3,"1",IF(RiskLogTable[[#This Row],[Likelihood Score ]]=2,"1",IF(RiskLogTable[[#This Row],[Likelihood Score ]]=1,"1","0")))))</f>
        <v>0</v>
      </c>
      <c r="O119" s="134">
        <f>RiskLogTable[[#This Row],[Severity Score]]*RiskLogTable[[#This Row],[Likelihood Score ]]</f>
        <v>0</v>
      </c>
      <c r="P119"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19" s="101"/>
      <c r="R119" s="101"/>
      <c r="S119" s="101"/>
      <c r="T119" s="101"/>
      <c r="U119" s="101"/>
      <c r="V119"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19" s="101"/>
      <c r="X119"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19" s="130">
        <f>RiskLogTable[[#This Row],[RESIDUAL Severity Score]]*RiskLogTable[[#This Row],[RESIDUAL Likelihood Score]]</f>
        <v>0</v>
      </c>
      <c r="Z119" s="101"/>
      <c r="AA119" s="101"/>
      <c r="AB119" s="101"/>
      <c r="AC119" s="102"/>
      <c r="AD119" s="102"/>
      <c r="AE119" s="109"/>
      <c r="AF119" s="102" t="b">
        <f>IF(RiskLogTable[[#This Row],[Risk Proximity]]="Short Term (1-3 months)",1,IF(RiskLogTable[[#This Row],[Risk Proximity]]="Imminent (less than 1 month)",0,IF(RiskLogTable[[#This Row],[Risk Proximity]]="Medium Term (4-6 months)",3,IF(RiskLogTable[Risk Proximity]="Long Term (7 months or more)",4))))</f>
        <v>0</v>
      </c>
      <c r="AO119"/>
      <c r="AP119"/>
    </row>
    <row r="120" spans="1:42" hidden="1" x14ac:dyDescent="0.45">
      <c r="A120" s="125" t="s">
        <v>399</v>
      </c>
      <c r="B120" s="118"/>
      <c r="C120" s="118"/>
      <c r="D120" s="109"/>
      <c r="E120" s="102"/>
      <c r="F120" s="101"/>
      <c r="G120" s="104"/>
      <c r="H120" s="109"/>
      <c r="I120" s="105"/>
      <c r="J120" s="130">
        <f>IF(RiskLogTable[[#This Row],[Severity]]="Insignificant",1,IF(RiskLogTable[[#This Row],[Severity]]="Minor",2,IF(RiskLogTable[[#This Row],[Severity]]="Moderate",3,IF(RiskLogTable[[#This Row],[Severity]]="Major",4,IF(RiskLogTable[[#This Row],[Severity]]="Significant",5,0)))))</f>
        <v>0</v>
      </c>
      <c r="K120" s="119" t="str">
        <f>IF(RiskLogTable[[#This Row],[Severity Score]]=5,"3",IF(RiskLogTable[[#This Row],[Severity Score]]=4,"2",IF(RiskLogTable[[#This Row],[Severity Score]]=3,"1",IF(RiskLogTable[[#This Row],[Severity Score]]=2,"1",IF(RiskLogTable[[#This Row],[Severity Score]]=1,"1","0")))))</f>
        <v>0</v>
      </c>
      <c r="L120" s="105"/>
      <c r="M120" s="129"/>
      <c r="N120" s="119" t="str">
        <f>IF(RiskLogTable[[#This Row],[Likelihood Score ]]=5,"5",IF(RiskLogTable[[#This Row],[Likelihood Score ]]=4,"3",IF(RiskLogTable[[#This Row],[Likelihood Score ]]=3,"1",IF(RiskLogTable[[#This Row],[Likelihood Score ]]=2,"1",IF(RiskLogTable[[#This Row],[Likelihood Score ]]=1,"1","0")))))</f>
        <v>0</v>
      </c>
      <c r="O120" s="134">
        <f>RiskLogTable[[#This Row],[Severity Score]]*RiskLogTable[[#This Row],[Likelihood Score ]]</f>
        <v>0</v>
      </c>
      <c r="P120"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20" s="101"/>
      <c r="R120" s="101"/>
      <c r="S120" s="101"/>
      <c r="T120" s="101"/>
      <c r="U120" s="101"/>
      <c r="V120"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20" s="101"/>
      <c r="X120"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20" s="130">
        <f>RiskLogTable[[#This Row],[RESIDUAL Severity Score]]*RiskLogTable[[#This Row],[RESIDUAL Likelihood Score]]</f>
        <v>0</v>
      </c>
      <c r="Z120" s="101"/>
      <c r="AA120" s="101"/>
      <c r="AB120" s="101"/>
      <c r="AC120" s="102"/>
      <c r="AD120" s="102"/>
      <c r="AE120" s="109"/>
      <c r="AF120" s="102" t="b">
        <f>IF(RiskLogTable[[#This Row],[Risk Proximity]]="Short Term (1-3 months)",1,IF(RiskLogTable[[#This Row],[Risk Proximity]]="Imminent (less than 1 month)",0,IF(RiskLogTable[[#This Row],[Risk Proximity]]="Medium Term (4-6 months)",3,IF(RiskLogTable[Risk Proximity]="Long Term (7 months or more)",4))))</f>
        <v>0</v>
      </c>
      <c r="AO120"/>
      <c r="AP120"/>
    </row>
    <row r="121" spans="1:42" hidden="1" x14ac:dyDescent="0.45">
      <c r="A121" s="125" t="s">
        <v>399</v>
      </c>
      <c r="B121" s="118"/>
      <c r="C121" s="118"/>
      <c r="D121" s="109"/>
      <c r="E121" s="102"/>
      <c r="F121" s="101"/>
      <c r="G121" s="104"/>
      <c r="H121" s="109"/>
      <c r="I121" s="105"/>
      <c r="J121" s="130">
        <f>IF(RiskLogTable[[#This Row],[Severity]]="Insignificant",1,IF(RiskLogTable[[#This Row],[Severity]]="Minor",2,IF(RiskLogTable[[#This Row],[Severity]]="Moderate",3,IF(RiskLogTable[[#This Row],[Severity]]="Major",4,IF(RiskLogTable[[#This Row],[Severity]]="Significant",5,0)))))</f>
        <v>0</v>
      </c>
      <c r="K121" s="119" t="str">
        <f>IF(RiskLogTable[[#This Row],[Severity Score]]=5,"3",IF(RiskLogTable[[#This Row],[Severity Score]]=4,"2",IF(RiskLogTable[[#This Row],[Severity Score]]=3,"1",IF(RiskLogTable[[#This Row],[Severity Score]]=2,"1",IF(RiskLogTable[[#This Row],[Severity Score]]=1,"1","0")))))</f>
        <v>0</v>
      </c>
      <c r="L121" s="105"/>
      <c r="M121" s="129"/>
      <c r="N121" s="119" t="str">
        <f>IF(RiskLogTable[[#This Row],[Likelihood Score ]]=5,"5",IF(RiskLogTable[[#This Row],[Likelihood Score ]]=4,"3",IF(RiskLogTable[[#This Row],[Likelihood Score ]]=3,"1",IF(RiskLogTable[[#This Row],[Likelihood Score ]]=2,"1",IF(RiskLogTable[[#This Row],[Likelihood Score ]]=1,"1","0")))))</f>
        <v>0</v>
      </c>
      <c r="O121" s="134">
        <f>RiskLogTable[[#This Row],[Severity Score]]*RiskLogTable[[#This Row],[Likelihood Score ]]</f>
        <v>0</v>
      </c>
      <c r="P121"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21" s="101"/>
      <c r="R121" s="101"/>
      <c r="S121" s="101"/>
      <c r="T121" s="101"/>
      <c r="U121" s="101"/>
      <c r="V121"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21" s="101"/>
      <c r="X121"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21" s="130">
        <f>RiskLogTable[[#This Row],[RESIDUAL Severity Score]]*RiskLogTable[[#This Row],[RESIDUAL Likelihood Score]]</f>
        <v>0</v>
      </c>
      <c r="Z121" s="101"/>
      <c r="AA121" s="101"/>
      <c r="AB121" s="101"/>
      <c r="AC121" s="102"/>
      <c r="AD121" s="102"/>
      <c r="AE121" s="109"/>
      <c r="AF121" s="102" t="b">
        <f>IF(RiskLogTable[[#This Row],[Risk Proximity]]="Short Term (1-3 months)",1,IF(RiskLogTable[[#This Row],[Risk Proximity]]="Imminent (less than 1 month)",0,IF(RiskLogTable[[#This Row],[Risk Proximity]]="Medium Term (4-6 months)",3,IF(RiskLogTable[Risk Proximity]="Long Term (7 months or more)",4))))</f>
        <v>0</v>
      </c>
      <c r="AO121"/>
      <c r="AP121"/>
    </row>
    <row r="122" spans="1:42" hidden="1" x14ac:dyDescent="0.45">
      <c r="A122" s="125" t="s">
        <v>399</v>
      </c>
      <c r="B122" s="118"/>
      <c r="C122" s="118"/>
      <c r="D122" s="109"/>
      <c r="E122" s="102"/>
      <c r="F122" s="101"/>
      <c r="G122" s="104"/>
      <c r="H122" s="109"/>
      <c r="I122" s="105"/>
      <c r="J122" s="130">
        <f>IF(RiskLogTable[[#This Row],[Severity]]="Insignificant",1,IF(RiskLogTable[[#This Row],[Severity]]="Minor",2,IF(RiskLogTable[[#This Row],[Severity]]="Moderate",3,IF(RiskLogTable[[#This Row],[Severity]]="Major",4,IF(RiskLogTable[[#This Row],[Severity]]="Significant",5,0)))))</f>
        <v>0</v>
      </c>
      <c r="K122" s="119" t="str">
        <f>IF(RiskLogTable[[#This Row],[Severity Score]]=5,"3",IF(RiskLogTable[[#This Row],[Severity Score]]=4,"2",IF(RiskLogTable[[#This Row],[Severity Score]]=3,"1",IF(RiskLogTable[[#This Row],[Severity Score]]=2,"1",IF(RiskLogTable[[#This Row],[Severity Score]]=1,"1","0")))))</f>
        <v>0</v>
      </c>
      <c r="L122" s="105"/>
      <c r="M122" s="129"/>
      <c r="N122" s="119" t="str">
        <f>IF(RiskLogTable[[#This Row],[Likelihood Score ]]=5,"5",IF(RiskLogTable[[#This Row],[Likelihood Score ]]=4,"3",IF(RiskLogTable[[#This Row],[Likelihood Score ]]=3,"1",IF(RiskLogTable[[#This Row],[Likelihood Score ]]=2,"1",IF(RiskLogTable[[#This Row],[Likelihood Score ]]=1,"1","0")))))</f>
        <v>0</v>
      </c>
      <c r="O122" s="134">
        <f>RiskLogTable[[#This Row],[Severity Score]]*RiskLogTable[[#This Row],[Likelihood Score ]]</f>
        <v>0</v>
      </c>
      <c r="P122"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22" s="101"/>
      <c r="R122" s="101"/>
      <c r="S122" s="101"/>
      <c r="T122" s="101"/>
      <c r="U122" s="101"/>
      <c r="V122"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22" s="101"/>
      <c r="X122"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22" s="130">
        <f>RiskLogTable[[#This Row],[RESIDUAL Severity Score]]*RiskLogTable[[#This Row],[RESIDUAL Likelihood Score]]</f>
        <v>0</v>
      </c>
      <c r="Z122" s="101"/>
      <c r="AA122" s="101"/>
      <c r="AB122" s="101"/>
      <c r="AC122" s="102"/>
      <c r="AD122" s="102"/>
      <c r="AE122" s="109"/>
      <c r="AF122" s="102" t="b">
        <f>IF(RiskLogTable[[#This Row],[Risk Proximity]]="Short Term (1-3 months)",1,IF(RiskLogTable[[#This Row],[Risk Proximity]]="Imminent (less than 1 month)",0,IF(RiskLogTable[[#This Row],[Risk Proximity]]="Medium Term (4-6 months)",3,IF(RiskLogTable[Risk Proximity]="Long Term (7 months or more)",4))))</f>
        <v>0</v>
      </c>
      <c r="AO122"/>
      <c r="AP122"/>
    </row>
    <row r="123" spans="1:42" hidden="1" x14ac:dyDescent="0.45">
      <c r="A123" s="125" t="s">
        <v>399</v>
      </c>
      <c r="B123" s="118"/>
      <c r="C123" s="118"/>
      <c r="D123" s="109"/>
      <c r="E123" s="102"/>
      <c r="F123" s="101"/>
      <c r="G123" s="104"/>
      <c r="H123" s="109"/>
      <c r="I123" s="105"/>
      <c r="J123" s="130">
        <f>IF(RiskLogTable[[#This Row],[Severity]]="Insignificant",1,IF(RiskLogTable[[#This Row],[Severity]]="Minor",2,IF(RiskLogTable[[#This Row],[Severity]]="Moderate",3,IF(RiskLogTable[[#This Row],[Severity]]="Major",4,IF(RiskLogTable[[#This Row],[Severity]]="Significant",5,0)))))</f>
        <v>0</v>
      </c>
      <c r="K123" s="119" t="str">
        <f>IF(RiskLogTable[[#This Row],[Severity Score]]=5,"3",IF(RiskLogTable[[#This Row],[Severity Score]]=4,"2",IF(RiskLogTable[[#This Row],[Severity Score]]=3,"1",IF(RiskLogTable[[#This Row],[Severity Score]]=2,"1",IF(RiskLogTable[[#This Row],[Severity Score]]=1,"1","0")))))</f>
        <v>0</v>
      </c>
      <c r="L123" s="105"/>
      <c r="M123" s="129"/>
      <c r="N123" s="119" t="str">
        <f>IF(RiskLogTable[[#This Row],[Likelihood Score ]]=5,"5",IF(RiskLogTable[[#This Row],[Likelihood Score ]]=4,"3",IF(RiskLogTable[[#This Row],[Likelihood Score ]]=3,"1",IF(RiskLogTable[[#This Row],[Likelihood Score ]]=2,"1",IF(RiskLogTable[[#This Row],[Likelihood Score ]]=1,"1","0")))))</f>
        <v>0</v>
      </c>
      <c r="O123" s="134">
        <f>RiskLogTable[[#This Row],[Severity Score]]*RiskLogTable[[#This Row],[Likelihood Score ]]</f>
        <v>0</v>
      </c>
      <c r="P123"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23" s="101"/>
      <c r="R123" s="101"/>
      <c r="S123" s="101"/>
      <c r="T123" s="101"/>
      <c r="U123" s="101"/>
      <c r="V123"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23" s="101"/>
      <c r="X123"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23" s="130">
        <f>RiskLogTable[[#This Row],[RESIDUAL Severity Score]]*RiskLogTable[[#This Row],[RESIDUAL Likelihood Score]]</f>
        <v>0</v>
      </c>
      <c r="Z123" s="101"/>
      <c r="AA123" s="101"/>
      <c r="AB123" s="101"/>
      <c r="AC123" s="102"/>
      <c r="AD123" s="102"/>
      <c r="AE123" s="109"/>
      <c r="AF123" s="102" t="b">
        <f>IF(RiskLogTable[[#This Row],[Risk Proximity]]="Short Term (1-3 months)",1,IF(RiskLogTable[[#This Row],[Risk Proximity]]="Imminent (less than 1 month)",0,IF(RiskLogTable[[#This Row],[Risk Proximity]]="Medium Term (4-6 months)",3,IF(RiskLogTable[Risk Proximity]="Long Term (7 months or more)",4))))</f>
        <v>0</v>
      </c>
      <c r="AO123"/>
      <c r="AP123"/>
    </row>
    <row r="124" spans="1:42" hidden="1" x14ac:dyDescent="0.45">
      <c r="A124" s="125" t="s">
        <v>399</v>
      </c>
      <c r="B124" s="118"/>
      <c r="C124" s="118"/>
      <c r="D124" s="109"/>
      <c r="E124" s="102"/>
      <c r="F124" s="101"/>
      <c r="G124" s="104"/>
      <c r="H124" s="109"/>
      <c r="I124" s="105"/>
      <c r="J124" s="130">
        <f>IF(RiskLogTable[[#This Row],[Severity]]="Insignificant",1,IF(RiskLogTable[[#This Row],[Severity]]="Minor",2,IF(RiskLogTable[[#This Row],[Severity]]="Moderate",3,IF(RiskLogTable[[#This Row],[Severity]]="Major",4,IF(RiskLogTable[[#This Row],[Severity]]="Significant",5,0)))))</f>
        <v>0</v>
      </c>
      <c r="K124" s="119" t="str">
        <f>IF(RiskLogTable[[#This Row],[Severity Score]]=5,"3",IF(RiskLogTable[[#This Row],[Severity Score]]=4,"2",IF(RiskLogTable[[#This Row],[Severity Score]]=3,"1",IF(RiskLogTable[[#This Row],[Severity Score]]=2,"1",IF(RiskLogTable[[#This Row],[Severity Score]]=1,"1","0")))))</f>
        <v>0</v>
      </c>
      <c r="L124" s="105"/>
      <c r="M124" s="129"/>
      <c r="N124" s="119" t="str">
        <f>IF(RiskLogTable[[#This Row],[Likelihood Score ]]=5,"5",IF(RiskLogTable[[#This Row],[Likelihood Score ]]=4,"3",IF(RiskLogTable[[#This Row],[Likelihood Score ]]=3,"1",IF(RiskLogTable[[#This Row],[Likelihood Score ]]=2,"1",IF(RiskLogTable[[#This Row],[Likelihood Score ]]=1,"1","0")))))</f>
        <v>0</v>
      </c>
      <c r="O124" s="134">
        <f>RiskLogTable[[#This Row],[Severity Score]]*RiskLogTable[[#This Row],[Likelihood Score ]]</f>
        <v>0</v>
      </c>
      <c r="P124"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24" s="101"/>
      <c r="R124" s="101"/>
      <c r="S124" s="101"/>
      <c r="T124" s="101"/>
      <c r="U124" s="101"/>
      <c r="V124"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24" s="101"/>
      <c r="X124"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24" s="130">
        <f>RiskLogTable[[#This Row],[RESIDUAL Severity Score]]*RiskLogTable[[#This Row],[RESIDUAL Likelihood Score]]</f>
        <v>0</v>
      </c>
      <c r="Z124" s="101"/>
      <c r="AA124" s="101"/>
      <c r="AB124" s="101"/>
      <c r="AC124" s="102"/>
      <c r="AD124" s="102"/>
      <c r="AE124" s="109"/>
      <c r="AF124" s="102" t="b">
        <f>IF(RiskLogTable[[#This Row],[Risk Proximity]]="Short Term (1-3 months)",1,IF(RiskLogTable[[#This Row],[Risk Proximity]]="Imminent (less than 1 month)",0,IF(RiskLogTable[[#This Row],[Risk Proximity]]="Medium Term (4-6 months)",3,IF(RiskLogTable[Risk Proximity]="Long Term (7 months or more)",4))))</f>
        <v>0</v>
      </c>
      <c r="AO124"/>
      <c r="AP124"/>
    </row>
    <row r="125" spans="1:42" hidden="1" x14ac:dyDescent="0.45">
      <c r="A125" s="125" t="s">
        <v>399</v>
      </c>
      <c r="B125" s="118"/>
      <c r="C125" s="118"/>
      <c r="D125" s="109"/>
      <c r="E125" s="102"/>
      <c r="F125" s="101"/>
      <c r="G125" s="104"/>
      <c r="H125" s="109"/>
      <c r="I125" s="105"/>
      <c r="J125" s="130">
        <f>IF(RiskLogTable[[#This Row],[Severity]]="Insignificant",1,IF(RiskLogTable[[#This Row],[Severity]]="Minor",2,IF(RiskLogTable[[#This Row],[Severity]]="Moderate",3,IF(RiskLogTable[[#This Row],[Severity]]="Major",4,IF(RiskLogTable[[#This Row],[Severity]]="Significant",5,0)))))</f>
        <v>0</v>
      </c>
      <c r="K125" s="119" t="str">
        <f>IF(RiskLogTable[[#This Row],[Severity Score]]=5,"3",IF(RiskLogTable[[#This Row],[Severity Score]]=4,"2",IF(RiskLogTable[[#This Row],[Severity Score]]=3,"1",IF(RiskLogTable[[#This Row],[Severity Score]]=2,"1",IF(RiskLogTable[[#This Row],[Severity Score]]=1,"1","0")))))</f>
        <v>0</v>
      </c>
      <c r="L125" s="105"/>
      <c r="M125" s="129"/>
      <c r="N125" s="119" t="str">
        <f>IF(RiskLogTable[[#This Row],[Likelihood Score ]]=5,"5",IF(RiskLogTable[[#This Row],[Likelihood Score ]]=4,"3",IF(RiskLogTable[[#This Row],[Likelihood Score ]]=3,"1",IF(RiskLogTable[[#This Row],[Likelihood Score ]]=2,"1",IF(RiskLogTable[[#This Row],[Likelihood Score ]]=1,"1","0")))))</f>
        <v>0</v>
      </c>
      <c r="O125" s="134">
        <f>RiskLogTable[[#This Row],[Severity Score]]*RiskLogTable[[#This Row],[Likelihood Score ]]</f>
        <v>0</v>
      </c>
      <c r="P125"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25" s="101"/>
      <c r="R125" s="101"/>
      <c r="S125" s="101"/>
      <c r="T125" s="101"/>
      <c r="U125" s="101"/>
      <c r="V125"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25" s="101"/>
      <c r="X125"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25" s="130">
        <f>RiskLogTable[[#This Row],[RESIDUAL Severity Score]]*RiskLogTable[[#This Row],[RESIDUAL Likelihood Score]]</f>
        <v>0</v>
      </c>
      <c r="Z125" s="101"/>
      <c r="AA125" s="101"/>
      <c r="AB125" s="101"/>
      <c r="AC125" s="102"/>
      <c r="AD125" s="102"/>
      <c r="AE125" s="109"/>
      <c r="AF125" s="102" t="b">
        <f>IF(RiskLogTable[[#This Row],[Risk Proximity]]="Short Term (1-3 months)",1,IF(RiskLogTable[[#This Row],[Risk Proximity]]="Imminent (less than 1 month)",0,IF(RiskLogTable[[#This Row],[Risk Proximity]]="Medium Term (4-6 months)",3,IF(RiskLogTable[Risk Proximity]="Long Term (7 months or more)",4))))</f>
        <v>0</v>
      </c>
      <c r="AO125"/>
      <c r="AP125"/>
    </row>
    <row r="126" spans="1:42" hidden="1" x14ac:dyDescent="0.45">
      <c r="A126" s="125" t="s">
        <v>399</v>
      </c>
      <c r="B126" s="118"/>
      <c r="C126" s="118"/>
      <c r="D126" s="109"/>
      <c r="E126" s="102"/>
      <c r="F126" s="101"/>
      <c r="G126" s="104"/>
      <c r="H126" s="109"/>
      <c r="I126" s="105"/>
      <c r="J126" s="130">
        <f>IF(RiskLogTable[[#This Row],[Severity]]="Insignificant",1,IF(RiskLogTable[[#This Row],[Severity]]="Minor",2,IF(RiskLogTable[[#This Row],[Severity]]="Moderate",3,IF(RiskLogTable[[#This Row],[Severity]]="Major",4,IF(RiskLogTable[[#This Row],[Severity]]="Significant",5,0)))))</f>
        <v>0</v>
      </c>
      <c r="K126" s="119" t="str">
        <f>IF(RiskLogTable[[#This Row],[Severity Score]]=5,"3",IF(RiskLogTable[[#This Row],[Severity Score]]=4,"2",IF(RiskLogTable[[#This Row],[Severity Score]]=3,"1",IF(RiskLogTable[[#This Row],[Severity Score]]=2,"1",IF(RiskLogTable[[#This Row],[Severity Score]]=1,"1","0")))))</f>
        <v>0</v>
      </c>
      <c r="L126" s="105"/>
      <c r="M126" s="129"/>
      <c r="N126" s="119" t="str">
        <f>IF(RiskLogTable[[#This Row],[Likelihood Score ]]=5,"5",IF(RiskLogTable[[#This Row],[Likelihood Score ]]=4,"3",IF(RiskLogTable[[#This Row],[Likelihood Score ]]=3,"1",IF(RiskLogTable[[#This Row],[Likelihood Score ]]=2,"1",IF(RiskLogTable[[#This Row],[Likelihood Score ]]=1,"1","0")))))</f>
        <v>0</v>
      </c>
      <c r="O126" s="134">
        <f>RiskLogTable[[#This Row],[Severity Score]]*RiskLogTable[[#This Row],[Likelihood Score ]]</f>
        <v>0</v>
      </c>
      <c r="P126"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26" s="101"/>
      <c r="R126" s="101"/>
      <c r="S126" s="101"/>
      <c r="T126" s="101"/>
      <c r="U126" s="101"/>
      <c r="V126"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26" s="101"/>
      <c r="X126"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26" s="130">
        <f>RiskLogTable[[#This Row],[RESIDUAL Severity Score]]*RiskLogTable[[#This Row],[RESIDUAL Likelihood Score]]</f>
        <v>0</v>
      </c>
      <c r="Z126" s="101"/>
      <c r="AA126" s="101"/>
      <c r="AB126" s="101"/>
      <c r="AC126" s="102"/>
      <c r="AD126" s="102"/>
      <c r="AE126" s="109"/>
      <c r="AF126" s="102" t="b">
        <f>IF(RiskLogTable[[#This Row],[Risk Proximity]]="Short Term (1-3 months)",1,IF(RiskLogTable[[#This Row],[Risk Proximity]]="Imminent (less than 1 month)",0,IF(RiskLogTable[[#This Row],[Risk Proximity]]="Medium Term (4-6 months)",3,IF(RiskLogTable[Risk Proximity]="Long Term (7 months or more)",4))))</f>
        <v>0</v>
      </c>
      <c r="AO126"/>
      <c r="AP126"/>
    </row>
    <row r="127" spans="1:42" ht="71.25" x14ac:dyDescent="0.45">
      <c r="A127" s="125" t="s">
        <v>497</v>
      </c>
      <c r="B127" s="104" t="s">
        <v>401</v>
      </c>
      <c r="C127" s="112"/>
      <c r="D127" s="156" t="s">
        <v>503</v>
      </c>
      <c r="E127" s="102"/>
      <c r="F127" s="102" t="s">
        <v>414</v>
      </c>
      <c r="G127" s="104" t="s">
        <v>158</v>
      </c>
      <c r="H127" s="104" t="s">
        <v>520</v>
      </c>
      <c r="I127" s="105" t="s">
        <v>418</v>
      </c>
      <c r="J127" s="129">
        <f>IF(RiskLogTable[[#This Row],[Severity]]="Insignificant",1,IF(RiskLogTable[[#This Row],[Severity]]="Minor",2,IF(RiskLogTable[[#This Row],[Severity]]="Moderate",3,IF(RiskLogTable[[#This Row],[Severity]]="Major",4,IF(RiskLogTable[[#This Row],[Severity]]="Significant",5,0)))))</f>
        <v>4</v>
      </c>
      <c r="K127" s="106" t="str">
        <f>IF(RiskLogTable[[#This Row],[Severity Score]]=5,"3",IF(RiskLogTable[[#This Row],[Severity Score]]=4,"2",IF(RiskLogTable[[#This Row],[Severity Score]]=3,"1",IF(RiskLogTable[[#This Row],[Severity Score]]=2,"1",IF(RiskLogTable[[#This Row],[Severity Score]]=1,"1","0")))))</f>
        <v>2</v>
      </c>
      <c r="L127" s="105" t="s">
        <v>419</v>
      </c>
      <c r="M127" s="129">
        <f>IF(RiskLogTable[[#This Row],[Likelihood ]]="Rare",1,IF(RiskLogTable[[#This Row],[Likelihood ]]="Unlikely",2,IF(RiskLogTable[[#This Row],[Likelihood ]]="Possible",3,IF(RiskLogTable[[#This Row],[Likelihood ]]="Likely",4,IF(RiskLogTable[[#This Row],[Likelihood ]]="Almost Certain",5,0)))))</f>
        <v>3</v>
      </c>
      <c r="N127" s="106" t="str">
        <f>IF(RiskLogTable[[#This Row],[Likelihood Score ]]=5,"5",IF(RiskLogTable[[#This Row],[Likelihood Score ]]=4,"3",IF(RiskLogTable[[#This Row],[Likelihood Score ]]=3,"1",IF(RiskLogTable[[#This Row],[Likelihood Score ]]=2,"1",IF(RiskLogTable[[#This Row],[Likelihood Score ]]=1,"1","0")))))</f>
        <v>1</v>
      </c>
      <c r="O127" s="133">
        <f>RiskLogTable[[#This Row],[Severity Score]]*RiskLogTable[[#This Row],[Likelihood Score ]]</f>
        <v>12</v>
      </c>
      <c r="P127"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24</v>
      </c>
      <c r="R127" s="104" t="s">
        <v>498</v>
      </c>
      <c r="S127" s="101" t="s">
        <v>551</v>
      </c>
      <c r="T127" s="162">
        <v>43536</v>
      </c>
      <c r="U127" s="101"/>
      <c r="V127" s="130">
        <v>0</v>
      </c>
      <c r="W127" s="101"/>
      <c r="X127" s="130">
        <v>0</v>
      </c>
      <c r="Y127" s="130">
        <v>0</v>
      </c>
      <c r="Z127" s="101"/>
      <c r="AA127" s="108" t="s">
        <v>502</v>
      </c>
      <c r="AB127" s="102"/>
      <c r="AC127" s="102"/>
      <c r="AD127" s="108" t="s">
        <v>505</v>
      </c>
      <c r="AE127" s="109"/>
      <c r="AF127" s="102">
        <f>IF(RiskLogTable[[#This Row],[Risk Proximity]]="Short Term (1-3 months)",1,IF(RiskLogTable[[#This Row],[Risk Proximity]]="Imminent (less than 1 month)",0,IF(RiskLogTable[[#This Row],[Risk Proximity]]="Medium Term (4-6 months)",3,IF(RiskLogTable[Risk Proximity]="Long Term (7 months or more)",4))))</f>
        <v>0</v>
      </c>
      <c r="AO127"/>
      <c r="AP127"/>
    </row>
    <row r="128" spans="1:42" ht="71.25" x14ac:dyDescent="0.45">
      <c r="A128" s="125" t="s">
        <v>459</v>
      </c>
      <c r="B128" s="104" t="s">
        <v>401</v>
      </c>
      <c r="C128" s="112"/>
      <c r="D128" s="157" t="s">
        <v>474</v>
      </c>
      <c r="E128" s="102"/>
      <c r="F128" s="102" t="s">
        <v>414</v>
      </c>
      <c r="G128" s="104" t="s">
        <v>92</v>
      </c>
      <c r="H128" s="104" t="s">
        <v>487</v>
      </c>
      <c r="I128" s="105" t="s">
        <v>418</v>
      </c>
      <c r="J128" s="129">
        <f>IF(RiskLogTable[[#This Row],[Severity]]="Insignificant",1,IF(RiskLogTable[[#This Row],[Severity]]="Minor",2,IF(RiskLogTable[[#This Row],[Severity]]="Moderate",3,IF(RiskLogTable[[#This Row],[Severity]]="Major",4,IF(RiskLogTable[[#This Row],[Severity]]="Significant",5,0)))))</f>
        <v>4</v>
      </c>
      <c r="K128" s="106" t="str">
        <f>IF(RiskLogTable[[#This Row],[Severity Score]]=5,"3",IF(RiskLogTable[[#This Row],[Severity Score]]=4,"2",IF(RiskLogTable[[#This Row],[Severity Score]]=3,"1",IF(RiskLogTable[[#This Row],[Severity Score]]=2,"1",IF(RiskLogTable[[#This Row],[Severity Score]]=1,"1","0")))))</f>
        <v>2</v>
      </c>
      <c r="L128" s="105" t="s">
        <v>419</v>
      </c>
      <c r="M128" s="129">
        <f>IF(RiskLogTable[[#This Row],[Likelihood ]]="Rare",1,IF(RiskLogTable[[#This Row],[Likelihood ]]="Unlikely",2,IF(RiskLogTable[[#This Row],[Likelihood ]]="Possible",3,IF(RiskLogTable[[#This Row],[Likelihood ]]="Likely",4,IF(RiskLogTable[[#This Row],[Likelihood ]]="Almost Certain",5,0)))))</f>
        <v>3</v>
      </c>
      <c r="N128" s="106" t="str">
        <f>IF(RiskLogTable[[#This Row],[Likelihood Score ]]=5,"5",IF(RiskLogTable[[#This Row],[Likelihood Score ]]=4,"3",IF(RiskLogTable[[#This Row],[Likelihood Score ]]=3,"1",IF(RiskLogTable[[#This Row],[Likelihood Score ]]=2,"1",IF(RiskLogTable[[#This Row],[Likelihood Score ]]=1,"1","0")))))</f>
        <v>1</v>
      </c>
      <c r="O128" s="133">
        <f>RiskLogTable[[#This Row],[Severity Score]]*RiskLogTable[[#This Row],[Likelihood Score ]]</f>
        <v>12</v>
      </c>
      <c r="P128"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24</v>
      </c>
      <c r="Q128" s="104"/>
      <c r="R128" s="104" t="s">
        <v>488</v>
      </c>
      <c r="S128" s="109" t="s">
        <v>552</v>
      </c>
      <c r="T128" s="162">
        <v>43517</v>
      </c>
      <c r="U128" s="109"/>
      <c r="V128" s="136">
        <v>0</v>
      </c>
      <c r="W128" s="109"/>
      <c r="X128" s="136">
        <v>0</v>
      </c>
      <c r="Y128" s="136">
        <v>0</v>
      </c>
      <c r="Z128" s="101"/>
      <c r="AA128" s="108" t="s">
        <v>502</v>
      </c>
      <c r="AB128" s="102"/>
      <c r="AC128" s="102"/>
      <c r="AD128" s="108" t="s">
        <v>505</v>
      </c>
      <c r="AE128" s="115"/>
      <c r="AF128" s="102">
        <f>IF(RiskLogTable[[#This Row],[Risk Proximity]]="Short Term (1-3 months)",1,IF(RiskLogTable[[#This Row],[Risk Proximity]]="Imminent (less than 1 month)",0,IF(RiskLogTable[[#This Row],[Risk Proximity]]="Medium Term (4-6 months)",3,IF(RiskLogTable[Risk Proximity]="Long Term (7 months or more)",4))))</f>
        <v>1</v>
      </c>
      <c r="AO128"/>
      <c r="AP128"/>
    </row>
    <row r="129" spans="1:42" ht="71.25" x14ac:dyDescent="0.45">
      <c r="A129" s="125" t="s">
        <v>468</v>
      </c>
      <c r="B129" s="104" t="s">
        <v>404</v>
      </c>
      <c r="C129" s="112"/>
      <c r="D129" s="156" t="s">
        <v>482</v>
      </c>
      <c r="E129" s="102"/>
      <c r="F129" s="102" t="s">
        <v>414</v>
      </c>
      <c r="G129" s="104" t="s">
        <v>92</v>
      </c>
      <c r="H129" s="109" t="s">
        <v>515</v>
      </c>
      <c r="I129" s="143" t="s">
        <v>418</v>
      </c>
      <c r="J129" s="129">
        <f>IF(RiskLogTable[[#This Row],[Severity]]="Insignificant",1,IF(RiskLogTable[[#This Row],[Severity]]="Minor",2,IF(RiskLogTable[[#This Row],[Severity]]="Moderate",3,IF(RiskLogTable[[#This Row],[Severity]]="Major",4,IF(RiskLogTable[[#This Row],[Severity]]="Significant",5,0)))))</f>
        <v>4</v>
      </c>
      <c r="K129" s="106" t="str">
        <f>IF(RiskLogTable[[#This Row],[Severity Score]]=5,"3",IF(RiskLogTable[[#This Row],[Severity Score]]=4,"2",IF(RiskLogTable[[#This Row],[Severity Score]]=3,"1",IF(RiskLogTable[[#This Row],[Severity Score]]=2,"1",IF(RiskLogTable[[#This Row],[Severity Score]]=1,"1","0")))))</f>
        <v>2</v>
      </c>
      <c r="L129" s="143" t="s">
        <v>419</v>
      </c>
      <c r="M129" s="129">
        <f>IF(RiskLogTable[[#This Row],[Likelihood ]]="Rare",1,IF(RiskLogTable[[#This Row],[Likelihood ]]="Unlikely",2,IF(RiskLogTable[[#This Row],[Likelihood ]]="Possible",3,IF(RiskLogTable[[#This Row],[Likelihood ]]="Likely",4,IF(RiskLogTable[[#This Row],[Likelihood ]]="Almost Certain",5,0)))))</f>
        <v>3</v>
      </c>
      <c r="N129" s="106" t="str">
        <f>IF(RiskLogTable[[#This Row],[Likelihood Score ]]=5,"5",IF(RiskLogTable[[#This Row],[Likelihood Score ]]=4,"3",IF(RiskLogTable[[#This Row],[Likelihood Score ]]=3,"1",IF(RiskLogTable[[#This Row],[Likelihood Score ]]=2,"1",IF(RiskLogTable[[#This Row],[Likelihood Score ]]=1,"1","0")))))</f>
        <v>1</v>
      </c>
      <c r="O129" s="133">
        <f>RiskLogTable[[#This Row],[Severity Score]]*RiskLogTable[[#This Row],[Likelihood Score ]]</f>
        <v>12</v>
      </c>
      <c r="P129"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24</v>
      </c>
      <c r="R129" s="178" t="s">
        <v>496</v>
      </c>
      <c r="S129" s="101" t="s">
        <v>423</v>
      </c>
      <c r="T129" s="162">
        <v>43517</v>
      </c>
      <c r="U129" s="101"/>
      <c r="V129" s="130">
        <v>0</v>
      </c>
      <c r="W129" s="101"/>
      <c r="X129" s="130">
        <v>0</v>
      </c>
      <c r="Y129" s="130">
        <v>0</v>
      </c>
      <c r="Z129" s="101"/>
      <c r="AA129" s="108" t="s">
        <v>502</v>
      </c>
      <c r="AB129" s="102"/>
      <c r="AC129" s="102"/>
      <c r="AD129" s="108" t="s">
        <v>505</v>
      </c>
      <c r="AE129" s="109"/>
      <c r="AF129" s="102">
        <f>IF(RiskLogTable[[#This Row],[Risk Proximity]]="Short Term (1-3 months)",1,IF(RiskLogTable[[#This Row],[Risk Proximity]]="Imminent (less than 1 month)",0,IF(RiskLogTable[[#This Row],[Risk Proximity]]="Medium Term (4-6 months)",3,IF(RiskLogTable[Risk Proximity]="Long Term (7 months or more)",4))))</f>
        <v>1</v>
      </c>
      <c r="AO129"/>
      <c r="AP129"/>
    </row>
    <row r="130" spans="1:42" ht="85.5" x14ac:dyDescent="0.45">
      <c r="A130" s="125" t="s">
        <v>461</v>
      </c>
      <c r="B130" s="104" t="s">
        <v>406</v>
      </c>
      <c r="C130" s="112"/>
      <c r="D130" s="157" t="s">
        <v>476</v>
      </c>
      <c r="E130" s="102"/>
      <c r="F130" s="102" t="s">
        <v>414</v>
      </c>
      <c r="G130" s="104" t="s">
        <v>93</v>
      </c>
      <c r="H130" s="104" t="s">
        <v>509</v>
      </c>
      <c r="I130" s="105" t="s">
        <v>418</v>
      </c>
      <c r="J130" s="129">
        <f>IF(RiskLogTable[[#This Row],[Severity]]="Insignificant",1,IF(RiskLogTable[[#This Row],[Severity]]="Minor",2,IF(RiskLogTable[[#This Row],[Severity]]="Moderate",3,IF(RiskLogTable[[#This Row],[Severity]]="Major",4,IF(RiskLogTable[[#This Row],[Severity]]="Significant",5,0)))))</f>
        <v>4</v>
      </c>
      <c r="K130" s="106" t="str">
        <f>IF(RiskLogTable[[#This Row],[Severity Score]]=5,"3",IF(RiskLogTable[[#This Row],[Severity Score]]=4,"2",IF(RiskLogTable[[#This Row],[Severity Score]]=3,"1",IF(RiskLogTable[[#This Row],[Severity Score]]=2,"1",IF(RiskLogTable[[#This Row],[Severity Score]]=1,"1","0")))))</f>
        <v>2</v>
      </c>
      <c r="L130" s="105" t="s">
        <v>419</v>
      </c>
      <c r="M130" s="129">
        <f>IF(RiskLogTable[[#This Row],[Likelihood ]]="Rare",1,IF(RiskLogTable[[#This Row],[Likelihood ]]="Unlikely",2,IF(RiskLogTable[[#This Row],[Likelihood ]]="Possible",3,IF(RiskLogTable[[#This Row],[Likelihood ]]="Likely",4,IF(RiskLogTable[[#This Row],[Likelihood ]]="Almost Certain",5,0)))))</f>
        <v>3</v>
      </c>
      <c r="N130" s="106" t="str">
        <f>IF(RiskLogTable[[#This Row],[Likelihood Score ]]=5,"5",IF(RiskLogTable[[#This Row],[Likelihood Score ]]=4,"3",IF(RiskLogTable[[#This Row],[Likelihood Score ]]=3,"1",IF(RiskLogTable[[#This Row],[Likelihood Score ]]=2,"1",IF(RiskLogTable[[#This Row],[Likelihood Score ]]=1,"1","0")))))</f>
        <v>1</v>
      </c>
      <c r="O130" s="133">
        <f>RiskLogTable[[#This Row],[Severity Score]]*RiskLogTable[[#This Row],[Likelihood Score ]]</f>
        <v>12</v>
      </c>
      <c r="P130"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12</v>
      </c>
      <c r="Q130" s="104"/>
      <c r="R130" s="104" t="s">
        <v>490</v>
      </c>
      <c r="S130" s="109" t="s">
        <v>423</v>
      </c>
      <c r="T130" s="162">
        <v>43517</v>
      </c>
      <c r="U130" s="109"/>
      <c r="V130" s="136">
        <v>0</v>
      </c>
      <c r="W130" s="109"/>
      <c r="X130" s="136">
        <v>0</v>
      </c>
      <c r="Y130" s="136">
        <v>0</v>
      </c>
      <c r="Z130" s="101"/>
      <c r="AA130" s="108" t="s">
        <v>502</v>
      </c>
      <c r="AB130" s="102"/>
      <c r="AC130" s="102"/>
      <c r="AD130" s="108" t="s">
        <v>505</v>
      </c>
      <c r="AE130" s="115"/>
      <c r="AF130" s="102">
        <f>IF(RiskLogTable[[#This Row],[Risk Proximity]]="Short Term (1-3 months)",1,IF(RiskLogTable[[#This Row],[Risk Proximity]]="Imminent (less than 1 month)",0,IF(RiskLogTable[[#This Row],[Risk Proximity]]="Medium Term (4-6 months)",3,IF(RiskLogTable[Risk Proximity]="Long Term (7 months or more)",4))))</f>
        <v>3</v>
      </c>
      <c r="AO130"/>
      <c r="AP130"/>
    </row>
    <row r="131" spans="1:42" ht="71.25" x14ac:dyDescent="0.45">
      <c r="A131" s="125" t="s">
        <v>462</v>
      </c>
      <c r="B131" s="104" t="s">
        <v>400</v>
      </c>
      <c r="C131" s="112"/>
      <c r="D131" s="157" t="s">
        <v>510</v>
      </c>
      <c r="E131" s="102"/>
      <c r="F131" s="102" t="s">
        <v>414</v>
      </c>
      <c r="G131" s="104" t="s">
        <v>93</v>
      </c>
      <c r="H131" s="104" t="s">
        <v>511</v>
      </c>
      <c r="I131" s="105" t="s">
        <v>418</v>
      </c>
      <c r="J131" s="129">
        <f>IF(RiskLogTable[[#This Row],[Severity]]="Insignificant",1,IF(RiskLogTable[[#This Row],[Severity]]="Minor",2,IF(RiskLogTable[[#This Row],[Severity]]="Moderate",3,IF(RiskLogTable[[#This Row],[Severity]]="Major",4,IF(RiskLogTable[[#This Row],[Severity]]="Significant",5,0)))))</f>
        <v>4</v>
      </c>
      <c r="K131" s="106" t="str">
        <f>IF(RiskLogTable[[#This Row],[Severity Score]]=5,"3",IF(RiskLogTable[[#This Row],[Severity Score]]=4,"2",IF(RiskLogTable[[#This Row],[Severity Score]]=3,"1",IF(RiskLogTable[[#This Row],[Severity Score]]=2,"1",IF(RiskLogTable[[#This Row],[Severity Score]]=1,"1","0")))))</f>
        <v>2</v>
      </c>
      <c r="L131" s="105" t="s">
        <v>419</v>
      </c>
      <c r="M131" s="129">
        <f>IF(RiskLogTable[[#This Row],[Likelihood ]]="Rare",1,IF(RiskLogTable[[#This Row],[Likelihood ]]="Unlikely",2,IF(RiskLogTable[[#This Row],[Likelihood ]]="Possible",3,IF(RiskLogTable[[#This Row],[Likelihood ]]="Likely",4,IF(RiskLogTable[[#This Row],[Likelihood ]]="Almost Certain",5,0)))))</f>
        <v>3</v>
      </c>
      <c r="N131" s="106" t="str">
        <f>IF(RiskLogTable[[#This Row],[Likelihood Score ]]=5,"5",IF(RiskLogTable[[#This Row],[Likelihood Score ]]=4,"3",IF(RiskLogTable[[#This Row],[Likelihood Score ]]=3,"1",IF(RiskLogTable[[#This Row],[Likelihood Score ]]=2,"1",IF(RiskLogTable[[#This Row],[Likelihood Score ]]=1,"1","0")))))</f>
        <v>1</v>
      </c>
      <c r="O131" s="133">
        <f>RiskLogTable[[#This Row],[Severity Score]]*RiskLogTable[[#This Row],[Likelihood Score ]]</f>
        <v>12</v>
      </c>
      <c r="P131"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12</v>
      </c>
      <c r="Q131" s="104"/>
      <c r="R131" s="104" t="s">
        <v>491</v>
      </c>
      <c r="S131" s="109" t="s">
        <v>423</v>
      </c>
      <c r="T131" s="162">
        <v>43517</v>
      </c>
      <c r="U131" s="109"/>
      <c r="V131" s="136">
        <v>0</v>
      </c>
      <c r="W131" s="109"/>
      <c r="X131" s="136">
        <v>0</v>
      </c>
      <c r="Y131" s="136">
        <v>0</v>
      </c>
      <c r="Z131" s="101"/>
      <c r="AA131" s="108" t="s">
        <v>502</v>
      </c>
      <c r="AB131" s="102"/>
      <c r="AC131" s="102"/>
      <c r="AD131" s="108" t="s">
        <v>505</v>
      </c>
      <c r="AE131" s="115" t="s">
        <v>512</v>
      </c>
      <c r="AF131" s="102">
        <f>IF(RiskLogTable[[#This Row],[Risk Proximity]]="Short Term (1-3 months)",1,IF(RiskLogTable[[#This Row],[Risk Proximity]]="Imminent (less than 1 month)",0,IF(RiskLogTable[[#This Row],[Risk Proximity]]="Medium Term (4-6 months)",3,IF(RiskLogTable[Risk Proximity]="Long Term (7 months or more)",4))))</f>
        <v>3</v>
      </c>
      <c r="AO131"/>
      <c r="AP131"/>
    </row>
    <row r="132" spans="1:42" ht="128.25" x14ac:dyDescent="0.45">
      <c r="A132" s="125" t="s">
        <v>465</v>
      </c>
      <c r="B132" s="104" t="s">
        <v>404</v>
      </c>
      <c r="C132" s="112"/>
      <c r="D132" s="156" t="s">
        <v>479</v>
      </c>
      <c r="E132" s="102"/>
      <c r="F132" s="102" t="s">
        <v>414</v>
      </c>
      <c r="G132" s="104" t="s">
        <v>93</v>
      </c>
      <c r="H132" s="104" t="s">
        <v>513</v>
      </c>
      <c r="I132" s="105" t="s">
        <v>418</v>
      </c>
      <c r="J132" s="129">
        <f>IF(RiskLogTable[[#This Row],[Severity]]="Insignificant",1,IF(RiskLogTable[[#This Row],[Severity]]="Minor",2,IF(RiskLogTable[[#This Row],[Severity]]="Moderate",3,IF(RiskLogTable[[#This Row],[Severity]]="Major",4,IF(RiskLogTable[[#This Row],[Severity]]="Significant",5,0)))))</f>
        <v>4</v>
      </c>
      <c r="K132" s="106" t="str">
        <f>IF(RiskLogTable[[#This Row],[Severity Score]]=5,"3",IF(RiskLogTable[[#This Row],[Severity Score]]=4,"2",IF(RiskLogTable[[#This Row],[Severity Score]]=3,"1",IF(RiskLogTable[[#This Row],[Severity Score]]=2,"1",IF(RiskLogTable[[#This Row],[Severity Score]]=1,"1","0")))))</f>
        <v>2</v>
      </c>
      <c r="L132" s="105" t="s">
        <v>419</v>
      </c>
      <c r="M132" s="129">
        <f>IF(RiskLogTable[[#This Row],[Likelihood ]]="Rare",1,IF(RiskLogTable[[#This Row],[Likelihood ]]="Unlikely",2,IF(RiskLogTable[[#This Row],[Likelihood ]]="Possible",3,IF(RiskLogTable[[#This Row],[Likelihood ]]="Likely",4,IF(RiskLogTable[[#This Row],[Likelihood ]]="Almost Certain",5,0)))))</f>
        <v>3</v>
      </c>
      <c r="N132" s="106" t="str">
        <f>IF(RiskLogTable[[#This Row],[Likelihood Score ]]=5,"5",IF(RiskLogTable[[#This Row],[Likelihood Score ]]=4,"3",IF(RiskLogTable[[#This Row],[Likelihood Score ]]=3,"1",IF(RiskLogTable[[#This Row],[Likelihood Score ]]=2,"1",IF(RiskLogTable[[#This Row],[Likelihood Score ]]=1,"1","0")))))</f>
        <v>1</v>
      </c>
      <c r="O132" s="133">
        <f>RiskLogTable[[#This Row],[Severity Score]]*RiskLogTable[[#This Row],[Likelihood Score ]]</f>
        <v>12</v>
      </c>
      <c r="P132"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12</v>
      </c>
      <c r="R132" s="178" t="s">
        <v>493</v>
      </c>
      <c r="S132" s="101" t="s">
        <v>423</v>
      </c>
      <c r="T132" s="162">
        <v>43517</v>
      </c>
      <c r="U132" s="101"/>
      <c r="V132" s="130">
        <v>0</v>
      </c>
      <c r="W132" s="101"/>
      <c r="X132" s="130">
        <v>0</v>
      </c>
      <c r="Y132" s="130">
        <v>0</v>
      </c>
      <c r="Z132" s="101"/>
      <c r="AA132" s="108" t="s">
        <v>502</v>
      </c>
      <c r="AB132" s="102"/>
      <c r="AC132" s="102"/>
      <c r="AD132" s="108" t="s">
        <v>505</v>
      </c>
      <c r="AE132" s="109"/>
      <c r="AF132" s="102">
        <f>IF(RiskLogTable[[#This Row],[Risk Proximity]]="Short Term (1-3 months)",1,IF(RiskLogTable[[#This Row],[Risk Proximity]]="Imminent (less than 1 month)",0,IF(RiskLogTable[[#This Row],[Risk Proximity]]="Medium Term (4-6 months)",3,IF(RiskLogTable[Risk Proximity]="Long Term (7 months or more)",4))))</f>
        <v>3</v>
      </c>
      <c r="AO132"/>
      <c r="AP132"/>
    </row>
    <row r="133" spans="1:42" ht="85.5" x14ac:dyDescent="0.45">
      <c r="A133" s="125" t="s">
        <v>469</v>
      </c>
      <c r="B133" s="104" t="s">
        <v>404</v>
      </c>
      <c r="C133" s="112"/>
      <c r="D133" s="104" t="s">
        <v>483</v>
      </c>
      <c r="E133" s="102"/>
      <c r="F133" s="102" t="s">
        <v>414</v>
      </c>
      <c r="G133" s="104" t="s">
        <v>93</v>
      </c>
      <c r="H133" s="109" t="s">
        <v>516</v>
      </c>
      <c r="I133" s="143" t="s">
        <v>418</v>
      </c>
      <c r="J133" s="129">
        <f>IF(RiskLogTable[[#This Row],[Severity]]="Insignificant",1,IF(RiskLogTable[[#This Row],[Severity]]="Minor",2,IF(RiskLogTable[[#This Row],[Severity]]="Moderate",3,IF(RiskLogTable[[#This Row],[Severity]]="Major",4,IF(RiskLogTable[[#This Row],[Severity]]="Significant",5,0)))))</f>
        <v>4</v>
      </c>
      <c r="K133" s="106" t="str">
        <f>IF(RiskLogTable[[#This Row],[Severity Score]]=5,"3",IF(RiskLogTable[[#This Row],[Severity Score]]=4,"2",IF(RiskLogTable[[#This Row],[Severity Score]]=3,"1",IF(RiskLogTable[[#This Row],[Severity Score]]=2,"1",IF(RiskLogTable[[#This Row],[Severity Score]]=1,"1","0")))))</f>
        <v>2</v>
      </c>
      <c r="L133" s="143" t="s">
        <v>419</v>
      </c>
      <c r="M133" s="129">
        <f>IF(RiskLogTable[[#This Row],[Likelihood ]]="Rare",1,IF(RiskLogTable[[#This Row],[Likelihood ]]="Unlikely",2,IF(RiskLogTable[[#This Row],[Likelihood ]]="Possible",3,IF(RiskLogTable[[#This Row],[Likelihood ]]="Likely",4,IF(RiskLogTable[[#This Row],[Likelihood ]]="Almost Certain",5,0)))))</f>
        <v>3</v>
      </c>
      <c r="N133" s="106" t="str">
        <f>IF(RiskLogTable[[#This Row],[Likelihood Score ]]=5,"5",IF(RiskLogTable[[#This Row],[Likelihood Score ]]=4,"3",IF(RiskLogTable[[#This Row],[Likelihood Score ]]=3,"1",IF(RiskLogTable[[#This Row],[Likelihood Score ]]=2,"1",IF(RiskLogTable[[#This Row],[Likelihood Score ]]=1,"1","0")))))</f>
        <v>1</v>
      </c>
      <c r="O133" s="133">
        <f>RiskLogTable[[#This Row],[Severity Score]]*RiskLogTable[[#This Row],[Likelihood Score ]]</f>
        <v>12</v>
      </c>
      <c r="P133"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12</v>
      </c>
      <c r="Q133" s="102"/>
      <c r="R133" s="105" t="s">
        <v>517</v>
      </c>
      <c r="S133" s="101" t="s">
        <v>423</v>
      </c>
      <c r="T133" s="150">
        <v>43517</v>
      </c>
      <c r="U133" s="101"/>
      <c r="V133" s="130">
        <v>0</v>
      </c>
      <c r="W133" s="101"/>
      <c r="X133" s="130">
        <v>0</v>
      </c>
      <c r="Y133" s="130">
        <v>0</v>
      </c>
      <c r="Z133" s="101"/>
      <c r="AA133" s="108" t="s">
        <v>502</v>
      </c>
      <c r="AB133" s="102"/>
      <c r="AC133" s="102"/>
      <c r="AD133" s="108" t="s">
        <v>505</v>
      </c>
      <c r="AE133" s="109"/>
      <c r="AF133" s="102">
        <f>IF(RiskLogTable[[#This Row],[Risk Proximity]]="Short Term (1-3 months)",1,IF(RiskLogTable[[#This Row],[Risk Proximity]]="Imminent (less than 1 month)",0,IF(RiskLogTable[[#This Row],[Risk Proximity]]="Medium Term (4-6 months)",3,IF(RiskLogTable[Risk Proximity]="Long Term (7 months or more)",4))))</f>
        <v>3</v>
      </c>
      <c r="AO133"/>
      <c r="AP133"/>
    </row>
    <row r="134" spans="1:42" ht="57" x14ac:dyDescent="0.45">
      <c r="A134" s="125" t="s">
        <v>426</v>
      </c>
      <c r="B134" s="104" t="s">
        <v>403</v>
      </c>
      <c r="C134" s="112"/>
      <c r="D134" s="156" t="s">
        <v>427</v>
      </c>
      <c r="E134" s="102"/>
      <c r="F134" s="102" t="s">
        <v>414</v>
      </c>
      <c r="G134" s="104" t="s">
        <v>93</v>
      </c>
      <c r="H134" s="104" t="s">
        <v>521</v>
      </c>
      <c r="I134" s="105" t="s">
        <v>417</v>
      </c>
      <c r="J134" s="129">
        <f>IF(RiskLogTable[[#This Row],[Severity]]="Insignificant",1,IF(RiskLogTable[[#This Row],[Severity]]="Minor",2,IF(RiskLogTable[[#This Row],[Severity]]="Moderate",3,IF(RiskLogTable[[#This Row],[Severity]]="Major",4,IF(RiskLogTable[[#This Row],[Severity]]="Significant",5,0)))))</f>
        <v>3</v>
      </c>
      <c r="K134" s="106" t="str">
        <f>IF(RiskLogTable[[#This Row],[Severity Score]]=5,"3",IF(RiskLogTable[[#This Row],[Severity Score]]=4,"2",IF(RiskLogTable[[#This Row],[Severity Score]]=3,"1",IF(RiskLogTable[[#This Row],[Severity Score]]=2,"1",IF(RiskLogTable[[#This Row],[Severity Score]]=1,"1","0")))))</f>
        <v>1</v>
      </c>
      <c r="L134" s="105" t="s">
        <v>419</v>
      </c>
      <c r="M134" s="129">
        <f>IF(RiskLogTable[[#This Row],[Likelihood ]]="Rare",1,IF(RiskLogTable[[#This Row],[Likelihood ]]="Unlikely",2,IF(RiskLogTable[[#This Row],[Likelihood ]]="Possible",3,IF(RiskLogTable[[#This Row],[Likelihood ]]="Likely",4,IF(RiskLogTable[[#This Row],[Likelihood ]]="Almost Certain",5,0)))))</f>
        <v>3</v>
      </c>
      <c r="N134" s="106" t="str">
        <f>IF(RiskLogTable[[#This Row],[Likelihood Score ]]=5,"5",IF(RiskLogTable[[#This Row],[Likelihood Score ]]=4,"3",IF(RiskLogTable[[#This Row],[Likelihood Score ]]=3,"1",IF(RiskLogTable[[#This Row],[Likelihood Score ]]=2,"1",IF(RiskLogTable[[#This Row],[Likelihood Score ]]=1,"1","0")))))</f>
        <v>1</v>
      </c>
      <c r="O134" s="133">
        <f>RiskLogTable[[#This Row],[Severity Score]]*RiskLogTable[[#This Row],[Likelihood Score ]]</f>
        <v>9</v>
      </c>
      <c r="P134"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4.5</v>
      </c>
      <c r="R134" s="104" t="s">
        <v>451</v>
      </c>
      <c r="S134" s="101" t="s">
        <v>423</v>
      </c>
      <c r="T134" s="162">
        <v>43419</v>
      </c>
      <c r="U134" s="101"/>
      <c r="V134"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34" s="101"/>
      <c r="X134"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34" s="130">
        <f>RiskLogTable[[#This Row],[RESIDUAL Severity Score]]*RiskLogTable[[#This Row],[RESIDUAL Likelihood Score]]</f>
        <v>0</v>
      </c>
      <c r="Z134" s="101"/>
      <c r="AA134" s="108" t="s">
        <v>502</v>
      </c>
      <c r="AB134" s="102"/>
      <c r="AC134" s="102"/>
      <c r="AD134" s="108" t="s">
        <v>505</v>
      </c>
      <c r="AE134" s="115" t="s">
        <v>504</v>
      </c>
      <c r="AF134" s="102">
        <f>IF(RiskLogTable[[#This Row],[Risk Proximity]]="Short Term (1-3 months)",1,IF(RiskLogTable[[#This Row],[Risk Proximity]]="Imminent (less than 1 month)",0,IF(RiskLogTable[[#This Row],[Risk Proximity]]="Medium Term (4-6 months)",3,IF(RiskLogTable[Risk Proximity]="Long Term (7 months or more)",4))))</f>
        <v>3</v>
      </c>
      <c r="AO134"/>
      <c r="AP134"/>
    </row>
    <row r="135" spans="1:42" ht="99.75" x14ac:dyDescent="0.45">
      <c r="A135" s="125" t="s">
        <v>442</v>
      </c>
      <c r="B135" s="104" t="s">
        <v>403</v>
      </c>
      <c r="C135" s="112"/>
      <c r="D135" s="157" t="s">
        <v>443</v>
      </c>
      <c r="E135" s="102"/>
      <c r="F135" s="102" t="s">
        <v>414</v>
      </c>
      <c r="G135" s="104" t="s">
        <v>93</v>
      </c>
      <c r="H135" s="104" t="s">
        <v>507</v>
      </c>
      <c r="I135" s="105" t="s">
        <v>418</v>
      </c>
      <c r="J135" s="129">
        <f>IF(RiskLogTable[[#This Row],[Severity]]="Insignificant",1,IF(RiskLogTable[[#This Row],[Severity]]="Minor",2,IF(RiskLogTable[[#This Row],[Severity]]="Moderate",3,IF(RiskLogTable[[#This Row],[Severity]]="Major",4,IF(RiskLogTable[[#This Row],[Severity]]="Significant",5,0)))))</f>
        <v>4</v>
      </c>
      <c r="K135" s="106" t="str">
        <f>IF(RiskLogTable[[#This Row],[Severity Score]]=5,"3",IF(RiskLogTable[[#This Row],[Severity Score]]=4,"2",IF(RiskLogTable[[#This Row],[Severity Score]]=3,"1",IF(RiskLogTable[[#This Row],[Severity Score]]=2,"1",IF(RiskLogTable[[#This Row],[Severity Score]]=1,"1","0")))))</f>
        <v>2</v>
      </c>
      <c r="L135" s="105" t="s">
        <v>419</v>
      </c>
      <c r="M135" s="129">
        <f>IF(RiskLogTable[[#This Row],[Likelihood ]]="Rare",1,IF(RiskLogTable[[#This Row],[Likelihood ]]="Unlikely",2,IF(RiskLogTable[[#This Row],[Likelihood ]]="Possible",3,IF(RiskLogTable[[#This Row],[Likelihood ]]="Likely",4,IF(RiskLogTable[[#This Row],[Likelihood ]]="Almost Certain",5,0)))))</f>
        <v>3</v>
      </c>
      <c r="N135" s="106" t="str">
        <f>IF(RiskLogTable[[#This Row],[Likelihood Score ]]=5,"5",IF(RiskLogTable[[#This Row],[Likelihood Score ]]=4,"3",IF(RiskLogTable[[#This Row],[Likelihood Score ]]=3,"1",IF(RiskLogTable[[#This Row],[Likelihood Score ]]=2,"1",IF(RiskLogTable[[#This Row],[Likelihood Score ]]=1,"1","0")))))</f>
        <v>1</v>
      </c>
      <c r="O135" s="133">
        <f>RiskLogTable[[#This Row],[Severity Score]]*RiskLogTable[[#This Row],[Likelihood Score ]]</f>
        <v>12</v>
      </c>
      <c r="P135"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12</v>
      </c>
      <c r="Q135" s="104"/>
      <c r="R135" s="109" t="s">
        <v>457</v>
      </c>
      <c r="S135" s="109" t="s">
        <v>423</v>
      </c>
      <c r="T135" s="162">
        <v>43453</v>
      </c>
      <c r="U135" s="109"/>
      <c r="V135"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35" s="109"/>
      <c r="X135"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35" s="136">
        <f>RiskLogTable[[#This Row],[RESIDUAL Severity Score]]*RiskLogTable[[#This Row],[RESIDUAL Likelihood Score]]</f>
        <v>0</v>
      </c>
      <c r="Z135" s="101"/>
      <c r="AA135" s="108" t="s">
        <v>502</v>
      </c>
      <c r="AB135" s="102"/>
      <c r="AC135" s="102"/>
      <c r="AD135" s="108" t="s">
        <v>505</v>
      </c>
      <c r="AE135" s="115"/>
      <c r="AF135" s="102">
        <f>IF(RiskLogTable[[#This Row],[Risk Proximity]]="Short Term (1-3 months)",1,IF(RiskLogTable[[#This Row],[Risk Proximity]]="Imminent (less than 1 month)",0,IF(RiskLogTable[[#This Row],[Risk Proximity]]="Medium Term (4-6 months)",3,IF(RiskLogTable[Risk Proximity]="Long Term (7 months or more)",4))))</f>
        <v>3</v>
      </c>
      <c r="AO135"/>
      <c r="AP135"/>
    </row>
    <row r="136" spans="1:42" ht="71.25" x14ac:dyDescent="0.45">
      <c r="A136" s="125" t="s">
        <v>467</v>
      </c>
      <c r="B136" s="104" t="s">
        <v>402</v>
      </c>
      <c r="C136" s="112"/>
      <c r="D136" s="156" t="s">
        <v>481</v>
      </c>
      <c r="E136" s="102"/>
      <c r="F136" s="102" t="s">
        <v>414</v>
      </c>
      <c r="G136" s="104" t="s">
        <v>95</v>
      </c>
      <c r="H136" s="104" t="s">
        <v>514</v>
      </c>
      <c r="I136" s="105" t="s">
        <v>418</v>
      </c>
      <c r="J136" s="129">
        <f>IF(RiskLogTable[[#This Row],[Severity]]="Insignificant",1,IF(RiskLogTable[[#This Row],[Severity]]="Minor",2,IF(RiskLogTable[[#This Row],[Severity]]="Moderate",3,IF(RiskLogTable[[#This Row],[Severity]]="Major",4,IF(RiskLogTable[[#This Row],[Severity]]="Significant",5,0)))))</f>
        <v>4</v>
      </c>
      <c r="K136" s="106" t="str">
        <f>IF(RiskLogTable[[#This Row],[Severity Score]]=5,"3",IF(RiskLogTable[[#This Row],[Severity Score]]=4,"2",IF(RiskLogTable[[#This Row],[Severity Score]]=3,"1",IF(RiskLogTable[[#This Row],[Severity Score]]=2,"1",IF(RiskLogTable[[#This Row],[Severity Score]]=1,"1","0")))))</f>
        <v>2</v>
      </c>
      <c r="L136" s="105" t="s">
        <v>419</v>
      </c>
      <c r="M136" s="129">
        <f>IF(RiskLogTable[[#This Row],[Likelihood ]]="Rare",1,IF(RiskLogTable[[#This Row],[Likelihood ]]="Unlikely",2,IF(RiskLogTable[[#This Row],[Likelihood ]]="Possible",3,IF(RiskLogTable[[#This Row],[Likelihood ]]="Likely",4,IF(RiskLogTable[[#This Row],[Likelihood ]]="Almost Certain",5,0)))))</f>
        <v>3</v>
      </c>
      <c r="N136" s="106" t="str">
        <f>IF(RiskLogTable[[#This Row],[Likelihood Score ]]=5,"5",IF(RiskLogTable[[#This Row],[Likelihood Score ]]=4,"3",IF(RiskLogTable[[#This Row],[Likelihood Score ]]=3,"1",IF(RiskLogTable[[#This Row],[Likelihood Score ]]=2,"1",IF(RiskLogTable[[#This Row],[Likelihood Score ]]=1,"1","0")))))</f>
        <v>1</v>
      </c>
      <c r="O136" s="133">
        <f>RiskLogTable[[#This Row],[Severity Score]]*RiskLogTable[[#This Row],[Likelihood Score ]]</f>
        <v>12</v>
      </c>
      <c r="P136"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7.1999999999999993</v>
      </c>
      <c r="R136" s="178" t="s">
        <v>495</v>
      </c>
      <c r="S136" s="101" t="s">
        <v>423</v>
      </c>
      <c r="T136" s="162">
        <v>43517</v>
      </c>
      <c r="U136" s="101"/>
      <c r="V136" s="130">
        <v>0</v>
      </c>
      <c r="W136" s="101"/>
      <c r="X136" s="130">
        <v>0</v>
      </c>
      <c r="Y136" s="130">
        <v>0</v>
      </c>
      <c r="Z136" s="101"/>
      <c r="AA136" s="108" t="s">
        <v>502</v>
      </c>
      <c r="AB136" s="102"/>
      <c r="AC136" s="102"/>
      <c r="AD136" s="108" t="s">
        <v>505</v>
      </c>
      <c r="AE136" s="109"/>
      <c r="AF136" s="102">
        <f>IF(RiskLogTable[[#This Row],[Risk Proximity]]="Short Term (1-3 months)",1,IF(RiskLogTable[[#This Row],[Risk Proximity]]="Imminent (less than 1 month)",0,IF(RiskLogTable[[#This Row],[Risk Proximity]]="Medium Term (4-6 months)",3,IF(RiskLogTable[Risk Proximity]="Long Term (7 months or more)",4))))</f>
        <v>4</v>
      </c>
      <c r="AO136"/>
      <c r="AP136"/>
    </row>
    <row r="137" spans="1:42" ht="42.75" x14ac:dyDescent="0.45">
      <c r="A137" s="125" t="s">
        <v>470</v>
      </c>
      <c r="B137" s="104" t="s">
        <v>402</v>
      </c>
      <c r="C137" s="112"/>
      <c r="D137" s="104" t="s">
        <v>484</v>
      </c>
      <c r="E137" s="102"/>
      <c r="F137" s="102" t="s">
        <v>414</v>
      </c>
      <c r="G137" s="104" t="s">
        <v>95</v>
      </c>
      <c r="H137" s="109" t="s">
        <v>518</v>
      </c>
      <c r="I137" s="105" t="s">
        <v>417</v>
      </c>
      <c r="J137" s="129">
        <f>IF(RiskLogTable[[#This Row],[Severity]]="Insignificant",1,IF(RiskLogTable[[#This Row],[Severity]]="Minor",2,IF(RiskLogTable[[#This Row],[Severity]]="Moderate",3,IF(RiskLogTable[[#This Row],[Severity]]="Major",4,IF(RiskLogTable[[#This Row],[Severity]]="Significant",5,0)))))</f>
        <v>3</v>
      </c>
      <c r="K137" s="106" t="str">
        <f>IF(RiskLogTable[[#This Row],[Severity Score]]=5,"3",IF(RiskLogTable[[#This Row],[Severity Score]]=4,"2",IF(RiskLogTable[[#This Row],[Severity Score]]=3,"1",IF(RiskLogTable[[#This Row],[Severity Score]]=2,"1",IF(RiskLogTable[[#This Row],[Severity Score]]=1,"1","0")))))</f>
        <v>1</v>
      </c>
      <c r="L137" s="105" t="s">
        <v>419</v>
      </c>
      <c r="M137" s="129">
        <f>IF(RiskLogTable[[#This Row],[Likelihood ]]="Rare",1,IF(RiskLogTable[[#This Row],[Likelihood ]]="Unlikely",2,IF(RiskLogTable[[#This Row],[Likelihood ]]="Possible",3,IF(RiskLogTable[[#This Row],[Likelihood ]]="Likely",4,IF(RiskLogTable[[#This Row],[Likelihood ]]="Almost Certain",5,0)))))</f>
        <v>3</v>
      </c>
      <c r="N137" s="106" t="str">
        <f>IF(RiskLogTable[[#This Row],[Likelihood Score ]]=5,"5",IF(RiskLogTable[[#This Row],[Likelihood Score ]]=4,"3",IF(RiskLogTable[[#This Row],[Likelihood Score ]]=3,"1",IF(RiskLogTable[[#This Row],[Likelihood Score ]]=2,"1",IF(RiskLogTable[[#This Row],[Likelihood Score ]]=1,"1","0")))))</f>
        <v>1</v>
      </c>
      <c r="O137" s="133">
        <f>RiskLogTable[[#This Row],[Severity Score]]*RiskLogTable[[#This Row],[Likelihood Score ]]</f>
        <v>9</v>
      </c>
      <c r="P137"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2.6999999999999997</v>
      </c>
      <c r="Q137" s="102"/>
      <c r="R137" s="105" t="s">
        <v>519</v>
      </c>
      <c r="S137" s="101" t="s">
        <v>423</v>
      </c>
      <c r="T137" s="150">
        <v>43517</v>
      </c>
      <c r="U137" s="101"/>
      <c r="V137" s="130">
        <v>0</v>
      </c>
      <c r="W137" s="101"/>
      <c r="X137" s="130">
        <v>0</v>
      </c>
      <c r="Y137" s="130">
        <v>0</v>
      </c>
      <c r="Z137" s="101"/>
      <c r="AA137" s="108" t="s">
        <v>502</v>
      </c>
      <c r="AB137" s="102"/>
      <c r="AC137" s="102"/>
      <c r="AD137" s="108" t="s">
        <v>505</v>
      </c>
      <c r="AE137" s="109"/>
      <c r="AF137" s="102">
        <f>IF(RiskLogTable[[#This Row],[Risk Proximity]]="Short Term (1-3 months)",1,IF(RiskLogTable[[#This Row],[Risk Proximity]]="Imminent (less than 1 month)",0,IF(RiskLogTable[[#This Row],[Risk Proximity]]="Medium Term (4-6 months)",3,IF(RiskLogTable[Risk Proximity]="Long Term (7 months or more)",4))))</f>
        <v>4</v>
      </c>
      <c r="AO137"/>
      <c r="AP137"/>
    </row>
    <row r="138" spans="1:42" ht="85.5" x14ac:dyDescent="0.45">
      <c r="A138" s="125" t="s">
        <v>410</v>
      </c>
      <c r="B138" s="104" t="s">
        <v>403</v>
      </c>
      <c r="C138" s="112"/>
      <c r="D138" s="157" t="s">
        <v>530</v>
      </c>
      <c r="E138" s="102"/>
      <c r="F138" s="102" t="s">
        <v>414</v>
      </c>
      <c r="G138" s="104" t="s">
        <v>95</v>
      </c>
      <c r="H138" s="104" t="s">
        <v>531</v>
      </c>
      <c r="I138" s="105" t="s">
        <v>418</v>
      </c>
      <c r="J138" s="129">
        <f>IF(RiskLogTable[[#This Row],[Severity]]="Insignificant",1,IF(RiskLogTable[[#This Row],[Severity]]="Minor",2,IF(RiskLogTable[[#This Row],[Severity]]="Moderate",3,IF(RiskLogTable[[#This Row],[Severity]]="Major",4,IF(RiskLogTable[[#This Row],[Severity]]="Significant",5,0)))))</f>
        <v>4</v>
      </c>
      <c r="K138" s="106" t="str">
        <f>IF(RiskLogTable[[#This Row],[Severity Score]]=5,"3",IF(RiskLogTable[[#This Row],[Severity Score]]=4,"2",IF(RiskLogTable[[#This Row],[Severity Score]]=3,"1",IF(RiskLogTable[[#This Row],[Severity Score]]=2,"1",IF(RiskLogTable[[#This Row],[Severity Score]]=1,"1","0")))))</f>
        <v>2</v>
      </c>
      <c r="L138" s="105" t="s">
        <v>419</v>
      </c>
      <c r="M138" s="129">
        <f>IF(RiskLogTable[[#This Row],[Likelihood ]]="Rare",1,IF(RiskLogTable[[#This Row],[Likelihood ]]="Unlikely",2,IF(RiskLogTable[[#This Row],[Likelihood ]]="Possible",3,IF(RiskLogTable[[#This Row],[Likelihood ]]="Likely",4,IF(RiskLogTable[[#This Row],[Likelihood ]]="Almost Certain",5,0)))))</f>
        <v>3</v>
      </c>
      <c r="N138" s="106" t="str">
        <f>IF(RiskLogTable[[#This Row],[Likelihood Score ]]=5,"5",IF(RiskLogTable[[#This Row],[Likelihood Score ]]=4,"3",IF(RiskLogTable[[#This Row],[Likelihood Score ]]=3,"1",IF(RiskLogTable[[#This Row],[Likelihood Score ]]=2,"1",IF(RiskLogTable[[#This Row],[Likelihood Score ]]=1,"1","0")))))</f>
        <v>1</v>
      </c>
      <c r="O138" s="133">
        <f>RiskLogTable[[#This Row],[Severity Score]]*RiskLogTable[[#This Row],[Likelihood Score ]]</f>
        <v>12</v>
      </c>
      <c r="P138"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7.1999999999999993</v>
      </c>
      <c r="Q138" s="104"/>
      <c r="R138" s="104" t="s">
        <v>421</v>
      </c>
      <c r="S138" s="109" t="s">
        <v>423</v>
      </c>
      <c r="T138" s="162">
        <v>43419</v>
      </c>
      <c r="U138" s="109"/>
      <c r="V138"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38" s="109"/>
      <c r="X138"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38" s="136">
        <f>RiskLogTable[[#This Row],[RESIDUAL Severity Score]]*RiskLogTable[[#This Row],[RESIDUAL Likelihood Score]]</f>
        <v>0</v>
      </c>
      <c r="Z138" s="101"/>
      <c r="AA138" s="108" t="s">
        <v>502</v>
      </c>
      <c r="AB138" s="102"/>
      <c r="AC138" s="102"/>
      <c r="AD138" s="108" t="s">
        <v>505</v>
      </c>
      <c r="AE138" s="115"/>
      <c r="AF138" s="102">
        <f>IF(RiskLogTable[[#This Row],[Risk Proximity]]="Short Term (1-3 months)",1,IF(RiskLogTable[[#This Row],[Risk Proximity]]="Imminent (less than 1 month)",0,IF(RiskLogTable[[#This Row],[Risk Proximity]]="Medium Term (4-6 months)",3,IF(RiskLogTable[Risk Proximity]="Long Term (7 months or more)",4))))</f>
        <v>4</v>
      </c>
      <c r="AO138"/>
      <c r="AP138"/>
    </row>
    <row r="139" spans="1:42" ht="114" x14ac:dyDescent="0.45">
      <c r="A139" s="125" t="s">
        <v>412</v>
      </c>
      <c r="B139" s="104" t="s">
        <v>402</v>
      </c>
      <c r="C139" s="112"/>
      <c r="D139" s="156" t="s">
        <v>539</v>
      </c>
      <c r="E139" s="102"/>
      <c r="F139" s="102" t="s">
        <v>414</v>
      </c>
      <c r="G139" s="104" t="s">
        <v>95</v>
      </c>
      <c r="H139" s="104" t="s">
        <v>416</v>
      </c>
      <c r="I139" s="105" t="s">
        <v>418</v>
      </c>
      <c r="J139" s="129">
        <f>IF(RiskLogTable[[#This Row],[Severity]]="Insignificant",1,IF(RiskLogTable[[#This Row],[Severity]]="Minor",2,IF(RiskLogTable[[#This Row],[Severity]]="Moderate",3,IF(RiskLogTable[[#This Row],[Severity]]="Major",4,IF(RiskLogTable[[#This Row],[Severity]]="Significant",5,0)))))</f>
        <v>4</v>
      </c>
      <c r="K139" s="106" t="str">
        <f>IF(RiskLogTable[[#This Row],[Severity Score]]=5,"3",IF(RiskLogTable[[#This Row],[Severity Score]]=4,"2",IF(RiskLogTable[[#This Row],[Severity Score]]=3,"1",IF(RiskLogTable[[#This Row],[Severity Score]]=2,"1",IF(RiskLogTable[[#This Row],[Severity Score]]=1,"1","0")))))</f>
        <v>2</v>
      </c>
      <c r="L139" s="105" t="s">
        <v>419</v>
      </c>
      <c r="M139" s="129">
        <f>IF(RiskLogTable[[#This Row],[Likelihood ]]="Rare",1,IF(RiskLogTable[[#This Row],[Likelihood ]]="Unlikely",2,IF(RiskLogTable[[#This Row],[Likelihood ]]="Possible",3,IF(RiskLogTable[[#This Row],[Likelihood ]]="Likely",4,IF(RiskLogTable[[#This Row],[Likelihood ]]="Almost Certain",5,0)))))</f>
        <v>3</v>
      </c>
      <c r="N139" s="106" t="str">
        <f>IF(RiskLogTable[[#This Row],[Likelihood Score ]]=5,"5",IF(RiskLogTable[[#This Row],[Likelihood Score ]]=4,"3",IF(RiskLogTable[[#This Row],[Likelihood Score ]]=3,"1",IF(RiskLogTable[[#This Row],[Likelihood Score ]]=2,"1",IF(RiskLogTable[[#This Row],[Likelihood Score ]]=1,"1","0")))))</f>
        <v>1</v>
      </c>
      <c r="O139" s="133">
        <f>RiskLogTable[[#This Row],[Severity Score]]*RiskLogTable[[#This Row],[Likelihood Score ]]</f>
        <v>12</v>
      </c>
      <c r="P139"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7.1999999999999993</v>
      </c>
      <c r="Q139" s="107"/>
      <c r="R139" s="104" t="s">
        <v>540</v>
      </c>
      <c r="S139" s="109" t="s">
        <v>423</v>
      </c>
      <c r="T139" s="162">
        <v>43419</v>
      </c>
      <c r="U139" s="109"/>
      <c r="V139"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39" s="109"/>
      <c r="X139"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39" s="136">
        <f>RiskLogTable[[#This Row],[RESIDUAL Severity Score]]*RiskLogTable[[#This Row],[RESIDUAL Likelihood Score]]</f>
        <v>0</v>
      </c>
      <c r="Z139" s="101"/>
      <c r="AA139" s="108" t="s">
        <v>502</v>
      </c>
      <c r="AB139" s="102"/>
      <c r="AC139" s="102"/>
      <c r="AD139" s="108" t="s">
        <v>505</v>
      </c>
      <c r="AE139" s="115"/>
      <c r="AF139" s="102">
        <f>IF(RiskLogTable[[#This Row],[Risk Proximity]]="Short Term (1-3 months)",1,IF(RiskLogTable[[#This Row],[Risk Proximity]]="Imminent (less than 1 month)",0,IF(RiskLogTable[[#This Row],[Risk Proximity]]="Medium Term (4-6 months)",3,IF(RiskLogTable[Risk Proximity]="Long Term (7 months or more)",4))))</f>
        <v>4</v>
      </c>
      <c r="AO139"/>
      <c r="AP139"/>
    </row>
    <row r="140" spans="1:42" ht="71.25" x14ac:dyDescent="0.45">
      <c r="A140" s="125" t="s">
        <v>437</v>
      </c>
      <c r="B140" s="104" t="s">
        <v>402</v>
      </c>
      <c r="C140" s="112"/>
      <c r="D140" s="157" t="s">
        <v>523</v>
      </c>
      <c r="E140" s="102"/>
      <c r="F140" s="102" t="s">
        <v>414</v>
      </c>
      <c r="G140" s="104" t="s">
        <v>95</v>
      </c>
      <c r="H140" s="104" t="s">
        <v>524</v>
      </c>
      <c r="I140" s="105" t="s">
        <v>418</v>
      </c>
      <c r="J140" s="129">
        <f>IF(RiskLogTable[[#This Row],[Severity]]="Insignificant",1,IF(RiskLogTable[[#This Row],[Severity]]="Minor",2,IF(RiskLogTable[[#This Row],[Severity]]="Moderate",3,IF(RiskLogTable[[#This Row],[Severity]]="Major",4,IF(RiskLogTable[[#This Row],[Severity]]="Significant",5,0)))))</f>
        <v>4</v>
      </c>
      <c r="K140" s="106" t="str">
        <f>IF(RiskLogTable[[#This Row],[Severity Score]]=5,"3",IF(RiskLogTable[[#This Row],[Severity Score]]=4,"2",IF(RiskLogTable[[#This Row],[Severity Score]]=3,"1",IF(RiskLogTable[[#This Row],[Severity Score]]=2,"1",IF(RiskLogTable[[#This Row],[Severity Score]]=1,"1","0")))))</f>
        <v>2</v>
      </c>
      <c r="L140" s="105" t="s">
        <v>419</v>
      </c>
      <c r="M140" s="129">
        <f>IF(RiskLogTable[[#This Row],[Likelihood ]]="Rare",1,IF(RiskLogTable[[#This Row],[Likelihood ]]="Unlikely",2,IF(RiskLogTable[[#This Row],[Likelihood ]]="Possible",3,IF(RiskLogTable[[#This Row],[Likelihood ]]="Likely",4,IF(RiskLogTable[[#This Row],[Likelihood ]]="Almost Certain",5,0)))))</f>
        <v>3</v>
      </c>
      <c r="N140" s="106" t="str">
        <f>IF(RiskLogTable[[#This Row],[Likelihood Score ]]=5,"5",IF(RiskLogTable[[#This Row],[Likelihood Score ]]=4,"3",IF(RiskLogTable[[#This Row],[Likelihood Score ]]=3,"1",IF(RiskLogTable[[#This Row],[Likelihood Score ]]=2,"1",IF(RiskLogTable[[#This Row],[Likelihood Score ]]=1,"1","0")))))</f>
        <v>1</v>
      </c>
      <c r="O140" s="133">
        <f>RiskLogTable[[#This Row],[Severity Score]]*RiskLogTable[[#This Row],[Likelihood Score ]]</f>
        <v>12</v>
      </c>
      <c r="P140"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7.1999999999999993</v>
      </c>
      <c r="Q140" s="104"/>
      <c r="R140" s="104" t="s">
        <v>452</v>
      </c>
      <c r="S140" s="109" t="s">
        <v>423</v>
      </c>
      <c r="T140" s="162">
        <v>43419</v>
      </c>
      <c r="U140" s="109"/>
      <c r="V140"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40" s="109"/>
      <c r="X140"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40" s="136">
        <f>RiskLogTable[[#This Row],[RESIDUAL Severity Score]]*RiskLogTable[[#This Row],[RESIDUAL Likelihood Score]]</f>
        <v>0</v>
      </c>
      <c r="Z140" s="101"/>
      <c r="AA140" s="108" t="s">
        <v>502</v>
      </c>
      <c r="AB140" s="102"/>
      <c r="AC140" s="102"/>
      <c r="AD140" s="108" t="s">
        <v>505</v>
      </c>
      <c r="AE140" s="115" t="s">
        <v>522</v>
      </c>
      <c r="AF140" s="102">
        <f>IF(RiskLogTable[[#This Row],[Risk Proximity]]="Short Term (1-3 months)",1,IF(RiskLogTable[[#This Row],[Risk Proximity]]="Imminent (less than 1 month)",0,IF(RiskLogTable[[#This Row],[Risk Proximity]]="Medium Term (4-6 months)",3,IF(RiskLogTable[Risk Proximity]="Long Term (7 months or more)",4))))</f>
        <v>4</v>
      </c>
      <c r="AO140"/>
      <c r="AP140"/>
    </row>
    <row r="141" spans="1:42" ht="99.75" x14ac:dyDescent="0.45">
      <c r="A141" s="125" t="s">
        <v>438</v>
      </c>
      <c r="B141" s="104" t="s">
        <v>402</v>
      </c>
      <c r="C141" s="112"/>
      <c r="D141" s="157" t="s">
        <v>439</v>
      </c>
      <c r="E141" s="102"/>
      <c r="F141" s="102" t="s">
        <v>414</v>
      </c>
      <c r="G141" s="104" t="s">
        <v>95</v>
      </c>
      <c r="H141" s="104" t="s">
        <v>454</v>
      </c>
      <c r="I141" s="105" t="s">
        <v>418</v>
      </c>
      <c r="J141" s="129">
        <f>IF(RiskLogTable[[#This Row],[Severity]]="Insignificant",1,IF(RiskLogTable[[#This Row],[Severity]]="Minor",2,IF(RiskLogTable[[#This Row],[Severity]]="Moderate",3,IF(RiskLogTable[[#This Row],[Severity]]="Major",4,IF(RiskLogTable[[#This Row],[Severity]]="Significant",5,0)))))</f>
        <v>4</v>
      </c>
      <c r="K141" s="106" t="str">
        <f>IF(RiskLogTable[[#This Row],[Severity Score]]=5,"3",IF(RiskLogTable[[#This Row],[Severity Score]]=4,"2",IF(RiskLogTable[[#This Row],[Severity Score]]=3,"1",IF(RiskLogTable[[#This Row],[Severity Score]]=2,"1",IF(RiskLogTable[[#This Row],[Severity Score]]=1,"1","0")))))</f>
        <v>2</v>
      </c>
      <c r="L141" s="105" t="s">
        <v>419</v>
      </c>
      <c r="M141" s="129">
        <f>IF(RiskLogTable[[#This Row],[Likelihood ]]="Rare",1,IF(RiskLogTable[[#This Row],[Likelihood ]]="Unlikely",2,IF(RiskLogTable[[#This Row],[Likelihood ]]="Possible",3,IF(RiskLogTable[[#This Row],[Likelihood ]]="Likely",4,IF(RiskLogTable[[#This Row],[Likelihood ]]="Almost Certain",5,0)))))</f>
        <v>3</v>
      </c>
      <c r="N141" s="106" t="str">
        <f>IF(RiskLogTable[[#This Row],[Likelihood Score ]]=5,"5",IF(RiskLogTable[[#This Row],[Likelihood Score ]]=4,"3",IF(RiskLogTable[[#This Row],[Likelihood Score ]]=3,"1",IF(RiskLogTable[[#This Row],[Likelihood Score ]]=2,"1",IF(RiskLogTable[[#This Row],[Likelihood Score ]]=1,"1","0")))))</f>
        <v>1</v>
      </c>
      <c r="O141" s="133">
        <f>RiskLogTable[[#This Row],[Severity Score]]*RiskLogTable[[#This Row],[Likelihood Score ]]</f>
        <v>12</v>
      </c>
      <c r="P141"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7.1999999999999993</v>
      </c>
      <c r="Q141" s="104"/>
      <c r="R141" s="109" t="s">
        <v>452</v>
      </c>
      <c r="S141" s="109" t="s">
        <v>423</v>
      </c>
      <c r="T141" s="162">
        <v>43419</v>
      </c>
      <c r="U141" s="109"/>
      <c r="V141"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41" s="109"/>
      <c r="X141"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41" s="136">
        <f>RiskLogTable[[#This Row],[RESIDUAL Severity Score]]*RiskLogTable[[#This Row],[RESIDUAL Likelihood Score]]</f>
        <v>0</v>
      </c>
      <c r="Z141" s="101"/>
      <c r="AA141" s="108" t="s">
        <v>502</v>
      </c>
      <c r="AB141" s="102"/>
      <c r="AC141" s="102"/>
      <c r="AD141" s="108" t="s">
        <v>505</v>
      </c>
      <c r="AE141" s="115"/>
      <c r="AF141" s="102">
        <f>IF(RiskLogTable[[#This Row],[Risk Proximity]]="Short Term (1-3 months)",1,IF(RiskLogTable[[#This Row],[Risk Proximity]]="Imminent (less than 1 month)",0,IF(RiskLogTable[[#This Row],[Risk Proximity]]="Medium Term (4-6 months)",3,IF(RiskLogTable[Risk Proximity]="Long Term (7 months or more)",4))))</f>
        <v>4</v>
      </c>
      <c r="AO141"/>
      <c r="AP141"/>
    </row>
    <row r="142" spans="1:42" ht="57" x14ac:dyDescent="0.45">
      <c r="A142" s="125" t="s">
        <v>458</v>
      </c>
      <c r="B142" s="104" t="s">
        <v>401</v>
      </c>
      <c r="C142" s="112"/>
      <c r="D142" s="157" t="s">
        <v>473</v>
      </c>
      <c r="E142" s="102"/>
      <c r="F142" s="102" t="s">
        <v>414</v>
      </c>
      <c r="G142" s="104" t="s">
        <v>92</v>
      </c>
      <c r="H142" s="104" t="s">
        <v>487</v>
      </c>
      <c r="I142" s="105" t="s">
        <v>417</v>
      </c>
      <c r="J142" s="129">
        <f>IF(RiskLogTable[[#This Row],[Severity]]="Insignificant",1,IF(RiskLogTable[[#This Row],[Severity]]="Minor",2,IF(RiskLogTable[[#This Row],[Severity]]="Moderate",3,IF(RiskLogTable[[#This Row],[Severity]]="Major",4,IF(RiskLogTable[[#This Row],[Severity]]="Significant",5,0)))))</f>
        <v>3</v>
      </c>
      <c r="K142" s="106" t="str">
        <f>IF(RiskLogTable[[#This Row],[Severity Score]]=5,"3",IF(RiskLogTable[[#This Row],[Severity Score]]=4,"2",IF(RiskLogTable[[#This Row],[Severity Score]]=3,"1",IF(RiskLogTable[[#This Row],[Severity Score]]=2,"1",IF(RiskLogTable[[#This Row],[Severity Score]]=1,"1","0")))))</f>
        <v>1</v>
      </c>
      <c r="L142" s="105" t="s">
        <v>419</v>
      </c>
      <c r="M142" s="129">
        <f>IF(RiskLogTable[[#This Row],[Likelihood ]]="Rare",1,IF(RiskLogTable[[#This Row],[Likelihood ]]="Unlikely",2,IF(RiskLogTable[[#This Row],[Likelihood ]]="Possible",3,IF(RiskLogTable[[#This Row],[Likelihood ]]="Likely",4,IF(RiskLogTable[[#This Row],[Likelihood ]]="Almost Certain",5,0)))))</f>
        <v>3</v>
      </c>
      <c r="N142" s="106" t="str">
        <f>IF(RiskLogTable[[#This Row],[Likelihood Score ]]=5,"5",IF(RiskLogTable[[#This Row],[Likelihood Score ]]=4,"3",IF(RiskLogTable[[#This Row],[Likelihood Score ]]=3,"1",IF(RiskLogTable[[#This Row],[Likelihood Score ]]=2,"1",IF(RiskLogTable[[#This Row],[Likelihood Score ]]=1,"1","0")))))</f>
        <v>1</v>
      </c>
      <c r="O142" s="133">
        <f>RiskLogTable[[#This Row],[Severity Score]]*RiskLogTable[[#This Row],[Likelihood Score ]]</f>
        <v>9</v>
      </c>
      <c r="P142"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9</v>
      </c>
      <c r="Q142" s="104"/>
      <c r="R142" s="104" t="s">
        <v>526</v>
      </c>
      <c r="S142" s="109" t="s">
        <v>552</v>
      </c>
      <c r="T142" s="162">
        <v>43517</v>
      </c>
      <c r="U142" s="109"/>
      <c r="V142"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42" s="109"/>
      <c r="X142"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42" s="136">
        <f>RiskLogTable[[#This Row],[RESIDUAL Severity Score]]*RiskLogTable[[#This Row],[RESIDUAL Likelihood Score]]</f>
        <v>0</v>
      </c>
      <c r="Z142" s="101"/>
      <c r="AA142" s="108" t="s">
        <v>502</v>
      </c>
      <c r="AB142" s="102"/>
      <c r="AC142" s="102"/>
      <c r="AD142" s="108" t="s">
        <v>505</v>
      </c>
      <c r="AE142" s="115"/>
      <c r="AF142" s="102">
        <f>IF(RiskLogTable[[#This Row],[Risk Proximity]]="Short Term (1-3 months)",1,IF(RiskLogTable[[#This Row],[Risk Proximity]]="Imminent (less than 1 month)",0,IF(RiskLogTable[[#This Row],[Risk Proximity]]="Medium Term (4-6 months)",3,IF(RiskLogTable[Risk Proximity]="Long Term (7 months or more)",4))))</f>
        <v>1</v>
      </c>
      <c r="AO142"/>
      <c r="AP142"/>
    </row>
    <row r="143" spans="1:42" ht="57" x14ac:dyDescent="0.45">
      <c r="A143" s="125" t="s">
        <v>460</v>
      </c>
      <c r="B143" s="104" t="s">
        <v>403</v>
      </c>
      <c r="C143" s="112"/>
      <c r="D143" s="157" t="s">
        <v>475</v>
      </c>
      <c r="E143" s="102"/>
      <c r="F143" s="102" t="s">
        <v>414</v>
      </c>
      <c r="G143" s="104" t="s">
        <v>92</v>
      </c>
      <c r="H143" s="104" t="s">
        <v>487</v>
      </c>
      <c r="I143" s="105" t="s">
        <v>417</v>
      </c>
      <c r="J143" s="129">
        <f>IF(RiskLogTable[[#This Row],[Severity]]="Insignificant",1,IF(RiskLogTable[[#This Row],[Severity]]="Minor",2,IF(RiskLogTable[[#This Row],[Severity]]="Moderate",3,IF(RiskLogTable[[#This Row],[Severity]]="Major",4,IF(RiskLogTable[[#This Row],[Severity]]="Significant",5,0)))))</f>
        <v>3</v>
      </c>
      <c r="K143" s="106" t="str">
        <f>IF(RiskLogTable[[#This Row],[Severity Score]]=5,"3",IF(RiskLogTable[[#This Row],[Severity Score]]=4,"2",IF(RiskLogTable[[#This Row],[Severity Score]]=3,"1",IF(RiskLogTable[[#This Row],[Severity Score]]=2,"1",IF(RiskLogTable[[#This Row],[Severity Score]]=1,"1","0")))))</f>
        <v>1</v>
      </c>
      <c r="L143" s="105" t="s">
        <v>419</v>
      </c>
      <c r="M143" s="129">
        <f>IF(RiskLogTable[[#This Row],[Likelihood ]]="Rare",1,IF(RiskLogTable[[#This Row],[Likelihood ]]="Unlikely",2,IF(RiskLogTable[[#This Row],[Likelihood ]]="Possible",3,IF(RiskLogTable[[#This Row],[Likelihood ]]="Likely",4,IF(RiskLogTable[[#This Row],[Likelihood ]]="Almost Certain",5,0)))))</f>
        <v>3</v>
      </c>
      <c r="N143" s="106" t="str">
        <f>IF(RiskLogTable[[#This Row],[Likelihood Score ]]=5,"5",IF(RiskLogTable[[#This Row],[Likelihood Score ]]=4,"3",IF(RiskLogTable[[#This Row],[Likelihood Score ]]=3,"1",IF(RiskLogTable[[#This Row],[Likelihood Score ]]=2,"1",IF(RiskLogTable[[#This Row],[Likelihood Score ]]=1,"1","0")))))</f>
        <v>1</v>
      </c>
      <c r="O143" s="133">
        <f>RiskLogTable[[#This Row],[Severity Score]]*RiskLogTable[[#This Row],[Likelihood Score ]]</f>
        <v>9</v>
      </c>
      <c r="P143"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9</v>
      </c>
      <c r="Q143" s="104"/>
      <c r="R143" s="104" t="s">
        <v>489</v>
      </c>
      <c r="S143" s="109" t="s">
        <v>552</v>
      </c>
      <c r="T143" s="162">
        <v>43517</v>
      </c>
      <c r="U143" s="109"/>
      <c r="V143" s="136">
        <v>0</v>
      </c>
      <c r="W143" s="109"/>
      <c r="X143" s="136">
        <v>0</v>
      </c>
      <c r="Y143" s="136">
        <v>0</v>
      </c>
      <c r="Z143" s="101"/>
      <c r="AA143" s="108" t="s">
        <v>502</v>
      </c>
      <c r="AB143" s="102"/>
      <c r="AC143" s="102"/>
      <c r="AD143" s="108" t="s">
        <v>505</v>
      </c>
      <c r="AE143" s="115"/>
      <c r="AF143" s="102">
        <f>IF(RiskLogTable[[#This Row],[Risk Proximity]]="Short Term (1-3 months)",1,IF(RiskLogTable[[#This Row],[Risk Proximity]]="Imminent (less than 1 month)",0,IF(RiskLogTable[[#This Row],[Risk Proximity]]="Medium Term (4-6 months)",3,IF(RiskLogTable[Risk Proximity]="Long Term (7 months or more)",4))))</f>
        <v>1</v>
      </c>
      <c r="AO143"/>
      <c r="AP143"/>
    </row>
    <row r="144" spans="1:42" ht="71.25" x14ac:dyDescent="0.45">
      <c r="A144" s="125" t="s">
        <v>440</v>
      </c>
      <c r="B144" s="104" t="s">
        <v>400</v>
      </c>
      <c r="C144" s="112"/>
      <c r="D144" s="157" t="s">
        <v>441</v>
      </c>
      <c r="E144" s="102"/>
      <c r="F144" s="102" t="s">
        <v>414</v>
      </c>
      <c r="G144" s="104" t="s">
        <v>92</v>
      </c>
      <c r="H144" s="104" t="s">
        <v>455</v>
      </c>
      <c r="I144" s="105" t="s">
        <v>417</v>
      </c>
      <c r="J144" s="129">
        <f>IF(RiskLogTable[[#This Row],[Severity]]="Insignificant",1,IF(RiskLogTable[[#This Row],[Severity]]="Minor",2,IF(RiskLogTable[[#This Row],[Severity]]="Moderate",3,IF(RiskLogTable[[#This Row],[Severity]]="Major",4,IF(RiskLogTable[[#This Row],[Severity]]="Significant",5,0)))))</f>
        <v>3</v>
      </c>
      <c r="K144" s="106" t="str">
        <f>IF(RiskLogTable[[#This Row],[Severity Score]]=5,"3",IF(RiskLogTable[[#This Row],[Severity Score]]=4,"2",IF(RiskLogTable[[#This Row],[Severity Score]]=3,"1",IF(RiskLogTable[[#This Row],[Severity Score]]=2,"1",IF(RiskLogTable[[#This Row],[Severity Score]]=1,"1","0")))))</f>
        <v>1</v>
      </c>
      <c r="L144" s="105" t="s">
        <v>419</v>
      </c>
      <c r="M144" s="129">
        <f>IF(RiskLogTable[[#This Row],[Likelihood ]]="Rare",1,IF(RiskLogTable[[#This Row],[Likelihood ]]="Unlikely",2,IF(RiskLogTable[[#This Row],[Likelihood ]]="Possible",3,IF(RiskLogTable[[#This Row],[Likelihood ]]="Likely",4,IF(RiskLogTable[[#This Row],[Likelihood ]]="Almost Certain",5,0)))))</f>
        <v>3</v>
      </c>
      <c r="N144" s="106" t="str">
        <f>IF(RiskLogTable[[#This Row],[Likelihood Score ]]=5,"5",IF(RiskLogTable[[#This Row],[Likelihood Score ]]=4,"3",IF(RiskLogTable[[#This Row],[Likelihood Score ]]=3,"1",IF(RiskLogTable[[#This Row],[Likelihood Score ]]=2,"1",IF(RiskLogTable[[#This Row],[Likelihood Score ]]=1,"1","0")))))</f>
        <v>1</v>
      </c>
      <c r="O144" s="133">
        <f>RiskLogTable[[#This Row],[Severity Score]]*RiskLogTable[[#This Row],[Likelihood Score ]]</f>
        <v>9</v>
      </c>
      <c r="P144"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9</v>
      </c>
      <c r="Q144" s="104"/>
      <c r="R144" s="109" t="s">
        <v>533</v>
      </c>
      <c r="S144" s="109" t="s">
        <v>549</v>
      </c>
      <c r="T144" s="162">
        <v>43419</v>
      </c>
      <c r="U144" s="109"/>
      <c r="V144"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44" s="109"/>
      <c r="X144"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44" s="136">
        <f>RiskLogTable[[#This Row],[RESIDUAL Severity Score]]*RiskLogTable[[#This Row],[RESIDUAL Likelihood Score]]</f>
        <v>0</v>
      </c>
      <c r="Z144" s="101"/>
      <c r="AA144" s="108" t="s">
        <v>502</v>
      </c>
      <c r="AB144" s="102"/>
      <c r="AC144" s="102"/>
      <c r="AD144" s="108" t="s">
        <v>505</v>
      </c>
      <c r="AE144" s="115"/>
      <c r="AF144" s="102">
        <f>IF(RiskLogTable[[#This Row],[Risk Proximity]]="Short Term (1-3 months)",1,IF(RiskLogTable[[#This Row],[Risk Proximity]]="Imminent (less than 1 month)",0,IF(RiskLogTable[[#This Row],[Risk Proximity]]="Medium Term (4-6 months)",3,IF(RiskLogTable[Risk Proximity]="Long Term (7 months or more)",4))))</f>
        <v>1</v>
      </c>
      <c r="AO144"/>
      <c r="AP144"/>
    </row>
    <row r="145" spans="1:42" ht="99.75" x14ac:dyDescent="0.45">
      <c r="A145" s="125" t="s">
        <v>466</v>
      </c>
      <c r="B145" s="104" t="s">
        <v>404</v>
      </c>
      <c r="C145" s="112"/>
      <c r="D145" s="156" t="s">
        <v>480</v>
      </c>
      <c r="E145" s="102"/>
      <c r="F145" s="102" t="s">
        <v>414</v>
      </c>
      <c r="G145" s="104" t="s">
        <v>93</v>
      </c>
      <c r="H145" s="104" t="s">
        <v>527</v>
      </c>
      <c r="I145" s="105" t="s">
        <v>417</v>
      </c>
      <c r="J145" s="129">
        <f>IF(RiskLogTable[[#This Row],[Severity]]="Insignificant",1,IF(RiskLogTable[[#This Row],[Severity]]="Minor",2,IF(RiskLogTable[[#This Row],[Severity]]="Moderate",3,IF(RiskLogTable[[#This Row],[Severity]]="Major",4,IF(RiskLogTable[[#This Row],[Severity]]="Significant",5,0)))))</f>
        <v>3</v>
      </c>
      <c r="K145" s="106" t="str">
        <f>IF(RiskLogTable[[#This Row],[Severity Score]]=5,"3",IF(RiskLogTable[[#This Row],[Severity Score]]=4,"2",IF(RiskLogTable[[#This Row],[Severity Score]]=3,"1",IF(RiskLogTable[[#This Row],[Severity Score]]=2,"1",IF(RiskLogTable[[#This Row],[Severity Score]]=1,"1","0")))))</f>
        <v>1</v>
      </c>
      <c r="L145" s="105" t="s">
        <v>419</v>
      </c>
      <c r="M145" s="129">
        <f>IF(RiskLogTable[[#This Row],[Likelihood ]]="Rare",1,IF(RiskLogTable[[#This Row],[Likelihood ]]="Unlikely",2,IF(RiskLogTable[[#This Row],[Likelihood ]]="Possible",3,IF(RiskLogTable[[#This Row],[Likelihood ]]="Likely",4,IF(RiskLogTable[[#This Row],[Likelihood ]]="Almost Certain",5,0)))))</f>
        <v>3</v>
      </c>
      <c r="N145" s="106" t="str">
        <f>IF(RiskLogTable[[#This Row],[Likelihood Score ]]=5,"5",IF(RiskLogTable[[#This Row],[Likelihood Score ]]=4,"3",IF(RiskLogTable[[#This Row],[Likelihood Score ]]=3,"1",IF(RiskLogTable[[#This Row],[Likelihood Score ]]=2,"1",IF(RiskLogTable[[#This Row],[Likelihood Score ]]=1,"1","0")))))</f>
        <v>1</v>
      </c>
      <c r="O145" s="133">
        <f>RiskLogTable[[#This Row],[Severity Score]]*RiskLogTable[[#This Row],[Likelihood Score ]]</f>
        <v>9</v>
      </c>
      <c r="P145"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4.5</v>
      </c>
      <c r="R145" s="178" t="s">
        <v>494</v>
      </c>
      <c r="S145" s="101" t="s">
        <v>423</v>
      </c>
      <c r="T145" s="162">
        <v>43517</v>
      </c>
      <c r="U145" s="101"/>
      <c r="V145" s="130">
        <v>0</v>
      </c>
      <c r="W145" s="101"/>
      <c r="X145" s="130">
        <v>0</v>
      </c>
      <c r="Y145" s="130">
        <v>0</v>
      </c>
      <c r="Z145" s="101"/>
      <c r="AA145" s="108" t="s">
        <v>502</v>
      </c>
      <c r="AB145" s="102"/>
      <c r="AC145" s="102"/>
      <c r="AD145" s="108" t="s">
        <v>505</v>
      </c>
      <c r="AE145" s="109"/>
      <c r="AF145" s="102">
        <f>IF(RiskLogTable[[#This Row],[Risk Proximity]]="Short Term (1-3 months)",1,IF(RiskLogTable[[#This Row],[Risk Proximity]]="Imminent (less than 1 month)",0,IF(RiskLogTable[[#This Row],[Risk Proximity]]="Medium Term (4-6 months)",3,IF(RiskLogTable[Risk Proximity]="Long Term (7 months or more)",4))))</f>
        <v>3</v>
      </c>
      <c r="AO145"/>
      <c r="AP145"/>
    </row>
    <row r="146" spans="1:42" ht="71.25" x14ac:dyDescent="0.45">
      <c r="A146" s="125" t="s">
        <v>472</v>
      </c>
      <c r="B146" s="104" t="s">
        <v>403</v>
      </c>
      <c r="C146" s="112"/>
      <c r="D146" s="156" t="s">
        <v>486</v>
      </c>
      <c r="E146" s="102"/>
      <c r="F146" s="102" t="s">
        <v>414</v>
      </c>
      <c r="G146" s="104" t="s">
        <v>95</v>
      </c>
      <c r="H146" s="104" t="s">
        <v>528</v>
      </c>
      <c r="I146" s="105" t="s">
        <v>417</v>
      </c>
      <c r="J146" s="129">
        <f>IF(RiskLogTable[[#This Row],[Severity]]="Insignificant",1,IF(RiskLogTable[[#This Row],[Severity]]="Minor",2,IF(RiskLogTable[[#This Row],[Severity]]="Moderate",3,IF(RiskLogTable[[#This Row],[Severity]]="Major",4,IF(RiskLogTable[[#This Row],[Severity]]="Significant",5,0)))))</f>
        <v>3</v>
      </c>
      <c r="K146" s="106" t="str">
        <f>IF(RiskLogTable[[#This Row],[Severity Score]]=5,"3",IF(RiskLogTable[[#This Row],[Severity Score]]=4,"2",IF(RiskLogTable[[#This Row],[Severity Score]]=3,"1",IF(RiskLogTable[[#This Row],[Severity Score]]=2,"1",IF(RiskLogTable[[#This Row],[Severity Score]]=1,"1","0")))))</f>
        <v>1</v>
      </c>
      <c r="L146" s="105" t="s">
        <v>419</v>
      </c>
      <c r="M146" s="129">
        <f>IF(RiskLogTable[[#This Row],[Likelihood ]]="Rare",1,IF(RiskLogTable[[#This Row],[Likelihood ]]="Unlikely",2,IF(RiskLogTable[[#This Row],[Likelihood ]]="Possible",3,IF(RiskLogTable[[#This Row],[Likelihood ]]="Likely",4,IF(RiskLogTable[[#This Row],[Likelihood ]]="Almost Certain",5,0)))))</f>
        <v>3</v>
      </c>
      <c r="N146" s="106" t="str">
        <f>IF(RiskLogTable[[#This Row],[Likelihood Score ]]=5,"5",IF(RiskLogTable[[#This Row],[Likelihood Score ]]=4,"3",IF(RiskLogTable[[#This Row],[Likelihood Score ]]=3,"1",IF(RiskLogTable[[#This Row],[Likelihood Score ]]=2,"1",IF(RiskLogTable[[#This Row],[Likelihood Score ]]=1,"1","0")))))</f>
        <v>1</v>
      </c>
      <c r="O146" s="133">
        <f>RiskLogTable[[#This Row],[Severity Score]]*RiskLogTable[[#This Row],[Likelihood Score ]]</f>
        <v>9</v>
      </c>
      <c r="P146"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2.6999999999999997</v>
      </c>
      <c r="Q146" s="107"/>
      <c r="R146" s="105" t="s">
        <v>457</v>
      </c>
      <c r="S146" s="109" t="s">
        <v>423</v>
      </c>
      <c r="T146" s="162">
        <v>43517</v>
      </c>
      <c r="U146" s="109"/>
      <c r="V146" s="136">
        <v>0</v>
      </c>
      <c r="W146" s="109"/>
      <c r="X146" s="136">
        <v>0</v>
      </c>
      <c r="Y146" s="136">
        <v>0</v>
      </c>
      <c r="Z146" s="101"/>
      <c r="AA146" s="108" t="s">
        <v>502</v>
      </c>
      <c r="AB146" s="102"/>
      <c r="AC146" s="102"/>
      <c r="AD146" s="108" t="s">
        <v>505</v>
      </c>
      <c r="AE146" s="109" t="s">
        <v>529</v>
      </c>
      <c r="AF146" s="102">
        <f>IF(RiskLogTable[[#This Row],[Risk Proximity]]="Short Term (1-3 months)",1,IF(RiskLogTable[[#This Row],[Risk Proximity]]="Imminent (less than 1 month)",0,IF(RiskLogTable[[#This Row],[Risk Proximity]]="Medium Term (4-6 months)",3,IF(RiskLogTable[Risk Proximity]="Long Term (7 months or more)",4))))</f>
        <v>4</v>
      </c>
      <c r="AO146"/>
      <c r="AP146"/>
    </row>
    <row r="147" spans="1:42" ht="42.75" x14ac:dyDescent="0.45">
      <c r="A147" s="125" t="s">
        <v>433</v>
      </c>
      <c r="B147" s="104" t="s">
        <v>402</v>
      </c>
      <c r="C147" s="112"/>
      <c r="D147" s="156" t="s">
        <v>434</v>
      </c>
      <c r="E147" s="102"/>
      <c r="F147" s="102" t="s">
        <v>414</v>
      </c>
      <c r="G147" s="104" t="s">
        <v>95</v>
      </c>
      <c r="H147" s="104" t="s">
        <v>532</v>
      </c>
      <c r="I147" s="105" t="s">
        <v>417</v>
      </c>
      <c r="J147" s="129">
        <f>IF(RiskLogTable[[#This Row],[Severity]]="Insignificant",1,IF(RiskLogTable[[#This Row],[Severity]]="Minor",2,IF(RiskLogTable[[#This Row],[Severity]]="Moderate",3,IF(RiskLogTable[[#This Row],[Severity]]="Major",4,IF(RiskLogTable[[#This Row],[Severity]]="Significant",5,0)))))</f>
        <v>3</v>
      </c>
      <c r="K147" s="106" t="str">
        <f>IF(RiskLogTable[[#This Row],[Severity Score]]=5,"3",IF(RiskLogTable[[#This Row],[Severity Score]]=4,"2",IF(RiskLogTable[[#This Row],[Severity Score]]=3,"1",IF(RiskLogTable[[#This Row],[Severity Score]]=2,"1",IF(RiskLogTable[[#This Row],[Severity Score]]=1,"1","0")))))</f>
        <v>1</v>
      </c>
      <c r="L147" s="105" t="s">
        <v>419</v>
      </c>
      <c r="M147" s="129">
        <f>IF(RiskLogTable[[#This Row],[Likelihood ]]="Rare",1,IF(RiskLogTable[[#This Row],[Likelihood ]]="Unlikely",2,IF(RiskLogTable[[#This Row],[Likelihood ]]="Possible",3,IF(RiskLogTable[[#This Row],[Likelihood ]]="Likely",4,IF(RiskLogTable[[#This Row],[Likelihood ]]="Almost Certain",5,0)))))</f>
        <v>3</v>
      </c>
      <c r="N147" s="106" t="str">
        <f>IF(RiskLogTable[[#This Row],[Likelihood Score ]]=5,"5",IF(RiskLogTable[[#This Row],[Likelihood Score ]]=4,"3",IF(RiskLogTable[[#This Row],[Likelihood Score ]]=3,"1",IF(RiskLogTable[[#This Row],[Likelihood Score ]]=2,"1",IF(RiskLogTable[[#This Row],[Likelihood Score ]]=1,"1","0")))))</f>
        <v>1</v>
      </c>
      <c r="O147" s="133">
        <f>RiskLogTable[[#This Row],[Severity Score]]*RiskLogTable[[#This Row],[Likelihood Score ]]</f>
        <v>9</v>
      </c>
      <c r="P147"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2.6999999999999997</v>
      </c>
      <c r="Q147" s="102"/>
      <c r="R147" s="104" t="s">
        <v>456</v>
      </c>
      <c r="S147" s="109" t="s">
        <v>423</v>
      </c>
      <c r="T147" s="162">
        <v>43419</v>
      </c>
      <c r="U147" s="109"/>
      <c r="V147"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47" s="109"/>
      <c r="X147"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47" s="136">
        <f>RiskLogTable[[#This Row],[RESIDUAL Severity Score]]*RiskLogTable[[#This Row],[RESIDUAL Likelihood Score]]</f>
        <v>0</v>
      </c>
      <c r="Z147" s="101"/>
      <c r="AA147" s="108" t="s">
        <v>502</v>
      </c>
      <c r="AB147" s="102"/>
      <c r="AC147" s="107"/>
      <c r="AD147" s="108" t="s">
        <v>505</v>
      </c>
      <c r="AE147" s="115"/>
      <c r="AF147" s="102">
        <f>IF(RiskLogTable[[#This Row],[Risk Proximity]]="Short Term (1-3 months)",1,IF(RiskLogTable[[#This Row],[Risk Proximity]]="Imminent (less than 1 month)",0,IF(RiskLogTable[[#This Row],[Risk Proximity]]="Medium Term (4-6 months)",3,IF(RiskLogTable[Risk Proximity]="Long Term (7 months or more)",4))))</f>
        <v>4</v>
      </c>
      <c r="AO147"/>
      <c r="AP147"/>
    </row>
    <row r="148" spans="1:42" ht="99.75" x14ac:dyDescent="0.45">
      <c r="A148" s="125" t="s">
        <v>435</v>
      </c>
      <c r="B148" s="104" t="s">
        <v>402</v>
      </c>
      <c r="C148" s="112"/>
      <c r="D148" s="156" t="s">
        <v>436</v>
      </c>
      <c r="E148" s="102"/>
      <c r="F148" s="102" t="s">
        <v>414</v>
      </c>
      <c r="G148" s="104" t="s">
        <v>95</v>
      </c>
      <c r="H148" s="104" t="s">
        <v>534</v>
      </c>
      <c r="I148" s="105" t="s">
        <v>417</v>
      </c>
      <c r="J148" s="129">
        <f>IF(RiskLogTable[[#This Row],[Severity]]="Insignificant",1,IF(RiskLogTable[[#This Row],[Severity]]="Minor",2,IF(RiskLogTable[[#This Row],[Severity]]="Moderate",3,IF(RiskLogTable[[#This Row],[Severity]]="Major",4,IF(RiskLogTable[[#This Row],[Severity]]="Significant",5,0)))))</f>
        <v>3</v>
      </c>
      <c r="K148" s="106" t="str">
        <f>IF(RiskLogTable[[#This Row],[Severity Score]]=5,"3",IF(RiskLogTable[[#This Row],[Severity Score]]=4,"2",IF(RiskLogTable[[#This Row],[Severity Score]]=3,"1",IF(RiskLogTable[[#This Row],[Severity Score]]=2,"1",IF(RiskLogTable[[#This Row],[Severity Score]]=1,"1","0")))))</f>
        <v>1</v>
      </c>
      <c r="L148" s="105" t="s">
        <v>419</v>
      </c>
      <c r="M148" s="129">
        <f>IF(RiskLogTable[[#This Row],[Likelihood ]]="Rare",1,IF(RiskLogTable[[#This Row],[Likelihood ]]="Unlikely",2,IF(RiskLogTable[[#This Row],[Likelihood ]]="Possible",3,IF(RiskLogTable[[#This Row],[Likelihood ]]="Likely",4,IF(RiskLogTable[[#This Row],[Likelihood ]]="Almost Certain",5,0)))))</f>
        <v>3</v>
      </c>
      <c r="N148" s="106" t="str">
        <f>IF(RiskLogTable[[#This Row],[Likelihood Score ]]=5,"5",IF(RiskLogTable[[#This Row],[Likelihood Score ]]=4,"3",IF(RiskLogTable[[#This Row],[Likelihood Score ]]=3,"1",IF(RiskLogTable[[#This Row],[Likelihood Score ]]=2,"1",IF(RiskLogTable[[#This Row],[Likelihood Score ]]=1,"1","0")))))</f>
        <v>1</v>
      </c>
      <c r="O148" s="133">
        <f>RiskLogTable[[#This Row],[Severity Score]]*RiskLogTable[[#This Row],[Likelihood Score ]]</f>
        <v>9</v>
      </c>
      <c r="P148"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2.6999999999999997</v>
      </c>
      <c r="Q148" s="102"/>
      <c r="R148" s="104" t="s">
        <v>452</v>
      </c>
      <c r="S148" s="101" t="s">
        <v>423</v>
      </c>
      <c r="T148" s="162">
        <v>43419</v>
      </c>
      <c r="U148" s="101"/>
      <c r="V148"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48" s="101"/>
      <c r="X148"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48" s="130">
        <f>RiskLogTable[[#This Row],[RESIDUAL Severity Score]]*RiskLogTable[[#This Row],[RESIDUAL Likelihood Score]]</f>
        <v>0</v>
      </c>
      <c r="Z148" s="101"/>
      <c r="AA148" s="108" t="s">
        <v>502</v>
      </c>
      <c r="AB148" s="102"/>
      <c r="AC148" s="104"/>
      <c r="AD148" s="108" t="s">
        <v>505</v>
      </c>
      <c r="AE148" s="115"/>
      <c r="AF148" s="102">
        <f>IF(RiskLogTable[[#This Row],[Risk Proximity]]="Short Term (1-3 months)",1,IF(RiskLogTable[[#This Row],[Risk Proximity]]="Imminent (less than 1 month)",0,IF(RiskLogTable[[#This Row],[Risk Proximity]]="Medium Term (4-6 months)",3,IF(RiskLogTable[Risk Proximity]="Long Term (7 months or more)",4))))</f>
        <v>4</v>
      </c>
      <c r="AO148"/>
      <c r="AP148"/>
    </row>
    <row r="149" spans="1:42" ht="114" x14ac:dyDescent="0.45">
      <c r="A149" s="125" t="s">
        <v>446</v>
      </c>
      <c r="B149" s="104" t="s">
        <v>402</v>
      </c>
      <c r="C149" s="112"/>
      <c r="D149" s="157" t="s">
        <v>447</v>
      </c>
      <c r="E149" s="102"/>
      <c r="F149" s="102" t="s">
        <v>414</v>
      </c>
      <c r="G149" s="104" t="s">
        <v>95</v>
      </c>
      <c r="H149" s="104" t="s">
        <v>535</v>
      </c>
      <c r="I149" s="105" t="s">
        <v>417</v>
      </c>
      <c r="J149" s="129">
        <f>IF(RiskLogTable[[#This Row],[Severity]]="Insignificant",1,IF(RiskLogTable[[#This Row],[Severity]]="Minor",2,IF(RiskLogTable[[#This Row],[Severity]]="Moderate",3,IF(RiskLogTable[[#This Row],[Severity]]="Major",4,IF(RiskLogTable[[#This Row],[Severity]]="Significant",5,0)))))</f>
        <v>3</v>
      </c>
      <c r="K149" s="106" t="str">
        <f>IF(RiskLogTable[[#This Row],[Severity Score]]=5,"3",IF(RiskLogTable[[#This Row],[Severity Score]]=4,"2",IF(RiskLogTable[[#This Row],[Severity Score]]=3,"1",IF(RiskLogTable[[#This Row],[Severity Score]]=2,"1",IF(RiskLogTable[[#This Row],[Severity Score]]=1,"1","0")))))</f>
        <v>1</v>
      </c>
      <c r="L149" s="105" t="s">
        <v>419</v>
      </c>
      <c r="M149" s="129">
        <f>IF(RiskLogTable[[#This Row],[Likelihood ]]="Rare",1,IF(RiskLogTable[[#This Row],[Likelihood ]]="Unlikely",2,IF(RiskLogTable[[#This Row],[Likelihood ]]="Possible",3,IF(RiskLogTable[[#This Row],[Likelihood ]]="Likely",4,IF(RiskLogTable[[#This Row],[Likelihood ]]="Almost Certain",5,0)))))</f>
        <v>3</v>
      </c>
      <c r="N149" s="106" t="str">
        <f>IF(RiskLogTable[[#This Row],[Likelihood Score ]]=5,"5",IF(RiskLogTable[[#This Row],[Likelihood Score ]]=4,"3",IF(RiskLogTable[[#This Row],[Likelihood Score ]]=3,"1",IF(RiskLogTable[[#This Row],[Likelihood Score ]]=2,"1",IF(RiskLogTable[[#This Row],[Likelihood Score ]]=1,"1","0")))))</f>
        <v>1</v>
      </c>
      <c r="O149" s="133">
        <f>RiskLogTable[[#This Row],[Severity Score]]*RiskLogTable[[#This Row],[Likelihood Score ]]</f>
        <v>9</v>
      </c>
      <c r="P149"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2.6999999999999997</v>
      </c>
      <c r="Q149" s="104"/>
      <c r="R149" s="104" t="s">
        <v>452</v>
      </c>
      <c r="S149" s="109" t="s">
        <v>423</v>
      </c>
      <c r="T149" s="162">
        <v>43453</v>
      </c>
      <c r="U149" s="109"/>
      <c r="V149"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49" s="109"/>
      <c r="X149"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49" s="136">
        <f>RiskLogTable[[#This Row],[RESIDUAL Severity Score]]*RiskLogTable[[#This Row],[RESIDUAL Likelihood Score]]</f>
        <v>0</v>
      </c>
      <c r="Z149" s="101"/>
      <c r="AA149" s="108" t="s">
        <v>502</v>
      </c>
      <c r="AB149" s="102"/>
      <c r="AC149" s="102"/>
      <c r="AD149" s="108" t="s">
        <v>505</v>
      </c>
      <c r="AE149" s="115"/>
      <c r="AF149" s="102">
        <f>IF(RiskLogTable[[#This Row],[Risk Proximity]]="Short Term (1-3 months)",1,IF(RiskLogTable[[#This Row],[Risk Proximity]]="Imminent (less than 1 month)",0,IF(RiskLogTable[[#This Row],[Risk Proximity]]="Medium Term (4-6 months)",3,IF(RiskLogTable[Risk Proximity]="Long Term (7 months or more)",4))))</f>
        <v>4</v>
      </c>
      <c r="AO149"/>
      <c r="AP149"/>
    </row>
    <row r="150" spans="1:42" ht="99.75" x14ac:dyDescent="0.45">
      <c r="A150" s="125" t="s">
        <v>430</v>
      </c>
      <c r="B150" s="104" t="s">
        <v>401</v>
      </c>
      <c r="C150" s="112"/>
      <c r="D150" s="104" t="s">
        <v>541</v>
      </c>
      <c r="E150" s="102"/>
      <c r="F150" s="102" t="s">
        <v>414</v>
      </c>
      <c r="G150" s="104" t="s">
        <v>92</v>
      </c>
      <c r="H150" s="109" t="s">
        <v>543</v>
      </c>
      <c r="I150" s="105" t="s">
        <v>418</v>
      </c>
      <c r="J150" s="129">
        <f>IF(RiskLogTable[[#This Row],[Severity]]="Insignificant",1,IF(RiskLogTable[[#This Row],[Severity]]="Minor",2,IF(RiskLogTable[[#This Row],[Severity]]="Moderate",3,IF(RiskLogTable[[#This Row],[Severity]]="Major",4,IF(RiskLogTable[[#This Row],[Severity]]="Significant",5,0)))))</f>
        <v>4</v>
      </c>
      <c r="K150" s="106" t="str">
        <f>IF(RiskLogTable[[#This Row],[Severity Score]]=5,"3",IF(RiskLogTable[[#This Row],[Severity Score]]=4,"2",IF(RiskLogTable[[#This Row],[Severity Score]]=3,"1",IF(RiskLogTable[[#This Row],[Severity Score]]=2,"1",IF(RiskLogTable[[#This Row],[Severity Score]]=1,"1","0")))))</f>
        <v>2</v>
      </c>
      <c r="L150" s="105" t="s">
        <v>420</v>
      </c>
      <c r="M150" s="129">
        <f>IF(RiskLogTable[[#This Row],[Likelihood ]]="Rare",1,IF(RiskLogTable[[#This Row],[Likelihood ]]="Unlikely",2,IF(RiskLogTable[[#This Row],[Likelihood ]]="Possible",3,IF(RiskLogTable[[#This Row],[Likelihood ]]="Likely",4,IF(RiskLogTable[[#This Row],[Likelihood ]]="Almost Certain",5,0)))))</f>
        <v>2</v>
      </c>
      <c r="N150" s="106" t="str">
        <f>IF(RiskLogTable[[#This Row],[Likelihood Score ]]=5,"5",IF(RiskLogTable[[#This Row],[Likelihood Score ]]=4,"3",IF(RiskLogTable[[#This Row],[Likelihood Score ]]=3,"1",IF(RiskLogTable[[#This Row],[Likelihood Score ]]=2,"1",IF(RiskLogTable[[#This Row],[Likelihood Score ]]=1,"1","0")))))</f>
        <v>1</v>
      </c>
      <c r="O150" s="133">
        <f>RiskLogTable[[#This Row],[Severity Score]]*RiskLogTable[[#This Row],[Likelihood Score ]]</f>
        <v>8</v>
      </c>
      <c r="P150"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16</v>
      </c>
      <c r="Q150" s="102"/>
      <c r="R150" s="105" t="s">
        <v>568</v>
      </c>
      <c r="S150" s="101" t="s">
        <v>423</v>
      </c>
      <c r="T150" s="162">
        <v>43419</v>
      </c>
      <c r="U150" s="101"/>
      <c r="V150"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50" s="101"/>
      <c r="X150"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50" s="130">
        <f>RiskLogTable[[#This Row],[RESIDUAL Severity Score]]*RiskLogTable[[#This Row],[RESIDUAL Likelihood Score]]</f>
        <v>0</v>
      </c>
      <c r="Z150" s="101"/>
      <c r="AA150" s="108" t="s">
        <v>502</v>
      </c>
      <c r="AB150" s="102"/>
      <c r="AC150" s="102"/>
      <c r="AD150" s="108" t="s">
        <v>505</v>
      </c>
      <c r="AE150" s="109" t="s">
        <v>542</v>
      </c>
      <c r="AF150" s="102">
        <f>IF(RiskLogTable[[#This Row],[Risk Proximity]]="Short Term (1-3 months)",1,IF(RiskLogTable[[#This Row],[Risk Proximity]]="Imminent (less than 1 month)",0,IF(RiskLogTable[[#This Row],[Risk Proximity]]="Medium Term (4-6 months)",3,IF(RiskLogTable[Risk Proximity]="Long Term (7 months or more)",4))))</f>
        <v>1</v>
      </c>
      <c r="AO150"/>
      <c r="AP150"/>
    </row>
    <row r="151" spans="1:42" ht="42.75" x14ac:dyDescent="0.45">
      <c r="A151" s="125" t="s">
        <v>471</v>
      </c>
      <c r="B151" s="104" t="s">
        <v>404</v>
      </c>
      <c r="C151" s="112"/>
      <c r="D151" s="156" t="s">
        <v>485</v>
      </c>
      <c r="E151" s="102"/>
      <c r="F151" s="102" t="s">
        <v>414</v>
      </c>
      <c r="G151" s="104" t="s">
        <v>93</v>
      </c>
      <c r="H151" s="104" t="s">
        <v>536</v>
      </c>
      <c r="I151" s="105" t="s">
        <v>418</v>
      </c>
      <c r="J151" s="129">
        <f>IF(RiskLogTable[[#This Row],[Severity]]="Insignificant",1,IF(RiskLogTable[[#This Row],[Severity]]="Minor",2,IF(RiskLogTable[[#This Row],[Severity]]="Moderate",3,IF(RiskLogTable[[#This Row],[Severity]]="Major",4,IF(RiskLogTable[[#This Row],[Severity]]="Significant",5,0)))))</f>
        <v>4</v>
      </c>
      <c r="K151" s="106" t="str">
        <f>IF(RiskLogTable[[#This Row],[Severity Score]]=5,"3",IF(RiskLogTable[[#This Row],[Severity Score]]=4,"2",IF(RiskLogTable[[#This Row],[Severity Score]]=3,"1",IF(RiskLogTable[[#This Row],[Severity Score]]=2,"1",IF(RiskLogTable[[#This Row],[Severity Score]]=1,"1","0")))))</f>
        <v>2</v>
      </c>
      <c r="L151" s="105" t="s">
        <v>420</v>
      </c>
      <c r="M151" s="129">
        <f>IF(RiskLogTable[[#This Row],[Likelihood ]]="Rare",1,IF(RiskLogTable[[#This Row],[Likelihood ]]="Unlikely",2,IF(RiskLogTable[[#This Row],[Likelihood ]]="Possible",3,IF(RiskLogTable[[#This Row],[Likelihood ]]="Likely",4,IF(RiskLogTable[[#This Row],[Likelihood ]]="Almost Certain",5,0)))))</f>
        <v>2</v>
      </c>
      <c r="N151" s="106" t="str">
        <f>IF(RiskLogTable[[#This Row],[Likelihood Score ]]=5,"5",IF(RiskLogTable[[#This Row],[Likelihood Score ]]=4,"3",IF(RiskLogTable[[#This Row],[Likelihood Score ]]=3,"1",IF(RiskLogTable[[#This Row],[Likelihood Score ]]=2,"1",IF(RiskLogTable[[#This Row],[Likelihood Score ]]=1,"1","0")))))</f>
        <v>1</v>
      </c>
      <c r="O151" s="133">
        <f>RiskLogTable[[#This Row],[Severity Score]]*RiskLogTable[[#This Row],[Likelihood Score ]]</f>
        <v>8</v>
      </c>
      <c r="P151"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8</v>
      </c>
      <c r="Q151" s="107"/>
      <c r="R151" s="105" t="s">
        <v>537</v>
      </c>
      <c r="S151" s="109" t="s">
        <v>550</v>
      </c>
      <c r="T151" s="162">
        <v>43517</v>
      </c>
      <c r="U151" s="109"/>
      <c r="V151" s="136">
        <v>0</v>
      </c>
      <c r="W151" s="109"/>
      <c r="X151" s="136">
        <v>0</v>
      </c>
      <c r="Y151" s="136">
        <v>0</v>
      </c>
      <c r="Z151" s="101"/>
      <c r="AA151" s="108" t="s">
        <v>502</v>
      </c>
      <c r="AB151" s="108"/>
      <c r="AC151" s="108"/>
      <c r="AD151" s="108" t="s">
        <v>505</v>
      </c>
      <c r="AE151" s="115"/>
      <c r="AF151" s="102">
        <f>IF(RiskLogTable[[#This Row],[Risk Proximity]]="Short Term (1-3 months)",1,IF(RiskLogTable[[#This Row],[Risk Proximity]]="Imminent (less than 1 month)",0,IF(RiskLogTable[[#This Row],[Risk Proximity]]="Medium Term (4-6 months)",3,IF(RiskLogTable[Risk Proximity]="Long Term (7 months or more)",4))))</f>
        <v>3</v>
      </c>
      <c r="AO151"/>
      <c r="AP151"/>
    </row>
    <row r="152" spans="1:42" ht="85.5" x14ac:dyDescent="0.45">
      <c r="A152" s="125" t="s">
        <v>463</v>
      </c>
      <c r="B152" s="104" t="s">
        <v>406</v>
      </c>
      <c r="C152" s="112"/>
      <c r="D152" s="156" t="s">
        <v>477</v>
      </c>
      <c r="E152" s="102"/>
      <c r="F152" s="102" t="s">
        <v>414</v>
      </c>
      <c r="G152" s="104" t="s">
        <v>95</v>
      </c>
      <c r="H152" s="104" t="s">
        <v>509</v>
      </c>
      <c r="I152" s="105" t="s">
        <v>418</v>
      </c>
      <c r="J152" s="129">
        <f>IF(RiskLogTable[[#This Row],[Severity]]="Insignificant",1,IF(RiskLogTable[[#This Row],[Severity]]="Minor",2,IF(RiskLogTable[[#This Row],[Severity]]="Moderate",3,IF(RiskLogTable[[#This Row],[Severity]]="Major",4,IF(RiskLogTable[[#This Row],[Severity]]="Significant",5,0)))))</f>
        <v>4</v>
      </c>
      <c r="K152" s="106" t="str">
        <f>IF(RiskLogTable[[#This Row],[Severity Score]]=5,"3",IF(RiskLogTable[[#This Row],[Severity Score]]=4,"2",IF(RiskLogTable[[#This Row],[Severity Score]]=3,"1",IF(RiskLogTable[[#This Row],[Severity Score]]=2,"1",IF(RiskLogTable[[#This Row],[Severity Score]]=1,"1","0")))))</f>
        <v>2</v>
      </c>
      <c r="L152" s="105" t="s">
        <v>420</v>
      </c>
      <c r="M152" s="129">
        <f>IF(RiskLogTable[[#This Row],[Likelihood ]]="Rare",1,IF(RiskLogTable[[#This Row],[Likelihood ]]="Unlikely",2,IF(RiskLogTable[[#This Row],[Likelihood ]]="Possible",3,IF(RiskLogTable[[#This Row],[Likelihood ]]="Likely",4,IF(RiskLogTable[[#This Row],[Likelihood ]]="Almost Certain",5,0)))))</f>
        <v>2</v>
      </c>
      <c r="N152" s="106" t="str">
        <f>IF(RiskLogTable[[#This Row],[Likelihood Score ]]=5,"5",IF(RiskLogTable[[#This Row],[Likelihood Score ]]=4,"3",IF(RiskLogTable[[#This Row],[Likelihood Score ]]=3,"1",IF(RiskLogTable[[#This Row],[Likelihood Score ]]=2,"1",IF(RiskLogTable[[#This Row],[Likelihood Score ]]=1,"1","0")))))</f>
        <v>1</v>
      </c>
      <c r="O152" s="133">
        <f>RiskLogTable[[#This Row],[Severity Score]]*RiskLogTable[[#This Row],[Likelihood Score ]]</f>
        <v>8</v>
      </c>
      <c r="P152"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4.8</v>
      </c>
      <c r="Q152" s="155"/>
      <c r="R152" s="104" t="s">
        <v>490</v>
      </c>
      <c r="S152" s="101" t="s">
        <v>423</v>
      </c>
      <c r="T152" s="162">
        <v>43517</v>
      </c>
      <c r="U152" s="101"/>
      <c r="V152" s="130">
        <v>0</v>
      </c>
      <c r="W152" s="101"/>
      <c r="X152" s="130">
        <v>0</v>
      </c>
      <c r="Y152" s="130">
        <v>0</v>
      </c>
      <c r="Z152" s="101"/>
      <c r="AA152" s="108" t="s">
        <v>502</v>
      </c>
      <c r="AB152" s="102"/>
      <c r="AC152" s="102"/>
      <c r="AD152" s="108" t="s">
        <v>505</v>
      </c>
      <c r="AE152" s="109"/>
      <c r="AF152" s="102">
        <f>IF(RiskLogTable[[#This Row],[Risk Proximity]]="Short Term (1-3 months)",1,IF(RiskLogTable[[#This Row],[Risk Proximity]]="Imminent (less than 1 month)",0,IF(RiskLogTable[[#This Row],[Risk Proximity]]="Medium Term (4-6 months)",3,IF(RiskLogTable[Risk Proximity]="Long Term (7 months or more)",4))))</f>
        <v>4</v>
      </c>
      <c r="AO152"/>
      <c r="AP152"/>
    </row>
    <row r="153" spans="1:42" ht="57" x14ac:dyDescent="0.45">
      <c r="A153" s="125" t="s">
        <v>464</v>
      </c>
      <c r="B153" s="104" t="s">
        <v>404</v>
      </c>
      <c r="C153" s="112"/>
      <c r="D153" s="156" t="s">
        <v>478</v>
      </c>
      <c r="E153" s="102"/>
      <c r="F153" s="102" t="s">
        <v>414</v>
      </c>
      <c r="G153" s="104" t="s">
        <v>95</v>
      </c>
      <c r="H153" s="104" t="s">
        <v>528</v>
      </c>
      <c r="I153" s="105" t="s">
        <v>418</v>
      </c>
      <c r="J153" s="129">
        <f>IF(RiskLogTable[[#This Row],[Severity]]="Insignificant",1,IF(RiskLogTable[[#This Row],[Severity]]="Minor",2,IF(RiskLogTable[[#This Row],[Severity]]="Moderate",3,IF(RiskLogTable[[#This Row],[Severity]]="Major",4,IF(RiskLogTable[[#This Row],[Severity]]="Significant",5,0)))))</f>
        <v>4</v>
      </c>
      <c r="K153" s="106" t="str">
        <f>IF(RiskLogTable[[#This Row],[Severity Score]]=5,"3",IF(RiskLogTable[[#This Row],[Severity Score]]=4,"2",IF(RiskLogTable[[#This Row],[Severity Score]]=3,"1",IF(RiskLogTable[[#This Row],[Severity Score]]=2,"1",IF(RiskLogTable[[#This Row],[Severity Score]]=1,"1","0")))))</f>
        <v>2</v>
      </c>
      <c r="L153" s="105" t="s">
        <v>420</v>
      </c>
      <c r="M153" s="129">
        <f>IF(RiskLogTable[[#This Row],[Likelihood ]]="Rare",1,IF(RiskLogTable[[#This Row],[Likelihood ]]="Unlikely",2,IF(RiskLogTable[[#This Row],[Likelihood ]]="Possible",3,IF(RiskLogTable[[#This Row],[Likelihood ]]="Likely",4,IF(RiskLogTable[[#This Row],[Likelihood ]]="Almost Certain",5,0)))))</f>
        <v>2</v>
      </c>
      <c r="N153" s="106" t="str">
        <f>IF(RiskLogTable[[#This Row],[Likelihood Score ]]=5,"5",IF(RiskLogTable[[#This Row],[Likelihood Score ]]=4,"3",IF(RiskLogTable[[#This Row],[Likelihood Score ]]=3,"1",IF(RiskLogTable[[#This Row],[Likelihood Score ]]=2,"1",IF(RiskLogTable[[#This Row],[Likelihood Score ]]=1,"1","0")))))</f>
        <v>1</v>
      </c>
      <c r="O153" s="133">
        <f>RiskLogTable[[#This Row],[Severity Score]]*RiskLogTable[[#This Row],[Likelihood Score ]]</f>
        <v>8</v>
      </c>
      <c r="P153"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4.8</v>
      </c>
      <c r="R153" s="178" t="s">
        <v>492</v>
      </c>
      <c r="S153" s="101" t="s">
        <v>423</v>
      </c>
      <c r="T153" s="162">
        <v>43517</v>
      </c>
      <c r="U153" s="101"/>
      <c r="V153" s="130">
        <v>0</v>
      </c>
      <c r="W153" s="101"/>
      <c r="X153" s="130">
        <v>0</v>
      </c>
      <c r="Y153" s="130">
        <v>0</v>
      </c>
      <c r="Z153" s="101"/>
      <c r="AA153" s="108" t="s">
        <v>502</v>
      </c>
      <c r="AB153" s="102"/>
      <c r="AC153" s="102"/>
      <c r="AD153" s="108" t="s">
        <v>505</v>
      </c>
      <c r="AE153" s="109" t="s">
        <v>529</v>
      </c>
      <c r="AF153" s="102">
        <f>IF(RiskLogTable[[#This Row],[Risk Proximity]]="Short Term (1-3 months)",1,IF(RiskLogTable[[#This Row],[Risk Proximity]]="Imminent (less than 1 month)",0,IF(RiskLogTable[[#This Row],[Risk Proximity]]="Medium Term (4-6 months)",3,IF(RiskLogTable[Risk Proximity]="Long Term (7 months or more)",4))))</f>
        <v>4</v>
      </c>
      <c r="AO153"/>
      <c r="AP153"/>
    </row>
    <row r="154" spans="1:42" ht="57" x14ac:dyDescent="0.45">
      <c r="A154" s="125" t="s">
        <v>499</v>
      </c>
      <c r="B154" s="104" t="s">
        <v>406</v>
      </c>
      <c r="C154" s="112"/>
      <c r="D154" s="156" t="s">
        <v>500</v>
      </c>
      <c r="E154" s="102"/>
      <c r="F154" s="102" t="s">
        <v>414</v>
      </c>
      <c r="G154" s="104" t="s">
        <v>95</v>
      </c>
      <c r="H154" s="104" t="s">
        <v>538</v>
      </c>
      <c r="I154" s="105" t="s">
        <v>418</v>
      </c>
      <c r="J154" s="129">
        <f>IF(RiskLogTable[[#This Row],[Severity]]="Insignificant",1,IF(RiskLogTable[[#This Row],[Severity]]="Minor",2,IF(RiskLogTable[[#This Row],[Severity]]="Moderate",3,IF(RiskLogTable[[#This Row],[Severity]]="Major",4,IF(RiskLogTable[[#This Row],[Severity]]="Significant",5,0)))))</f>
        <v>4</v>
      </c>
      <c r="K154" s="106" t="str">
        <f>IF(RiskLogTable[[#This Row],[Severity Score]]=5,"3",IF(RiskLogTable[[#This Row],[Severity Score]]=4,"2",IF(RiskLogTable[[#This Row],[Severity Score]]=3,"1",IF(RiskLogTable[[#This Row],[Severity Score]]=2,"1",IF(RiskLogTable[[#This Row],[Severity Score]]=1,"1","0")))))</f>
        <v>2</v>
      </c>
      <c r="L154" s="105" t="s">
        <v>420</v>
      </c>
      <c r="M154" s="129">
        <f>IF(RiskLogTable[[#This Row],[Likelihood ]]="Rare",1,IF(RiskLogTable[[#This Row],[Likelihood ]]="Unlikely",2,IF(RiskLogTable[[#This Row],[Likelihood ]]="Possible",3,IF(RiskLogTable[[#This Row],[Likelihood ]]="Likely",4,IF(RiskLogTable[[#This Row],[Likelihood ]]="Almost Certain",5,0)))))</f>
        <v>2</v>
      </c>
      <c r="N154" s="106" t="str">
        <f>IF(RiskLogTable[[#This Row],[Likelihood Score ]]=5,"5",IF(RiskLogTable[[#This Row],[Likelihood Score ]]=4,"3",IF(RiskLogTable[[#This Row],[Likelihood Score ]]=3,"1",IF(RiskLogTable[[#This Row],[Likelihood Score ]]=2,"1",IF(RiskLogTable[[#This Row],[Likelihood Score ]]=1,"1","0")))))</f>
        <v>1</v>
      </c>
      <c r="O154" s="133">
        <f>RiskLogTable[[#This Row],[Severity Score]]*RiskLogTable[[#This Row],[Likelihood Score ]]</f>
        <v>8</v>
      </c>
      <c r="P154"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4.8</v>
      </c>
      <c r="Q154" s="107"/>
      <c r="R154" s="104" t="s">
        <v>501</v>
      </c>
      <c r="S154" s="109" t="s">
        <v>423</v>
      </c>
      <c r="T154" s="162">
        <v>43517</v>
      </c>
      <c r="U154" s="109"/>
      <c r="V154" s="136">
        <v>0</v>
      </c>
      <c r="W154" s="109"/>
      <c r="X154" s="136">
        <v>0</v>
      </c>
      <c r="Y154" s="136">
        <v>0</v>
      </c>
      <c r="Z154" s="101"/>
      <c r="AA154" s="108" t="s">
        <v>502</v>
      </c>
      <c r="AB154" s="102"/>
      <c r="AC154" s="108"/>
      <c r="AD154" s="108" t="s">
        <v>505</v>
      </c>
      <c r="AE154" s="115"/>
      <c r="AF154" s="102">
        <f>IF(RiskLogTable[[#This Row],[Risk Proximity]]="Short Term (1-3 months)",1,IF(RiskLogTable[[#This Row],[Risk Proximity]]="Imminent (less than 1 month)",0,IF(RiskLogTable[[#This Row],[Risk Proximity]]="Medium Term (4-6 months)",3,IF(RiskLogTable[Risk Proximity]="Long Term (7 months or more)",4))))</f>
        <v>4</v>
      </c>
      <c r="AO154"/>
      <c r="AP154"/>
    </row>
    <row r="155" spans="1:42" ht="128.25" x14ac:dyDescent="0.45">
      <c r="A155" s="125" t="s">
        <v>411</v>
      </c>
      <c r="B155" s="104" t="s">
        <v>403</v>
      </c>
      <c r="C155" s="112"/>
      <c r="D155" s="156" t="s">
        <v>413</v>
      </c>
      <c r="E155" s="102"/>
      <c r="F155" s="102" t="s">
        <v>414</v>
      </c>
      <c r="G155" s="104" t="s">
        <v>95</v>
      </c>
      <c r="H155" s="109" t="s">
        <v>415</v>
      </c>
      <c r="I155" s="143" t="s">
        <v>418</v>
      </c>
      <c r="J155" s="129">
        <f>IF(RiskLogTable[[#This Row],[Severity]]="Insignificant",1,IF(RiskLogTable[[#This Row],[Severity]]="Minor",2,IF(RiskLogTable[[#This Row],[Severity]]="Moderate",3,IF(RiskLogTable[[#This Row],[Severity]]="Major",4,IF(RiskLogTable[[#This Row],[Severity]]="Significant",5,0)))))</f>
        <v>4</v>
      </c>
      <c r="K155" s="106" t="str">
        <f>IF(RiskLogTable[[#This Row],[Severity Score]]=5,"3",IF(RiskLogTable[[#This Row],[Severity Score]]=4,"2",IF(RiskLogTable[[#This Row],[Severity Score]]=3,"1",IF(RiskLogTable[[#This Row],[Severity Score]]=2,"1",IF(RiskLogTable[[#This Row],[Severity Score]]=1,"1","0")))))</f>
        <v>2</v>
      </c>
      <c r="L155" s="143" t="s">
        <v>420</v>
      </c>
      <c r="M155" s="129">
        <f>IF(RiskLogTable[[#This Row],[Likelihood ]]="Rare",1,IF(RiskLogTable[[#This Row],[Likelihood ]]="Unlikely",2,IF(RiskLogTable[[#This Row],[Likelihood ]]="Possible",3,IF(RiskLogTable[[#This Row],[Likelihood ]]="Likely",4,IF(RiskLogTable[[#This Row],[Likelihood ]]="Almost Certain",5,0)))))</f>
        <v>2</v>
      </c>
      <c r="N155" s="106" t="str">
        <f>IF(RiskLogTable[[#This Row],[Likelihood Score ]]=5,"5",IF(RiskLogTable[[#This Row],[Likelihood Score ]]=4,"3",IF(RiskLogTable[[#This Row],[Likelihood Score ]]=3,"1",IF(RiskLogTable[[#This Row],[Likelihood Score ]]=2,"1",IF(RiskLogTable[[#This Row],[Likelihood Score ]]=1,"1","0")))))</f>
        <v>1</v>
      </c>
      <c r="O155" s="133">
        <f>RiskLogTable[[#This Row],[Severity Score]]*RiskLogTable[[#This Row],[Likelihood Score ]]</f>
        <v>8</v>
      </c>
      <c r="P155"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4.8</v>
      </c>
      <c r="R155" s="104" t="s">
        <v>422</v>
      </c>
      <c r="S155" s="101" t="s">
        <v>423</v>
      </c>
      <c r="T155" s="162">
        <v>43425</v>
      </c>
      <c r="U155" s="101"/>
      <c r="V155"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55" s="101"/>
      <c r="X155"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55" s="130">
        <f>RiskLogTable[[#This Row],[RESIDUAL Severity Score]]*RiskLogTable[[#This Row],[RESIDUAL Likelihood Score]]</f>
        <v>0</v>
      </c>
      <c r="Z155" s="101"/>
      <c r="AA155" s="108" t="s">
        <v>502</v>
      </c>
      <c r="AB155" s="102"/>
      <c r="AC155" s="102"/>
      <c r="AD155" s="108" t="s">
        <v>505</v>
      </c>
      <c r="AE155" s="1"/>
      <c r="AF155" s="102">
        <f>IF(RiskLogTable[[#This Row],[Risk Proximity]]="Short Term (1-3 months)",1,IF(RiskLogTable[[#This Row],[Risk Proximity]]="Imminent (less than 1 month)",0,IF(RiskLogTable[[#This Row],[Risk Proximity]]="Medium Term (4-6 months)",3,IF(RiskLogTable[Risk Proximity]="Long Term (7 months or more)",4))))</f>
        <v>4</v>
      </c>
      <c r="AO155"/>
      <c r="AP155"/>
    </row>
    <row r="156" spans="1:42" ht="71.25" x14ac:dyDescent="0.45">
      <c r="A156" s="125" t="s">
        <v>428</v>
      </c>
      <c r="B156" s="104" t="s">
        <v>402</v>
      </c>
      <c r="C156" s="112"/>
      <c r="D156" s="104" t="s">
        <v>429</v>
      </c>
      <c r="E156" s="102"/>
      <c r="F156" s="102" t="s">
        <v>414</v>
      </c>
      <c r="G156" s="104" t="s">
        <v>95</v>
      </c>
      <c r="H156" s="109" t="s">
        <v>449</v>
      </c>
      <c r="I156" s="105" t="s">
        <v>418</v>
      </c>
      <c r="J156" s="129">
        <f>IF(RiskLogTable[[#This Row],[Severity]]="Insignificant",1,IF(RiskLogTable[[#This Row],[Severity]]="Minor",2,IF(RiskLogTable[[#This Row],[Severity]]="Moderate",3,IF(RiskLogTable[[#This Row],[Severity]]="Major",4,IF(RiskLogTable[[#This Row],[Severity]]="Significant",5,0)))))</f>
        <v>4</v>
      </c>
      <c r="K156" s="106" t="str">
        <f>IF(RiskLogTable[[#This Row],[Severity Score]]=5,"3",IF(RiskLogTable[[#This Row],[Severity Score]]=4,"2",IF(RiskLogTable[[#This Row],[Severity Score]]=3,"1",IF(RiskLogTable[[#This Row],[Severity Score]]=2,"1",IF(RiskLogTable[[#This Row],[Severity Score]]=1,"1","0")))))</f>
        <v>2</v>
      </c>
      <c r="L156" s="105" t="s">
        <v>420</v>
      </c>
      <c r="M156" s="129">
        <f>IF(RiskLogTable[[#This Row],[Likelihood ]]="Rare",1,IF(RiskLogTable[[#This Row],[Likelihood ]]="Unlikely",2,IF(RiskLogTable[[#This Row],[Likelihood ]]="Possible",3,IF(RiskLogTable[[#This Row],[Likelihood ]]="Likely",4,IF(RiskLogTable[[#This Row],[Likelihood ]]="Almost Certain",5,0)))))</f>
        <v>2</v>
      </c>
      <c r="N156" s="106" t="str">
        <f>IF(RiskLogTable[[#This Row],[Likelihood Score ]]=5,"5",IF(RiskLogTable[[#This Row],[Likelihood Score ]]=4,"3",IF(RiskLogTable[[#This Row],[Likelihood Score ]]=3,"1",IF(RiskLogTable[[#This Row],[Likelihood Score ]]=2,"1",IF(RiskLogTable[[#This Row],[Likelihood Score ]]=1,"1","0")))))</f>
        <v>1</v>
      </c>
      <c r="O156" s="133">
        <f>RiskLogTable[[#This Row],[Severity Score]]*RiskLogTable[[#This Row],[Likelihood Score ]]</f>
        <v>8</v>
      </c>
      <c r="P156"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4.8</v>
      </c>
      <c r="Q156" s="102"/>
      <c r="R156" s="104" t="s">
        <v>452</v>
      </c>
      <c r="S156" s="101" t="s">
        <v>423</v>
      </c>
      <c r="T156" s="162">
        <v>43419</v>
      </c>
      <c r="U156" s="101"/>
      <c r="V156"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56" s="101"/>
      <c r="X156"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56" s="130">
        <f>RiskLogTable[[#This Row],[RESIDUAL Severity Score]]*RiskLogTable[[#This Row],[RESIDUAL Likelihood Score]]</f>
        <v>0</v>
      </c>
      <c r="Z156" s="101"/>
      <c r="AA156" s="108" t="s">
        <v>502</v>
      </c>
      <c r="AB156" s="102"/>
      <c r="AC156" s="102"/>
      <c r="AD156" s="108" t="s">
        <v>505</v>
      </c>
      <c r="AE156" s="109"/>
      <c r="AF156" s="102">
        <f>IF(RiskLogTable[[#This Row],[Risk Proximity]]="Short Term (1-3 months)",1,IF(RiskLogTable[[#This Row],[Risk Proximity]]="Imminent (less than 1 month)",0,IF(RiskLogTable[[#This Row],[Risk Proximity]]="Medium Term (4-6 months)",3,IF(RiskLogTable[Risk Proximity]="Long Term (7 months or more)",4))))</f>
        <v>4</v>
      </c>
      <c r="AO156"/>
      <c r="AP156"/>
    </row>
    <row r="157" spans="1:42" ht="71.25" x14ac:dyDescent="0.45">
      <c r="A157" s="125" t="s">
        <v>431</v>
      </c>
      <c r="B157" s="104" t="s">
        <v>402</v>
      </c>
      <c r="C157" s="103"/>
      <c r="D157" s="156" t="s">
        <v>545</v>
      </c>
      <c r="E157" s="102"/>
      <c r="F157" s="102" t="s">
        <v>414</v>
      </c>
      <c r="G157" s="104" t="s">
        <v>95</v>
      </c>
      <c r="H157" s="105" t="s">
        <v>546</v>
      </c>
      <c r="I157" s="105" t="s">
        <v>418</v>
      </c>
      <c r="J157" s="129">
        <f>IF(RiskLogTable[[#This Row],[Severity]]="Insignificant",1,IF(RiskLogTable[[#This Row],[Severity]]="Minor",2,IF(RiskLogTable[[#This Row],[Severity]]="Moderate",3,IF(RiskLogTable[[#This Row],[Severity]]="Major",4,IF(RiskLogTable[[#This Row],[Severity]]="Significant",5,0)))))</f>
        <v>4</v>
      </c>
      <c r="K157" s="106" t="str">
        <f>IF(RiskLogTable[[#This Row],[Severity Score]]=5,"3",IF(RiskLogTable[[#This Row],[Severity Score]]=4,"2",IF(RiskLogTable[[#This Row],[Severity Score]]=3,"1",IF(RiskLogTable[[#This Row],[Severity Score]]=2,"1",IF(RiskLogTable[[#This Row],[Severity Score]]=1,"1","0")))))</f>
        <v>2</v>
      </c>
      <c r="L157" s="105" t="s">
        <v>420</v>
      </c>
      <c r="M157" s="129">
        <f>IF(RiskLogTable[[#This Row],[Likelihood ]]="Rare",1,IF(RiskLogTable[[#This Row],[Likelihood ]]="Unlikely",2,IF(RiskLogTable[[#This Row],[Likelihood ]]="Possible",3,IF(RiskLogTable[[#This Row],[Likelihood ]]="Likely",4,IF(RiskLogTable[[#This Row],[Likelihood ]]="Almost Certain",5,0)))))</f>
        <v>2</v>
      </c>
      <c r="N157" s="106" t="str">
        <f>IF(RiskLogTable[[#This Row],[Likelihood Score ]]=5,"5",IF(RiskLogTable[[#This Row],[Likelihood Score ]]=4,"3",IF(RiskLogTable[[#This Row],[Likelihood Score ]]=3,"1",IF(RiskLogTable[[#This Row],[Likelihood Score ]]=2,"1",IF(RiskLogTable[[#This Row],[Likelihood Score ]]=1,"1","0")))))</f>
        <v>1</v>
      </c>
      <c r="O157" s="133">
        <f>RiskLogTable[[#This Row],[Severity Score]]*RiskLogTable[[#This Row],[Likelihood Score ]]</f>
        <v>8</v>
      </c>
      <c r="P157"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4.8</v>
      </c>
      <c r="Q157" s="107"/>
      <c r="R157" s="104" t="s">
        <v>451</v>
      </c>
      <c r="S157" s="109" t="s">
        <v>423</v>
      </c>
      <c r="T157" s="162">
        <v>43419</v>
      </c>
      <c r="U157" s="109"/>
      <c r="V157"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57" s="109"/>
      <c r="X157"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57" s="133">
        <f>RiskLogTable[[#This Row],[RESIDUAL Severity Score]]*RiskLogTable[[#This Row],[RESIDUAL Likelihood Score]]</f>
        <v>0</v>
      </c>
      <c r="Z157" s="101"/>
      <c r="AA157" s="108" t="s">
        <v>502</v>
      </c>
      <c r="AB157" s="102"/>
      <c r="AC157" s="102"/>
      <c r="AD157" s="108" t="s">
        <v>505</v>
      </c>
      <c r="AE157" s="115" t="s">
        <v>544</v>
      </c>
      <c r="AF157" s="102">
        <f>IF(RiskLogTable[[#This Row],[Risk Proximity]]="Short Term (1-3 months)",1,IF(RiskLogTable[[#This Row],[Risk Proximity]]="Imminent (less than 1 month)",0,IF(RiskLogTable[[#This Row],[Risk Proximity]]="Medium Term (4-6 months)",3,IF(RiskLogTable[Risk Proximity]="Long Term (7 months or more)",4))))</f>
        <v>4</v>
      </c>
      <c r="AO157"/>
      <c r="AP157"/>
    </row>
    <row r="158" spans="1:42" ht="85.5" x14ac:dyDescent="0.45">
      <c r="A158" s="125" t="s">
        <v>432</v>
      </c>
      <c r="B158" s="104" t="s">
        <v>404</v>
      </c>
      <c r="C158" s="112"/>
      <c r="D158" s="156" t="s">
        <v>547</v>
      </c>
      <c r="E158" s="102"/>
      <c r="F158" s="108" t="s">
        <v>414</v>
      </c>
      <c r="G158" s="104" t="s">
        <v>95</v>
      </c>
      <c r="H158" s="104" t="s">
        <v>546</v>
      </c>
      <c r="I158" s="105" t="s">
        <v>418</v>
      </c>
      <c r="J158" s="129">
        <f>IF(RiskLogTable[[#This Row],[Severity]]="Insignificant",1,IF(RiskLogTable[[#This Row],[Severity]]="Minor",2,IF(RiskLogTable[[#This Row],[Severity]]="Moderate",3,IF(RiskLogTable[[#This Row],[Severity]]="Major",4,IF(RiskLogTable[[#This Row],[Severity]]="Significant",5,0)))))</f>
        <v>4</v>
      </c>
      <c r="K158" s="106" t="str">
        <f>IF(RiskLogTable[[#This Row],[Severity Score]]=5,"3",IF(RiskLogTable[[#This Row],[Severity Score]]=4,"2",IF(RiskLogTable[[#This Row],[Severity Score]]=3,"1",IF(RiskLogTable[[#This Row],[Severity Score]]=2,"1",IF(RiskLogTable[[#This Row],[Severity Score]]=1,"1","0")))))</f>
        <v>2</v>
      </c>
      <c r="L158" s="105" t="s">
        <v>420</v>
      </c>
      <c r="M158" s="129">
        <f>IF(RiskLogTable[[#This Row],[Likelihood ]]="Rare",1,IF(RiskLogTable[[#This Row],[Likelihood ]]="Unlikely",2,IF(RiskLogTable[[#This Row],[Likelihood ]]="Possible",3,IF(RiskLogTable[[#This Row],[Likelihood ]]="Likely",4,IF(RiskLogTable[[#This Row],[Likelihood ]]="Almost Certain",5,0)))))</f>
        <v>2</v>
      </c>
      <c r="N158" s="106" t="str">
        <f>IF(RiskLogTable[[#This Row],[Likelihood Score ]]=5,"5",IF(RiskLogTable[[#This Row],[Likelihood Score ]]=4,"3",IF(RiskLogTable[[#This Row],[Likelihood Score ]]=3,"1",IF(RiskLogTable[[#This Row],[Likelihood Score ]]=2,"1",IF(RiskLogTable[[#This Row],[Likelihood Score ]]=1,"1","0")))))</f>
        <v>1</v>
      </c>
      <c r="O158" s="133">
        <f>RiskLogTable[[#This Row],[Severity Score]]*RiskLogTable[[#This Row],[Likelihood Score ]]</f>
        <v>8</v>
      </c>
      <c r="P158"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4.8</v>
      </c>
      <c r="Q158" s="107"/>
      <c r="R158" s="104" t="s">
        <v>453</v>
      </c>
      <c r="S158" s="109" t="s">
        <v>423</v>
      </c>
      <c r="T158" s="162">
        <v>43419</v>
      </c>
      <c r="U158" s="109"/>
      <c r="V158"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58" s="109"/>
      <c r="X158"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58" s="136">
        <f>RiskLogTable[[#This Row],[RESIDUAL Severity Score]]*RiskLogTable[[#This Row],[RESIDUAL Likelihood Score]]</f>
        <v>0</v>
      </c>
      <c r="Z158" s="101"/>
      <c r="AA158" s="108" t="s">
        <v>502</v>
      </c>
      <c r="AB158" s="102"/>
      <c r="AC158" s="108"/>
      <c r="AD158" s="108" t="s">
        <v>505</v>
      </c>
      <c r="AE158" s="115" t="s">
        <v>548</v>
      </c>
      <c r="AF158" s="102">
        <f>IF(RiskLogTable[[#This Row],[Risk Proximity]]="Short Term (1-3 months)",1,IF(RiskLogTable[[#This Row],[Risk Proximity]]="Imminent (less than 1 month)",0,IF(RiskLogTable[[#This Row],[Risk Proximity]]="Medium Term (4-6 months)",3,IF(RiskLogTable[Risk Proximity]="Long Term (7 months or more)",4))))</f>
        <v>4</v>
      </c>
      <c r="AO158"/>
      <c r="AP158"/>
    </row>
    <row r="159" spans="1:42" ht="71.25" x14ac:dyDescent="0.45">
      <c r="A159" s="125" t="s">
        <v>444</v>
      </c>
      <c r="B159" s="104" t="s">
        <v>405</v>
      </c>
      <c r="C159" s="112"/>
      <c r="D159" s="157" t="s">
        <v>445</v>
      </c>
      <c r="E159" s="102"/>
      <c r="F159" s="102" t="s">
        <v>414</v>
      </c>
      <c r="G159" s="104" t="s">
        <v>95</v>
      </c>
      <c r="H159" s="104" t="s">
        <v>525</v>
      </c>
      <c r="I159" s="105" t="s">
        <v>418</v>
      </c>
      <c r="J159" s="129">
        <f>IF(RiskLogTable[[#This Row],[Severity]]="Insignificant",1,IF(RiskLogTable[[#This Row],[Severity]]="Minor",2,IF(RiskLogTable[[#This Row],[Severity]]="Moderate",3,IF(RiskLogTable[[#This Row],[Severity]]="Major",4,IF(RiskLogTable[[#This Row],[Severity]]="Significant",5,0)))))</f>
        <v>4</v>
      </c>
      <c r="K159" s="106" t="str">
        <f>IF(RiskLogTable[[#This Row],[Severity Score]]=5,"3",IF(RiskLogTable[[#This Row],[Severity Score]]=4,"2",IF(RiskLogTable[[#This Row],[Severity Score]]=3,"1",IF(RiskLogTable[[#This Row],[Severity Score]]=2,"1",IF(RiskLogTable[[#This Row],[Severity Score]]=1,"1","0")))))</f>
        <v>2</v>
      </c>
      <c r="L159" s="105" t="s">
        <v>420</v>
      </c>
      <c r="M159" s="129">
        <f>IF(RiskLogTable[[#This Row],[Likelihood ]]="Rare",1,IF(RiskLogTable[[#This Row],[Likelihood ]]="Unlikely",2,IF(RiskLogTable[[#This Row],[Likelihood ]]="Possible",3,IF(RiskLogTable[[#This Row],[Likelihood ]]="Likely",4,IF(RiskLogTable[[#This Row],[Likelihood ]]="Almost Certain",5,0)))))</f>
        <v>2</v>
      </c>
      <c r="N159" s="106" t="str">
        <f>IF(RiskLogTable[[#This Row],[Likelihood Score ]]=5,"5",IF(RiskLogTable[[#This Row],[Likelihood Score ]]=4,"3",IF(RiskLogTable[[#This Row],[Likelihood Score ]]=3,"1",IF(RiskLogTable[[#This Row],[Likelihood Score ]]=2,"1",IF(RiskLogTable[[#This Row],[Likelihood Score ]]=1,"1","0")))))</f>
        <v>1</v>
      </c>
      <c r="O159" s="133">
        <f>RiskLogTable[[#This Row],[Severity Score]]*RiskLogTable[[#This Row],[Likelihood Score ]]</f>
        <v>8</v>
      </c>
      <c r="P159"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4.8</v>
      </c>
      <c r="Q159" s="104"/>
      <c r="R159" s="109" t="s">
        <v>506</v>
      </c>
      <c r="S159" s="109" t="s">
        <v>423</v>
      </c>
      <c r="T159" s="162">
        <v>43453</v>
      </c>
      <c r="U159" s="109"/>
      <c r="V159"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59" s="109"/>
      <c r="X159"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59" s="136">
        <f>RiskLogTable[[#This Row],[RESIDUAL Severity Score]]*RiskLogTable[[#This Row],[RESIDUAL Likelihood Score]]</f>
        <v>0</v>
      </c>
      <c r="Z159" s="101"/>
      <c r="AA159" s="108" t="s">
        <v>502</v>
      </c>
      <c r="AB159" s="102"/>
      <c r="AC159" s="102"/>
      <c r="AD159" s="108" t="s">
        <v>505</v>
      </c>
      <c r="AE159" s="115"/>
      <c r="AF159" s="102">
        <f>IF(RiskLogTable[[#This Row],[Risk Proximity]]="Short Term (1-3 months)",1,IF(RiskLogTable[[#This Row],[Risk Proximity]]="Imminent (less than 1 month)",0,IF(RiskLogTable[[#This Row],[Risk Proximity]]="Medium Term (4-6 months)",3,IF(RiskLogTable[Risk Proximity]="Long Term (7 months or more)",4))))</f>
        <v>4</v>
      </c>
      <c r="AO159"/>
      <c r="AP159"/>
    </row>
    <row r="160" spans="1:42" ht="156.75" x14ac:dyDescent="0.45">
      <c r="A160" s="125" t="s">
        <v>424</v>
      </c>
      <c r="B160" s="104" t="s">
        <v>403</v>
      </c>
      <c r="C160" s="112"/>
      <c r="D160" s="156" t="s">
        <v>425</v>
      </c>
      <c r="E160" s="102"/>
      <c r="F160" s="102" t="s">
        <v>414</v>
      </c>
      <c r="G160" s="104" t="s">
        <v>95</v>
      </c>
      <c r="H160" s="104" t="s">
        <v>448</v>
      </c>
      <c r="I160" s="105" t="s">
        <v>417</v>
      </c>
      <c r="J160" s="129">
        <f>IF(RiskLogTable[[#This Row],[Severity]]="Insignificant",1,IF(RiskLogTable[[#This Row],[Severity]]="Minor",2,IF(RiskLogTable[[#This Row],[Severity]]="Moderate",3,IF(RiskLogTable[[#This Row],[Severity]]="Major",4,IF(RiskLogTable[[#This Row],[Severity]]="Significant",5,0)))))</f>
        <v>3</v>
      </c>
      <c r="K160" s="106" t="str">
        <f>IF(RiskLogTable[[#This Row],[Severity Score]]=5,"3",IF(RiskLogTable[[#This Row],[Severity Score]]=4,"2",IF(RiskLogTable[[#This Row],[Severity Score]]=3,"1",IF(RiskLogTable[[#This Row],[Severity Score]]=2,"1",IF(RiskLogTable[[#This Row],[Severity Score]]=1,"1","0")))))</f>
        <v>1</v>
      </c>
      <c r="L160" s="105" t="s">
        <v>420</v>
      </c>
      <c r="M160" s="129">
        <f>IF(RiskLogTable[[#This Row],[Likelihood ]]="Rare",1,IF(RiskLogTable[[#This Row],[Likelihood ]]="Unlikely",2,IF(RiskLogTable[[#This Row],[Likelihood ]]="Possible",3,IF(RiskLogTable[[#This Row],[Likelihood ]]="Likely",4,IF(RiskLogTable[[#This Row],[Likelihood ]]="Almost Certain",5,0)))))</f>
        <v>2</v>
      </c>
      <c r="N160" s="106" t="str">
        <f>IF(RiskLogTable[[#This Row],[Likelihood Score ]]=5,"5",IF(RiskLogTable[[#This Row],[Likelihood Score ]]=4,"3",IF(RiskLogTable[[#This Row],[Likelihood Score ]]=3,"1",IF(RiskLogTable[[#This Row],[Likelihood Score ]]=2,"1",IF(RiskLogTable[[#This Row],[Likelihood Score ]]=1,"1","0")))))</f>
        <v>1</v>
      </c>
      <c r="O160" s="133">
        <f>RiskLogTable[[#This Row],[Severity Score]]*RiskLogTable[[#This Row],[Likelihood Score ]]</f>
        <v>6</v>
      </c>
      <c r="P160"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1.7999999999999998</v>
      </c>
      <c r="Q160" s="107"/>
      <c r="R160" s="104" t="s">
        <v>450</v>
      </c>
      <c r="S160" s="109" t="s">
        <v>423</v>
      </c>
      <c r="T160" s="162">
        <v>43419</v>
      </c>
      <c r="U160" s="109"/>
      <c r="V160"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60" s="109"/>
      <c r="X160"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60" s="136">
        <f>RiskLogTable[[#This Row],[RESIDUAL Severity Score]]*RiskLogTable[[#This Row],[RESIDUAL Likelihood Score]]</f>
        <v>0</v>
      </c>
      <c r="Z160" s="101"/>
      <c r="AA160" s="108" t="s">
        <v>502</v>
      </c>
      <c r="AB160" s="102"/>
      <c r="AC160" s="104"/>
      <c r="AD160" s="108" t="s">
        <v>505</v>
      </c>
      <c r="AE160" s="115"/>
      <c r="AF160" s="102">
        <f>IF(RiskLogTable[[#This Row],[Risk Proximity]]="Short Term (1-3 months)",1,IF(RiskLogTable[[#This Row],[Risk Proximity]]="Imminent (less than 1 month)",0,IF(RiskLogTable[[#This Row],[Risk Proximity]]="Medium Term (4-6 months)",3,IF(RiskLogTable[Risk Proximity]="Long Term (7 months or more)",4))))</f>
        <v>4</v>
      </c>
      <c r="AO160"/>
      <c r="AP160"/>
    </row>
    <row r="161" spans="1:42" hidden="1" x14ac:dyDescent="0.45">
      <c r="A161" s="125"/>
      <c r="B161" s="104"/>
      <c r="C161" s="112"/>
      <c r="D161" s="156"/>
      <c r="E161" s="102"/>
      <c r="F161" s="102"/>
      <c r="G161" s="104"/>
      <c r="H161" s="104"/>
      <c r="I161" s="105"/>
      <c r="J161" s="129">
        <f>IF(RiskLogTable[[#This Row],[Severity]]="Insignificant",1,IF(RiskLogTable[[#This Row],[Severity]]="Minor",2,IF(RiskLogTable[[#This Row],[Severity]]="Moderate",3,IF(RiskLogTable[[#This Row],[Severity]]="Major",4,IF(RiskLogTable[[#This Row],[Severity]]="Significant",5,0)))))</f>
        <v>0</v>
      </c>
      <c r="K161" s="106" t="str">
        <f>IF(RiskLogTable[[#This Row],[Severity Score]]=5,"3",IF(RiskLogTable[[#This Row],[Severity Score]]=4,"2",IF(RiskLogTable[[#This Row],[Severity Score]]=3,"1",IF(RiskLogTable[[#This Row],[Severity Score]]=2,"1",IF(RiskLogTable[[#This Row],[Severity Score]]=1,"1","0")))))</f>
        <v>0</v>
      </c>
      <c r="L161" s="105"/>
      <c r="M161" s="129">
        <f>IF(RiskLogTable[[#This Row],[Likelihood ]]="Rare",1,IF(RiskLogTable[[#This Row],[Likelihood ]]="Unlikely",2,IF(RiskLogTable[[#This Row],[Likelihood ]]="Possible",3,IF(RiskLogTable[[#This Row],[Likelihood ]]="Likely",4,IF(RiskLogTable[[#This Row],[Likelihood ]]="Almost Certain",5,0)))))</f>
        <v>0</v>
      </c>
      <c r="N161" s="106" t="str">
        <f>IF(RiskLogTable[[#This Row],[Likelihood Score ]]=5,"5",IF(RiskLogTable[[#This Row],[Likelihood Score ]]=4,"3",IF(RiskLogTable[[#This Row],[Likelihood Score ]]=3,"1",IF(RiskLogTable[[#This Row],[Likelihood Score ]]=2,"1",IF(RiskLogTable[[#This Row],[Likelihood Score ]]=1,"1","0")))))</f>
        <v>0</v>
      </c>
      <c r="O161" s="133">
        <f>RiskLogTable[[#This Row],[Severity Score]]*RiskLogTable[[#This Row],[Likelihood Score ]]</f>
        <v>0</v>
      </c>
      <c r="P161"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61" s="107"/>
      <c r="R161" s="104"/>
      <c r="S161" s="109"/>
      <c r="T161" s="162"/>
      <c r="U161" s="109"/>
      <c r="V161"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61" s="109"/>
      <c r="X161"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61" s="136">
        <f>RiskLogTable[[#This Row],[RESIDUAL Severity Score]]*RiskLogTable[[#This Row],[RESIDUAL Likelihood Score]]</f>
        <v>0</v>
      </c>
      <c r="Z161" s="101"/>
      <c r="AA161" s="108"/>
      <c r="AB161" s="102"/>
      <c r="AC161" s="102"/>
      <c r="AD161" s="102"/>
      <c r="AE161" s="109"/>
      <c r="AF161" s="102" t="b">
        <f>IF(RiskLogTable[[#This Row],[Risk Proximity]]="Short Term (1-3 months)",1,IF(RiskLogTable[[#This Row],[Risk Proximity]]="Imminent (less than 1 month)",0,IF(RiskLogTable[[#This Row],[Risk Proximity]]="Medium Term (4-6 months)",3,IF(RiskLogTable[Risk Proximity]="Long Term (7 months or more)",4))))</f>
        <v>0</v>
      </c>
      <c r="AO161"/>
      <c r="AP161"/>
    </row>
    <row r="162" spans="1:42" hidden="1" x14ac:dyDescent="0.45">
      <c r="A162" s="125"/>
      <c r="B162" s="104"/>
      <c r="C162" s="112"/>
      <c r="D162" s="156"/>
      <c r="E162" s="102"/>
      <c r="F162" s="102"/>
      <c r="G162" s="104"/>
      <c r="H162" s="104"/>
      <c r="I162" s="105"/>
      <c r="J162" s="129">
        <f>IF(RiskLogTable[[#This Row],[Severity]]="Insignificant",1,IF(RiskLogTable[[#This Row],[Severity]]="Minor",2,IF(RiskLogTable[[#This Row],[Severity]]="Moderate",3,IF(RiskLogTable[[#This Row],[Severity]]="Major",4,IF(RiskLogTable[[#This Row],[Severity]]="Significant",5,0)))))</f>
        <v>0</v>
      </c>
      <c r="K162" s="106" t="str">
        <f>IF(RiskLogTable[[#This Row],[Severity Score]]=5,"3",IF(RiskLogTable[[#This Row],[Severity Score]]=4,"2",IF(RiskLogTable[[#This Row],[Severity Score]]=3,"1",IF(RiskLogTable[[#This Row],[Severity Score]]=2,"1",IF(RiskLogTable[[#This Row],[Severity Score]]=1,"1","0")))))</f>
        <v>0</v>
      </c>
      <c r="L162" s="105"/>
      <c r="M162" s="129">
        <f>IF(RiskLogTable[[#This Row],[Likelihood ]]="Rare",1,IF(RiskLogTable[[#This Row],[Likelihood ]]="Unlikely",2,IF(RiskLogTable[[#This Row],[Likelihood ]]="Possible",3,IF(RiskLogTable[[#This Row],[Likelihood ]]="Likely",4,IF(RiskLogTable[[#This Row],[Likelihood ]]="Almost Certain",5,0)))))</f>
        <v>0</v>
      </c>
      <c r="N162" s="106" t="str">
        <f>IF(RiskLogTable[[#This Row],[Likelihood Score ]]=5,"5",IF(RiskLogTable[[#This Row],[Likelihood Score ]]=4,"3",IF(RiskLogTable[[#This Row],[Likelihood Score ]]=3,"1",IF(RiskLogTable[[#This Row],[Likelihood Score ]]=2,"1",IF(RiskLogTable[[#This Row],[Likelihood Score ]]=1,"1","0")))))</f>
        <v>0</v>
      </c>
      <c r="O162" s="133">
        <f>RiskLogTable[[#This Row],[Severity Score]]*RiskLogTable[[#This Row],[Likelihood Score ]]</f>
        <v>0</v>
      </c>
      <c r="P162"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62" s="107"/>
      <c r="R162" s="104"/>
      <c r="S162" s="109"/>
      <c r="T162" s="162"/>
      <c r="U162" s="109"/>
      <c r="V162"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62" s="109"/>
      <c r="X162"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62" s="136">
        <f>RiskLogTable[[#This Row],[RESIDUAL Severity Score]]*RiskLogTable[[#This Row],[RESIDUAL Likelihood Score]]</f>
        <v>0</v>
      </c>
      <c r="Z162" s="101"/>
      <c r="AA162" s="108"/>
      <c r="AB162" s="102"/>
      <c r="AC162" s="102"/>
      <c r="AD162" s="102"/>
      <c r="AE162" s="115"/>
      <c r="AF162" s="102" t="b">
        <f>IF(RiskLogTable[[#This Row],[Risk Proximity]]="Short Term (1-3 months)",1,IF(RiskLogTable[[#This Row],[Risk Proximity]]="Imminent (less than 1 month)",0,IF(RiskLogTable[[#This Row],[Risk Proximity]]="Medium Term (4-6 months)",3,IF(RiskLogTable[Risk Proximity]="Long Term (7 months or more)",4))))</f>
        <v>0</v>
      </c>
      <c r="AO162"/>
      <c r="AP162"/>
    </row>
    <row r="163" spans="1:42" hidden="1" x14ac:dyDescent="0.45">
      <c r="A163" s="125"/>
      <c r="B163" s="104"/>
      <c r="C163" s="112"/>
      <c r="D163" s="156"/>
      <c r="E163" s="102"/>
      <c r="F163" s="102"/>
      <c r="G163" s="104"/>
      <c r="H163" s="104"/>
      <c r="I163" s="105"/>
      <c r="J163" s="129">
        <f>IF(RiskLogTable[[#This Row],[Severity]]="Insignificant",1,IF(RiskLogTable[[#This Row],[Severity]]="Minor",2,IF(RiskLogTable[[#This Row],[Severity]]="Moderate",3,IF(RiskLogTable[[#This Row],[Severity]]="Major",4,IF(RiskLogTable[[#This Row],[Severity]]="Significant",5,0)))))</f>
        <v>0</v>
      </c>
      <c r="K163" s="106" t="str">
        <f>IF(RiskLogTable[[#This Row],[Severity Score]]=5,"3",IF(RiskLogTable[[#This Row],[Severity Score]]=4,"2",IF(RiskLogTable[[#This Row],[Severity Score]]=3,"1",IF(RiskLogTable[[#This Row],[Severity Score]]=2,"1",IF(RiskLogTable[[#This Row],[Severity Score]]=1,"1","0")))))</f>
        <v>0</v>
      </c>
      <c r="L163" s="105"/>
      <c r="M163" s="129">
        <f>IF(RiskLogTable[[#This Row],[Likelihood ]]="Rare",1,IF(RiskLogTable[[#This Row],[Likelihood ]]="Unlikely",2,IF(RiskLogTable[[#This Row],[Likelihood ]]="Possible",3,IF(RiskLogTable[[#This Row],[Likelihood ]]="Likely",4,IF(RiskLogTable[[#This Row],[Likelihood ]]="Almost Certain",5,0)))))</f>
        <v>0</v>
      </c>
      <c r="N163" s="106" t="str">
        <f>IF(RiskLogTable[[#This Row],[Likelihood Score ]]=5,"5",IF(RiskLogTable[[#This Row],[Likelihood Score ]]=4,"3",IF(RiskLogTable[[#This Row],[Likelihood Score ]]=3,"1",IF(RiskLogTable[[#This Row],[Likelihood Score ]]=2,"1",IF(RiskLogTable[[#This Row],[Likelihood Score ]]=1,"1","0")))))</f>
        <v>0</v>
      </c>
      <c r="O163" s="133">
        <f>RiskLogTable[[#This Row],[Severity Score]]*RiskLogTable[[#This Row],[Likelihood Score ]]</f>
        <v>0</v>
      </c>
      <c r="P163"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63" s="107"/>
      <c r="R163" s="104"/>
      <c r="S163" s="109"/>
      <c r="T163" s="162"/>
      <c r="U163" s="109"/>
      <c r="V163"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63" s="109"/>
      <c r="X163"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63" s="136">
        <f>RiskLogTable[[#This Row],[RESIDUAL Severity Score]]*RiskLogTable[[#This Row],[RESIDUAL Likelihood Score]]</f>
        <v>0</v>
      </c>
      <c r="Z163" s="101"/>
      <c r="AA163" s="108"/>
      <c r="AB163" s="102"/>
      <c r="AC163" s="102"/>
      <c r="AD163" s="102"/>
      <c r="AE163" s="109"/>
      <c r="AF163" s="102" t="b">
        <f>IF(RiskLogTable[[#This Row],[Risk Proximity]]="Short Term (1-3 months)",1,IF(RiskLogTable[[#This Row],[Risk Proximity]]="Imminent (less than 1 month)",0,IF(RiskLogTable[[#This Row],[Risk Proximity]]="Medium Term (4-6 months)",3,IF(RiskLogTable[Risk Proximity]="Long Term (7 months or more)",4))))</f>
        <v>0</v>
      </c>
      <c r="AO163"/>
      <c r="AP163"/>
    </row>
    <row r="164" spans="1:42" hidden="1" x14ac:dyDescent="0.45">
      <c r="A164" s="125"/>
      <c r="B164" s="104"/>
      <c r="C164" s="112"/>
      <c r="D164" s="156"/>
      <c r="E164" s="102"/>
      <c r="F164" s="102"/>
      <c r="G164" s="104"/>
      <c r="H164" s="104"/>
      <c r="I164" s="105"/>
      <c r="J164" s="129">
        <f>IF(RiskLogTable[[#This Row],[Severity]]="Insignificant",1,IF(RiskLogTable[[#This Row],[Severity]]="Minor",2,IF(RiskLogTable[[#This Row],[Severity]]="Moderate",3,IF(RiskLogTable[[#This Row],[Severity]]="Major",4,IF(RiskLogTable[[#This Row],[Severity]]="Significant",5,0)))))</f>
        <v>0</v>
      </c>
      <c r="K164" s="106" t="str">
        <f>IF(RiskLogTable[[#This Row],[Severity Score]]=5,"3",IF(RiskLogTable[[#This Row],[Severity Score]]=4,"2",IF(RiskLogTable[[#This Row],[Severity Score]]=3,"1",IF(RiskLogTable[[#This Row],[Severity Score]]=2,"1",IF(RiskLogTable[[#This Row],[Severity Score]]=1,"1","0")))))</f>
        <v>0</v>
      </c>
      <c r="L164" s="105"/>
      <c r="M164" s="129">
        <f>IF(RiskLogTable[[#This Row],[Likelihood ]]="Rare",1,IF(RiskLogTable[[#This Row],[Likelihood ]]="Unlikely",2,IF(RiskLogTable[[#This Row],[Likelihood ]]="Possible",3,IF(RiskLogTable[[#This Row],[Likelihood ]]="Likely",4,IF(RiskLogTable[[#This Row],[Likelihood ]]="Almost Certain",5,0)))))</f>
        <v>0</v>
      </c>
      <c r="N164" s="106" t="str">
        <f>IF(RiskLogTable[[#This Row],[Likelihood Score ]]=5,"5",IF(RiskLogTable[[#This Row],[Likelihood Score ]]=4,"3",IF(RiskLogTable[[#This Row],[Likelihood Score ]]=3,"1",IF(RiskLogTable[[#This Row],[Likelihood Score ]]=2,"1",IF(RiskLogTable[[#This Row],[Likelihood Score ]]=1,"1","0")))))</f>
        <v>0</v>
      </c>
      <c r="O164" s="133">
        <f>RiskLogTable[[#This Row],[Severity Score]]*RiskLogTable[[#This Row],[Likelihood Score ]]</f>
        <v>0</v>
      </c>
      <c r="P164"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64" s="107"/>
      <c r="R164" s="104"/>
      <c r="S164" s="109"/>
      <c r="T164" s="162"/>
      <c r="U164" s="109"/>
      <c r="V164"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64" s="109"/>
      <c r="X164"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64" s="136">
        <f>RiskLogTable[[#This Row],[RESIDUAL Severity Score]]*RiskLogTable[[#This Row],[RESIDUAL Likelihood Score]]</f>
        <v>0</v>
      </c>
      <c r="Z164" s="101"/>
      <c r="AA164" s="108"/>
      <c r="AB164" s="102"/>
      <c r="AC164" s="102"/>
      <c r="AD164" s="102"/>
      <c r="AE164" s="109"/>
      <c r="AF164" s="102" t="b">
        <f>IF(RiskLogTable[[#This Row],[Risk Proximity]]="Short Term (1-3 months)",1,IF(RiskLogTable[[#This Row],[Risk Proximity]]="Imminent (less than 1 month)",0,IF(RiskLogTable[[#This Row],[Risk Proximity]]="Medium Term (4-6 months)",3,IF(RiskLogTable[Risk Proximity]="Long Term (7 months or more)",4))))</f>
        <v>0</v>
      </c>
      <c r="AO164"/>
      <c r="AP164"/>
    </row>
    <row r="165" spans="1:42" hidden="1" x14ac:dyDescent="0.45">
      <c r="A165" s="125"/>
      <c r="B165" s="104"/>
      <c r="C165" s="112"/>
      <c r="D165" s="156"/>
      <c r="E165" s="102"/>
      <c r="F165" s="102"/>
      <c r="G165" s="104"/>
      <c r="H165" s="104"/>
      <c r="I165" s="105"/>
      <c r="J165" s="129">
        <f>IF(RiskLogTable[[#This Row],[Severity]]="Insignificant",1,IF(RiskLogTable[[#This Row],[Severity]]="Minor",2,IF(RiskLogTable[[#This Row],[Severity]]="Moderate",3,IF(RiskLogTable[[#This Row],[Severity]]="Major",4,IF(RiskLogTable[[#This Row],[Severity]]="Significant",5,0)))))</f>
        <v>0</v>
      </c>
      <c r="K165" s="106" t="str">
        <f>IF(RiskLogTable[[#This Row],[Severity Score]]=5,"3",IF(RiskLogTable[[#This Row],[Severity Score]]=4,"2",IF(RiskLogTable[[#This Row],[Severity Score]]=3,"1",IF(RiskLogTable[[#This Row],[Severity Score]]=2,"1",IF(RiskLogTable[[#This Row],[Severity Score]]=1,"1","0")))))</f>
        <v>0</v>
      </c>
      <c r="L165" s="105"/>
      <c r="M165" s="129">
        <f>IF(RiskLogTable[[#This Row],[Likelihood ]]="Rare",1,IF(RiskLogTable[[#This Row],[Likelihood ]]="Unlikely",2,IF(RiskLogTable[[#This Row],[Likelihood ]]="Possible",3,IF(RiskLogTable[[#This Row],[Likelihood ]]="Likely",4,IF(RiskLogTable[[#This Row],[Likelihood ]]="Almost Certain",5,0)))))</f>
        <v>0</v>
      </c>
      <c r="N165" s="106" t="str">
        <f>IF(RiskLogTable[[#This Row],[Likelihood Score ]]=5,"5",IF(RiskLogTable[[#This Row],[Likelihood Score ]]=4,"3",IF(RiskLogTable[[#This Row],[Likelihood Score ]]=3,"1",IF(RiskLogTable[[#This Row],[Likelihood Score ]]=2,"1",IF(RiskLogTable[[#This Row],[Likelihood Score ]]=1,"1","0")))))</f>
        <v>0</v>
      </c>
      <c r="O165" s="133">
        <f>RiskLogTable[[#This Row],[Severity Score]]*RiskLogTable[[#This Row],[Likelihood Score ]]</f>
        <v>0</v>
      </c>
      <c r="P165"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65" s="108"/>
      <c r="R165" s="104"/>
      <c r="S165" s="109"/>
      <c r="T165" s="162"/>
      <c r="U165" s="109"/>
      <c r="V165"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65" s="109"/>
      <c r="X165"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65" s="136">
        <f>RiskLogTable[[#This Row],[RESIDUAL Severity Score]]*RiskLogTable[[#This Row],[RESIDUAL Likelihood Score]]</f>
        <v>0</v>
      </c>
      <c r="Z165" s="101"/>
      <c r="AA165" s="108"/>
      <c r="AB165" s="102"/>
      <c r="AC165" s="102"/>
      <c r="AD165" s="102"/>
      <c r="AE165" s="109"/>
      <c r="AF165" s="102" t="b">
        <f>IF(RiskLogTable[[#This Row],[Risk Proximity]]="Short Term (1-3 months)",1,IF(RiskLogTable[[#This Row],[Risk Proximity]]="Imminent (less than 1 month)",0,IF(RiskLogTable[[#This Row],[Risk Proximity]]="Medium Term (4-6 months)",3,IF(RiskLogTable[Risk Proximity]="Long Term (7 months or more)",4))))</f>
        <v>0</v>
      </c>
      <c r="AO165"/>
      <c r="AP165"/>
    </row>
    <row r="166" spans="1:42" hidden="1" x14ac:dyDescent="0.45">
      <c r="A166" s="125"/>
      <c r="B166" s="104"/>
      <c r="C166" s="112"/>
      <c r="D166" s="156"/>
      <c r="E166" s="102"/>
      <c r="F166" s="102"/>
      <c r="G166" s="104"/>
      <c r="H166" s="104"/>
      <c r="I166" s="105"/>
      <c r="J166" s="129">
        <f>IF(RiskLogTable[[#This Row],[Severity]]="Insignificant",1,IF(RiskLogTable[[#This Row],[Severity]]="Minor",2,IF(RiskLogTable[[#This Row],[Severity]]="Moderate",3,IF(RiskLogTable[[#This Row],[Severity]]="Major",4,IF(RiskLogTable[[#This Row],[Severity]]="Significant",5,0)))))</f>
        <v>0</v>
      </c>
      <c r="K166" s="106" t="str">
        <f>IF(RiskLogTable[[#This Row],[Severity Score]]=5,"3",IF(RiskLogTable[[#This Row],[Severity Score]]=4,"2",IF(RiskLogTable[[#This Row],[Severity Score]]=3,"1",IF(RiskLogTable[[#This Row],[Severity Score]]=2,"1",IF(RiskLogTable[[#This Row],[Severity Score]]=1,"1","0")))))</f>
        <v>0</v>
      </c>
      <c r="L166" s="105"/>
      <c r="M166" s="129">
        <f>IF(RiskLogTable[[#This Row],[Likelihood ]]="Rare",1,IF(RiskLogTable[[#This Row],[Likelihood ]]="Unlikely",2,IF(RiskLogTable[[#This Row],[Likelihood ]]="Possible",3,IF(RiskLogTable[[#This Row],[Likelihood ]]="Likely",4,IF(RiskLogTable[[#This Row],[Likelihood ]]="Almost Certain",5,0)))))</f>
        <v>0</v>
      </c>
      <c r="N166" s="106" t="str">
        <f>IF(RiskLogTable[[#This Row],[Likelihood Score ]]=5,"5",IF(RiskLogTable[[#This Row],[Likelihood Score ]]=4,"3",IF(RiskLogTable[[#This Row],[Likelihood Score ]]=3,"1",IF(RiskLogTable[[#This Row],[Likelihood Score ]]=2,"1",IF(RiskLogTable[[#This Row],[Likelihood Score ]]=1,"1","0")))))</f>
        <v>0</v>
      </c>
      <c r="O166" s="133">
        <f>RiskLogTable[[#This Row],[Severity Score]]*RiskLogTable[[#This Row],[Likelihood Score ]]</f>
        <v>0</v>
      </c>
      <c r="P166"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66" s="107"/>
      <c r="R166" s="104"/>
      <c r="S166" s="109"/>
      <c r="T166" s="162"/>
      <c r="U166" s="109"/>
      <c r="V166"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66" s="109"/>
      <c r="X166"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66" s="136">
        <f>RiskLogTable[[#This Row],[RESIDUAL Severity Score]]*RiskLogTable[[#This Row],[RESIDUAL Likelihood Score]]</f>
        <v>0</v>
      </c>
      <c r="Z166" s="101"/>
      <c r="AA166" s="108"/>
      <c r="AB166" s="102"/>
      <c r="AC166" s="102"/>
      <c r="AD166" s="102"/>
      <c r="AE166" s="109"/>
      <c r="AF166" s="102" t="b">
        <f>IF(RiskLogTable[[#This Row],[Risk Proximity]]="Short Term (1-3 months)",1,IF(RiskLogTable[[#This Row],[Risk Proximity]]="Imminent (less than 1 month)",0,IF(RiskLogTable[[#This Row],[Risk Proximity]]="Medium Term (4-6 months)",3,IF(RiskLogTable[Risk Proximity]="Long Term (7 months or more)",4))))</f>
        <v>0</v>
      </c>
      <c r="AO166"/>
      <c r="AP166"/>
    </row>
    <row r="167" spans="1:42" hidden="1" x14ac:dyDescent="0.45">
      <c r="A167" s="125"/>
      <c r="B167" s="104"/>
      <c r="C167" s="112"/>
      <c r="D167" s="156"/>
      <c r="E167" s="102"/>
      <c r="F167" s="102"/>
      <c r="G167" s="104"/>
      <c r="H167" s="104"/>
      <c r="I167" s="105"/>
      <c r="J167" s="129">
        <f>IF(RiskLogTable[[#This Row],[Severity]]="Insignificant",1,IF(RiskLogTable[[#This Row],[Severity]]="Minor",2,IF(RiskLogTable[[#This Row],[Severity]]="Moderate",3,IF(RiskLogTable[[#This Row],[Severity]]="Major",4,IF(RiskLogTable[[#This Row],[Severity]]="Significant",5,0)))))</f>
        <v>0</v>
      </c>
      <c r="K167" s="106" t="str">
        <f>IF(RiskLogTable[[#This Row],[Severity Score]]=5,"3",IF(RiskLogTable[[#This Row],[Severity Score]]=4,"2",IF(RiskLogTable[[#This Row],[Severity Score]]=3,"1",IF(RiskLogTable[[#This Row],[Severity Score]]=2,"1",IF(RiskLogTable[[#This Row],[Severity Score]]=1,"1","0")))))</f>
        <v>0</v>
      </c>
      <c r="L167" s="105"/>
      <c r="M167" s="129">
        <f>IF(RiskLogTable[[#This Row],[Likelihood ]]="Rare",1,IF(RiskLogTable[[#This Row],[Likelihood ]]="Unlikely",2,IF(RiskLogTable[[#This Row],[Likelihood ]]="Possible",3,IF(RiskLogTable[[#This Row],[Likelihood ]]="Likely",4,IF(RiskLogTable[[#This Row],[Likelihood ]]="Almost Certain",5,0)))))</f>
        <v>0</v>
      </c>
      <c r="N167" s="106" t="str">
        <f>IF(RiskLogTable[[#This Row],[Likelihood Score ]]=5,"5",IF(RiskLogTable[[#This Row],[Likelihood Score ]]=4,"3",IF(RiskLogTable[[#This Row],[Likelihood Score ]]=3,"1",IF(RiskLogTable[[#This Row],[Likelihood Score ]]=2,"1",IF(RiskLogTable[[#This Row],[Likelihood Score ]]=1,"1","0")))))</f>
        <v>0</v>
      </c>
      <c r="O167" s="133">
        <f>RiskLogTable[[#This Row],[Severity Score]]*RiskLogTable[[#This Row],[Likelihood Score ]]</f>
        <v>0</v>
      </c>
      <c r="P167"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67" s="108"/>
      <c r="R167" s="104"/>
      <c r="S167" s="109"/>
      <c r="T167" s="162"/>
      <c r="U167" s="109"/>
      <c r="V167"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67" s="109"/>
      <c r="X167"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67" s="136">
        <f>RiskLogTable[[#This Row],[RESIDUAL Severity Score]]*RiskLogTable[[#This Row],[RESIDUAL Likelihood Score]]</f>
        <v>0</v>
      </c>
      <c r="Z167" s="101"/>
      <c r="AA167" s="108"/>
      <c r="AB167" s="102"/>
      <c r="AC167" s="102"/>
      <c r="AD167" s="102"/>
      <c r="AE167" s="109"/>
      <c r="AF167" s="102" t="b">
        <f>IF(RiskLogTable[[#This Row],[Risk Proximity]]="Short Term (1-3 months)",1,IF(RiskLogTable[[#This Row],[Risk Proximity]]="Imminent (less than 1 month)",0,IF(RiskLogTable[[#This Row],[Risk Proximity]]="Medium Term (4-6 months)",3,IF(RiskLogTable[Risk Proximity]="Long Term (7 months or more)",4))))</f>
        <v>0</v>
      </c>
      <c r="AO167"/>
      <c r="AP167"/>
    </row>
    <row r="168" spans="1:42" hidden="1" x14ac:dyDescent="0.45">
      <c r="A168" s="125"/>
      <c r="B168" s="104"/>
      <c r="C168" s="112"/>
      <c r="D168" s="156"/>
      <c r="E168" s="102"/>
      <c r="F168" s="102"/>
      <c r="G168" s="104"/>
      <c r="H168" s="104"/>
      <c r="I168" s="105"/>
      <c r="J168" s="129">
        <f>IF(RiskLogTable[[#This Row],[Severity]]="Insignificant",1,IF(RiskLogTable[[#This Row],[Severity]]="Minor",2,IF(RiskLogTable[[#This Row],[Severity]]="Moderate",3,IF(RiskLogTable[[#This Row],[Severity]]="Major",4,IF(RiskLogTable[[#This Row],[Severity]]="Significant",5,0)))))</f>
        <v>0</v>
      </c>
      <c r="K168" s="106" t="str">
        <f>IF(RiskLogTable[[#This Row],[Severity Score]]=5,"3",IF(RiskLogTable[[#This Row],[Severity Score]]=4,"2",IF(RiskLogTable[[#This Row],[Severity Score]]=3,"1",IF(RiskLogTable[[#This Row],[Severity Score]]=2,"1",IF(RiskLogTable[[#This Row],[Severity Score]]=1,"1","0")))))</f>
        <v>0</v>
      </c>
      <c r="L168" s="105"/>
      <c r="M168" s="129">
        <f>IF(RiskLogTable[[#This Row],[Likelihood ]]="Rare",1,IF(RiskLogTable[[#This Row],[Likelihood ]]="Unlikely",2,IF(RiskLogTable[[#This Row],[Likelihood ]]="Possible",3,IF(RiskLogTable[[#This Row],[Likelihood ]]="Likely",4,IF(RiskLogTable[[#This Row],[Likelihood ]]="Almost Certain",5,0)))))</f>
        <v>0</v>
      </c>
      <c r="N168" s="106" t="str">
        <f>IF(RiskLogTable[[#This Row],[Likelihood Score ]]=5,"5",IF(RiskLogTable[[#This Row],[Likelihood Score ]]=4,"3",IF(RiskLogTable[[#This Row],[Likelihood Score ]]=3,"1",IF(RiskLogTable[[#This Row],[Likelihood Score ]]=2,"1",IF(RiskLogTable[[#This Row],[Likelihood Score ]]=1,"1","0")))))</f>
        <v>0</v>
      </c>
      <c r="O168" s="133">
        <f>RiskLogTable[[#This Row],[Severity Score]]*RiskLogTable[[#This Row],[Likelihood Score ]]</f>
        <v>0</v>
      </c>
      <c r="P168"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68" s="108"/>
      <c r="R168" s="104"/>
      <c r="S168" s="109"/>
      <c r="T168" s="162"/>
      <c r="U168" s="109"/>
      <c r="V168"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68" s="109"/>
      <c r="X168"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68" s="136">
        <f>RiskLogTable[[#This Row],[RESIDUAL Severity Score]]*RiskLogTable[[#This Row],[RESIDUAL Likelihood Score]]</f>
        <v>0</v>
      </c>
      <c r="Z168" s="101"/>
      <c r="AA168" s="108"/>
      <c r="AB168" s="102"/>
      <c r="AC168" s="104"/>
      <c r="AD168" s="102"/>
      <c r="AE168" s="109"/>
      <c r="AF168" s="102" t="b">
        <f>IF(RiskLogTable[[#This Row],[Risk Proximity]]="Short Term (1-3 months)",1,IF(RiskLogTable[[#This Row],[Risk Proximity]]="Imminent (less than 1 month)",0,IF(RiskLogTable[[#This Row],[Risk Proximity]]="Medium Term (4-6 months)",3,IF(RiskLogTable[Risk Proximity]="Long Term (7 months or more)",4))))</f>
        <v>0</v>
      </c>
      <c r="AO168"/>
      <c r="AP168"/>
    </row>
    <row r="169" spans="1:42" hidden="1" x14ac:dyDescent="0.45">
      <c r="A169" s="125"/>
      <c r="B169" s="104"/>
      <c r="C169" s="112"/>
      <c r="D169" s="156"/>
      <c r="E169" s="102"/>
      <c r="F169" s="102"/>
      <c r="G169" s="104"/>
      <c r="H169" s="104"/>
      <c r="I169" s="105"/>
      <c r="J169" s="129">
        <f>IF(RiskLogTable[[#This Row],[Severity]]="Insignificant",1,IF(RiskLogTable[[#This Row],[Severity]]="Minor",2,IF(RiskLogTable[[#This Row],[Severity]]="Moderate",3,IF(RiskLogTable[[#This Row],[Severity]]="Major",4,IF(RiskLogTable[[#This Row],[Severity]]="Significant",5,0)))))</f>
        <v>0</v>
      </c>
      <c r="K169" s="106" t="str">
        <f>IF(RiskLogTable[[#This Row],[Severity Score]]=5,"3",IF(RiskLogTable[[#This Row],[Severity Score]]=4,"2",IF(RiskLogTable[[#This Row],[Severity Score]]=3,"1",IF(RiskLogTable[[#This Row],[Severity Score]]=2,"1",IF(RiskLogTable[[#This Row],[Severity Score]]=1,"1","0")))))</f>
        <v>0</v>
      </c>
      <c r="L169" s="105"/>
      <c r="M169" s="129">
        <f>IF(RiskLogTable[[#This Row],[Likelihood ]]="Rare",1,IF(RiskLogTable[[#This Row],[Likelihood ]]="Unlikely",2,IF(RiskLogTable[[#This Row],[Likelihood ]]="Possible",3,IF(RiskLogTable[[#This Row],[Likelihood ]]="Likely",4,IF(RiskLogTable[[#This Row],[Likelihood ]]="Almost Certain",5,0)))))</f>
        <v>0</v>
      </c>
      <c r="N169" s="106" t="str">
        <f>IF(RiskLogTable[[#This Row],[Likelihood Score ]]=5,"5",IF(RiskLogTable[[#This Row],[Likelihood Score ]]=4,"3",IF(RiskLogTable[[#This Row],[Likelihood Score ]]=3,"1",IF(RiskLogTable[[#This Row],[Likelihood Score ]]=2,"1",IF(RiskLogTable[[#This Row],[Likelihood Score ]]=1,"1","0")))))</f>
        <v>0</v>
      </c>
      <c r="O169" s="133">
        <f>RiskLogTable[[#This Row],[Severity Score]]*RiskLogTable[[#This Row],[Likelihood Score ]]</f>
        <v>0</v>
      </c>
      <c r="P169"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69" s="108"/>
      <c r="R169" s="104"/>
      <c r="S169" s="109"/>
      <c r="T169" s="162"/>
      <c r="U169" s="109"/>
      <c r="V169"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69" s="109"/>
      <c r="X169"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69" s="136">
        <f>RiskLogTable[[#This Row],[RESIDUAL Severity Score]]*RiskLogTable[[#This Row],[RESIDUAL Likelihood Score]]</f>
        <v>0</v>
      </c>
      <c r="Z169" s="101"/>
      <c r="AA169" s="108"/>
      <c r="AB169" s="102"/>
      <c r="AC169" s="102"/>
      <c r="AD169" s="102"/>
      <c r="AE169" s="109"/>
      <c r="AF169" s="102" t="b">
        <f>IF(RiskLogTable[[#This Row],[Risk Proximity]]="Short Term (1-3 months)",1,IF(RiskLogTable[[#This Row],[Risk Proximity]]="Imminent (less than 1 month)",0,IF(RiskLogTable[[#This Row],[Risk Proximity]]="Medium Term (4-6 months)",3,IF(RiskLogTable[Risk Proximity]="Long Term (7 months or more)",4))))</f>
        <v>0</v>
      </c>
      <c r="AO169"/>
      <c r="AP169"/>
    </row>
    <row r="170" spans="1:42" hidden="1" x14ac:dyDescent="0.45">
      <c r="A170" s="125"/>
      <c r="B170" s="104"/>
      <c r="C170" s="112"/>
      <c r="D170" s="156"/>
      <c r="E170" s="102"/>
      <c r="F170" s="102"/>
      <c r="G170" s="104"/>
      <c r="H170" s="104"/>
      <c r="I170" s="105"/>
      <c r="J170" s="129">
        <f>IF(RiskLogTable[[#This Row],[Severity]]="Insignificant",1,IF(RiskLogTable[[#This Row],[Severity]]="Minor",2,IF(RiskLogTable[[#This Row],[Severity]]="Moderate",3,IF(RiskLogTable[[#This Row],[Severity]]="Major",4,IF(RiskLogTable[[#This Row],[Severity]]="Significant",5,0)))))</f>
        <v>0</v>
      </c>
      <c r="K170" s="106" t="str">
        <f>IF(RiskLogTable[[#This Row],[Severity Score]]=5,"3",IF(RiskLogTable[[#This Row],[Severity Score]]=4,"2",IF(RiskLogTable[[#This Row],[Severity Score]]=3,"1",IF(RiskLogTable[[#This Row],[Severity Score]]=2,"1",IF(RiskLogTable[[#This Row],[Severity Score]]=1,"1","0")))))</f>
        <v>0</v>
      </c>
      <c r="L170" s="105"/>
      <c r="M170" s="129">
        <f>IF(RiskLogTable[[#This Row],[Likelihood ]]="Rare",1,IF(RiskLogTable[[#This Row],[Likelihood ]]="Unlikely",2,IF(RiskLogTable[[#This Row],[Likelihood ]]="Possible",3,IF(RiskLogTable[[#This Row],[Likelihood ]]="Likely",4,IF(RiskLogTable[[#This Row],[Likelihood ]]="Almost Certain",5,0)))))</f>
        <v>0</v>
      </c>
      <c r="N170" s="106" t="str">
        <f>IF(RiskLogTable[[#This Row],[Likelihood Score ]]=5,"5",IF(RiskLogTable[[#This Row],[Likelihood Score ]]=4,"3",IF(RiskLogTable[[#This Row],[Likelihood Score ]]=3,"1",IF(RiskLogTable[[#This Row],[Likelihood Score ]]=2,"1",IF(RiskLogTable[[#This Row],[Likelihood Score ]]=1,"1","0")))))</f>
        <v>0</v>
      </c>
      <c r="O170" s="133">
        <f>RiskLogTable[[#This Row],[Severity Score]]*RiskLogTable[[#This Row],[Likelihood Score ]]</f>
        <v>0</v>
      </c>
      <c r="P170"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R170" s="169"/>
      <c r="S170" s="101"/>
      <c r="T170" s="162"/>
      <c r="U170" s="101"/>
      <c r="V170"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70" s="101"/>
      <c r="X170"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70" s="130">
        <f>RiskLogTable[[#This Row],[RESIDUAL Severity Score]]*RiskLogTable[[#This Row],[RESIDUAL Likelihood Score]]</f>
        <v>0</v>
      </c>
      <c r="Z170" s="101"/>
      <c r="AA170" s="102"/>
      <c r="AB170" s="102"/>
      <c r="AC170" s="102"/>
      <c r="AD170" s="102"/>
      <c r="AE170" s="109"/>
      <c r="AF170" s="102" t="b">
        <f>IF(RiskLogTable[[#This Row],[Risk Proximity]]="Short Term (1-3 months)",1,IF(RiskLogTable[[#This Row],[Risk Proximity]]="Imminent (less than 1 month)",0,IF(RiskLogTable[[#This Row],[Risk Proximity]]="Medium Term (4-6 months)",3,IF(RiskLogTable[Risk Proximity]="Long Term (7 months or more)",4))))</f>
        <v>0</v>
      </c>
      <c r="AO170"/>
      <c r="AP170"/>
    </row>
    <row r="171" spans="1:42" hidden="1" x14ac:dyDescent="0.45">
      <c r="A171" s="125"/>
      <c r="B171" s="104"/>
      <c r="C171" s="112"/>
      <c r="D171" s="160"/>
      <c r="E171" s="102"/>
      <c r="F171" s="102"/>
      <c r="G171" s="104"/>
      <c r="H171" s="109"/>
      <c r="I171" s="143"/>
      <c r="J171" s="129">
        <f>IF(RiskLogTable[[#This Row],[Severity]]="Insignificant",1,IF(RiskLogTable[[#This Row],[Severity]]="Minor",2,IF(RiskLogTable[[#This Row],[Severity]]="Moderate",3,IF(RiskLogTable[[#This Row],[Severity]]="Major",4,IF(RiskLogTable[[#This Row],[Severity]]="Significant",5,0)))))</f>
        <v>0</v>
      </c>
      <c r="K171" s="106" t="str">
        <f>IF(RiskLogTable[[#This Row],[Severity Score]]=5,"3",IF(RiskLogTable[[#This Row],[Severity Score]]=4,"2",IF(RiskLogTable[[#This Row],[Severity Score]]=3,"1",IF(RiskLogTable[[#This Row],[Severity Score]]=2,"1",IF(RiskLogTable[[#This Row],[Severity Score]]=1,"1","0")))))</f>
        <v>0</v>
      </c>
      <c r="L171" s="143"/>
      <c r="M171" s="129">
        <f>IF(RiskLogTable[[#This Row],[Likelihood ]]="Rare",1,IF(RiskLogTable[[#This Row],[Likelihood ]]="Unlikely",2,IF(RiskLogTable[[#This Row],[Likelihood ]]="Possible",3,IF(RiskLogTable[[#This Row],[Likelihood ]]="Likely",4,IF(RiskLogTable[[#This Row],[Likelihood ]]="Almost Certain",5,0)))))</f>
        <v>0</v>
      </c>
      <c r="N171" s="106" t="str">
        <f>IF(RiskLogTable[[#This Row],[Likelihood Score ]]=5,"5",IF(RiskLogTable[[#This Row],[Likelihood Score ]]=4,"3",IF(RiskLogTable[[#This Row],[Likelihood Score ]]=3,"1",IF(RiskLogTable[[#This Row],[Likelihood Score ]]=2,"1",IF(RiskLogTable[[#This Row],[Likelihood Score ]]=1,"1","0")))))</f>
        <v>0</v>
      </c>
      <c r="O171" s="133">
        <f>RiskLogTable[[#This Row],[Severity Score]]*RiskLogTable[[#This Row],[Likelihood Score ]]</f>
        <v>0</v>
      </c>
      <c r="P171"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R171" s="153"/>
      <c r="S171" s="101"/>
      <c r="T171" s="162"/>
      <c r="U171" s="101"/>
      <c r="V171"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71" s="101"/>
      <c r="X171"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71" s="130">
        <f>RiskLogTable[[#This Row],[RESIDUAL Severity Score]]*RiskLogTable[[#This Row],[RESIDUAL Likelihood Score]]</f>
        <v>0</v>
      </c>
      <c r="Z171" s="101"/>
      <c r="AA171" s="102"/>
      <c r="AB171" s="102"/>
      <c r="AC171" s="102"/>
      <c r="AD171" s="102"/>
      <c r="AE171" s="115"/>
      <c r="AF171" s="102" t="b">
        <f>IF(RiskLogTable[[#This Row],[Risk Proximity]]="Short Term (1-3 months)",1,IF(RiskLogTable[[#This Row],[Risk Proximity]]="Imminent (less than 1 month)",0,IF(RiskLogTable[[#This Row],[Risk Proximity]]="Medium Term (4-6 months)",3,IF(RiskLogTable[Risk Proximity]="Long Term (7 months or more)",4))))</f>
        <v>0</v>
      </c>
      <c r="AO171"/>
      <c r="AP171"/>
    </row>
    <row r="172" spans="1:42" hidden="1" x14ac:dyDescent="0.45">
      <c r="A172" s="125"/>
      <c r="B172" s="104"/>
      <c r="C172" s="112"/>
      <c r="D172" s="156"/>
      <c r="E172" s="102"/>
      <c r="F172" s="102"/>
      <c r="G172" s="104"/>
      <c r="H172" s="109"/>
      <c r="I172" s="143"/>
      <c r="J172" s="129">
        <f>IF(RiskLogTable[[#This Row],[Severity]]="Insignificant",1,IF(RiskLogTable[[#This Row],[Severity]]="Minor",2,IF(RiskLogTable[[#This Row],[Severity]]="Moderate",3,IF(RiskLogTable[[#This Row],[Severity]]="Major",4,IF(RiskLogTable[[#This Row],[Severity]]="Significant",5,0)))))</f>
        <v>0</v>
      </c>
      <c r="K172" s="106" t="str">
        <f>IF(RiskLogTable[[#This Row],[Severity Score]]=5,"3",IF(RiskLogTable[[#This Row],[Severity Score]]=4,"2",IF(RiskLogTable[[#This Row],[Severity Score]]=3,"1",IF(RiskLogTable[[#This Row],[Severity Score]]=2,"1",IF(RiskLogTable[[#This Row],[Severity Score]]=1,"1","0")))))</f>
        <v>0</v>
      </c>
      <c r="L172" s="143"/>
      <c r="M172" s="129">
        <f>IF(RiskLogTable[[#This Row],[Likelihood ]]="Rare",1,IF(RiskLogTable[[#This Row],[Likelihood ]]="Unlikely",2,IF(RiskLogTable[[#This Row],[Likelihood ]]="Possible",3,IF(RiskLogTable[[#This Row],[Likelihood ]]="Likely",4,IF(RiskLogTable[[#This Row],[Likelihood ]]="Almost Certain",5,0)))))</f>
        <v>0</v>
      </c>
      <c r="N172" s="106" t="str">
        <f>IF(RiskLogTable[[#This Row],[Likelihood Score ]]=5,"5",IF(RiskLogTable[[#This Row],[Likelihood Score ]]=4,"3",IF(RiskLogTable[[#This Row],[Likelihood Score ]]=3,"1",IF(RiskLogTable[[#This Row],[Likelihood Score ]]=2,"1",IF(RiskLogTable[[#This Row],[Likelihood Score ]]=1,"1","0")))))</f>
        <v>0</v>
      </c>
      <c r="O172" s="133">
        <f>RiskLogTable[[#This Row],[Severity Score]]*RiskLogTable[[#This Row],[Likelihood Score ]]</f>
        <v>0</v>
      </c>
      <c r="P172"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R172" s="153"/>
      <c r="S172" s="101"/>
      <c r="T172" s="162"/>
      <c r="U172" s="101"/>
      <c r="V172"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72" s="101"/>
      <c r="X172"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72" s="130">
        <f>RiskLogTable[[#This Row],[RESIDUAL Severity Score]]*RiskLogTable[[#This Row],[RESIDUAL Likelihood Score]]</f>
        <v>0</v>
      </c>
      <c r="Z172" s="101"/>
      <c r="AA172" s="102"/>
      <c r="AB172" s="102"/>
      <c r="AC172" s="102"/>
      <c r="AD172" s="102"/>
      <c r="AE172" s="115"/>
      <c r="AF172" s="102" t="b">
        <f>IF(RiskLogTable[[#This Row],[Risk Proximity]]="Short Term (1-3 months)",1,IF(RiskLogTable[[#This Row],[Risk Proximity]]="Imminent (less than 1 month)",0,IF(RiskLogTable[[#This Row],[Risk Proximity]]="Medium Term (4-6 months)",3,IF(RiskLogTable[Risk Proximity]="Long Term (7 months or more)",4))))</f>
        <v>0</v>
      </c>
      <c r="AO172"/>
      <c r="AP172"/>
    </row>
    <row r="173" spans="1:42" hidden="1" x14ac:dyDescent="0.45">
      <c r="A173" s="125"/>
      <c r="B173" s="104"/>
      <c r="C173" s="112"/>
      <c r="D173" s="160"/>
      <c r="E173" s="102"/>
      <c r="F173" s="102"/>
      <c r="G173" s="104"/>
      <c r="H173" s="109"/>
      <c r="I173" s="143"/>
      <c r="J173" s="129">
        <f>IF(RiskLogTable[[#This Row],[Severity]]="Insignificant",1,IF(RiskLogTable[[#This Row],[Severity]]="Minor",2,IF(RiskLogTable[[#This Row],[Severity]]="Moderate",3,IF(RiskLogTable[[#This Row],[Severity]]="Major",4,IF(RiskLogTable[[#This Row],[Severity]]="Significant",5,0)))))</f>
        <v>0</v>
      </c>
      <c r="K173" s="106" t="str">
        <f>IF(RiskLogTable[[#This Row],[Severity Score]]=5,"3",IF(RiskLogTable[[#This Row],[Severity Score]]=4,"2",IF(RiskLogTable[[#This Row],[Severity Score]]=3,"1",IF(RiskLogTable[[#This Row],[Severity Score]]=2,"1",IF(RiskLogTable[[#This Row],[Severity Score]]=1,"1","0")))))</f>
        <v>0</v>
      </c>
      <c r="L173" s="143"/>
      <c r="M173" s="129">
        <f>IF(RiskLogTable[[#This Row],[Likelihood ]]="Rare",1,IF(RiskLogTable[[#This Row],[Likelihood ]]="Unlikely",2,IF(RiskLogTable[[#This Row],[Likelihood ]]="Possible",3,IF(RiskLogTable[[#This Row],[Likelihood ]]="Likely",4,IF(RiskLogTable[[#This Row],[Likelihood ]]="Almost Certain",5,0)))))</f>
        <v>0</v>
      </c>
      <c r="N173" s="106" t="str">
        <f>IF(RiskLogTable[[#This Row],[Likelihood Score ]]=5,"5",IF(RiskLogTable[[#This Row],[Likelihood Score ]]=4,"3",IF(RiskLogTable[[#This Row],[Likelihood Score ]]=3,"1",IF(RiskLogTable[[#This Row],[Likelihood Score ]]=2,"1",IF(RiskLogTable[[#This Row],[Likelihood Score ]]=1,"1","0")))))</f>
        <v>0</v>
      </c>
      <c r="O173" s="133">
        <f>RiskLogTable[[#This Row],[Severity Score]]*RiskLogTable[[#This Row],[Likelihood Score ]]</f>
        <v>0</v>
      </c>
      <c r="P173"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R173" s="153"/>
      <c r="S173" s="101"/>
      <c r="T173" s="162"/>
      <c r="U173" s="101"/>
      <c r="V173"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73" s="101"/>
      <c r="X173"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73" s="130">
        <f>RiskLogTable[[#This Row],[RESIDUAL Severity Score]]*RiskLogTable[[#This Row],[RESIDUAL Likelihood Score]]</f>
        <v>0</v>
      </c>
      <c r="Z173" s="101"/>
      <c r="AA173" s="102"/>
      <c r="AB173" s="102"/>
      <c r="AC173" s="102"/>
      <c r="AD173" s="102"/>
      <c r="AE173" s="109"/>
      <c r="AF173" s="102" t="b">
        <f>IF(RiskLogTable[[#This Row],[Risk Proximity]]="Short Term (1-3 months)",1,IF(RiskLogTable[[#This Row],[Risk Proximity]]="Imminent (less than 1 month)",0,IF(RiskLogTable[[#This Row],[Risk Proximity]]="Medium Term (4-6 months)",3,IF(RiskLogTable[Risk Proximity]="Long Term (7 months or more)",4))))</f>
        <v>0</v>
      </c>
      <c r="AO173"/>
      <c r="AP173"/>
    </row>
    <row r="174" spans="1:42" hidden="1" x14ac:dyDescent="0.45">
      <c r="A174" s="125"/>
      <c r="B174" s="104"/>
      <c r="C174" s="112"/>
      <c r="D174" s="156"/>
      <c r="E174" s="102"/>
      <c r="F174" s="102"/>
      <c r="G174" s="104"/>
      <c r="H174" s="109"/>
      <c r="I174" s="143"/>
      <c r="J174" s="129">
        <f>IF(RiskLogTable[[#This Row],[Severity]]="Insignificant",1,IF(RiskLogTable[[#This Row],[Severity]]="Minor",2,IF(RiskLogTable[[#This Row],[Severity]]="Moderate",3,IF(RiskLogTable[[#This Row],[Severity]]="Major",4,IF(RiskLogTable[[#This Row],[Severity]]="Significant",5,0)))))</f>
        <v>0</v>
      </c>
      <c r="K174" s="106" t="str">
        <f>IF(RiskLogTable[[#This Row],[Severity Score]]=5,"3",IF(RiskLogTable[[#This Row],[Severity Score]]=4,"2",IF(RiskLogTable[[#This Row],[Severity Score]]=3,"1",IF(RiskLogTable[[#This Row],[Severity Score]]=2,"1",IF(RiskLogTable[[#This Row],[Severity Score]]=1,"1","0")))))</f>
        <v>0</v>
      </c>
      <c r="L174" s="143"/>
      <c r="M174" s="129">
        <f>IF(RiskLogTable[[#This Row],[Likelihood ]]="Rare",1,IF(RiskLogTable[[#This Row],[Likelihood ]]="Unlikely",2,IF(RiskLogTable[[#This Row],[Likelihood ]]="Possible",3,IF(RiskLogTable[[#This Row],[Likelihood ]]="Likely",4,IF(RiskLogTable[[#This Row],[Likelihood ]]="Almost Certain",5,0)))))</f>
        <v>0</v>
      </c>
      <c r="N174" s="106" t="str">
        <f>IF(RiskLogTable[[#This Row],[Likelihood Score ]]=5,"5",IF(RiskLogTable[[#This Row],[Likelihood Score ]]=4,"3",IF(RiskLogTable[[#This Row],[Likelihood Score ]]=3,"1",IF(RiskLogTable[[#This Row],[Likelihood Score ]]=2,"1",IF(RiskLogTable[[#This Row],[Likelihood Score ]]=1,"1","0")))))</f>
        <v>0</v>
      </c>
      <c r="O174" s="133">
        <f>RiskLogTable[[#This Row],[Severity Score]]*RiskLogTable[[#This Row],[Likelihood Score ]]</f>
        <v>0</v>
      </c>
      <c r="P174"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R174" s="153"/>
      <c r="S174" s="101"/>
      <c r="T174" s="162"/>
      <c r="U174" s="101"/>
      <c r="V174"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74" s="101"/>
      <c r="X174"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74" s="130">
        <f>RiskLogTable[[#This Row],[RESIDUAL Severity Score]]*RiskLogTable[[#This Row],[RESIDUAL Likelihood Score]]</f>
        <v>0</v>
      </c>
      <c r="Z174" s="101"/>
      <c r="AA174" s="102"/>
      <c r="AB174" s="102"/>
      <c r="AC174" s="102"/>
      <c r="AD174" s="102"/>
      <c r="AE174" s="109"/>
      <c r="AF174" s="102" t="b">
        <f>IF(RiskLogTable[[#This Row],[Risk Proximity]]="Short Term (1-3 months)",1,IF(RiskLogTable[[#This Row],[Risk Proximity]]="Imminent (less than 1 month)",0,IF(RiskLogTable[[#This Row],[Risk Proximity]]="Medium Term (4-6 months)",3,IF(RiskLogTable[Risk Proximity]="Long Term (7 months or more)",4))))</f>
        <v>0</v>
      </c>
      <c r="AO174"/>
      <c r="AP174"/>
    </row>
    <row r="175" spans="1:42" hidden="1" x14ac:dyDescent="0.45">
      <c r="A175" s="125"/>
      <c r="B175" s="104"/>
      <c r="C175" s="112"/>
      <c r="D175" s="156"/>
      <c r="E175" s="102"/>
      <c r="F175" s="102"/>
      <c r="G175" s="104"/>
      <c r="H175" s="109"/>
      <c r="I175" s="143"/>
      <c r="J175" s="129">
        <f>IF(RiskLogTable[[#This Row],[Severity]]="Insignificant",1,IF(RiskLogTable[[#This Row],[Severity]]="Minor",2,IF(RiskLogTable[[#This Row],[Severity]]="Moderate",3,IF(RiskLogTable[[#This Row],[Severity]]="Major",4,IF(RiskLogTable[[#This Row],[Severity]]="Significant",5,0)))))</f>
        <v>0</v>
      </c>
      <c r="K175" s="106" t="str">
        <f>IF(RiskLogTable[[#This Row],[Severity Score]]=5,"3",IF(RiskLogTable[[#This Row],[Severity Score]]=4,"2",IF(RiskLogTable[[#This Row],[Severity Score]]=3,"1",IF(RiskLogTable[[#This Row],[Severity Score]]=2,"1",IF(RiskLogTable[[#This Row],[Severity Score]]=1,"1","0")))))</f>
        <v>0</v>
      </c>
      <c r="L175" s="143"/>
      <c r="M175" s="129">
        <f>IF(RiskLogTable[[#This Row],[Likelihood ]]="Rare",1,IF(RiskLogTable[[#This Row],[Likelihood ]]="Unlikely",2,IF(RiskLogTable[[#This Row],[Likelihood ]]="Possible",3,IF(RiskLogTable[[#This Row],[Likelihood ]]="Likely",4,IF(RiskLogTable[[#This Row],[Likelihood ]]="Almost Certain",5,0)))))</f>
        <v>0</v>
      </c>
      <c r="N175" s="106" t="str">
        <f>IF(RiskLogTable[[#This Row],[Likelihood Score ]]=5,"5",IF(RiskLogTable[[#This Row],[Likelihood Score ]]=4,"3",IF(RiskLogTable[[#This Row],[Likelihood Score ]]=3,"1",IF(RiskLogTable[[#This Row],[Likelihood Score ]]=2,"1",IF(RiskLogTable[[#This Row],[Likelihood Score ]]=1,"1","0")))))</f>
        <v>0</v>
      </c>
      <c r="O175" s="133">
        <f>RiskLogTable[[#This Row],[Severity Score]]*RiskLogTable[[#This Row],[Likelihood Score ]]</f>
        <v>0</v>
      </c>
      <c r="P175"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75" s="170"/>
      <c r="R175" s="153"/>
      <c r="S175" s="101"/>
      <c r="T175" s="162"/>
      <c r="U175" s="101"/>
      <c r="V175"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75" s="101"/>
      <c r="X175"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75" s="130">
        <f>RiskLogTable[[#This Row],[RESIDUAL Severity Score]]*RiskLogTable[[#This Row],[RESIDUAL Likelihood Score]]</f>
        <v>0</v>
      </c>
      <c r="Z175" s="101"/>
      <c r="AA175" s="102"/>
      <c r="AB175" s="102"/>
      <c r="AC175" s="102"/>
      <c r="AD175" s="102"/>
      <c r="AE175" s="109"/>
      <c r="AF175" s="102" t="b">
        <f>IF(RiskLogTable[[#This Row],[Risk Proximity]]="Short Term (1-3 months)",1,IF(RiskLogTable[[#This Row],[Risk Proximity]]="Imminent (less than 1 month)",0,IF(RiskLogTable[[#This Row],[Risk Proximity]]="Medium Term (4-6 months)",3,IF(RiskLogTable[Risk Proximity]="Long Term (7 months or more)",4))))</f>
        <v>0</v>
      </c>
      <c r="AO175"/>
      <c r="AP175"/>
    </row>
    <row r="176" spans="1:42" hidden="1" x14ac:dyDescent="0.45">
      <c r="A176" s="125"/>
      <c r="B176" s="104"/>
      <c r="C176" s="112"/>
      <c r="D176" s="104"/>
      <c r="E176" s="102"/>
      <c r="F176" s="102"/>
      <c r="G176" s="104"/>
      <c r="H176" s="109"/>
      <c r="I176" s="143"/>
      <c r="J176" s="129">
        <f>IF(RiskLogTable[[#This Row],[Severity]]="Insignificant",1,IF(RiskLogTable[[#This Row],[Severity]]="Minor",2,IF(RiskLogTable[[#This Row],[Severity]]="Moderate",3,IF(RiskLogTable[[#This Row],[Severity]]="Major",4,IF(RiskLogTable[[#This Row],[Severity]]="Significant",5,0)))))</f>
        <v>0</v>
      </c>
      <c r="K176" s="106" t="str">
        <f>IF(RiskLogTable[[#This Row],[Severity Score]]=5,"3",IF(RiskLogTable[[#This Row],[Severity Score]]=4,"2",IF(RiskLogTable[[#This Row],[Severity Score]]=3,"1",IF(RiskLogTable[[#This Row],[Severity Score]]=2,"1",IF(RiskLogTable[[#This Row],[Severity Score]]=1,"1","0")))))</f>
        <v>0</v>
      </c>
      <c r="L176" s="143"/>
      <c r="M176" s="129">
        <f>IF(RiskLogTable[[#This Row],[Likelihood ]]="Rare",1,IF(RiskLogTable[[#This Row],[Likelihood ]]="Unlikely",2,IF(RiskLogTable[[#This Row],[Likelihood ]]="Possible",3,IF(RiskLogTable[[#This Row],[Likelihood ]]="Likely",4,IF(RiskLogTable[[#This Row],[Likelihood ]]="Almost Certain",5,0)))))</f>
        <v>0</v>
      </c>
      <c r="N176" s="106" t="str">
        <f>IF(RiskLogTable[[#This Row],[Likelihood Score ]]=5,"5",IF(RiskLogTable[[#This Row],[Likelihood Score ]]=4,"3",IF(RiskLogTable[[#This Row],[Likelihood Score ]]=3,"1",IF(RiskLogTable[[#This Row],[Likelihood Score ]]=2,"1",IF(RiskLogTable[[#This Row],[Likelihood Score ]]=1,"1","0")))))</f>
        <v>0</v>
      </c>
      <c r="O176" s="133">
        <f>RiskLogTable[[#This Row],[Severity Score]]*RiskLogTable[[#This Row],[Likelihood Score ]]</f>
        <v>0</v>
      </c>
      <c r="P176"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76" s="102"/>
      <c r="R176" s="104"/>
      <c r="S176" s="101"/>
      <c r="T176" s="150"/>
      <c r="U176" s="101"/>
      <c r="V176"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76" s="101"/>
      <c r="X176"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76" s="130">
        <f>RiskLogTable[[#This Row],[RESIDUAL Severity Score]]*RiskLogTable[[#This Row],[RESIDUAL Likelihood Score]]</f>
        <v>0</v>
      </c>
      <c r="Z176" s="101"/>
      <c r="AA176" s="102"/>
      <c r="AB176" s="102"/>
      <c r="AC176" s="102"/>
      <c r="AD176" s="102"/>
      <c r="AE176" s="109"/>
      <c r="AF176" s="102" t="b">
        <f>IF(RiskLogTable[[#This Row],[Risk Proximity]]="Short Term (1-3 months)",1,IF(RiskLogTable[[#This Row],[Risk Proximity]]="Imminent (less than 1 month)",0,IF(RiskLogTable[[#This Row],[Risk Proximity]]="Medium Term (4-6 months)",3,IF(RiskLogTable[Risk Proximity]="Long Term (7 months or more)",4))))</f>
        <v>0</v>
      </c>
      <c r="AO176"/>
      <c r="AP176"/>
    </row>
    <row r="177" spans="1:42" hidden="1" x14ac:dyDescent="0.45">
      <c r="A177" s="125"/>
      <c r="B177" s="104"/>
      <c r="C177" s="112"/>
      <c r="D177" s="156"/>
      <c r="E177" s="102"/>
      <c r="F177" s="102"/>
      <c r="G177" s="104"/>
      <c r="H177" s="104"/>
      <c r="I177" s="105"/>
      <c r="J177" s="129">
        <f>IF(RiskLogTable[[#This Row],[Severity]]="Insignificant",1,IF(RiskLogTable[[#This Row],[Severity]]="Minor",2,IF(RiskLogTable[[#This Row],[Severity]]="Moderate",3,IF(RiskLogTable[[#This Row],[Severity]]="Major",4,IF(RiskLogTable[[#This Row],[Severity]]="Significant",5,0)))))</f>
        <v>0</v>
      </c>
      <c r="K177" s="106" t="str">
        <f>IF(RiskLogTable[[#This Row],[Severity Score]]=5,"3",IF(RiskLogTable[[#This Row],[Severity Score]]=4,"2",IF(RiskLogTable[[#This Row],[Severity Score]]=3,"1",IF(RiskLogTable[[#This Row],[Severity Score]]=2,"1",IF(RiskLogTable[[#This Row],[Severity Score]]=1,"1","0")))))</f>
        <v>0</v>
      </c>
      <c r="L177" s="105"/>
      <c r="M177" s="129">
        <f>IF(RiskLogTable[[#This Row],[Likelihood ]]="Rare",1,IF(RiskLogTable[[#This Row],[Likelihood ]]="Unlikely",2,IF(RiskLogTable[[#This Row],[Likelihood ]]="Possible",3,IF(RiskLogTable[[#This Row],[Likelihood ]]="Likely",4,IF(RiskLogTable[[#This Row],[Likelihood ]]="Almost Certain",5,0)))))</f>
        <v>0</v>
      </c>
      <c r="N177" s="106" t="str">
        <f>IF(RiskLogTable[[#This Row],[Likelihood Score ]]=5,"5",IF(RiskLogTable[[#This Row],[Likelihood Score ]]=4,"3",IF(RiskLogTable[[#This Row],[Likelihood Score ]]=3,"1",IF(RiskLogTable[[#This Row],[Likelihood Score ]]=2,"1",IF(RiskLogTable[[#This Row],[Likelihood Score ]]=1,"1","0")))))</f>
        <v>0</v>
      </c>
      <c r="O177" s="133">
        <f>RiskLogTable[[#This Row],[Severity Score]]*RiskLogTable[[#This Row],[Likelihood Score ]]</f>
        <v>0</v>
      </c>
      <c r="P177"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77" s="107"/>
      <c r="R177" s="104"/>
      <c r="S177" s="109"/>
      <c r="T177" s="162"/>
      <c r="U177" s="109"/>
      <c r="V177"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77" s="109"/>
      <c r="X177"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77" s="136">
        <f>RiskLogTable[[#This Row],[RESIDUAL Severity Score]]*RiskLogTable[[#This Row],[RESIDUAL Likelihood Score]]</f>
        <v>0</v>
      </c>
      <c r="Z177" s="101"/>
      <c r="AA177" s="108"/>
      <c r="AB177" s="102"/>
      <c r="AC177" s="108"/>
      <c r="AD177" s="108"/>
      <c r="AE177" s="115"/>
      <c r="AF177" s="102" t="b">
        <f>IF(RiskLogTable[[#This Row],[Risk Proximity]]="Short Term (1-3 months)",1,IF(RiskLogTable[[#This Row],[Risk Proximity]]="Imminent (less than 1 month)",0,IF(RiskLogTable[[#This Row],[Risk Proximity]]="Medium Term (4-6 months)",3,IF(RiskLogTable[Risk Proximity]="Long Term (7 months or more)",4))))</f>
        <v>0</v>
      </c>
      <c r="AO177"/>
      <c r="AP177"/>
    </row>
    <row r="178" spans="1:42" hidden="1" x14ac:dyDescent="0.45">
      <c r="A178" s="125"/>
      <c r="B178" s="104"/>
      <c r="C178" s="112"/>
      <c r="D178" s="156"/>
      <c r="E178" s="102"/>
      <c r="F178" s="102"/>
      <c r="G178" s="104"/>
      <c r="H178" s="104"/>
      <c r="I178" s="105"/>
      <c r="J178" s="129">
        <f>IF(RiskLogTable[[#This Row],[Severity]]="Insignificant",1,IF(RiskLogTable[[#This Row],[Severity]]="Minor",2,IF(RiskLogTable[[#This Row],[Severity]]="Moderate",3,IF(RiskLogTable[[#This Row],[Severity]]="Major",4,IF(RiskLogTable[[#This Row],[Severity]]="Significant",5,0)))))</f>
        <v>0</v>
      </c>
      <c r="K178" s="106" t="str">
        <f>IF(RiskLogTable[[#This Row],[Severity Score]]=5,"3",IF(RiskLogTable[[#This Row],[Severity Score]]=4,"2",IF(RiskLogTable[[#This Row],[Severity Score]]=3,"1",IF(RiskLogTable[[#This Row],[Severity Score]]=2,"1",IF(RiskLogTable[[#This Row],[Severity Score]]=1,"1","0")))))</f>
        <v>0</v>
      </c>
      <c r="L178" s="105"/>
      <c r="M178" s="129">
        <f>IF(RiskLogTable[[#This Row],[Likelihood ]]="Rare",1,IF(RiskLogTable[[#This Row],[Likelihood ]]="Unlikely",2,IF(RiskLogTable[[#This Row],[Likelihood ]]="Possible",3,IF(RiskLogTable[[#This Row],[Likelihood ]]="Likely",4,IF(RiskLogTable[[#This Row],[Likelihood ]]="Almost Certain",5,0)))))</f>
        <v>0</v>
      </c>
      <c r="N178" s="106" t="str">
        <f>IF(RiskLogTable[[#This Row],[Likelihood Score ]]=5,"5",IF(RiskLogTable[[#This Row],[Likelihood Score ]]=4,"3",IF(RiskLogTable[[#This Row],[Likelihood Score ]]=3,"1",IF(RiskLogTable[[#This Row],[Likelihood Score ]]=2,"1",IF(RiskLogTable[[#This Row],[Likelihood Score ]]=1,"1","0")))))</f>
        <v>0</v>
      </c>
      <c r="O178" s="133">
        <f>RiskLogTable[[#This Row],[Severity Score]]*RiskLogTable[[#This Row],[Likelihood Score ]]</f>
        <v>0</v>
      </c>
      <c r="P178"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78" s="107"/>
      <c r="R178" s="104"/>
      <c r="S178" s="109"/>
      <c r="T178" s="162"/>
      <c r="U178" s="109"/>
      <c r="V178"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78" s="109"/>
      <c r="X178"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78" s="136">
        <f>RiskLogTable[[#This Row],[RESIDUAL Severity Score]]*RiskLogTable[[#This Row],[RESIDUAL Likelihood Score]]</f>
        <v>0</v>
      </c>
      <c r="Z178" s="101"/>
      <c r="AA178" s="108"/>
      <c r="AB178" s="102"/>
      <c r="AC178" s="102"/>
      <c r="AD178" s="102"/>
      <c r="AE178" s="109"/>
      <c r="AF178" s="102" t="b">
        <f>IF(RiskLogTable[[#This Row],[Risk Proximity]]="Short Term (1-3 months)",1,IF(RiskLogTable[[#This Row],[Risk Proximity]]="Imminent (less than 1 month)",0,IF(RiskLogTable[[#This Row],[Risk Proximity]]="Medium Term (4-6 months)",3,IF(RiskLogTable[Risk Proximity]="Long Term (7 months or more)",4))))</f>
        <v>0</v>
      </c>
      <c r="AO178"/>
      <c r="AP178"/>
    </row>
    <row r="179" spans="1:42" hidden="1" x14ac:dyDescent="0.45">
      <c r="A179" s="125"/>
      <c r="B179" s="104"/>
      <c r="C179" s="112"/>
      <c r="D179" s="156"/>
      <c r="E179" s="102"/>
      <c r="F179" s="102"/>
      <c r="G179" s="104"/>
      <c r="H179" s="104"/>
      <c r="I179" s="105"/>
      <c r="J179" s="129">
        <f>IF(RiskLogTable[[#This Row],[Severity]]="Insignificant",1,IF(RiskLogTable[[#This Row],[Severity]]="Minor",2,IF(RiskLogTable[[#This Row],[Severity]]="Moderate",3,IF(RiskLogTable[[#This Row],[Severity]]="Major",4,IF(RiskLogTable[[#This Row],[Severity]]="Significant",5,0)))))</f>
        <v>0</v>
      </c>
      <c r="K179" s="106" t="str">
        <f>IF(RiskLogTable[[#This Row],[Severity Score]]=5,"3",IF(RiskLogTable[[#This Row],[Severity Score]]=4,"2",IF(RiskLogTable[[#This Row],[Severity Score]]=3,"1",IF(RiskLogTable[[#This Row],[Severity Score]]=2,"1",IF(RiskLogTable[[#This Row],[Severity Score]]=1,"1","0")))))</f>
        <v>0</v>
      </c>
      <c r="L179" s="105"/>
      <c r="M179" s="129">
        <f>IF(RiskLogTable[[#This Row],[Likelihood ]]="Rare",1,IF(RiskLogTable[[#This Row],[Likelihood ]]="Unlikely",2,IF(RiskLogTable[[#This Row],[Likelihood ]]="Possible",3,IF(RiskLogTable[[#This Row],[Likelihood ]]="Likely",4,IF(RiskLogTable[[#This Row],[Likelihood ]]="Almost Certain",5,0)))))</f>
        <v>0</v>
      </c>
      <c r="N179" s="106" t="str">
        <f>IF(RiskLogTable[[#This Row],[Likelihood Score ]]=5,"5",IF(RiskLogTable[[#This Row],[Likelihood Score ]]=4,"3",IF(RiskLogTable[[#This Row],[Likelihood Score ]]=3,"1",IF(RiskLogTable[[#This Row],[Likelihood Score ]]=2,"1",IF(RiskLogTable[[#This Row],[Likelihood Score ]]=1,"1","0")))))</f>
        <v>0</v>
      </c>
      <c r="O179" s="133">
        <f>RiskLogTable[[#This Row],[Severity Score]]*RiskLogTable[[#This Row],[Likelihood Score ]]</f>
        <v>0</v>
      </c>
      <c r="P179"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79" s="108"/>
      <c r="R179" s="104"/>
      <c r="S179" s="109"/>
      <c r="T179" s="162"/>
      <c r="U179" s="109"/>
      <c r="V179"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79" s="109"/>
      <c r="X179"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79" s="136">
        <f>RiskLogTable[[#This Row],[RESIDUAL Severity Score]]*RiskLogTable[[#This Row],[RESIDUAL Likelihood Score]]</f>
        <v>0</v>
      </c>
      <c r="Z179" s="101"/>
      <c r="AA179" s="108"/>
      <c r="AB179" s="102"/>
      <c r="AC179" s="102"/>
      <c r="AD179" s="102"/>
      <c r="AE179" s="109"/>
      <c r="AF179" s="102" t="b">
        <f>IF(RiskLogTable[[#This Row],[Risk Proximity]]="Short Term (1-3 months)",1,IF(RiskLogTable[[#This Row],[Risk Proximity]]="Imminent (less than 1 month)",0,IF(RiskLogTable[[#This Row],[Risk Proximity]]="Medium Term (4-6 months)",3,IF(RiskLogTable[Risk Proximity]="Long Term (7 months or more)",4))))</f>
        <v>0</v>
      </c>
      <c r="AO179"/>
      <c r="AP179"/>
    </row>
    <row r="180" spans="1:42" hidden="1" x14ac:dyDescent="0.45">
      <c r="A180" s="125"/>
      <c r="B180" s="104"/>
      <c r="C180" s="112"/>
      <c r="D180" s="156"/>
      <c r="E180" s="102"/>
      <c r="F180" s="102"/>
      <c r="G180" s="104"/>
      <c r="H180" s="104"/>
      <c r="I180" s="105"/>
      <c r="J180" s="129">
        <f>IF(RiskLogTable[[#This Row],[Severity]]="Insignificant",1,IF(RiskLogTable[[#This Row],[Severity]]="Minor",2,IF(RiskLogTable[[#This Row],[Severity]]="Moderate",3,IF(RiskLogTable[[#This Row],[Severity]]="Major",4,IF(RiskLogTable[[#This Row],[Severity]]="Significant",5,0)))))</f>
        <v>0</v>
      </c>
      <c r="K180" s="106" t="str">
        <f>IF(RiskLogTable[[#This Row],[Severity Score]]=5,"3",IF(RiskLogTable[[#This Row],[Severity Score]]=4,"2",IF(RiskLogTable[[#This Row],[Severity Score]]=3,"1",IF(RiskLogTable[[#This Row],[Severity Score]]=2,"1",IF(RiskLogTable[[#This Row],[Severity Score]]=1,"1","0")))))</f>
        <v>0</v>
      </c>
      <c r="L180" s="105"/>
      <c r="M180" s="129">
        <f>IF(RiskLogTable[[#This Row],[Likelihood ]]="Rare",1,IF(RiskLogTable[[#This Row],[Likelihood ]]="Unlikely",2,IF(RiskLogTable[[#This Row],[Likelihood ]]="Possible",3,IF(RiskLogTable[[#This Row],[Likelihood ]]="Likely",4,IF(RiskLogTable[[#This Row],[Likelihood ]]="Almost Certain",5,0)))))</f>
        <v>0</v>
      </c>
      <c r="N180" s="106" t="str">
        <f>IF(RiskLogTable[[#This Row],[Likelihood Score ]]=5,"5",IF(RiskLogTable[[#This Row],[Likelihood Score ]]=4,"3",IF(RiskLogTable[[#This Row],[Likelihood Score ]]=3,"1",IF(RiskLogTable[[#This Row],[Likelihood Score ]]=2,"1",IF(RiskLogTable[[#This Row],[Likelihood Score ]]=1,"1","0")))))</f>
        <v>0</v>
      </c>
      <c r="O180" s="133">
        <f>RiskLogTable[[#This Row],[Severity Score]]*RiskLogTable[[#This Row],[Likelihood Score ]]</f>
        <v>0</v>
      </c>
      <c r="P180"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80" s="107"/>
      <c r="R180" s="104"/>
      <c r="S180" s="109"/>
      <c r="T180" s="162"/>
      <c r="U180" s="109"/>
      <c r="V180"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80" s="109"/>
      <c r="X180"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80" s="136">
        <f>RiskLogTable[[#This Row],[RESIDUAL Severity Score]]*RiskLogTable[[#This Row],[RESIDUAL Likelihood Score]]</f>
        <v>0</v>
      </c>
      <c r="Z180" s="101"/>
      <c r="AA180" s="108"/>
      <c r="AB180" s="102"/>
      <c r="AC180" s="104"/>
      <c r="AD180" s="102"/>
      <c r="AE180" s="109"/>
      <c r="AF180" s="102" t="b">
        <f>IF(RiskLogTable[[#This Row],[Risk Proximity]]="Short Term (1-3 months)",1,IF(RiskLogTable[[#This Row],[Risk Proximity]]="Imminent (less than 1 month)",0,IF(RiskLogTable[[#This Row],[Risk Proximity]]="Medium Term (4-6 months)",3,IF(RiskLogTable[Risk Proximity]="Long Term (7 months or more)",4))))</f>
        <v>0</v>
      </c>
      <c r="AO180"/>
      <c r="AP180"/>
    </row>
    <row r="181" spans="1:42" hidden="1" x14ac:dyDescent="0.45">
      <c r="A181" s="125"/>
      <c r="B181" s="104"/>
      <c r="C181" s="112"/>
      <c r="D181" s="156"/>
      <c r="E181" s="102"/>
      <c r="F181" s="102"/>
      <c r="G181" s="104"/>
      <c r="H181" s="104"/>
      <c r="I181" s="105"/>
      <c r="J181" s="129">
        <f>IF(RiskLogTable[[#This Row],[Severity]]="Insignificant",1,IF(RiskLogTable[[#This Row],[Severity]]="Minor",2,IF(RiskLogTable[[#This Row],[Severity]]="Moderate",3,IF(RiskLogTable[[#This Row],[Severity]]="Major",4,IF(RiskLogTable[[#This Row],[Severity]]="Significant",5,0)))))</f>
        <v>0</v>
      </c>
      <c r="K181" s="106" t="str">
        <f>IF(RiskLogTable[[#This Row],[Severity Score]]=5,"3",IF(RiskLogTable[[#This Row],[Severity Score]]=4,"2",IF(RiskLogTable[[#This Row],[Severity Score]]=3,"1",IF(RiskLogTable[[#This Row],[Severity Score]]=2,"1",IF(RiskLogTable[[#This Row],[Severity Score]]=1,"1","0")))))</f>
        <v>0</v>
      </c>
      <c r="L181" s="105"/>
      <c r="M181" s="129">
        <f>IF(RiskLogTable[[#This Row],[Likelihood ]]="Rare",1,IF(RiskLogTable[[#This Row],[Likelihood ]]="Unlikely",2,IF(RiskLogTable[[#This Row],[Likelihood ]]="Possible",3,IF(RiskLogTable[[#This Row],[Likelihood ]]="Likely",4,IF(RiskLogTable[[#This Row],[Likelihood ]]="Almost Certain",5,0)))))</f>
        <v>0</v>
      </c>
      <c r="N181" s="106" t="str">
        <f>IF(RiskLogTable[[#This Row],[Likelihood Score ]]=5,"5",IF(RiskLogTable[[#This Row],[Likelihood Score ]]=4,"3",IF(RiskLogTable[[#This Row],[Likelihood Score ]]=3,"1",IF(RiskLogTable[[#This Row],[Likelihood Score ]]=2,"1",IF(RiskLogTable[[#This Row],[Likelihood Score ]]=1,"1","0")))))</f>
        <v>0</v>
      </c>
      <c r="O181" s="133">
        <f>RiskLogTable[[#This Row],[Severity Score]]*RiskLogTable[[#This Row],[Likelihood Score ]]</f>
        <v>0</v>
      </c>
      <c r="P181"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81" s="107"/>
      <c r="R181" s="104"/>
      <c r="S181" s="109"/>
      <c r="T181" s="162"/>
      <c r="U181" s="109"/>
      <c r="V181"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81" s="109"/>
      <c r="X181"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81" s="136">
        <f>RiskLogTable[[#This Row],[RESIDUAL Severity Score]]*RiskLogTable[[#This Row],[RESIDUAL Likelihood Score]]</f>
        <v>0</v>
      </c>
      <c r="Z181" s="101"/>
      <c r="AA181" s="108"/>
      <c r="AB181" s="102"/>
      <c r="AC181" s="102"/>
      <c r="AD181" s="102"/>
      <c r="AE181" s="109"/>
      <c r="AF181" s="102" t="b">
        <f>IF(RiskLogTable[[#This Row],[Risk Proximity]]="Short Term (1-3 months)",1,IF(RiskLogTable[[#This Row],[Risk Proximity]]="Imminent (less than 1 month)",0,IF(RiskLogTable[[#This Row],[Risk Proximity]]="Medium Term (4-6 months)",3,IF(RiskLogTable[Risk Proximity]="Long Term (7 months or more)",4))))</f>
        <v>0</v>
      </c>
      <c r="AO181"/>
      <c r="AP181"/>
    </row>
    <row r="182" spans="1:42" hidden="1" x14ac:dyDescent="0.45">
      <c r="A182" s="125"/>
      <c r="B182" s="104"/>
      <c r="C182" s="112"/>
      <c r="D182" s="156"/>
      <c r="E182" s="102"/>
      <c r="F182" s="102"/>
      <c r="G182" s="104"/>
      <c r="H182" s="104"/>
      <c r="I182" s="105"/>
      <c r="J182" s="129">
        <f>IF(RiskLogTable[[#This Row],[Severity]]="Insignificant",1,IF(RiskLogTable[[#This Row],[Severity]]="Minor",2,IF(RiskLogTable[[#This Row],[Severity]]="Moderate",3,IF(RiskLogTable[[#This Row],[Severity]]="Major",4,IF(RiskLogTable[[#This Row],[Severity]]="Significant",5,0)))))</f>
        <v>0</v>
      </c>
      <c r="K182" s="106" t="str">
        <f>IF(RiskLogTable[[#This Row],[Severity Score]]=5,"3",IF(RiskLogTable[[#This Row],[Severity Score]]=4,"2",IF(RiskLogTable[[#This Row],[Severity Score]]=3,"1",IF(RiskLogTable[[#This Row],[Severity Score]]=2,"1",IF(RiskLogTable[[#This Row],[Severity Score]]=1,"1","0")))))</f>
        <v>0</v>
      </c>
      <c r="L182" s="105"/>
      <c r="M182" s="129">
        <f>IF(RiskLogTable[[#This Row],[Likelihood ]]="Rare",1,IF(RiskLogTable[[#This Row],[Likelihood ]]="Unlikely",2,IF(RiskLogTable[[#This Row],[Likelihood ]]="Possible",3,IF(RiskLogTable[[#This Row],[Likelihood ]]="Likely",4,IF(RiskLogTable[[#This Row],[Likelihood ]]="Almost Certain",5,0)))))</f>
        <v>0</v>
      </c>
      <c r="N182" s="106" t="str">
        <f>IF(RiskLogTable[[#This Row],[Likelihood Score ]]=5,"5",IF(RiskLogTable[[#This Row],[Likelihood Score ]]=4,"3",IF(RiskLogTable[[#This Row],[Likelihood Score ]]=3,"1",IF(RiskLogTable[[#This Row],[Likelihood Score ]]=2,"1",IF(RiskLogTable[[#This Row],[Likelihood Score ]]=1,"1","0")))))</f>
        <v>0</v>
      </c>
      <c r="O182" s="133">
        <f>RiskLogTable[[#This Row],[Severity Score]]*RiskLogTable[[#This Row],[Likelihood Score ]]</f>
        <v>0</v>
      </c>
      <c r="P182"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82" s="107"/>
      <c r="R182" s="104"/>
      <c r="S182" s="109"/>
      <c r="T182" s="162"/>
      <c r="U182" s="109"/>
      <c r="V182"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82" s="109"/>
      <c r="X182"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82" s="136">
        <f>RiskLogTable[[#This Row],[RESIDUAL Severity Score]]*RiskLogTable[[#This Row],[RESIDUAL Likelihood Score]]</f>
        <v>0</v>
      </c>
      <c r="Z182" s="101"/>
      <c r="AA182" s="108"/>
      <c r="AB182" s="102"/>
      <c r="AC182" s="102"/>
      <c r="AD182" s="102"/>
      <c r="AE182" s="109"/>
      <c r="AF182" s="102" t="b">
        <f>IF(RiskLogTable[[#This Row],[Risk Proximity]]="Short Term (1-3 months)",1,IF(RiskLogTable[[#This Row],[Risk Proximity]]="Imminent (less than 1 month)",0,IF(RiskLogTable[[#This Row],[Risk Proximity]]="Medium Term (4-6 months)",3,IF(RiskLogTable[Risk Proximity]="Long Term (7 months or more)",4))))</f>
        <v>0</v>
      </c>
      <c r="AO182"/>
      <c r="AP182"/>
    </row>
    <row r="183" spans="1:42" hidden="1" x14ac:dyDescent="0.45">
      <c r="A183" s="125"/>
      <c r="B183" s="104"/>
      <c r="C183" s="112"/>
      <c r="D183" s="156"/>
      <c r="E183" s="102"/>
      <c r="F183" s="102"/>
      <c r="G183" s="104"/>
      <c r="H183" s="104"/>
      <c r="I183" s="105"/>
      <c r="J183" s="129">
        <f>IF(RiskLogTable[[#This Row],[Severity]]="Insignificant",1,IF(RiskLogTable[[#This Row],[Severity]]="Minor",2,IF(RiskLogTable[[#This Row],[Severity]]="Moderate",3,IF(RiskLogTable[[#This Row],[Severity]]="Major",4,IF(RiskLogTable[[#This Row],[Severity]]="Significant",5,0)))))</f>
        <v>0</v>
      </c>
      <c r="K183" s="106" t="str">
        <f>IF(RiskLogTable[[#This Row],[Severity Score]]=5,"3",IF(RiskLogTable[[#This Row],[Severity Score]]=4,"2",IF(RiskLogTable[[#This Row],[Severity Score]]=3,"1",IF(RiskLogTable[[#This Row],[Severity Score]]=2,"1",IF(RiskLogTable[[#This Row],[Severity Score]]=1,"1","0")))))</f>
        <v>0</v>
      </c>
      <c r="L183" s="105"/>
      <c r="M183" s="129">
        <f>IF(RiskLogTable[[#This Row],[Likelihood ]]="Rare",1,IF(RiskLogTable[[#This Row],[Likelihood ]]="Unlikely",2,IF(RiskLogTable[[#This Row],[Likelihood ]]="Possible",3,IF(RiskLogTable[[#This Row],[Likelihood ]]="Likely",4,IF(RiskLogTable[[#This Row],[Likelihood ]]="Almost Certain",5,0)))))</f>
        <v>0</v>
      </c>
      <c r="N183" s="106" t="str">
        <f>IF(RiskLogTable[[#This Row],[Likelihood Score ]]=5,"5",IF(RiskLogTable[[#This Row],[Likelihood Score ]]=4,"3",IF(RiskLogTable[[#This Row],[Likelihood Score ]]=3,"1",IF(RiskLogTable[[#This Row],[Likelihood Score ]]=2,"1",IF(RiskLogTable[[#This Row],[Likelihood Score ]]=1,"1","0")))))</f>
        <v>0</v>
      </c>
      <c r="O183" s="133">
        <f>RiskLogTable[[#This Row],[Severity Score]]*RiskLogTable[[#This Row],[Likelihood Score ]]</f>
        <v>0</v>
      </c>
      <c r="P183"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83" s="107"/>
      <c r="R183" s="104"/>
      <c r="S183" s="109"/>
      <c r="T183" s="162"/>
      <c r="U183" s="109"/>
      <c r="V183"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83" s="109"/>
      <c r="X183"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83" s="136">
        <f>RiskLogTable[[#This Row],[RESIDUAL Severity Score]]*RiskLogTable[[#This Row],[RESIDUAL Likelihood Score]]</f>
        <v>0</v>
      </c>
      <c r="Z183" s="101"/>
      <c r="AA183" s="108"/>
      <c r="AB183" s="102"/>
      <c r="AC183" s="102"/>
      <c r="AD183" s="102"/>
      <c r="AE183" s="109"/>
      <c r="AF183" s="102" t="b">
        <f>IF(RiskLogTable[[#This Row],[Risk Proximity]]="Short Term (1-3 months)",1,IF(RiskLogTable[[#This Row],[Risk Proximity]]="Imminent (less than 1 month)",0,IF(RiskLogTable[[#This Row],[Risk Proximity]]="Medium Term (4-6 months)",3,IF(RiskLogTable[Risk Proximity]="Long Term (7 months or more)",4))))</f>
        <v>0</v>
      </c>
      <c r="AO183"/>
      <c r="AP183"/>
    </row>
    <row r="184" spans="1:42" hidden="1" x14ac:dyDescent="0.45">
      <c r="A184" s="125"/>
      <c r="B184" s="104"/>
      <c r="C184" s="112"/>
      <c r="D184" s="156"/>
      <c r="E184" s="102"/>
      <c r="F184" s="102"/>
      <c r="G184" s="104"/>
      <c r="H184" s="104"/>
      <c r="I184" s="105"/>
      <c r="J184" s="129">
        <f>IF(RiskLogTable[[#This Row],[Severity]]="Insignificant",1,IF(RiskLogTable[[#This Row],[Severity]]="Minor",2,IF(RiskLogTable[[#This Row],[Severity]]="Moderate",3,IF(RiskLogTable[[#This Row],[Severity]]="Major",4,IF(RiskLogTable[[#This Row],[Severity]]="Significant",5,0)))))</f>
        <v>0</v>
      </c>
      <c r="K184" s="106" t="str">
        <f>IF(RiskLogTable[[#This Row],[Severity Score]]=5,"3",IF(RiskLogTable[[#This Row],[Severity Score]]=4,"2",IF(RiskLogTable[[#This Row],[Severity Score]]=3,"1",IF(RiskLogTable[[#This Row],[Severity Score]]=2,"1",IF(RiskLogTable[[#This Row],[Severity Score]]=1,"1","0")))))</f>
        <v>0</v>
      </c>
      <c r="L184" s="105"/>
      <c r="M184" s="129">
        <f>IF(RiskLogTable[[#This Row],[Likelihood ]]="Rare",1,IF(RiskLogTable[[#This Row],[Likelihood ]]="Unlikely",2,IF(RiskLogTable[[#This Row],[Likelihood ]]="Possible",3,IF(RiskLogTable[[#This Row],[Likelihood ]]="Likely",4,IF(RiskLogTable[[#This Row],[Likelihood ]]="Almost Certain",5,0)))))</f>
        <v>0</v>
      </c>
      <c r="N184" s="106" t="str">
        <f>IF(RiskLogTable[[#This Row],[Likelihood Score ]]=5,"5",IF(RiskLogTable[[#This Row],[Likelihood Score ]]=4,"3",IF(RiskLogTable[[#This Row],[Likelihood Score ]]=3,"1",IF(RiskLogTable[[#This Row],[Likelihood Score ]]=2,"1",IF(RiskLogTable[[#This Row],[Likelihood Score ]]=1,"1","0")))))</f>
        <v>0</v>
      </c>
      <c r="O184" s="133">
        <f>RiskLogTable[[#This Row],[Severity Score]]*RiskLogTable[[#This Row],[Likelihood Score ]]</f>
        <v>0</v>
      </c>
      <c r="P184"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84" s="104"/>
      <c r="R184" s="104"/>
      <c r="S184" s="109"/>
      <c r="T184" s="162"/>
      <c r="U184" s="109"/>
      <c r="V184"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84" s="109"/>
      <c r="X184"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84" s="136">
        <f>RiskLogTable[[#This Row],[RESIDUAL Severity Score]]*RiskLogTable[[#This Row],[RESIDUAL Likelihood Score]]</f>
        <v>0</v>
      </c>
      <c r="Z184" s="101"/>
      <c r="AA184" s="102"/>
      <c r="AB184" s="102"/>
      <c r="AC184" s="108"/>
      <c r="AD184" s="102"/>
      <c r="AE184" s="115"/>
      <c r="AF184" s="102" t="b">
        <f>IF(RiskLogTable[[#This Row],[Risk Proximity]]="Short Term (1-3 months)",1,IF(RiskLogTable[[#This Row],[Risk Proximity]]="Imminent (less than 1 month)",0,IF(RiskLogTable[[#This Row],[Risk Proximity]]="Medium Term (4-6 months)",3,IF(RiskLogTable[Risk Proximity]="Long Term (7 months or more)",4))))</f>
        <v>0</v>
      </c>
      <c r="AO184"/>
      <c r="AP184"/>
    </row>
    <row r="185" spans="1:42" hidden="1" x14ac:dyDescent="0.45">
      <c r="A185" s="125"/>
      <c r="B185" s="104"/>
      <c r="C185" s="112"/>
      <c r="D185" s="156"/>
      <c r="E185" s="102"/>
      <c r="F185" s="102"/>
      <c r="G185" s="104"/>
      <c r="H185" s="104"/>
      <c r="I185" s="105"/>
      <c r="J185" s="129">
        <f>IF(RiskLogTable[[#This Row],[Severity]]="Insignificant",1,IF(RiskLogTable[[#This Row],[Severity]]="Minor",2,IF(RiskLogTable[[#This Row],[Severity]]="Moderate",3,IF(RiskLogTable[[#This Row],[Severity]]="Major",4,IF(RiskLogTable[[#This Row],[Severity]]="Significant",5,0)))))</f>
        <v>0</v>
      </c>
      <c r="K185" s="106" t="str">
        <f>IF(RiskLogTable[[#This Row],[Severity Score]]=5,"3",IF(RiskLogTable[[#This Row],[Severity Score]]=4,"2",IF(RiskLogTable[[#This Row],[Severity Score]]=3,"1",IF(RiskLogTable[[#This Row],[Severity Score]]=2,"1",IF(RiskLogTable[[#This Row],[Severity Score]]=1,"1","0")))))</f>
        <v>0</v>
      </c>
      <c r="L185" s="105"/>
      <c r="M185" s="129">
        <f>IF(RiskLogTable[[#This Row],[Likelihood ]]="Rare",1,IF(RiskLogTable[[#This Row],[Likelihood ]]="Unlikely",2,IF(RiskLogTable[[#This Row],[Likelihood ]]="Possible",3,IF(RiskLogTable[[#This Row],[Likelihood ]]="Likely",4,IF(RiskLogTable[[#This Row],[Likelihood ]]="Almost Certain",5,0)))))</f>
        <v>0</v>
      </c>
      <c r="N185" s="106" t="str">
        <f>IF(RiskLogTable[[#This Row],[Likelihood Score ]]=5,"5",IF(RiskLogTable[[#This Row],[Likelihood Score ]]=4,"3",IF(RiskLogTable[[#This Row],[Likelihood Score ]]=3,"1",IF(RiskLogTable[[#This Row],[Likelihood Score ]]=2,"1",IF(RiskLogTable[[#This Row],[Likelihood Score ]]=1,"1","0")))))</f>
        <v>0</v>
      </c>
      <c r="O185" s="133">
        <f>RiskLogTable[[#This Row],[Severity Score]]*RiskLogTable[[#This Row],[Likelihood Score ]]</f>
        <v>0</v>
      </c>
      <c r="P185"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85" s="107"/>
      <c r="R185" s="104"/>
      <c r="S185" s="109"/>
      <c r="T185" s="162"/>
      <c r="U185" s="109"/>
      <c r="V185"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85" s="109"/>
      <c r="X185"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85" s="136">
        <f>RiskLogTable[[#This Row],[RESIDUAL Severity Score]]*RiskLogTable[[#This Row],[RESIDUAL Likelihood Score]]</f>
        <v>0</v>
      </c>
      <c r="Z185" s="101"/>
      <c r="AA185" s="108"/>
      <c r="AB185" s="102"/>
      <c r="AC185" s="102"/>
      <c r="AD185" s="102"/>
      <c r="AE185" s="109"/>
      <c r="AF185" s="102" t="b">
        <f>IF(RiskLogTable[[#This Row],[Risk Proximity]]="Short Term (1-3 months)",1,IF(RiskLogTable[[#This Row],[Risk Proximity]]="Imminent (less than 1 month)",0,IF(RiskLogTable[[#This Row],[Risk Proximity]]="Medium Term (4-6 months)",3,IF(RiskLogTable[Risk Proximity]="Long Term (7 months or more)",4))))</f>
        <v>0</v>
      </c>
      <c r="AO185"/>
      <c r="AP185"/>
    </row>
    <row r="186" spans="1:42" hidden="1" x14ac:dyDescent="0.45">
      <c r="A186" s="125"/>
      <c r="B186" s="104"/>
      <c r="C186" s="112"/>
      <c r="D186" s="156"/>
      <c r="E186" s="102"/>
      <c r="F186" s="102"/>
      <c r="G186" s="104"/>
      <c r="H186" s="104"/>
      <c r="I186" s="105"/>
      <c r="J186" s="129">
        <f>IF(RiskLogTable[[#This Row],[Severity]]="Insignificant",1,IF(RiskLogTable[[#This Row],[Severity]]="Minor",2,IF(RiskLogTable[[#This Row],[Severity]]="Moderate",3,IF(RiskLogTable[[#This Row],[Severity]]="Major",4,IF(RiskLogTable[[#This Row],[Severity]]="Significant",5,0)))))</f>
        <v>0</v>
      </c>
      <c r="K186" s="106" t="str">
        <f>IF(RiskLogTable[[#This Row],[Severity Score]]=5,"3",IF(RiskLogTable[[#This Row],[Severity Score]]=4,"2",IF(RiskLogTable[[#This Row],[Severity Score]]=3,"1",IF(RiskLogTable[[#This Row],[Severity Score]]=2,"1",IF(RiskLogTable[[#This Row],[Severity Score]]=1,"1","0")))))</f>
        <v>0</v>
      </c>
      <c r="L186" s="105"/>
      <c r="M186" s="129">
        <f>IF(RiskLogTable[[#This Row],[Likelihood ]]="Rare",1,IF(RiskLogTable[[#This Row],[Likelihood ]]="Unlikely",2,IF(RiskLogTable[[#This Row],[Likelihood ]]="Possible",3,IF(RiskLogTable[[#This Row],[Likelihood ]]="Likely",4,IF(RiskLogTable[[#This Row],[Likelihood ]]="Almost Certain",5,0)))))</f>
        <v>0</v>
      </c>
      <c r="N186" s="106" t="str">
        <f>IF(RiskLogTable[[#This Row],[Likelihood Score ]]=5,"5",IF(RiskLogTable[[#This Row],[Likelihood Score ]]=4,"3",IF(RiskLogTable[[#This Row],[Likelihood Score ]]=3,"1",IF(RiskLogTable[[#This Row],[Likelihood Score ]]=2,"1",IF(RiskLogTable[[#This Row],[Likelihood Score ]]=1,"1","0")))))</f>
        <v>0</v>
      </c>
      <c r="O186" s="133">
        <f>RiskLogTable[[#This Row],[Severity Score]]*RiskLogTable[[#This Row],[Likelihood Score ]]</f>
        <v>0</v>
      </c>
      <c r="P186"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86" s="108"/>
      <c r="R186" s="104"/>
      <c r="S186" s="109"/>
      <c r="T186" s="162"/>
      <c r="U186" s="109"/>
      <c r="V186"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86" s="109"/>
      <c r="X186"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86" s="136">
        <f>RiskLogTable[[#This Row],[RESIDUAL Severity Score]]*RiskLogTable[[#This Row],[RESIDUAL Likelihood Score]]</f>
        <v>0</v>
      </c>
      <c r="Z186" s="101"/>
      <c r="AA186" s="108"/>
      <c r="AB186" s="102"/>
      <c r="AC186" s="102"/>
      <c r="AD186" s="102"/>
      <c r="AE186" s="109"/>
      <c r="AF186" s="102" t="b">
        <f>IF(RiskLogTable[[#This Row],[Risk Proximity]]="Short Term (1-3 months)",1,IF(RiskLogTable[[#This Row],[Risk Proximity]]="Imminent (less than 1 month)",0,IF(RiskLogTable[[#This Row],[Risk Proximity]]="Medium Term (4-6 months)",3,IF(RiskLogTable[Risk Proximity]="Long Term (7 months or more)",4))))</f>
        <v>0</v>
      </c>
      <c r="AO186"/>
      <c r="AP186"/>
    </row>
    <row r="187" spans="1:42" hidden="1" x14ac:dyDescent="0.45">
      <c r="A187" s="125"/>
      <c r="B187" s="104"/>
      <c r="C187" s="112"/>
      <c r="D187" s="156"/>
      <c r="E187" s="102"/>
      <c r="F187" s="102"/>
      <c r="G187" s="104"/>
      <c r="H187" s="104"/>
      <c r="I187" s="105"/>
      <c r="J187" s="129">
        <f>IF(RiskLogTable[[#This Row],[Severity]]="Insignificant",1,IF(RiskLogTable[[#This Row],[Severity]]="Minor",2,IF(RiskLogTable[[#This Row],[Severity]]="Moderate",3,IF(RiskLogTable[[#This Row],[Severity]]="Major",4,IF(RiskLogTable[[#This Row],[Severity]]="Significant",5,0)))))</f>
        <v>0</v>
      </c>
      <c r="K187" s="106" t="str">
        <f>IF(RiskLogTable[[#This Row],[Severity Score]]=5,"3",IF(RiskLogTable[[#This Row],[Severity Score]]=4,"2",IF(RiskLogTable[[#This Row],[Severity Score]]=3,"1",IF(RiskLogTable[[#This Row],[Severity Score]]=2,"1",IF(RiskLogTable[[#This Row],[Severity Score]]=1,"1","0")))))</f>
        <v>0</v>
      </c>
      <c r="L187" s="105"/>
      <c r="M187" s="129">
        <f>IF(RiskLogTable[[#This Row],[Likelihood ]]="Rare",1,IF(RiskLogTable[[#This Row],[Likelihood ]]="Unlikely",2,IF(RiskLogTable[[#This Row],[Likelihood ]]="Possible",3,IF(RiskLogTable[[#This Row],[Likelihood ]]="Likely",4,IF(RiskLogTable[[#This Row],[Likelihood ]]="Almost Certain",5,0)))))</f>
        <v>0</v>
      </c>
      <c r="N187" s="106" t="str">
        <f>IF(RiskLogTable[[#This Row],[Likelihood Score ]]=5,"5",IF(RiskLogTable[[#This Row],[Likelihood Score ]]=4,"3",IF(RiskLogTable[[#This Row],[Likelihood Score ]]=3,"1",IF(RiskLogTable[[#This Row],[Likelihood Score ]]=2,"1",IF(RiskLogTable[[#This Row],[Likelihood Score ]]=1,"1","0")))))</f>
        <v>0</v>
      </c>
      <c r="O187" s="133">
        <f>RiskLogTable[[#This Row],[Severity Score]]*RiskLogTable[[#This Row],[Likelihood Score ]]</f>
        <v>0</v>
      </c>
      <c r="P187"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87" s="107"/>
      <c r="R187" s="104"/>
      <c r="S187" s="109"/>
      <c r="T187" s="162"/>
      <c r="U187" s="109"/>
      <c r="V187"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87" s="109"/>
      <c r="X187"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87" s="136">
        <f>RiskLogTable[[#This Row],[RESIDUAL Severity Score]]*RiskLogTable[[#This Row],[RESIDUAL Likelihood Score]]</f>
        <v>0</v>
      </c>
      <c r="Z187" s="101"/>
      <c r="AA187" s="108"/>
      <c r="AB187" s="102"/>
      <c r="AC187" s="102"/>
      <c r="AD187" s="102"/>
      <c r="AE187" s="109"/>
      <c r="AF187" s="102" t="b">
        <f>IF(RiskLogTable[[#This Row],[Risk Proximity]]="Short Term (1-3 months)",1,IF(RiskLogTable[[#This Row],[Risk Proximity]]="Imminent (less than 1 month)",0,IF(RiskLogTable[[#This Row],[Risk Proximity]]="Medium Term (4-6 months)",3,IF(RiskLogTable[Risk Proximity]="Long Term (7 months or more)",4))))</f>
        <v>0</v>
      </c>
      <c r="AO187"/>
      <c r="AP187"/>
    </row>
    <row r="188" spans="1:42" hidden="1" x14ac:dyDescent="0.45">
      <c r="A188" s="125"/>
      <c r="B188" s="104"/>
      <c r="C188" s="112"/>
      <c r="D188" s="156"/>
      <c r="E188" s="102"/>
      <c r="F188" s="102"/>
      <c r="G188" s="104"/>
      <c r="H188" s="104"/>
      <c r="I188" s="105"/>
      <c r="J188" s="129">
        <f>IF(RiskLogTable[[#This Row],[Severity]]="Insignificant",1,IF(RiskLogTable[[#This Row],[Severity]]="Minor",2,IF(RiskLogTable[[#This Row],[Severity]]="Moderate",3,IF(RiskLogTable[[#This Row],[Severity]]="Major",4,IF(RiskLogTable[[#This Row],[Severity]]="Significant",5,0)))))</f>
        <v>0</v>
      </c>
      <c r="K188" s="106" t="str">
        <f>IF(RiskLogTable[[#This Row],[Severity Score]]=5,"3",IF(RiskLogTable[[#This Row],[Severity Score]]=4,"2",IF(RiskLogTable[[#This Row],[Severity Score]]=3,"1",IF(RiskLogTable[[#This Row],[Severity Score]]=2,"1",IF(RiskLogTable[[#This Row],[Severity Score]]=1,"1","0")))))</f>
        <v>0</v>
      </c>
      <c r="L188" s="105"/>
      <c r="M188" s="129">
        <f>IF(RiskLogTable[[#This Row],[Likelihood ]]="Rare",1,IF(RiskLogTable[[#This Row],[Likelihood ]]="Unlikely",2,IF(RiskLogTable[[#This Row],[Likelihood ]]="Possible",3,IF(RiskLogTable[[#This Row],[Likelihood ]]="Likely",4,IF(RiskLogTable[[#This Row],[Likelihood ]]="Almost Certain",5,0)))))</f>
        <v>0</v>
      </c>
      <c r="N188" s="106" t="str">
        <f>IF(RiskLogTable[[#This Row],[Likelihood Score ]]=5,"5",IF(RiskLogTable[[#This Row],[Likelihood Score ]]=4,"3",IF(RiskLogTable[[#This Row],[Likelihood Score ]]=3,"1",IF(RiskLogTable[[#This Row],[Likelihood Score ]]=2,"1",IF(RiskLogTable[[#This Row],[Likelihood Score ]]=1,"1","0")))))</f>
        <v>0</v>
      </c>
      <c r="O188" s="133">
        <f>RiskLogTable[[#This Row],[Severity Score]]*RiskLogTable[[#This Row],[Likelihood Score ]]</f>
        <v>0</v>
      </c>
      <c r="P188"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88" s="108"/>
      <c r="R188" s="104"/>
      <c r="S188" s="109"/>
      <c r="T188" s="162"/>
      <c r="U188" s="109"/>
      <c r="V188"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88" s="109"/>
      <c r="X188"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88" s="136">
        <f>RiskLogTable[[#This Row],[RESIDUAL Severity Score]]*RiskLogTable[[#This Row],[RESIDUAL Likelihood Score]]</f>
        <v>0</v>
      </c>
      <c r="Z188" s="101"/>
      <c r="AA188" s="108"/>
      <c r="AB188" s="102"/>
      <c r="AC188" s="102"/>
      <c r="AD188" s="102"/>
      <c r="AE188" s="109"/>
      <c r="AF188" s="102" t="b">
        <f>IF(RiskLogTable[[#This Row],[Risk Proximity]]="Short Term (1-3 months)",1,IF(RiskLogTable[[#This Row],[Risk Proximity]]="Imminent (less than 1 month)",0,IF(RiskLogTable[[#This Row],[Risk Proximity]]="Medium Term (4-6 months)",3,IF(RiskLogTable[Risk Proximity]="Long Term (7 months or more)",4))))</f>
        <v>0</v>
      </c>
      <c r="AO188"/>
      <c r="AP188"/>
    </row>
    <row r="189" spans="1:42" hidden="1" x14ac:dyDescent="0.45">
      <c r="A189" s="125"/>
      <c r="B189" s="104"/>
      <c r="C189" s="112"/>
      <c r="D189" s="156"/>
      <c r="E189" s="102"/>
      <c r="F189" s="102"/>
      <c r="G189" s="104"/>
      <c r="H189" s="104"/>
      <c r="I189" s="105"/>
      <c r="J189" s="129">
        <f>IF(RiskLogTable[[#This Row],[Severity]]="Insignificant",1,IF(RiskLogTable[[#This Row],[Severity]]="Minor",2,IF(RiskLogTable[[#This Row],[Severity]]="Moderate",3,IF(RiskLogTable[[#This Row],[Severity]]="Major",4,IF(RiskLogTable[[#This Row],[Severity]]="Significant",5,0)))))</f>
        <v>0</v>
      </c>
      <c r="K189" s="106" t="str">
        <f>IF(RiskLogTable[[#This Row],[Severity Score]]=5,"3",IF(RiskLogTable[[#This Row],[Severity Score]]=4,"2",IF(RiskLogTable[[#This Row],[Severity Score]]=3,"1",IF(RiskLogTable[[#This Row],[Severity Score]]=2,"1",IF(RiskLogTable[[#This Row],[Severity Score]]=1,"1","0")))))</f>
        <v>0</v>
      </c>
      <c r="L189" s="105"/>
      <c r="M189" s="129">
        <f>IF(RiskLogTable[[#This Row],[Likelihood ]]="Rare",1,IF(RiskLogTable[[#This Row],[Likelihood ]]="Unlikely",2,IF(RiskLogTable[[#This Row],[Likelihood ]]="Possible",3,IF(RiskLogTable[[#This Row],[Likelihood ]]="Likely",4,IF(RiskLogTable[[#This Row],[Likelihood ]]="Almost Certain",5,0)))))</f>
        <v>0</v>
      </c>
      <c r="N189" s="106" t="str">
        <f>IF(RiskLogTable[[#This Row],[Likelihood Score ]]=5,"5",IF(RiskLogTable[[#This Row],[Likelihood Score ]]=4,"3",IF(RiskLogTable[[#This Row],[Likelihood Score ]]=3,"1",IF(RiskLogTable[[#This Row],[Likelihood Score ]]=2,"1",IF(RiskLogTable[[#This Row],[Likelihood Score ]]=1,"1","0")))))</f>
        <v>0</v>
      </c>
      <c r="O189" s="133">
        <f>RiskLogTable[[#This Row],[Severity Score]]*RiskLogTable[[#This Row],[Likelihood Score ]]</f>
        <v>0</v>
      </c>
      <c r="P189"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89" s="108"/>
      <c r="R189" s="104"/>
      <c r="S189" s="109"/>
      <c r="T189" s="162"/>
      <c r="U189" s="109"/>
      <c r="V189"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89" s="109"/>
      <c r="X189"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89" s="136">
        <f>RiskLogTable[[#This Row],[RESIDUAL Severity Score]]*RiskLogTable[[#This Row],[RESIDUAL Likelihood Score]]</f>
        <v>0</v>
      </c>
      <c r="Z189" s="101"/>
      <c r="AA189" s="108"/>
      <c r="AB189" s="102"/>
      <c r="AC189" s="102"/>
      <c r="AD189" s="102"/>
      <c r="AE189" s="109"/>
      <c r="AF189" s="102" t="b">
        <f>IF(RiskLogTable[[#This Row],[Risk Proximity]]="Short Term (1-3 months)",1,IF(RiskLogTable[[#This Row],[Risk Proximity]]="Imminent (less than 1 month)",0,IF(RiskLogTable[[#This Row],[Risk Proximity]]="Medium Term (4-6 months)",3,IF(RiskLogTable[Risk Proximity]="Long Term (7 months or more)",4))))</f>
        <v>0</v>
      </c>
      <c r="AO189"/>
      <c r="AP189"/>
    </row>
    <row r="190" spans="1:42" hidden="1" x14ac:dyDescent="0.45">
      <c r="A190" s="125"/>
      <c r="B190" s="104"/>
      <c r="C190" s="112"/>
      <c r="D190" s="156"/>
      <c r="E190" s="102"/>
      <c r="F190" s="102"/>
      <c r="G190" s="104"/>
      <c r="H190" s="104"/>
      <c r="I190" s="105"/>
      <c r="J190" s="129">
        <f>IF(RiskLogTable[[#This Row],[Severity]]="Insignificant",1,IF(RiskLogTable[[#This Row],[Severity]]="Minor",2,IF(RiskLogTable[[#This Row],[Severity]]="Moderate",3,IF(RiskLogTable[[#This Row],[Severity]]="Major",4,IF(RiskLogTable[[#This Row],[Severity]]="Significant",5,0)))))</f>
        <v>0</v>
      </c>
      <c r="K190" s="106" t="str">
        <f>IF(RiskLogTable[[#This Row],[Severity Score]]=5,"3",IF(RiskLogTable[[#This Row],[Severity Score]]=4,"2",IF(RiskLogTable[[#This Row],[Severity Score]]=3,"1",IF(RiskLogTable[[#This Row],[Severity Score]]=2,"1",IF(RiskLogTable[[#This Row],[Severity Score]]=1,"1","0")))))</f>
        <v>0</v>
      </c>
      <c r="L190" s="105"/>
      <c r="M190" s="129">
        <f>IF(RiskLogTable[[#This Row],[Likelihood ]]="Rare",1,IF(RiskLogTable[[#This Row],[Likelihood ]]="Unlikely",2,IF(RiskLogTable[[#This Row],[Likelihood ]]="Possible",3,IF(RiskLogTable[[#This Row],[Likelihood ]]="Likely",4,IF(RiskLogTable[[#This Row],[Likelihood ]]="Almost Certain",5,0)))))</f>
        <v>0</v>
      </c>
      <c r="N190" s="106" t="str">
        <f>IF(RiskLogTable[[#This Row],[Likelihood Score ]]=5,"5",IF(RiskLogTable[[#This Row],[Likelihood Score ]]=4,"3",IF(RiskLogTable[[#This Row],[Likelihood Score ]]=3,"1",IF(RiskLogTable[[#This Row],[Likelihood Score ]]=2,"1",IF(RiskLogTable[[#This Row],[Likelihood Score ]]=1,"1","0")))))</f>
        <v>0</v>
      </c>
      <c r="O190" s="133">
        <f>RiskLogTable[[#This Row],[Severity Score]]*RiskLogTable[[#This Row],[Likelihood Score ]]</f>
        <v>0</v>
      </c>
      <c r="P190"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90" s="107"/>
      <c r="R190" s="105"/>
      <c r="S190" s="109"/>
      <c r="T190" s="162"/>
      <c r="U190" s="109"/>
      <c r="V190"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90" s="109"/>
      <c r="X190"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90" s="136">
        <f>RiskLogTable[[#This Row],[RESIDUAL Severity Score]]*RiskLogTable[[#This Row],[RESIDUAL Likelihood Score]]</f>
        <v>0</v>
      </c>
      <c r="Z190" s="101"/>
      <c r="AA190" s="108"/>
      <c r="AB190" s="102"/>
      <c r="AC190" s="102"/>
      <c r="AD190" s="102"/>
      <c r="AE190" s="115"/>
      <c r="AF190" s="102" t="b">
        <f>IF(RiskLogTable[[#This Row],[Risk Proximity]]="Short Term (1-3 months)",1,IF(RiskLogTable[[#This Row],[Risk Proximity]]="Imminent (less than 1 month)",0,IF(RiskLogTable[[#This Row],[Risk Proximity]]="Medium Term (4-6 months)",3,IF(RiskLogTable[Risk Proximity]="Long Term (7 months or more)",4))))</f>
        <v>0</v>
      </c>
      <c r="AO190"/>
      <c r="AP190"/>
    </row>
    <row r="191" spans="1:42" hidden="1" x14ac:dyDescent="0.45">
      <c r="A191" s="125"/>
      <c r="B191" s="104"/>
      <c r="C191" s="112"/>
      <c r="D191" s="156"/>
      <c r="E191" s="102"/>
      <c r="F191" s="102"/>
      <c r="G191" s="104"/>
      <c r="H191" s="104"/>
      <c r="I191" s="105"/>
      <c r="J191" s="129">
        <f>IF(RiskLogTable[[#This Row],[Severity]]="Insignificant",1,IF(RiskLogTable[[#This Row],[Severity]]="Minor",2,IF(RiskLogTable[[#This Row],[Severity]]="Moderate",3,IF(RiskLogTable[[#This Row],[Severity]]="Major",4,IF(RiskLogTable[[#This Row],[Severity]]="Significant",5,0)))))</f>
        <v>0</v>
      </c>
      <c r="K191" s="106" t="str">
        <f>IF(RiskLogTable[[#This Row],[Severity Score]]=5,"3",IF(RiskLogTable[[#This Row],[Severity Score]]=4,"2",IF(RiskLogTable[[#This Row],[Severity Score]]=3,"1",IF(RiskLogTable[[#This Row],[Severity Score]]=2,"1",IF(RiskLogTable[[#This Row],[Severity Score]]=1,"1","0")))))</f>
        <v>0</v>
      </c>
      <c r="L191" s="105"/>
      <c r="M191" s="129">
        <f>IF(RiskLogTable[[#This Row],[Likelihood ]]="Rare",1,IF(RiskLogTable[[#This Row],[Likelihood ]]="Unlikely",2,IF(RiskLogTable[[#This Row],[Likelihood ]]="Possible",3,IF(RiskLogTable[[#This Row],[Likelihood ]]="Likely",4,IF(RiskLogTable[[#This Row],[Likelihood ]]="Almost Certain",5,0)))))</f>
        <v>0</v>
      </c>
      <c r="N191" s="106" t="str">
        <f>IF(RiskLogTable[[#This Row],[Likelihood Score ]]=5,"5",IF(RiskLogTable[[#This Row],[Likelihood Score ]]=4,"3",IF(RiskLogTable[[#This Row],[Likelihood Score ]]=3,"1",IF(RiskLogTable[[#This Row],[Likelihood Score ]]=2,"1",IF(RiskLogTable[[#This Row],[Likelihood Score ]]=1,"1","0")))))</f>
        <v>0</v>
      </c>
      <c r="O191" s="133">
        <f>RiskLogTable[[#This Row],[Severity Score]]*RiskLogTable[[#This Row],[Likelihood Score ]]</f>
        <v>0</v>
      </c>
      <c r="P191"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91" s="107"/>
      <c r="R191" s="104"/>
      <c r="S191" s="109"/>
      <c r="T191" s="162"/>
      <c r="U191" s="109"/>
      <c r="V191"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91" s="109"/>
      <c r="X191"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91" s="136">
        <f>RiskLogTable[[#This Row],[RESIDUAL Severity Score]]*RiskLogTable[[#This Row],[RESIDUAL Likelihood Score]]</f>
        <v>0</v>
      </c>
      <c r="Z191" s="101"/>
      <c r="AA191" s="108"/>
      <c r="AB191" s="102"/>
      <c r="AC191" s="102"/>
      <c r="AD191" s="102"/>
      <c r="AE191" s="109"/>
      <c r="AF191" s="102" t="b">
        <f>IF(RiskLogTable[[#This Row],[Risk Proximity]]="Short Term (1-3 months)",1,IF(RiskLogTable[[#This Row],[Risk Proximity]]="Imminent (less than 1 month)",0,IF(RiskLogTable[[#This Row],[Risk Proximity]]="Medium Term (4-6 months)",3,IF(RiskLogTable[Risk Proximity]="Long Term (7 months or more)",4))))</f>
        <v>0</v>
      </c>
      <c r="AO191"/>
      <c r="AP191"/>
    </row>
    <row r="192" spans="1:42" hidden="1" x14ac:dyDescent="0.45">
      <c r="A192" s="125"/>
      <c r="B192" s="104"/>
      <c r="C192" s="112"/>
      <c r="D192" s="156"/>
      <c r="E192" s="102"/>
      <c r="F192" s="102"/>
      <c r="G192" s="104"/>
      <c r="H192" s="104"/>
      <c r="I192" s="105"/>
      <c r="J192" s="129">
        <f>IF(RiskLogTable[[#This Row],[Severity]]="Insignificant",1,IF(RiskLogTable[[#This Row],[Severity]]="Minor",2,IF(RiskLogTable[[#This Row],[Severity]]="Moderate",3,IF(RiskLogTable[[#This Row],[Severity]]="Major",4,IF(RiskLogTable[[#This Row],[Severity]]="Significant",5,0)))))</f>
        <v>0</v>
      </c>
      <c r="K192" s="106" t="str">
        <f>IF(RiskLogTable[[#This Row],[Severity Score]]=5,"3",IF(RiskLogTable[[#This Row],[Severity Score]]=4,"2",IF(RiskLogTable[[#This Row],[Severity Score]]=3,"1",IF(RiskLogTable[[#This Row],[Severity Score]]=2,"1",IF(RiskLogTable[[#This Row],[Severity Score]]=1,"1","0")))))</f>
        <v>0</v>
      </c>
      <c r="L192" s="105"/>
      <c r="M192" s="129">
        <f>IF(RiskLogTable[[#This Row],[Likelihood ]]="Rare",1,IF(RiskLogTable[[#This Row],[Likelihood ]]="Unlikely",2,IF(RiskLogTable[[#This Row],[Likelihood ]]="Possible",3,IF(RiskLogTable[[#This Row],[Likelihood ]]="Likely",4,IF(RiskLogTable[[#This Row],[Likelihood ]]="Almost Certain",5,0)))))</f>
        <v>0</v>
      </c>
      <c r="N192" s="106" t="str">
        <f>IF(RiskLogTable[[#This Row],[Likelihood Score ]]=5,"5",IF(RiskLogTable[[#This Row],[Likelihood Score ]]=4,"3",IF(RiskLogTable[[#This Row],[Likelihood Score ]]=3,"1",IF(RiskLogTable[[#This Row],[Likelihood Score ]]=2,"1",IF(RiskLogTable[[#This Row],[Likelihood Score ]]=1,"1","0")))))</f>
        <v>0</v>
      </c>
      <c r="O192" s="133">
        <f>RiskLogTable[[#This Row],[Severity Score]]*RiskLogTable[[#This Row],[Likelihood Score ]]</f>
        <v>0</v>
      </c>
      <c r="P192"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92" s="107"/>
      <c r="R192" s="104"/>
      <c r="S192" s="109"/>
      <c r="T192" s="162"/>
      <c r="U192" s="109"/>
      <c r="V192"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92" s="109"/>
      <c r="X192"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92" s="136">
        <f>RiskLogTable[[#This Row],[RESIDUAL Severity Score]]*RiskLogTable[[#This Row],[RESIDUAL Likelihood Score]]</f>
        <v>0</v>
      </c>
      <c r="Z192" s="101"/>
      <c r="AA192" s="108"/>
      <c r="AB192" s="102"/>
      <c r="AC192" s="102"/>
      <c r="AD192" s="102"/>
      <c r="AE192" s="109"/>
      <c r="AF192" s="102" t="b">
        <f>IF(RiskLogTable[[#This Row],[Risk Proximity]]="Short Term (1-3 months)",1,IF(RiskLogTable[[#This Row],[Risk Proximity]]="Imminent (less than 1 month)",0,IF(RiskLogTable[[#This Row],[Risk Proximity]]="Medium Term (4-6 months)",3,IF(RiskLogTable[Risk Proximity]="Long Term (7 months or more)",4))))</f>
        <v>0</v>
      </c>
      <c r="AO192"/>
      <c r="AP192"/>
    </row>
    <row r="193" spans="1:42" hidden="1" x14ac:dyDescent="0.45">
      <c r="A193" s="125"/>
      <c r="B193" s="104"/>
      <c r="C193" s="112"/>
      <c r="D193" s="156"/>
      <c r="E193" s="102"/>
      <c r="F193" s="102"/>
      <c r="G193" s="104"/>
      <c r="H193" s="104"/>
      <c r="I193" s="105"/>
      <c r="J193" s="129">
        <f>IF(RiskLogTable[[#This Row],[Severity]]="Insignificant",1,IF(RiskLogTable[[#This Row],[Severity]]="Minor",2,IF(RiskLogTable[[#This Row],[Severity]]="Moderate",3,IF(RiskLogTable[[#This Row],[Severity]]="Major",4,IF(RiskLogTable[[#This Row],[Severity]]="Significant",5,0)))))</f>
        <v>0</v>
      </c>
      <c r="K193" s="106" t="str">
        <f>IF(RiskLogTable[[#This Row],[Severity Score]]=5,"3",IF(RiskLogTable[[#This Row],[Severity Score]]=4,"2",IF(RiskLogTable[[#This Row],[Severity Score]]=3,"1",IF(RiskLogTable[[#This Row],[Severity Score]]=2,"1",IF(RiskLogTable[[#This Row],[Severity Score]]=1,"1","0")))))</f>
        <v>0</v>
      </c>
      <c r="L193" s="105"/>
      <c r="M193" s="129">
        <f>IF(RiskLogTable[[#This Row],[Likelihood ]]="Rare",1,IF(RiskLogTable[[#This Row],[Likelihood ]]="Unlikely",2,IF(RiskLogTable[[#This Row],[Likelihood ]]="Possible",3,IF(RiskLogTable[[#This Row],[Likelihood ]]="Likely",4,IF(RiskLogTable[[#This Row],[Likelihood ]]="Almost Certain",5,0)))))</f>
        <v>0</v>
      </c>
      <c r="N193" s="106" t="str">
        <f>IF(RiskLogTable[[#This Row],[Likelihood Score ]]=5,"5",IF(RiskLogTable[[#This Row],[Likelihood Score ]]=4,"3",IF(RiskLogTable[[#This Row],[Likelihood Score ]]=3,"1",IF(RiskLogTable[[#This Row],[Likelihood Score ]]=2,"1",IF(RiskLogTable[[#This Row],[Likelihood Score ]]=1,"1","0")))))</f>
        <v>0</v>
      </c>
      <c r="O193" s="133">
        <f>RiskLogTable[[#This Row],[Severity Score]]*RiskLogTable[[#This Row],[Likelihood Score ]]</f>
        <v>0</v>
      </c>
      <c r="P193"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93" s="107"/>
      <c r="R193" s="104"/>
      <c r="S193" s="109"/>
      <c r="T193" s="162"/>
      <c r="U193" s="109"/>
      <c r="V193"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93" s="109"/>
      <c r="X193"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93" s="136">
        <f>RiskLogTable[[#This Row],[RESIDUAL Severity Score]]*RiskLogTable[[#This Row],[RESIDUAL Likelihood Score]]</f>
        <v>0</v>
      </c>
      <c r="Z193" s="101"/>
      <c r="AA193" s="108"/>
      <c r="AB193" s="102"/>
      <c r="AC193" s="102"/>
      <c r="AD193" s="102"/>
      <c r="AE193" s="109"/>
      <c r="AF193" s="102" t="b">
        <f>IF(RiskLogTable[[#This Row],[Risk Proximity]]="Short Term (1-3 months)",1,IF(RiskLogTable[[#This Row],[Risk Proximity]]="Imminent (less than 1 month)",0,IF(RiskLogTable[[#This Row],[Risk Proximity]]="Medium Term (4-6 months)",3,IF(RiskLogTable[Risk Proximity]="Long Term (7 months or more)",4))))</f>
        <v>0</v>
      </c>
      <c r="AO193"/>
      <c r="AP193"/>
    </row>
    <row r="194" spans="1:42" hidden="1" x14ac:dyDescent="0.45">
      <c r="A194" s="125"/>
      <c r="B194" s="104"/>
      <c r="C194" s="112"/>
      <c r="D194" s="156"/>
      <c r="E194" s="102"/>
      <c r="F194" s="102"/>
      <c r="G194" s="104"/>
      <c r="H194" s="104"/>
      <c r="I194" s="105"/>
      <c r="J194" s="129">
        <f>IF(RiskLogTable[[#This Row],[Severity]]="Insignificant",1,IF(RiskLogTable[[#This Row],[Severity]]="Minor",2,IF(RiskLogTable[[#This Row],[Severity]]="Moderate",3,IF(RiskLogTable[[#This Row],[Severity]]="Major",4,IF(RiskLogTable[[#This Row],[Severity]]="Significant",5,0)))))</f>
        <v>0</v>
      </c>
      <c r="K194" s="106" t="str">
        <f>IF(RiskLogTable[[#This Row],[Severity Score]]=5,"3",IF(RiskLogTable[[#This Row],[Severity Score]]=4,"2",IF(RiskLogTable[[#This Row],[Severity Score]]=3,"1",IF(RiskLogTable[[#This Row],[Severity Score]]=2,"1",IF(RiskLogTable[[#This Row],[Severity Score]]=1,"1","0")))))</f>
        <v>0</v>
      </c>
      <c r="L194" s="105"/>
      <c r="M194" s="129">
        <f>IF(RiskLogTable[[#This Row],[Likelihood ]]="Rare",1,IF(RiskLogTable[[#This Row],[Likelihood ]]="Unlikely",2,IF(RiskLogTable[[#This Row],[Likelihood ]]="Possible",3,IF(RiskLogTable[[#This Row],[Likelihood ]]="Likely",4,IF(RiskLogTable[[#This Row],[Likelihood ]]="Almost Certain",5,0)))))</f>
        <v>0</v>
      </c>
      <c r="N194" s="106" t="str">
        <f>IF(RiskLogTable[[#This Row],[Likelihood Score ]]=5,"5",IF(RiskLogTable[[#This Row],[Likelihood Score ]]=4,"3",IF(RiskLogTable[[#This Row],[Likelihood Score ]]=3,"1",IF(RiskLogTable[[#This Row],[Likelihood Score ]]=2,"1",IF(RiskLogTable[[#This Row],[Likelihood Score ]]=1,"1","0")))))</f>
        <v>0</v>
      </c>
      <c r="O194" s="133">
        <f>RiskLogTable[[#This Row],[Severity Score]]*RiskLogTable[[#This Row],[Likelihood Score ]]</f>
        <v>0</v>
      </c>
      <c r="P194"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94" s="108"/>
      <c r="R194" s="104"/>
      <c r="S194" s="109"/>
      <c r="T194" s="162"/>
      <c r="U194" s="109"/>
      <c r="V194"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94" s="109"/>
      <c r="X194"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94" s="136">
        <f>RiskLogTable[[#This Row],[RESIDUAL Severity Score]]*RiskLogTable[[#This Row],[RESIDUAL Likelihood Score]]</f>
        <v>0</v>
      </c>
      <c r="Z194" s="101"/>
      <c r="AA194" s="108"/>
      <c r="AB194" s="102"/>
      <c r="AC194" s="102"/>
      <c r="AD194" s="102"/>
      <c r="AE194" s="109"/>
      <c r="AF194" s="102" t="b">
        <f>IF(RiskLogTable[[#This Row],[Risk Proximity]]="Short Term (1-3 months)",1,IF(RiskLogTable[[#This Row],[Risk Proximity]]="Imminent (less than 1 month)",0,IF(RiskLogTable[[#This Row],[Risk Proximity]]="Medium Term (4-6 months)",3,IF(RiskLogTable[Risk Proximity]="Long Term (7 months or more)",4))))</f>
        <v>0</v>
      </c>
      <c r="AO194"/>
      <c r="AP194"/>
    </row>
    <row r="195" spans="1:42" hidden="1" x14ac:dyDescent="0.45">
      <c r="A195" s="125"/>
      <c r="B195" s="104"/>
      <c r="C195" s="112"/>
      <c r="D195" s="156"/>
      <c r="E195" s="102"/>
      <c r="F195" s="102"/>
      <c r="G195" s="104"/>
      <c r="H195" s="104"/>
      <c r="I195" s="105"/>
      <c r="J195" s="129">
        <f>IF(RiskLogTable[[#This Row],[Severity]]="Insignificant",1,IF(RiskLogTable[[#This Row],[Severity]]="Minor",2,IF(RiskLogTable[[#This Row],[Severity]]="Moderate",3,IF(RiskLogTable[[#This Row],[Severity]]="Major",4,IF(RiskLogTable[[#This Row],[Severity]]="Significant",5,0)))))</f>
        <v>0</v>
      </c>
      <c r="K195" s="106" t="str">
        <f>IF(RiskLogTable[[#This Row],[Severity Score]]=5,"3",IF(RiskLogTable[[#This Row],[Severity Score]]=4,"2",IF(RiskLogTable[[#This Row],[Severity Score]]=3,"1",IF(RiskLogTable[[#This Row],[Severity Score]]=2,"1",IF(RiskLogTable[[#This Row],[Severity Score]]=1,"1","0")))))</f>
        <v>0</v>
      </c>
      <c r="L195" s="105"/>
      <c r="M195" s="129">
        <f>IF(RiskLogTable[[#This Row],[Likelihood ]]="Rare",1,IF(RiskLogTable[[#This Row],[Likelihood ]]="Unlikely",2,IF(RiskLogTable[[#This Row],[Likelihood ]]="Possible",3,IF(RiskLogTable[[#This Row],[Likelihood ]]="Likely",4,IF(RiskLogTable[[#This Row],[Likelihood ]]="Almost Certain",5,0)))))</f>
        <v>0</v>
      </c>
      <c r="N195" s="106" t="str">
        <f>IF(RiskLogTable[[#This Row],[Likelihood Score ]]=5,"5",IF(RiskLogTable[[#This Row],[Likelihood Score ]]=4,"3",IF(RiskLogTable[[#This Row],[Likelihood Score ]]=3,"1",IF(RiskLogTable[[#This Row],[Likelihood Score ]]=2,"1",IF(RiskLogTable[[#This Row],[Likelihood Score ]]=1,"1","0")))))</f>
        <v>0</v>
      </c>
      <c r="O195" s="133">
        <f>RiskLogTable[[#This Row],[Severity Score]]*RiskLogTable[[#This Row],[Likelihood Score ]]</f>
        <v>0</v>
      </c>
      <c r="P195"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95" s="108"/>
      <c r="R195" s="104"/>
      <c r="S195" s="109"/>
      <c r="T195" s="162"/>
      <c r="U195" s="109"/>
      <c r="V195"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95" s="109"/>
      <c r="X195"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95" s="136">
        <f>RiskLogTable[[#This Row],[RESIDUAL Severity Score]]*RiskLogTable[[#This Row],[RESIDUAL Likelihood Score]]</f>
        <v>0</v>
      </c>
      <c r="Z195" s="101"/>
      <c r="AA195" s="108"/>
      <c r="AB195" s="102"/>
      <c r="AC195" s="102"/>
      <c r="AD195" s="102"/>
      <c r="AE195" s="109"/>
      <c r="AF195" s="102" t="b">
        <f>IF(RiskLogTable[[#This Row],[Risk Proximity]]="Short Term (1-3 months)",1,IF(RiskLogTable[[#This Row],[Risk Proximity]]="Imminent (less than 1 month)",0,IF(RiskLogTable[[#This Row],[Risk Proximity]]="Medium Term (4-6 months)",3,IF(RiskLogTable[Risk Proximity]="Long Term (7 months or more)",4))))</f>
        <v>0</v>
      </c>
      <c r="AO195"/>
      <c r="AP195"/>
    </row>
    <row r="196" spans="1:42" hidden="1" x14ac:dyDescent="0.45">
      <c r="A196" s="125"/>
      <c r="B196" s="104"/>
      <c r="C196" s="112"/>
      <c r="D196" s="156"/>
      <c r="E196" s="102"/>
      <c r="F196" s="102"/>
      <c r="G196" s="104"/>
      <c r="H196" s="104"/>
      <c r="I196" s="105"/>
      <c r="J196" s="129">
        <f>IF(RiskLogTable[[#This Row],[Severity]]="Insignificant",1,IF(RiskLogTable[[#This Row],[Severity]]="Minor",2,IF(RiskLogTable[[#This Row],[Severity]]="Moderate",3,IF(RiskLogTable[[#This Row],[Severity]]="Major",4,IF(RiskLogTable[[#This Row],[Severity]]="Significant",5,0)))))</f>
        <v>0</v>
      </c>
      <c r="K196" s="106" t="str">
        <f>IF(RiskLogTable[[#This Row],[Severity Score]]=5,"3",IF(RiskLogTable[[#This Row],[Severity Score]]=4,"2",IF(RiskLogTable[[#This Row],[Severity Score]]=3,"1",IF(RiskLogTable[[#This Row],[Severity Score]]=2,"1",IF(RiskLogTable[[#This Row],[Severity Score]]=1,"1","0")))))</f>
        <v>0</v>
      </c>
      <c r="L196" s="105"/>
      <c r="M196" s="129">
        <f>IF(RiskLogTable[[#This Row],[Likelihood ]]="Rare",1,IF(RiskLogTable[[#This Row],[Likelihood ]]="Unlikely",2,IF(RiskLogTable[[#This Row],[Likelihood ]]="Possible",3,IF(RiskLogTable[[#This Row],[Likelihood ]]="Likely",4,IF(RiskLogTable[[#This Row],[Likelihood ]]="Almost Certain",5,0)))))</f>
        <v>0</v>
      </c>
      <c r="N196" s="106" t="str">
        <f>IF(RiskLogTable[[#This Row],[Likelihood Score ]]=5,"5",IF(RiskLogTable[[#This Row],[Likelihood Score ]]=4,"3",IF(RiskLogTable[[#This Row],[Likelihood Score ]]=3,"1",IF(RiskLogTable[[#This Row],[Likelihood Score ]]=2,"1",IF(RiskLogTable[[#This Row],[Likelihood Score ]]=1,"1","0")))))</f>
        <v>0</v>
      </c>
      <c r="O196" s="133">
        <f>RiskLogTable[[#This Row],[Severity Score]]*RiskLogTable[[#This Row],[Likelihood Score ]]</f>
        <v>0</v>
      </c>
      <c r="P196"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96" s="107"/>
      <c r="R196" s="104"/>
      <c r="S196" s="109"/>
      <c r="T196" s="162"/>
      <c r="U196" s="109"/>
      <c r="V196"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96" s="109"/>
      <c r="X196"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96" s="136">
        <f>RiskLogTable[[#This Row],[RESIDUAL Severity Score]]*RiskLogTable[[#This Row],[RESIDUAL Likelihood Score]]</f>
        <v>0</v>
      </c>
      <c r="Z196" s="101"/>
      <c r="AA196" s="108"/>
      <c r="AB196" s="102"/>
      <c r="AC196" s="102"/>
      <c r="AD196" s="102"/>
      <c r="AE196" s="109"/>
      <c r="AF196" s="102" t="b">
        <f>IF(RiskLogTable[[#This Row],[Risk Proximity]]="Short Term (1-3 months)",1,IF(RiskLogTable[[#This Row],[Risk Proximity]]="Imminent (less than 1 month)",0,IF(RiskLogTable[[#This Row],[Risk Proximity]]="Medium Term (4-6 months)",3,IF(RiskLogTable[Risk Proximity]="Long Term (7 months or more)",4))))</f>
        <v>0</v>
      </c>
      <c r="AO196"/>
      <c r="AP196"/>
    </row>
    <row r="197" spans="1:42" hidden="1" x14ac:dyDescent="0.45">
      <c r="A197" s="125"/>
      <c r="B197" s="104"/>
      <c r="C197" s="112"/>
      <c r="D197" s="156"/>
      <c r="E197" s="102"/>
      <c r="F197" s="102"/>
      <c r="G197" s="104"/>
      <c r="H197" s="104"/>
      <c r="I197" s="105"/>
      <c r="J197" s="129">
        <f>IF(RiskLogTable[[#This Row],[Severity]]="Insignificant",1,IF(RiskLogTable[[#This Row],[Severity]]="Minor",2,IF(RiskLogTable[[#This Row],[Severity]]="Moderate",3,IF(RiskLogTable[[#This Row],[Severity]]="Major",4,IF(RiskLogTable[[#This Row],[Severity]]="Significant",5,0)))))</f>
        <v>0</v>
      </c>
      <c r="K197" s="106" t="str">
        <f>IF(RiskLogTable[[#This Row],[Severity Score]]=5,"3",IF(RiskLogTable[[#This Row],[Severity Score]]=4,"2",IF(RiskLogTable[[#This Row],[Severity Score]]=3,"1",IF(RiskLogTable[[#This Row],[Severity Score]]=2,"1",IF(RiskLogTable[[#This Row],[Severity Score]]=1,"1","0")))))</f>
        <v>0</v>
      </c>
      <c r="L197" s="105"/>
      <c r="M197" s="129">
        <f>IF(RiskLogTable[[#This Row],[Likelihood ]]="Rare",1,IF(RiskLogTable[[#This Row],[Likelihood ]]="Unlikely",2,IF(RiskLogTable[[#This Row],[Likelihood ]]="Possible",3,IF(RiskLogTable[[#This Row],[Likelihood ]]="Likely",4,IF(RiskLogTable[[#This Row],[Likelihood ]]="Almost Certain",5,0)))))</f>
        <v>0</v>
      </c>
      <c r="N197" s="106" t="str">
        <f>IF(RiskLogTable[[#This Row],[Likelihood Score ]]=5,"5",IF(RiskLogTable[[#This Row],[Likelihood Score ]]=4,"3",IF(RiskLogTable[[#This Row],[Likelihood Score ]]=3,"1",IF(RiskLogTable[[#This Row],[Likelihood Score ]]=2,"1",IF(RiskLogTable[[#This Row],[Likelihood Score ]]=1,"1","0")))))</f>
        <v>0</v>
      </c>
      <c r="O197" s="133">
        <f>RiskLogTable[[#This Row],[Severity Score]]*RiskLogTable[[#This Row],[Likelihood Score ]]</f>
        <v>0</v>
      </c>
      <c r="P197"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97" s="107"/>
      <c r="R197" s="104"/>
      <c r="S197" s="109"/>
      <c r="T197" s="162"/>
      <c r="U197" s="109"/>
      <c r="V197"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97" s="109"/>
      <c r="X197"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97" s="136">
        <f>RiskLogTable[[#This Row],[RESIDUAL Severity Score]]*RiskLogTable[[#This Row],[RESIDUAL Likelihood Score]]</f>
        <v>0</v>
      </c>
      <c r="Z197" s="101"/>
      <c r="AA197" s="108"/>
      <c r="AB197" s="102"/>
      <c r="AC197" s="104"/>
      <c r="AD197" s="102"/>
      <c r="AE197" s="109"/>
      <c r="AF197" s="102" t="b">
        <f>IF(RiskLogTable[[#This Row],[Risk Proximity]]="Short Term (1-3 months)",1,IF(RiskLogTable[[#This Row],[Risk Proximity]]="Imminent (less than 1 month)",0,IF(RiskLogTable[[#This Row],[Risk Proximity]]="Medium Term (4-6 months)",3,IF(RiskLogTable[Risk Proximity]="Long Term (7 months or more)",4))))</f>
        <v>0</v>
      </c>
      <c r="AO197"/>
      <c r="AP197"/>
    </row>
    <row r="198" spans="1:42" hidden="1" x14ac:dyDescent="0.45">
      <c r="A198" s="125"/>
      <c r="B198" s="104"/>
      <c r="C198" s="112"/>
      <c r="D198" s="156"/>
      <c r="E198" s="102"/>
      <c r="F198" s="102"/>
      <c r="G198" s="104"/>
      <c r="H198" s="104"/>
      <c r="I198" s="105"/>
      <c r="J198" s="129">
        <f>IF(RiskLogTable[[#This Row],[Severity]]="Insignificant",1,IF(RiskLogTable[[#This Row],[Severity]]="Minor",2,IF(RiskLogTable[[#This Row],[Severity]]="Moderate",3,IF(RiskLogTable[[#This Row],[Severity]]="Major",4,IF(RiskLogTable[[#This Row],[Severity]]="Significant",5,0)))))</f>
        <v>0</v>
      </c>
      <c r="K198" s="106" t="str">
        <f>IF(RiskLogTable[[#This Row],[Severity Score]]=5,"3",IF(RiskLogTable[[#This Row],[Severity Score]]=4,"2",IF(RiskLogTable[[#This Row],[Severity Score]]=3,"1",IF(RiskLogTable[[#This Row],[Severity Score]]=2,"1",IF(RiskLogTable[[#This Row],[Severity Score]]=1,"1","0")))))</f>
        <v>0</v>
      </c>
      <c r="L198" s="105"/>
      <c r="M198" s="129">
        <f>IF(RiskLogTable[[#This Row],[Likelihood ]]="Rare",1,IF(RiskLogTable[[#This Row],[Likelihood ]]="Unlikely",2,IF(RiskLogTable[[#This Row],[Likelihood ]]="Possible",3,IF(RiskLogTable[[#This Row],[Likelihood ]]="Likely",4,IF(RiskLogTable[[#This Row],[Likelihood ]]="Almost Certain",5,0)))))</f>
        <v>0</v>
      </c>
      <c r="N198" s="106" t="str">
        <f>IF(RiskLogTable[[#This Row],[Likelihood Score ]]=5,"5",IF(RiskLogTable[[#This Row],[Likelihood Score ]]=4,"3",IF(RiskLogTable[[#This Row],[Likelihood Score ]]=3,"1",IF(RiskLogTable[[#This Row],[Likelihood Score ]]=2,"1",IF(RiskLogTable[[#This Row],[Likelihood Score ]]=1,"1","0")))))</f>
        <v>0</v>
      </c>
      <c r="O198" s="133">
        <f>RiskLogTable[[#This Row],[Severity Score]]*RiskLogTable[[#This Row],[Likelihood Score ]]</f>
        <v>0</v>
      </c>
      <c r="P198"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98" s="108"/>
      <c r="R198" s="104"/>
      <c r="S198" s="109"/>
      <c r="T198" s="162"/>
      <c r="U198" s="109"/>
      <c r="V198"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98" s="109"/>
      <c r="X198"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98" s="136">
        <f>RiskLogTable[[#This Row],[RESIDUAL Severity Score]]*RiskLogTable[[#This Row],[RESIDUAL Likelihood Score]]</f>
        <v>0</v>
      </c>
      <c r="Z198" s="101"/>
      <c r="AA198" s="108"/>
      <c r="AB198" s="102"/>
      <c r="AC198" s="104"/>
      <c r="AD198" s="102"/>
      <c r="AE198" s="109"/>
      <c r="AF198" s="102" t="b">
        <f>IF(RiskLogTable[[#This Row],[Risk Proximity]]="Short Term (1-3 months)",1,IF(RiskLogTable[[#This Row],[Risk Proximity]]="Imminent (less than 1 month)",0,IF(RiskLogTable[[#This Row],[Risk Proximity]]="Medium Term (4-6 months)",3,IF(RiskLogTable[Risk Proximity]="Long Term (7 months or more)",4))))</f>
        <v>0</v>
      </c>
      <c r="AO198"/>
      <c r="AP198"/>
    </row>
    <row r="199" spans="1:42" hidden="1" x14ac:dyDescent="0.45">
      <c r="A199" s="125"/>
      <c r="B199" s="104"/>
      <c r="C199" s="112"/>
      <c r="D199" s="156"/>
      <c r="E199" s="102"/>
      <c r="F199" s="102"/>
      <c r="G199" s="104"/>
      <c r="H199" s="104"/>
      <c r="I199" s="105"/>
      <c r="J199" s="129">
        <f>IF(RiskLogTable[[#This Row],[Severity]]="Insignificant",1,IF(RiskLogTable[[#This Row],[Severity]]="Minor",2,IF(RiskLogTable[[#This Row],[Severity]]="Moderate",3,IF(RiskLogTable[[#This Row],[Severity]]="Major",4,IF(RiskLogTable[[#This Row],[Severity]]="Significant",5,0)))))</f>
        <v>0</v>
      </c>
      <c r="K199" s="106" t="str">
        <f>IF(RiskLogTable[[#This Row],[Severity Score]]=5,"3",IF(RiskLogTable[[#This Row],[Severity Score]]=4,"2",IF(RiskLogTable[[#This Row],[Severity Score]]=3,"1",IF(RiskLogTable[[#This Row],[Severity Score]]=2,"1",IF(RiskLogTable[[#This Row],[Severity Score]]=1,"1","0")))))</f>
        <v>0</v>
      </c>
      <c r="L199" s="105"/>
      <c r="M199" s="129">
        <f>IF(RiskLogTable[[#This Row],[Likelihood ]]="Rare",1,IF(RiskLogTable[[#This Row],[Likelihood ]]="Unlikely",2,IF(RiskLogTable[[#This Row],[Likelihood ]]="Possible",3,IF(RiskLogTable[[#This Row],[Likelihood ]]="Likely",4,IF(RiskLogTable[[#This Row],[Likelihood ]]="Almost Certain",5,0)))))</f>
        <v>0</v>
      </c>
      <c r="N199" s="106" t="str">
        <f>IF(RiskLogTable[[#This Row],[Likelihood Score ]]=5,"5",IF(RiskLogTable[[#This Row],[Likelihood Score ]]=4,"3",IF(RiskLogTable[[#This Row],[Likelihood Score ]]=3,"1",IF(RiskLogTable[[#This Row],[Likelihood Score ]]=2,"1",IF(RiskLogTable[[#This Row],[Likelihood Score ]]=1,"1","0")))))</f>
        <v>0</v>
      </c>
      <c r="O199" s="133">
        <f>RiskLogTable[[#This Row],[Severity Score]]*RiskLogTable[[#This Row],[Likelihood Score ]]</f>
        <v>0</v>
      </c>
      <c r="P199" s="106">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199" s="107"/>
      <c r="R199" s="104"/>
      <c r="S199" s="109"/>
      <c r="T199" s="162"/>
      <c r="U199" s="109"/>
      <c r="V199" s="136">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199" s="109"/>
      <c r="X199" s="136">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199" s="136">
        <f>RiskLogTable[[#This Row],[RESIDUAL Severity Score]]*RiskLogTable[[#This Row],[RESIDUAL Likelihood Score]]</f>
        <v>0</v>
      </c>
      <c r="Z199" s="101"/>
      <c r="AA199" s="108"/>
      <c r="AB199" s="102"/>
      <c r="AC199" s="102"/>
      <c r="AD199" s="102"/>
      <c r="AE199" s="109"/>
      <c r="AF199" s="102" t="b">
        <f>IF(RiskLogTable[[#This Row],[Risk Proximity]]="Short Term (1-3 months)",1,IF(RiskLogTable[[#This Row],[Risk Proximity]]="Imminent (less than 1 month)",0,IF(RiskLogTable[[#This Row],[Risk Proximity]]="Medium Term (4-6 months)",3,IF(RiskLogTable[Risk Proximity]="Long Term (7 months or more)",4))))</f>
        <v>0</v>
      </c>
      <c r="AO199"/>
      <c r="AP199"/>
    </row>
    <row r="200" spans="1:42" hidden="1" x14ac:dyDescent="0.45">
      <c r="A200" s="125"/>
      <c r="B200" s="118"/>
      <c r="C200" s="118"/>
      <c r="D200" s="109"/>
      <c r="E200" s="102"/>
      <c r="F200" s="101"/>
      <c r="G200" s="104"/>
      <c r="H200" s="109"/>
      <c r="I200" s="105"/>
      <c r="J200" s="130">
        <f>IF(RiskLogTable[[#This Row],[Severity]]="Insignificant",1,IF(RiskLogTable[[#This Row],[Severity]]="Minor",2,IF(RiskLogTable[[#This Row],[Severity]]="Moderate",3,IF(RiskLogTable[[#This Row],[Severity]]="Major",4,IF(RiskLogTable[[#This Row],[Severity]]="Significant",5,0)))))</f>
        <v>0</v>
      </c>
      <c r="K200" s="119" t="str">
        <f>IF(RiskLogTable[[#This Row],[Severity Score]]=5,"3",IF(RiskLogTable[[#This Row],[Severity Score]]=4,"2",IF(RiskLogTable[[#This Row],[Severity Score]]=3,"1",IF(RiskLogTable[[#This Row],[Severity Score]]=2,"1",IF(RiskLogTable[[#This Row],[Severity Score]]=1,"1","0")))))</f>
        <v>0</v>
      </c>
      <c r="L200" s="105"/>
      <c r="M200" s="129"/>
      <c r="N200" s="119" t="str">
        <f>IF(RiskLogTable[[#This Row],[Likelihood Score ]]=5,"5",IF(RiskLogTable[[#This Row],[Likelihood Score ]]=4,"3",IF(RiskLogTable[[#This Row],[Likelihood Score ]]=3,"1",IF(RiskLogTable[[#This Row],[Likelihood Score ]]=2,"1",IF(RiskLogTable[[#This Row],[Likelihood Score ]]=1,"1","0")))))</f>
        <v>0</v>
      </c>
      <c r="O200" s="134">
        <f>RiskLogTable[[#This Row],[Severity Score]]*RiskLogTable[[#This Row],[Likelihood Score ]]</f>
        <v>0</v>
      </c>
      <c r="P200"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200" s="101"/>
      <c r="R200" s="101"/>
      <c r="S200" s="101"/>
      <c r="T200" s="101"/>
      <c r="U200" s="101"/>
      <c r="V200"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200" s="101"/>
      <c r="X200"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200" s="130">
        <f>RiskLogTable[[#This Row],[RESIDUAL Severity Score]]*RiskLogTable[[#This Row],[RESIDUAL Likelihood Score]]</f>
        <v>0</v>
      </c>
      <c r="Z200" s="101"/>
      <c r="AA200" s="101"/>
      <c r="AB200" s="101"/>
      <c r="AC200" s="102"/>
      <c r="AD200" s="102"/>
      <c r="AE200" s="109"/>
      <c r="AF200" s="102" t="b">
        <f>IF(RiskLogTable[[#This Row],[Risk Proximity]]="Short Term (1-3 months)",1,IF(RiskLogTable[[#This Row],[Risk Proximity]]="Imminent (less than 1 month)",0,IF(RiskLogTable[[#This Row],[Risk Proximity]]="Medium Term (4-6 months)",3,IF(RiskLogTable[Risk Proximity]="Long Term (7 months or more)",4))))</f>
        <v>0</v>
      </c>
      <c r="AO200"/>
      <c r="AP200"/>
    </row>
    <row r="201" spans="1:42" hidden="1" x14ac:dyDescent="0.45">
      <c r="A201" s="125"/>
      <c r="B201" s="118"/>
      <c r="C201" s="118"/>
      <c r="D201" s="109"/>
      <c r="E201" s="102"/>
      <c r="F201" s="101"/>
      <c r="G201" s="104"/>
      <c r="H201" s="109"/>
      <c r="I201" s="105"/>
      <c r="J201" s="130">
        <f>IF(RiskLogTable[[#This Row],[Severity]]="Insignificant",1,IF(RiskLogTable[[#This Row],[Severity]]="Minor",2,IF(RiskLogTable[[#This Row],[Severity]]="Moderate",3,IF(RiskLogTable[[#This Row],[Severity]]="Major",4,IF(RiskLogTable[[#This Row],[Severity]]="Significant",5,0)))))</f>
        <v>0</v>
      </c>
      <c r="K201" s="119" t="str">
        <f>IF(RiskLogTable[[#This Row],[Severity Score]]=5,"3",IF(RiskLogTable[[#This Row],[Severity Score]]=4,"2",IF(RiskLogTable[[#This Row],[Severity Score]]=3,"1",IF(RiskLogTable[[#This Row],[Severity Score]]=2,"1",IF(RiskLogTable[[#This Row],[Severity Score]]=1,"1","0")))))</f>
        <v>0</v>
      </c>
      <c r="L201" s="105"/>
      <c r="M201" s="129"/>
      <c r="N201" s="119" t="str">
        <f>IF(RiskLogTable[[#This Row],[Likelihood Score ]]=5,"5",IF(RiskLogTable[[#This Row],[Likelihood Score ]]=4,"3",IF(RiskLogTable[[#This Row],[Likelihood Score ]]=3,"1",IF(RiskLogTable[[#This Row],[Likelihood Score ]]=2,"1",IF(RiskLogTable[[#This Row],[Likelihood Score ]]=1,"1","0")))))</f>
        <v>0</v>
      </c>
      <c r="O201" s="134">
        <f>RiskLogTable[[#This Row],[Severity Score]]*RiskLogTable[[#This Row],[Likelihood Score ]]</f>
        <v>0</v>
      </c>
      <c r="P201" s="119">
        <f>IF(RiskLogTable[Open /Closed ]= "Closed",0, IF(RiskLogTable[[#This Row],[Risk Proximity]]="Long Term (7 months or more)", (0.3*RiskLogTable[[#This Row],[Severity Score]]*RiskLogTable[[#This Row],[Weighted Severity]] * RiskLogTable[[#This Row],[Likelihood Score ]]*RiskLogTable[[#This Row],[Weighted Likelihood]]),IF(RiskLogTable[[#This Row],[Risk Proximity]]="Medium Term (4-6 months)", (0.5*RiskLogTable[[#This Row],[Severity Score]]*RiskLogTable[[#This Row],[Weighted Severity]] * RiskLogTable[[#This Row],[Likelihood Score ]]*RiskLogTable[[#This Row],[Weighted Likelihood]]),(RiskLogTable[[#This Row],[Severity Score]]*RiskLogTable[[#This Row],[Weighted Severity]]*RiskLogTable[[#This Row],[Likelihood Score ]]*RiskLogTable[[#This Row],[Weighted Likelihood]]))))</f>
        <v>0</v>
      </c>
      <c r="Q201" s="101"/>
      <c r="R201" s="101"/>
      <c r="S201" s="101"/>
      <c r="T201" s="101"/>
      <c r="U201" s="101"/>
      <c r="V201" s="130">
        <f>IF(RiskLogTable[[#This Row],[RESIDUAL RISK Severity]]="Insignificant",1,IF(RiskLogTable[[#This Row],[RESIDUAL RISK Severity]]="Minor",2,IF(RiskLogTable[[#This Row],[RESIDUAL RISK Severity]]="Moderate",3,IF(RiskLogTable[[#This Row],[RESIDUAL RISK Severity]]="Major",4,IF(RiskLogTable[[#This Row],[RESIDUAL RISK Severity]]="Significant",5,0)))))</f>
        <v>0</v>
      </c>
      <c r="W201" s="101"/>
      <c r="X201" s="130">
        <f>IF(RiskLogTable[[#This Row],[RESIDUAL RISK Likelihood]]="Rare",1,IF(RiskLogTable[[#This Row],[RESIDUAL RISK Likelihood]]="Unlikely",2,IF(RiskLogTable[[#This Row],[RESIDUAL RISK Likelihood]]="Possible",3,IF(RiskLogTable[[#This Row],[RESIDUAL RISK Likelihood]]="Likely",4,IF(RiskLogTable[[#This Row],[RESIDUAL RISK Likelihood]]="Almost Certain",5,0)))))</f>
        <v>0</v>
      </c>
      <c r="Y201" s="130">
        <f>RiskLogTable[[#This Row],[RESIDUAL Severity Score]]*RiskLogTable[[#This Row],[RESIDUAL Likelihood Score]]</f>
        <v>0</v>
      </c>
      <c r="Z201" s="101"/>
      <c r="AA201" s="101"/>
      <c r="AB201" s="101"/>
      <c r="AC201" s="102"/>
      <c r="AD201" s="102"/>
      <c r="AE201" s="109"/>
      <c r="AF201" s="102" t="b">
        <f>IF(RiskLogTable[[#This Row],[Risk Proximity]]="Short Term (1-3 months)",1,IF(RiskLogTable[[#This Row],[Risk Proximity]]="Imminent (less than 1 month)",0,IF(RiskLogTable[[#This Row],[Risk Proximity]]="Medium Term (4-6 months)",3,IF(RiskLogTable[Risk Proximity]="Long Term (7 months or more)",4))))</f>
        <v>0</v>
      </c>
    </row>
  </sheetData>
  <sheetProtection algorithmName="SHA-512" hashValue="R8IkN8OTIx1xaGs6+2B6YiZAxqCz2VWWWrnn/KdBBKLfEI3CkT+rGgi0ry3mwmpycltEGno9YzoYF35Ez16C0g==" saltValue="YI1kPHe4XeKOSAIx5vUdgg==" spinCount="100000" sheet="1" formatCells="0" formatColumns="0" formatRows="0" insertColumns="0" insertRows="0" insertHyperlinks="0" deleteColumns="0" deleteRows="0" sort="0" autoFilter="0" pivotTables="0"/>
  <conditionalFormatting sqref="A3:AE3 AE5:AE36 A4:AD36 A37:AE155 A156:Q160 S156:AE160 A161:AE201">
    <cfRule type="expression" dxfId="153" priority="52" stopIfTrue="1">
      <formula>$AD3="Closed"</formula>
    </cfRule>
  </conditionalFormatting>
  <conditionalFormatting sqref="O3:O201">
    <cfRule type="expression" dxfId="152" priority="79" stopIfTrue="1">
      <formula>$AD3="Closed"</formula>
    </cfRule>
    <cfRule type="expression" dxfId="151" priority="81">
      <formula>AND($J3=5,$M3=5)</formula>
    </cfRule>
    <cfRule type="expression" dxfId="150" priority="82">
      <formula>AND($J3=5,$M3=4)</formula>
    </cfRule>
    <cfRule type="expression" dxfId="149" priority="83">
      <formula>AND($J3=5,$M3=3)</formula>
    </cfRule>
    <cfRule type="expression" dxfId="148" priority="84">
      <formula>AND($J3=5,$M3=2)</formula>
    </cfRule>
    <cfRule type="expression" dxfId="147" priority="85">
      <formula>AND($J3=5,$M3=1)</formula>
    </cfRule>
    <cfRule type="expression" dxfId="146" priority="86">
      <formula>AND($J3=4,$M3=5)</formula>
    </cfRule>
    <cfRule type="expression" dxfId="145" priority="87">
      <formula>AND($J3=4,$M3=4)</formula>
    </cfRule>
    <cfRule type="expression" dxfId="144" priority="88">
      <formula>AND($J3=4,$M3=3)</formula>
    </cfRule>
    <cfRule type="expression" dxfId="143" priority="89">
      <formula>AND($J3=4,$M3=2)</formula>
    </cfRule>
    <cfRule type="expression" dxfId="142" priority="90">
      <formula>AND($J3=4,$M3=1)</formula>
    </cfRule>
    <cfRule type="expression" dxfId="141" priority="91">
      <formula>AND($J3=3,$M3=5)</formula>
    </cfRule>
    <cfRule type="expression" dxfId="140" priority="92">
      <formula>AND($J3=3,$M3=4)</formula>
    </cfRule>
    <cfRule type="expression" dxfId="139" priority="93">
      <formula>AND($J3=3,$M3=3)</formula>
    </cfRule>
    <cfRule type="expression" dxfId="138" priority="94">
      <formula>AND($J3=3,$M3=2)</formula>
    </cfRule>
    <cfRule type="expression" dxfId="137" priority="95">
      <formula>AND($J3=3,$M3=1)</formula>
    </cfRule>
    <cfRule type="expression" dxfId="136" priority="96">
      <formula>AND($J3=2,$M3=5)</formula>
    </cfRule>
    <cfRule type="expression" dxfId="135" priority="97">
      <formula>AND($J3=2,$M3=4)</formula>
    </cfRule>
    <cfRule type="expression" dxfId="134" priority="98">
      <formula>AND($J3=2,$M3=3)</formula>
    </cfRule>
    <cfRule type="expression" dxfId="133" priority="99">
      <formula>AND($J3=2,$M3=2)</formula>
    </cfRule>
    <cfRule type="expression" dxfId="132" priority="100">
      <formula>AND($J3=2,$M3=1)</formula>
    </cfRule>
    <cfRule type="expression" dxfId="131" priority="101">
      <formula>AND($J3=1,$M3=5)</formula>
    </cfRule>
    <cfRule type="expression" dxfId="130" priority="102">
      <formula>AND($J3=1,$M3=4)</formula>
    </cfRule>
    <cfRule type="expression" dxfId="129" priority="103">
      <formula>AND($J3=1,$M3=3)</formula>
    </cfRule>
    <cfRule type="expression" dxfId="128" priority="104">
      <formula>AND($J3=1,$M3=2)</formula>
    </cfRule>
    <cfRule type="expression" dxfId="127" priority="136">
      <formula>AND($J3=1,$M3=1)</formula>
    </cfRule>
  </conditionalFormatting>
  <conditionalFormatting sqref="Y3:Y201">
    <cfRule type="expression" dxfId="126" priority="53">
      <formula>AND($V3=5,$X3=5)</formula>
    </cfRule>
    <cfRule type="expression" dxfId="125" priority="54">
      <formula>AND($V3=5,$X3=4)</formula>
    </cfRule>
    <cfRule type="expression" dxfId="124" priority="55">
      <formula>AND($V3=5,$X3=3)</formula>
    </cfRule>
    <cfRule type="expression" dxfId="123" priority="56">
      <formula>AND($V3=5,$X3=2)</formula>
    </cfRule>
    <cfRule type="expression" dxfId="122" priority="57">
      <formula>AND($V3=5,$X3=1)</formula>
    </cfRule>
    <cfRule type="expression" dxfId="121" priority="58">
      <formula>AND($V3=4,$X3=5)</formula>
    </cfRule>
    <cfRule type="expression" dxfId="120" priority="59">
      <formula>AND($V3=4,$X3=4)</formula>
    </cfRule>
    <cfRule type="expression" dxfId="119" priority="60">
      <formula>AND($V3=4,$X3=3)</formula>
    </cfRule>
    <cfRule type="expression" dxfId="118" priority="61">
      <formula>AND($V3=4,$X3=2)</formula>
    </cfRule>
    <cfRule type="expression" dxfId="117" priority="62">
      <formula>AND($V3=4,$X3=1)</formula>
    </cfRule>
    <cfRule type="expression" dxfId="116" priority="63">
      <formula>AND($V3=3,$X3=5)</formula>
    </cfRule>
    <cfRule type="expression" dxfId="115" priority="64">
      <formula>AND($V3=3,$X3=4)</formula>
    </cfRule>
    <cfRule type="expression" dxfId="114" priority="65">
      <formula>AND($V3=3,$X3=3)</formula>
    </cfRule>
    <cfRule type="expression" dxfId="113" priority="66">
      <formula>AND($V3=3,$X3=2)</formula>
    </cfRule>
    <cfRule type="expression" dxfId="112" priority="67">
      <formula>AND($V3=3,$X3=1)</formula>
    </cfRule>
    <cfRule type="expression" dxfId="111" priority="68">
      <formula>AND($V3=2,$X3=5)</formula>
    </cfRule>
    <cfRule type="expression" dxfId="110" priority="69">
      <formula>AND($V3=2,$X3=4)</formula>
    </cfRule>
    <cfRule type="expression" dxfId="109" priority="70">
      <formula>AND($V3=2,$X3=3)</formula>
    </cfRule>
    <cfRule type="expression" dxfId="108" priority="71">
      <formula>AND($V3=2,$X3=2)</formula>
    </cfRule>
    <cfRule type="expression" dxfId="107" priority="72">
      <formula>AND($V3=2,$X3=1)</formula>
    </cfRule>
    <cfRule type="expression" dxfId="106" priority="73">
      <formula>AND($V3=1,$X3=5)</formula>
    </cfRule>
    <cfRule type="expression" dxfId="105" priority="74">
      <formula>AND($V3=1,$X3=4)</formula>
    </cfRule>
    <cfRule type="expression" dxfId="104" priority="75">
      <formula>AND($V3=1,$X3=3)</formula>
    </cfRule>
    <cfRule type="expression" dxfId="103" priority="76">
      <formula>AND($V3=1,$X3=2)</formula>
    </cfRule>
    <cfRule type="expression" dxfId="102" priority="77">
      <formula>AND($V3=1,$X3=1)</formula>
    </cfRule>
  </conditionalFormatting>
  <conditionalFormatting sqref="R157:R160">
    <cfRule type="expression" dxfId="101" priority="138" stopIfTrue="1">
      <formula>$AD156="Closed"</formula>
    </cfRule>
  </conditionalFormatting>
  <dataValidations xWindow="1318" yWindow="1180" count="16">
    <dataValidation type="list" allowBlank="1" showInputMessage="1" showErrorMessage="1" sqref="G2">
      <formula1>"Imminent (less than 1 month), Short Term (1-3 months), Medium Term (3-6 months), Long Term (over 6 months)"</formula1>
    </dataValidation>
    <dataValidation type="list" allowBlank="1" showInputMessage="1" showErrorMessage="1" sqref="A202:A1048576">
      <formula1>"Blocker on Innovation, Programme Cost &amp; Budget, Data &amp; Security, DCC Skills and Capabilities, External Stakeholders, Ofgem-DCC Relationship, Ofgem Skills and Capabilities, Timing &amp; Delivery"</formula1>
    </dataValidation>
    <dataValidation type="list" allowBlank="1" showInputMessage="1" showErrorMessage="1" sqref="D293:D1048576 D96:D126 E1:E1048576">
      <formula1>"Communications, Compliance &amp; Legal, External Stakeholders, Financial, Human resources, Information Security, IT, Operating Environment, Internal Stakeholders, Policy, Project Management, Reputation"</formula1>
    </dataValidation>
    <dataValidation type="list" allowBlank="1" showInputMessage="1" showErrorMessage="1" sqref="F2 F63:F1048576">
      <formula1>"Programme, Commercial, Mobilisation, Regulatory Design, Design, DIAT, Security, Near Term Improv, Data, Testing, Business Readiness/ Mobilisation, Cut Over, Governance Structure, Stakeholder Engagement, N/A"</formula1>
    </dataValidation>
    <dataValidation type="list" allowBlank="1" showInputMessage="1" showErrorMessage="1" sqref="F50:F55 F57:F62">
      <formula1>"Programme, Commercial, Mobilisation, Regulatory Design, Design, DIAT, Security, Near Term Improv, Data, Testing, Business Readiness/ Mobilisation, Cut Over, Governance Structure, Stakeholder Engagement, N/A, Post Go Live"</formula1>
    </dataValidation>
    <dataValidation type="list" allowBlank="1" showInputMessage="1" showErrorMessage="1" sqref="F56 F3:F49">
      <formula1>"Programme, Commercial, Business Readiness/ Mobilisation, Mobilisation, Cutover, Data, Testing, Post Go Live, Stakeholder Engagement, Regulatory Design, Design Change Management, DIAT, Security, Governance Structure, N/A"</formula1>
    </dataValidation>
    <dataValidation type="list" allowBlank="1" showInputMessage="1" showErrorMessage="1" sqref="G3:G70 G74:G75 G79:G201">
      <formula1>"Imminent (less than 1 month), Short Term (1-3 months), Medium Term (4-6 months), Long Term (7 months or more)"</formula1>
    </dataValidation>
    <dataValidation type="list" allowBlank="1" showInputMessage="1" showErrorMessage="1" promptTitle="Please complete Column T" prompt="If you have amended the Severity of this risk line please complete Column T to reflect details e.g._x000a_(AA changed Severity from Minor to Major on 08/11/2018); _x000a_" sqref="I73:I75 I66:I70 I1:I3 I5 I13:I34 I36 I79:I126 I161:I1048576">
      <formula1>"Insignificant, Minor, Moderate, Major, Significant"</formula1>
    </dataValidation>
    <dataValidation type="list" allowBlank="1" showInputMessage="1" showErrorMessage="1" promptTitle="Please complete Column T" prompt="If you have amended the Likelihood of this risk line please complete Column T to reflect details e.g._x000a_(AN changed Likelihood from Likely to Almost Certain on 08/11/2018)" sqref="L73:L75 L36:L70 L1:L8 L28:L34 L79:L126 L161:L1048576">
      <formula1>"Rare, Unlikely, Possible, Likely, Almost Certain"</formula1>
    </dataValidation>
    <dataValidation type="list" allowBlank="1" showInputMessage="1" showErrorMessage="1" sqref="AE202:AE1048576 AB1:AB201 Z3:Z201">
      <formula1>"Y, N"</formula1>
    </dataValidation>
    <dataValidation type="list" allowBlank="1" showInputMessage="1" showErrorMessage="1" sqref="AF201:AF1048576 AD1:AD201">
      <formula1>"Open, Closed"</formula1>
    </dataValidation>
    <dataValidation type="list" allowBlank="1" showInputMessage="1" showErrorMessage="1" sqref="V202:V1048576 U3:U1048576">
      <formula1>"Insignificant, Minor, Moderate, Major, Significant"</formula1>
    </dataValidation>
    <dataValidation type="list" allowBlank="1" showInputMessage="1" showErrorMessage="1" sqref="W3:W201">
      <formula1>"Rare, Unlikely, Possible, Likely, Almost Certain"</formula1>
    </dataValidation>
    <dataValidation type="list" allowBlank="1" showInputMessage="1" showErrorMessage="1" sqref="AA3:AA201">
      <formula1>"Cutover WG,Delivery Group, Design Authority,Design Forum,Data WG,Implementation Group,Post Implementation WG,Regulatory Design Group,Security Advisory Group,Testing WG, "</formula1>
    </dataValidation>
    <dataValidation type="list" allowBlank="1" showErrorMessage="1" promptTitle="Please complete Column T" prompt="If you have amended the Severity of this risk line please complete Column T to reflect details e.g._x000a_(AA changed Severity from Minor to Major on 08/11/2018); _x000a_" sqref="I4 I6:I12 I35 I37:I65 I127:I160">
      <formula1>"Insignificant, Minor, Moderate, Major, Significant"</formula1>
    </dataValidation>
    <dataValidation type="list" allowBlank="1" showErrorMessage="1" promptTitle="Please complete Column T" prompt="If you have amended the Likelihood of this risk line please complete Column T to reflect details e.g._x000a_(AN changed Likelihood from Likely to Almost Certain on 08/11/2018)" sqref="L9:L27 L35 L127:L160">
      <formula1>"Rare, Unlikely, Possible, Likely, Almost Certain"</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1318" yWindow="1180" count="1">
        <x14:dataValidation type="list" allowBlank="1" showInputMessage="1" showErrorMessage="1">
          <x14:formula1>
            <xm:f>'Working Table(DON''T AMEND) '!$B$31:$B$37</xm:f>
          </x14:formula1>
          <xm:sqref>B1:B1048576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512"/>
  <sheetViews>
    <sheetView zoomScale="90" zoomScaleNormal="90" workbookViewId="0">
      <selection activeCell="E17" sqref="E17"/>
    </sheetView>
  </sheetViews>
  <sheetFormatPr defaultRowHeight="14.25" x14ac:dyDescent="0.45"/>
  <cols>
    <col min="1" max="1" width="16" customWidth="1"/>
    <col min="2" max="2" width="18.265625" customWidth="1"/>
    <col min="3" max="3" width="11.46484375" customWidth="1"/>
    <col min="4" max="4" width="20.19921875" customWidth="1"/>
    <col min="5" max="5" width="46" customWidth="1"/>
    <col min="6" max="6" width="24.59765625" customWidth="1"/>
    <col min="7" max="7" width="10.19921875" customWidth="1"/>
    <col min="8" max="8" width="20.265625" customWidth="1"/>
    <col min="9" max="9" width="23.46484375" customWidth="1"/>
    <col min="10" max="10" width="16.73046875" bestFit="1" customWidth="1"/>
    <col min="11" max="11" width="18.19921875" bestFit="1" customWidth="1"/>
    <col min="14" max="14" width="15.796875" bestFit="1" customWidth="1"/>
  </cols>
  <sheetData>
    <row r="1" spans="1:14" ht="27.75" customHeight="1" x14ac:dyDescent="0.65">
      <c r="A1" s="2" t="s">
        <v>409</v>
      </c>
      <c r="B1" s="2"/>
      <c r="C1" s="2"/>
      <c r="E1" s="4" t="s">
        <v>16</v>
      </c>
    </row>
    <row r="2" spans="1:14" x14ac:dyDescent="0.45">
      <c r="A2" s="5" t="s">
        <v>50</v>
      </c>
      <c r="B2" s="5" t="s">
        <v>53</v>
      </c>
      <c r="C2" s="5" t="s">
        <v>57</v>
      </c>
      <c r="D2" s="5" t="s">
        <v>394</v>
      </c>
      <c r="E2" s="6" t="s">
        <v>0</v>
      </c>
      <c r="F2" s="5" t="s">
        <v>51</v>
      </c>
      <c r="G2" s="5" t="s">
        <v>52</v>
      </c>
      <c r="H2" s="5" t="s">
        <v>1</v>
      </c>
      <c r="I2" s="5" t="s">
        <v>2</v>
      </c>
      <c r="J2" s="5" t="s">
        <v>54</v>
      </c>
      <c r="K2" s="5" t="s">
        <v>55</v>
      </c>
      <c r="L2" s="5" t="s">
        <v>56</v>
      </c>
      <c r="M2" s="5" t="s">
        <v>392</v>
      </c>
      <c r="N2" s="146" t="s">
        <v>393</v>
      </c>
    </row>
    <row r="3" spans="1:14" x14ac:dyDescent="0.45">
      <c r="A3" s="3"/>
      <c r="B3" s="3"/>
      <c r="C3" s="3"/>
      <c r="D3" s="3"/>
      <c r="E3" s="154"/>
      <c r="F3" s="1"/>
      <c r="G3" s="3"/>
      <c r="H3" s="3"/>
      <c r="I3" s="86"/>
      <c r="J3" s="86"/>
      <c r="K3" s="86"/>
      <c r="L3" s="3"/>
      <c r="M3" s="86"/>
      <c r="N3" s="86"/>
    </row>
    <row r="4" spans="1:14" x14ac:dyDescent="0.45">
      <c r="A4" s="3"/>
      <c r="B4" s="3"/>
      <c r="C4" s="3"/>
      <c r="D4" s="3"/>
      <c r="E4" s="1"/>
      <c r="F4" s="3"/>
      <c r="G4" s="3"/>
      <c r="H4" s="3"/>
      <c r="I4" s="86"/>
      <c r="J4" s="86"/>
      <c r="K4" s="86"/>
      <c r="L4" s="3"/>
      <c r="M4" s="86"/>
      <c r="N4" s="86"/>
    </row>
    <row r="5" spans="1:14" x14ac:dyDescent="0.45">
      <c r="A5" s="3"/>
      <c r="B5" s="3"/>
      <c r="C5" s="3"/>
      <c r="D5" s="3"/>
      <c r="E5" s="1"/>
      <c r="F5" s="1"/>
      <c r="G5" s="3"/>
      <c r="H5" s="3"/>
      <c r="I5" s="86"/>
      <c r="J5" s="86"/>
      <c r="K5" s="86"/>
      <c r="L5" s="3"/>
      <c r="M5" s="86"/>
      <c r="N5" s="86"/>
    </row>
    <row r="6" spans="1:14" x14ac:dyDescent="0.45">
      <c r="A6" s="3"/>
      <c r="B6" s="3"/>
      <c r="C6" s="3"/>
      <c r="D6" s="3"/>
      <c r="E6" s="1"/>
      <c r="F6" s="1"/>
      <c r="G6" s="3"/>
      <c r="H6" s="3"/>
      <c r="I6" s="86"/>
      <c r="J6" s="86"/>
      <c r="K6" s="86"/>
      <c r="L6" s="3"/>
      <c r="M6" s="86"/>
      <c r="N6" s="86"/>
    </row>
    <row r="7" spans="1:14" x14ac:dyDescent="0.45">
      <c r="A7" s="3"/>
      <c r="B7" s="3"/>
      <c r="C7" s="3"/>
      <c r="D7" s="3"/>
      <c r="E7" s="1"/>
      <c r="F7" s="1"/>
      <c r="G7" s="3"/>
      <c r="H7" s="3"/>
      <c r="I7" s="86"/>
      <c r="J7" s="86"/>
      <c r="K7" s="86"/>
      <c r="L7" s="3"/>
      <c r="M7" s="86"/>
      <c r="N7" s="86"/>
    </row>
    <row r="8" spans="1:14" x14ac:dyDescent="0.45">
      <c r="A8" s="3"/>
      <c r="B8" s="3"/>
      <c r="C8" s="3"/>
      <c r="D8" s="3"/>
      <c r="E8" s="1"/>
      <c r="F8" s="1"/>
      <c r="G8" s="3"/>
      <c r="H8" s="3"/>
      <c r="I8" s="86"/>
      <c r="J8" s="86"/>
      <c r="K8" s="86"/>
      <c r="L8" s="3"/>
      <c r="M8" s="86"/>
      <c r="N8" s="86"/>
    </row>
    <row r="9" spans="1:14" x14ac:dyDescent="0.45">
      <c r="A9" s="3"/>
      <c r="B9" s="3"/>
      <c r="C9" s="3"/>
      <c r="D9" s="152"/>
      <c r="E9" s="1"/>
      <c r="F9" s="1"/>
      <c r="G9" s="3"/>
      <c r="H9" s="3"/>
      <c r="I9" s="86"/>
      <c r="J9" s="86"/>
      <c r="K9" s="86"/>
      <c r="L9" s="3"/>
      <c r="M9" s="86"/>
      <c r="N9" s="86"/>
    </row>
    <row r="10" spans="1:14" x14ac:dyDescent="0.45">
      <c r="A10" s="3"/>
      <c r="B10" s="3"/>
      <c r="C10" s="3"/>
      <c r="D10" s="3"/>
      <c r="E10" s="1"/>
      <c r="F10" s="1"/>
      <c r="G10" s="3"/>
      <c r="H10" s="3"/>
      <c r="I10" s="86"/>
      <c r="J10" s="86"/>
      <c r="K10" s="86"/>
      <c r="L10" s="3"/>
      <c r="M10" s="86"/>
      <c r="N10" s="86"/>
    </row>
    <row r="11" spans="1:14" x14ac:dyDescent="0.45">
      <c r="A11" s="3"/>
      <c r="B11" s="3"/>
      <c r="C11" s="3"/>
      <c r="D11" s="152"/>
      <c r="E11" s="1"/>
      <c r="F11" s="1"/>
      <c r="G11" s="3"/>
      <c r="H11" s="3"/>
      <c r="I11" s="86"/>
      <c r="J11" s="86"/>
      <c r="K11" s="86"/>
      <c r="L11" s="3"/>
      <c r="M11" s="86"/>
      <c r="N11" s="86"/>
    </row>
    <row r="12" spans="1:14" x14ac:dyDescent="0.45">
      <c r="A12" s="3"/>
      <c r="B12" s="3"/>
      <c r="C12" s="3"/>
      <c r="D12" s="152"/>
      <c r="E12" s="1"/>
      <c r="F12" s="1"/>
      <c r="G12" s="3"/>
      <c r="H12" s="3"/>
      <c r="I12" s="86"/>
      <c r="J12" s="86"/>
      <c r="K12" s="86"/>
      <c r="L12" s="3"/>
      <c r="M12" s="86"/>
      <c r="N12" s="86"/>
    </row>
    <row r="13" spans="1:14" x14ac:dyDescent="0.45">
      <c r="A13" s="3"/>
      <c r="B13" s="3"/>
      <c r="C13" s="3"/>
      <c r="D13" s="3"/>
      <c r="E13" s="1"/>
      <c r="F13" s="1"/>
      <c r="G13" s="3"/>
      <c r="H13" s="3"/>
      <c r="I13" s="86"/>
      <c r="J13" s="86"/>
      <c r="K13" s="86"/>
      <c r="L13" s="3"/>
      <c r="M13" s="86"/>
      <c r="N13" s="86"/>
    </row>
    <row r="14" spans="1:14" x14ac:dyDescent="0.45">
      <c r="A14" s="3"/>
      <c r="B14" s="3"/>
      <c r="C14" s="3"/>
      <c r="D14" s="152"/>
      <c r="E14" s="1"/>
      <c r="F14" s="1"/>
      <c r="G14" s="3"/>
      <c r="H14" s="3"/>
      <c r="I14" s="86"/>
      <c r="J14" s="86"/>
      <c r="K14" s="86"/>
      <c r="L14" s="3"/>
      <c r="M14" s="86"/>
      <c r="N14" s="86"/>
    </row>
    <row r="15" spans="1:14" x14ac:dyDescent="0.45">
      <c r="A15" s="3"/>
      <c r="B15" s="3"/>
      <c r="C15" s="3"/>
      <c r="D15" s="152"/>
      <c r="E15" s="1"/>
      <c r="F15" s="1"/>
      <c r="G15" s="3"/>
      <c r="H15" s="3"/>
      <c r="I15" s="86"/>
      <c r="J15" s="86"/>
      <c r="K15" s="86"/>
      <c r="L15" s="3"/>
      <c r="M15" s="86"/>
      <c r="N15" s="86"/>
    </row>
    <row r="16" spans="1:14" x14ac:dyDescent="0.45">
      <c r="A16" s="3"/>
      <c r="B16" s="3"/>
      <c r="C16" s="3"/>
      <c r="D16" s="152"/>
      <c r="E16" s="1"/>
      <c r="F16" s="1"/>
      <c r="G16" s="3"/>
      <c r="H16" s="3"/>
      <c r="I16" s="86"/>
      <c r="J16" s="86"/>
      <c r="K16" s="86"/>
      <c r="L16" s="3"/>
      <c r="M16" s="86"/>
      <c r="N16" s="86"/>
    </row>
    <row r="17" spans="1:14" x14ac:dyDescent="0.45">
      <c r="A17" s="3"/>
      <c r="B17" s="3"/>
      <c r="C17" s="3"/>
      <c r="D17" s="152"/>
      <c r="E17" s="1"/>
      <c r="F17" s="1"/>
      <c r="G17" s="3"/>
      <c r="H17" s="3"/>
      <c r="I17" s="86"/>
      <c r="J17" s="86"/>
      <c r="K17" s="86"/>
      <c r="L17" s="3"/>
      <c r="M17" s="86"/>
      <c r="N17" s="86"/>
    </row>
    <row r="18" spans="1:14" x14ac:dyDescent="0.45">
      <c r="A18" s="3"/>
      <c r="B18" s="3"/>
      <c r="C18" s="3"/>
      <c r="D18" s="152"/>
      <c r="E18" s="1"/>
      <c r="F18" s="1"/>
      <c r="G18" s="3"/>
      <c r="H18" s="3"/>
      <c r="I18" s="86"/>
      <c r="J18" s="86"/>
      <c r="K18" s="86"/>
      <c r="L18" s="3"/>
      <c r="M18" s="86"/>
      <c r="N18" s="86"/>
    </row>
    <row r="19" spans="1:14" ht="13.9" customHeight="1" x14ac:dyDescent="0.45">
      <c r="A19" s="3"/>
      <c r="B19" s="3"/>
      <c r="C19" s="3"/>
      <c r="D19" s="152"/>
      <c r="E19" s="1"/>
      <c r="F19" s="1"/>
      <c r="G19" s="3"/>
      <c r="H19" s="3"/>
      <c r="I19" s="86"/>
      <c r="J19" s="86"/>
      <c r="K19" s="86"/>
      <c r="L19" s="3"/>
      <c r="M19" s="86"/>
      <c r="N19" s="86"/>
    </row>
    <row r="20" spans="1:14" x14ac:dyDescent="0.45">
      <c r="A20" s="3"/>
      <c r="B20" s="3"/>
      <c r="C20" s="3"/>
      <c r="D20" s="3"/>
      <c r="E20" s="1"/>
      <c r="F20" s="1"/>
      <c r="G20" s="3"/>
      <c r="H20" s="3"/>
      <c r="I20" s="86"/>
      <c r="J20" s="86"/>
      <c r="K20" s="86"/>
      <c r="L20" s="3"/>
      <c r="M20" s="86"/>
      <c r="N20" s="86"/>
    </row>
    <row r="21" spans="1:14" x14ac:dyDescent="0.45">
      <c r="A21" s="3"/>
      <c r="B21" s="3"/>
      <c r="C21" s="3"/>
      <c r="D21" s="152"/>
      <c r="E21" s="1"/>
      <c r="F21" s="1"/>
      <c r="G21" s="3"/>
      <c r="H21" s="3"/>
      <c r="I21" s="86"/>
      <c r="J21" s="86"/>
      <c r="K21" s="86"/>
      <c r="L21" s="3"/>
      <c r="M21" s="86"/>
      <c r="N21" s="86"/>
    </row>
    <row r="22" spans="1:14" x14ac:dyDescent="0.45">
      <c r="A22" s="3"/>
      <c r="B22" s="3"/>
      <c r="C22" s="3"/>
      <c r="D22" s="152"/>
      <c r="E22" s="1"/>
      <c r="F22" s="1"/>
      <c r="G22" s="3"/>
      <c r="H22" s="3"/>
      <c r="I22" s="86"/>
      <c r="J22" s="86"/>
      <c r="K22" s="86"/>
      <c r="L22" s="3"/>
      <c r="M22" s="86"/>
      <c r="N22" s="86"/>
    </row>
    <row r="23" spans="1:14" x14ac:dyDescent="0.45">
      <c r="A23" s="3"/>
      <c r="B23" s="3"/>
      <c r="C23" s="3"/>
      <c r="D23" s="152"/>
      <c r="E23" s="1"/>
      <c r="F23" s="1"/>
      <c r="G23" s="3"/>
      <c r="H23" s="3"/>
      <c r="I23" s="86"/>
      <c r="J23" s="86"/>
      <c r="K23" s="86"/>
      <c r="L23" s="3"/>
      <c r="M23" s="86"/>
      <c r="N23" s="86"/>
    </row>
    <row r="24" spans="1:14" x14ac:dyDescent="0.45">
      <c r="A24" s="3"/>
      <c r="B24" s="3"/>
      <c r="C24" s="3"/>
      <c r="D24" s="152"/>
      <c r="E24" s="1"/>
      <c r="F24" s="1"/>
      <c r="G24" s="3"/>
      <c r="H24" s="3"/>
      <c r="I24" s="86"/>
      <c r="J24" s="86"/>
      <c r="K24" s="86"/>
      <c r="L24" s="3"/>
      <c r="M24" s="86"/>
      <c r="N24" s="86"/>
    </row>
    <row r="25" spans="1:14" x14ac:dyDescent="0.45">
      <c r="A25" s="3"/>
      <c r="B25" s="3"/>
      <c r="C25" s="3"/>
      <c r="D25" s="152"/>
      <c r="E25" s="1"/>
      <c r="F25" s="1"/>
      <c r="G25" s="3"/>
      <c r="H25" s="3"/>
      <c r="I25" s="86"/>
      <c r="J25" s="86"/>
      <c r="K25" s="86"/>
      <c r="L25" s="3"/>
      <c r="M25" s="86"/>
      <c r="N25" s="86"/>
    </row>
    <row r="26" spans="1:14" x14ac:dyDescent="0.45">
      <c r="A26" s="3"/>
      <c r="B26" s="3"/>
      <c r="C26" s="3"/>
      <c r="D26" s="3"/>
      <c r="E26" s="1"/>
      <c r="F26" s="1"/>
      <c r="G26" s="3"/>
      <c r="H26" s="3"/>
      <c r="I26" s="86"/>
      <c r="J26" s="86"/>
      <c r="K26" s="86"/>
      <c r="L26" s="3"/>
      <c r="M26" s="86"/>
      <c r="N26" s="86"/>
    </row>
    <row r="27" spans="1:14" x14ac:dyDescent="0.45">
      <c r="A27" s="3"/>
      <c r="B27" s="3"/>
      <c r="C27" s="3"/>
      <c r="D27" s="3"/>
      <c r="E27" s="1"/>
      <c r="F27" s="154"/>
      <c r="G27" s="3"/>
      <c r="H27" s="3"/>
      <c r="I27" s="86"/>
      <c r="J27" s="86"/>
      <c r="K27" s="86"/>
      <c r="L27" s="3"/>
      <c r="M27" s="86"/>
      <c r="N27" s="86"/>
    </row>
    <row r="28" spans="1:14" x14ac:dyDescent="0.45">
      <c r="A28" s="3"/>
      <c r="B28" s="3"/>
      <c r="C28" s="3"/>
      <c r="D28" s="3"/>
      <c r="E28" s="1"/>
      <c r="F28" s="154"/>
      <c r="G28" s="3"/>
      <c r="H28" s="3"/>
      <c r="I28" s="86"/>
      <c r="J28" s="86"/>
      <c r="K28" s="86"/>
      <c r="L28" s="3"/>
      <c r="M28" s="86"/>
      <c r="N28" s="86"/>
    </row>
    <row r="29" spans="1:14" x14ac:dyDescent="0.45">
      <c r="A29" s="163"/>
      <c r="B29" s="3"/>
      <c r="C29" s="3"/>
      <c r="D29" s="3"/>
      <c r="E29" s="1"/>
      <c r="F29" s="1"/>
      <c r="G29" s="3"/>
      <c r="H29" s="3"/>
      <c r="I29" s="86"/>
      <c r="J29" s="86"/>
      <c r="K29" s="86"/>
      <c r="L29" s="3"/>
      <c r="M29" s="86"/>
      <c r="N29" s="86"/>
    </row>
    <row r="30" spans="1:14" x14ac:dyDescent="0.45">
      <c r="A30" s="3"/>
      <c r="B30" s="3"/>
      <c r="C30" s="3"/>
      <c r="D30" s="152"/>
      <c r="E30" s="1"/>
      <c r="F30" s="1"/>
      <c r="G30" s="3"/>
      <c r="H30" s="3"/>
      <c r="I30" s="86"/>
      <c r="J30" s="86"/>
      <c r="K30" s="86"/>
      <c r="L30" s="3"/>
      <c r="M30" s="86"/>
      <c r="N30" s="86"/>
    </row>
    <row r="31" spans="1:14" x14ac:dyDescent="0.45">
      <c r="A31" s="3"/>
      <c r="B31" s="3"/>
      <c r="C31" s="3"/>
      <c r="D31" s="152"/>
      <c r="E31" s="1"/>
      <c r="F31" s="1"/>
      <c r="G31" s="3"/>
      <c r="H31" s="3"/>
      <c r="I31" s="86"/>
      <c r="J31" s="86"/>
      <c r="K31" s="86"/>
      <c r="L31" s="3"/>
      <c r="M31" s="86"/>
      <c r="N31" s="86"/>
    </row>
    <row r="32" spans="1:14" x14ac:dyDescent="0.45">
      <c r="A32" s="3"/>
      <c r="B32" s="3"/>
      <c r="C32" s="3"/>
      <c r="D32" s="152"/>
      <c r="E32" s="1"/>
      <c r="F32" s="1"/>
      <c r="G32" s="3"/>
      <c r="H32" s="3"/>
      <c r="I32" s="86"/>
      <c r="J32" s="86"/>
      <c r="K32" s="86"/>
      <c r="L32" s="3"/>
      <c r="M32" s="86"/>
      <c r="N32" s="86"/>
    </row>
    <row r="33" spans="1:14" x14ac:dyDescent="0.45">
      <c r="A33" s="3"/>
      <c r="B33" s="3"/>
      <c r="C33" s="3"/>
      <c r="D33" s="152"/>
      <c r="E33" s="1"/>
      <c r="F33" s="1"/>
      <c r="G33" s="3"/>
      <c r="H33" s="3"/>
      <c r="I33" s="86"/>
      <c r="J33" s="86"/>
      <c r="K33" s="86"/>
      <c r="L33" s="3"/>
      <c r="M33" s="86"/>
      <c r="N33" s="86"/>
    </row>
    <row r="34" spans="1:14" x14ac:dyDescent="0.45">
      <c r="A34" s="163"/>
      <c r="B34" s="3"/>
      <c r="C34" s="3"/>
      <c r="D34" s="3"/>
      <c r="E34" s="1"/>
      <c r="F34" s="1"/>
      <c r="G34" s="3"/>
      <c r="H34" s="3"/>
      <c r="I34" s="86"/>
      <c r="J34" s="86"/>
      <c r="K34" s="86"/>
      <c r="L34" s="3"/>
      <c r="M34" s="86"/>
      <c r="N34" s="86"/>
    </row>
    <row r="35" spans="1:14" x14ac:dyDescent="0.45">
      <c r="A35" s="163"/>
      <c r="B35" s="3"/>
      <c r="C35" s="3"/>
      <c r="D35" s="3"/>
      <c r="E35" s="1"/>
      <c r="F35" s="1"/>
      <c r="G35" s="3"/>
      <c r="H35" s="3"/>
      <c r="I35" s="86"/>
      <c r="J35" s="86"/>
      <c r="K35" s="86"/>
      <c r="L35" s="3"/>
      <c r="M35" s="86"/>
      <c r="N35" s="86"/>
    </row>
    <row r="36" spans="1:14" x14ac:dyDescent="0.45">
      <c r="A36" s="163"/>
      <c r="B36" s="3"/>
      <c r="C36" s="3"/>
      <c r="D36" s="3"/>
      <c r="E36" s="1"/>
      <c r="F36" s="1"/>
      <c r="G36" s="3"/>
      <c r="H36" s="3"/>
      <c r="I36" s="86"/>
      <c r="J36" s="86"/>
      <c r="K36" s="86"/>
      <c r="L36" s="3"/>
      <c r="M36" s="86"/>
      <c r="N36" s="86"/>
    </row>
    <row r="37" spans="1:14" x14ac:dyDescent="0.45">
      <c r="A37" s="164"/>
      <c r="B37" s="3"/>
      <c r="C37" s="3"/>
      <c r="D37" s="3"/>
      <c r="E37" s="1"/>
      <c r="F37" s="154"/>
      <c r="G37" s="3"/>
      <c r="H37" s="3"/>
      <c r="I37" s="86"/>
      <c r="J37" s="86"/>
      <c r="K37" s="3"/>
      <c r="L37" s="3"/>
      <c r="M37" s="86"/>
      <c r="N37" s="86"/>
    </row>
    <row r="38" spans="1:14" x14ac:dyDescent="0.45">
      <c r="A38" s="3"/>
      <c r="B38" s="3"/>
      <c r="C38" s="3"/>
      <c r="D38" s="152"/>
      <c r="E38" s="1"/>
      <c r="F38" s="1"/>
      <c r="G38" s="3"/>
      <c r="H38" s="3"/>
      <c r="I38" s="86"/>
      <c r="J38" s="86"/>
      <c r="K38" s="86"/>
      <c r="L38" s="3"/>
      <c r="M38" s="86"/>
      <c r="N38" s="86"/>
    </row>
    <row r="39" spans="1:14" x14ac:dyDescent="0.45">
      <c r="A39" s="3"/>
      <c r="B39" s="3"/>
      <c r="C39" s="3"/>
      <c r="D39" s="152"/>
      <c r="E39" s="1"/>
      <c r="F39" s="1"/>
      <c r="G39" s="3"/>
      <c r="H39" s="3"/>
      <c r="I39" s="86"/>
      <c r="J39" s="86"/>
      <c r="K39" s="86"/>
      <c r="L39" s="3"/>
      <c r="M39" s="86"/>
      <c r="N39" s="86"/>
    </row>
    <row r="40" spans="1:14" x14ac:dyDescent="0.45">
      <c r="A40" s="164"/>
      <c r="B40" s="3"/>
      <c r="C40" s="3"/>
      <c r="D40" s="3"/>
      <c r="E40" s="1"/>
      <c r="F40" s="154"/>
      <c r="G40" s="3"/>
      <c r="H40" s="3"/>
      <c r="I40" s="86"/>
      <c r="J40" s="86"/>
      <c r="K40" s="86"/>
      <c r="L40" s="3"/>
      <c r="M40" s="86"/>
      <c r="N40" s="86"/>
    </row>
    <row r="41" spans="1:14" x14ac:dyDescent="0.45">
      <c r="A41" s="164"/>
      <c r="B41" s="3"/>
      <c r="C41" s="3"/>
      <c r="D41" s="3"/>
      <c r="E41" s="1"/>
      <c r="F41" s="154"/>
      <c r="G41" s="3"/>
      <c r="H41" s="3"/>
      <c r="I41" s="86"/>
      <c r="J41" s="86"/>
      <c r="K41" s="86"/>
      <c r="L41" s="3"/>
      <c r="M41" s="86"/>
      <c r="N41" s="86"/>
    </row>
    <row r="42" spans="1:14" x14ac:dyDescent="0.45">
      <c r="A42" s="3"/>
      <c r="B42" s="3"/>
      <c r="C42" s="3"/>
      <c r="D42" s="3"/>
      <c r="E42" s="1"/>
      <c r="F42" s="1"/>
      <c r="G42" s="3"/>
      <c r="H42" s="3"/>
      <c r="I42" s="86"/>
      <c r="J42" s="86"/>
      <c r="K42" s="86"/>
      <c r="L42" s="3"/>
      <c r="M42" s="86"/>
      <c r="N42" s="86"/>
    </row>
    <row r="43" spans="1:14" x14ac:dyDescent="0.45">
      <c r="A43" s="3"/>
      <c r="B43" s="3"/>
      <c r="C43" s="3"/>
      <c r="D43" s="3"/>
      <c r="E43" s="1"/>
      <c r="F43" s="1"/>
      <c r="G43" s="3"/>
      <c r="H43" s="3"/>
      <c r="I43" s="86"/>
      <c r="J43" s="86"/>
      <c r="K43" s="86"/>
      <c r="L43" s="3"/>
      <c r="M43" s="86"/>
      <c r="N43" s="86"/>
    </row>
    <row r="44" spans="1:14" x14ac:dyDescent="0.45">
      <c r="A44" s="3"/>
      <c r="B44" s="3"/>
      <c r="C44" s="3"/>
      <c r="D44" s="3"/>
      <c r="E44" s="1"/>
      <c r="F44" s="1"/>
      <c r="G44" s="3"/>
      <c r="H44" s="3"/>
      <c r="I44" s="86"/>
      <c r="J44" s="86"/>
      <c r="K44" s="86"/>
      <c r="L44" s="3"/>
      <c r="M44" s="86"/>
      <c r="N44" s="86"/>
    </row>
    <row r="45" spans="1:14" x14ac:dyDescent="0.45">
      <c r="A45" s="3"/>
      <c r="B45" s="3"/>
      <c r="C45" s="3"/>
      <c r="D45" s="3"/>
      <c r="E45" s="1"/>
      <c r="F45" s="1"/>
      <c r="G45" s="3"/>
      <c r="H45" s="3"/>
      <c r="I45" s="86"/>
      <c r="J45" s="86"/>
      <c r="K45" s="86"/>
      <c r="L45" s="3"/>
      <c r="M45" s="86"/>
      <c r="N45" s="86"/>
    </row>
    <row r="46" spans="1:14" x14ac:dyDescent="0.45">
      <c r="A46" s="3"/>
      <c r="B46" s="3"/>
      <c r="C46" s="3"/>
      <c r="D46" s="3"/>
      <c r="E46" s="1"/>
      <c r="F46" s="1"/>
      <c r="G46" s="3"/>
      <c r="H46" s="3"/>
      <c r="I46" s="86"/>
      <c r="J46" s="86"/>
      <c r="K46" s="86"/>
      <c r="L46" s="3"/>
      <c r="M46" s="86"/>
      <c r="N46" s="86"/>
    </row>
    <row r="47" spans="1:14" x14ac:dyDescent="0.45">
      <c r="A47" s="3"/>
      <c r="B47" s="3"/>
      <c r="C47" s="3"/>
      <c r="D47" s="3"/>
      <c r="E47" s="1"/>
      <c r="F47" s="1"/>
      <c r="G47" s="3"/>
      <c r="H47" s="3"/>
      <c r="I47" s="86"/>
      <c r="J47" s="86"/>
      <c r="K47" s="86"/>
      <c r="L47" s="3"/>
      <c r="M47" s="86"/>
      <c r="N47" s="86"/>
    </row>
    <row r="48" spans="1:14" x14ac:dyDescent="0.45">
      <c r="A48" s="3"/>
      <c r="B48" s="3"/>
      <c r="C48" s="3"/>
      <c r="D48" s="3"/>
      <c r="E48" s="1"/>
      <c r="F48" s="1"/>
      <c r="G48" s="3"/>
      <c r="H48" s="3"/>
      <c r="I48" s="86"/>
      <c r="J48" s="86"/>
      <c r="K48" s="86"/>
      <c r="L48" s="3"/>
      <c r="M48" s="86"/>
      <c r="N48" s="86"/>
    </row>
    <row r="49" spans="1:14" x14ac:dyDescent="0.45">
      <c r="A49" s="3"/>
      <c r="B49" s="3"/>
      <c r="C49" s="3"/>
      <c r="D49" s="3"/>
      <c r="E49" s="1"/>
      <c r="F49" s="1"/>
      <c r="G49" s="3"/>
      <c r="H49" s="3"/>
      <c r="I49" s="86"/>
      <c r="J49" s="86"/>
      <c r="K49" s="86"/>
      <c r="L49" s="3"/>
      <c r="M49" s="86"/>
      <c r="N49" s="86"/>
    </row>
    <row r="50" spans="1:14" x14ac:dyDescent="0.45">
      <c r="A50" s="3"/>
      <c r="B50" s="3"/>
      <c r="C50" s="3"/>
      <c r="D50" s="3"/>
      <c r="E50" s="1"/>
      <c r="F50" s="1"/>
      <c r="G50" s="3"/>
      <c r="H50" s="3"/>
      <c r="I50" s="86"/>
      <c r="J50" s="86"/>
      <c r="K50" s="86"/>
      <c r="L50" s="3"/>
      <c r="M50" s="86"/>
      <c r="N50" s="86"/>
    </row>
    <row r="51" spans="1:14" x14ac:dyDescent="0.45">
      <c r="A51" s="3"/>
      <c r="B51" s="3"/>
      <c r="C51" s="3"/>
      <c r="D51" s="3"/>
      <c r="E51" s="1"/>
      <c r="F51" s="1"/>
      <c r="G51" s="3"/>
      <c r="H51" s="3"/>
      <c r="I51" s="86"/>
      <c r="J51" s="86"/>
      <c r="K51" s="86"/>
      <c r="L51" s="3"/>
      <c r="M51" s="86"/>
      <c r="N51" s="86"/>
    </row>
    <row r="52" spans="1:14" x14ac:dyDescent="0.45">
      <c r="A52" s="3"/>
      <c r="B52" s="3"/>
      <c r="C52" s="3"/>
      <c r="D52" s="3"/>
      <c r="E52" s="1"/>
      <c r="F52" s="1"/>
      <c r="G52" s="3"/>
      <c r="H52" s="3"/>
      <c r="I52" s="86"/>
      <c r="J52" s="86"/>
      <c r="K52" s="86"/>
      <c r="L52" s="3"/>
      <c r="M52" s="86"/>
      <c r="N52" s="86"/>
    </row>
    <row r="53" spans="1:14" x14ac:dyDescent="0.45">
      <c r="A53" s="3"/>
      <c r="B53" s="3"/>
      <c r="C53" s="3"/>
      <c r="D53" s="3"/>
      <c r="E53" s="1"/>
      <c r="F53" s="1"/>
      <c r="G53" s="3"/>
      <c r="H53" s="3"/>
      <c r="I53" s="86"/>
      <c r="J53" s="86"/>
      <c r="K53" s="86"/>
      <c r="L53" s="3"/>
      <c r="M53" s="86"/>
      <c r="N53" s="86"/>
    </row>
    <row r="54" spans="1:14" x14ac:dyDescent="0.45">
      <c r="A54" s="3"/>
      <c r="B54" s="3"/>
      <c r="C54" s="3"/>
      <c r="D54" s="3"/>
      <c r="E54" s="1"/>
      <c r="F54" s="1"/>
      <c r="G54" s="3"/>
      <c r="H54" s="3"/>
      <c r="I54" s="86"/>
      <c r="J54" s="86"/>
      <c r="K54" s="86"/>
      <c r="L54" s="3"/>
      <c r="M54" s="86"/>
      <c r="N54" s="86"/>
    </row>
    <row r="55" spans="1:14" x14ac:dyDescent="0.45">
      <c r="A55" s="3"/>
      <c r="B55" s="3"/>
      <c r="C55" s="3"/>
      <c r="D55" s="3"/>
      <c r="E55" s="1"/>
      <c r="F55" s="1"/>
      <c r="G55" s="3"/>
      <c r="H55" s="3"/>
      <c r="I55" s="86"/>
      <c r="J55" s="86"/>
      <c r="K55" s="86"/>
      <c r="L55" s="3"/>
      <c r="M55" s="86"/>
      <c r="N55" s="86"/>
    </row>
    <row r="56" spans="1:14" x14ac:dyDescent="0.45">
      <c r="A56" s="3"/>
      <c r="B56" s="3"/>
      <c r="C56" s="3"/>
      <c r="D56" s="3"/>
      <c r="E56" s="1"/>
      <c r="F56" s="1"/>
      <c r="G56" s="3"/>
      <c r="H56" s="3"/>
      <c r="I56" s="86"/>
      <c r="J56" s="86"/>
      <c r="K56" s="86"/>
      <c r="L56" s="3"/>
      <c r="M56" s="86"/>
      <c r="N56" s="86"/>
    </row>
    <row r="57" spans="1:14" x14ac:dyDescent="0.45">
      <c r="A57" s="3"/>
      <c r="B57" s="3"/>
      <c r="C57" s="3"/>
      <c r="D57" s="3"/>
      <c r="E57" s="145"/>
      <c r="F57" s="1"/>
      <c r="G57" s="3"/>
      <c r="H57" s="3"/>
      <c r="I57" s="86"/>
      <c r="J57" s="86"/>
      <c r="K57" s="86"/>
      <c r="L57" s="3"/>
      <c r="M57" s="86"/>
      <c r="N57" s="86"/>
    </row>
    <row r="58" spans="1:14" x14ac:dyDescent="0.45">
      <c r="A58" s="3"/>
      <c r="B58" s="3"/>
      <c r="C58" s="3"/>
      <c r="D58" s="3"/>
      <c r="E58" s="1"/>
      <c r="F58" s="1"/>
      <c r="G58" s="3"/>
      <c r="H58" s="3"/>
      <c r="I58" s="86"/>
      <c r="J58" s="86"/>
      <c r="K58" s="86"/>
      <c r="L58" s="3"/>
      <c r="M58" s="86"/>
      <c r="N58" s="86"/>
    </row>
    <row r="59" spans="1:14" x14ac:dyDescent="0.45">
      <c r="A59" s="3"/>
      <c r="B59" s="3"/>
      <c r="C59" s="3"/>
      <c r="D59" s="3"/>
      <c r="E59" s="1"/>
      <c r="F59" s="1"/>
      <c r="G59" s="109"/>
      <c r="H59" s="3"/>
      <c r="I59" s="86"/>
      <c r="J59" s="86"/>
      <c r="K59" s="86"/>
      <c r="L59" s="3"/>
      <c r="M59" s="86"/>
      <c r="N59" s="86"/>
    </row>
    <row r="60" spans="1:14" x14ac:dyDescent="0.45">
      <c r="A60" s="3"/>
      <c r="B60" s="3"/>
      <c r="C60" s="3"/>
      <c r="D60" s="3"/>
      <c r="E60" s="1"/>
      <c r="F60" s="1"/>
      <c r="G60" s="109"/>
      <c r="H60" s="3"/>
      <c r="I60" s="86"/>
      <c r="J60" s="86"/>
      <c r="K60" s="86"/>
      <c r="L60" s="3"/>
      <c r="M60" s="86"/>
      <c r="N60" s="86"/>
    </row>
    <row r="61" spans="1:14" x14ac:dyDescent="0.45">
      <c r="A61" s="3"/>
      <c r="B61" s="3"/>
      <c r="C61" s="3"/>
      <c r="D61" s="152"/>
      <c r="E61" s="1"/>
      <c r="F61" s="1"/>
      <c r="G61" s="3"/>
      <c r="H61" s="3"/>
      <c r="I61" s="86"/>
      <c r="J61" s="86"/>
      <c r="K61" s="86"/>
      <c r="L61" s="3"/>
      <c r="M61" s="86"/>
      <c r="N61" s="86"/>
    </row>
    <row r="62" spans="1:14" x14ac:dyDescent="0.45">
      <c r="A62" s="3"/>
      <c r="B62" s="3"/>
      <c r="C62" s="3"/>
      <c r="D62" s="3"/>
      <c r="E62" s="1"/>
      <c r="F62" s="1"/>
      <c r="G62" s="3"/>
      <c r="H62" s="3"/>
      <c r="I62" s="86"/>
      <c r="J62" s="86"/>
      <c r="K62" s="86"/>
      <c r="L62" s="3"/>
      <c r="M62" s="86"/>
      <c r="N62" s="86"/>
    </row>
    <row r="63" spans="1:14" x14ac:dyDescent="0.45">
      <c r="A63" s="3"/>
      <c r="B63" s="3"/>
      <c r="C63" s="3"/>
      <c r="D63" s="3"/>
      <c r="E63" s="1"/>
      <c r="F63" s="1"/>
      <c r="G63" s="3"/>
      <c r="H63" s="3"/>
      <c r="I63" s="86"/>
      <c r="J63" s="86"/>
      <c r="K63" s="86"/>
      <c r="L63" s="3"/>
      <c r="M63" s="86"/>
      <c r="N63" s="86"/>
    </row>
    <row r="64" spans="1:14" x14ac:dyDescent="0.45">
      <c r="A64" s="3"/>
      <c r="B64" s="3"/>
      <c r="C64" s="3"/>
      <c r="D64" s="3"/>
      <c r="E64" s="1"/>
      <c r="F64" s="1"/>
      <c r="G64" s="3"/>
      <c r="H64" s="3"/>
      <c r="I64" s="86"/>
      <c r="J64" s="86"/>
      <c r="K64" s="86"/>
      <c r="L64" s="3"/>
      <c r="M64" s="86"/>
      <c r="N64" s="86"/>
    </row>
    <row r="65" spans="1:14" x14ac:dyDescent="0.45">
      <c r="A65" s="3"/>
      <c r="B65" s="3"/>
      <c r="C65" s="3"/>
      <c r="D65" s="3"/>
      <c r="E65" s="1"/>
      <c r="F65" s="1"/>
      <c r="G65" s="3"/>
      <c r="H65" s="3"/>
      <c r="I65" s="86"/>
      <c r="J65" s="86"/>
      <c r="K65" s="86"/>
      <c r="L65" s="3"/>
      <c r="M65" s="86"/>
      <c r="N65" s="86"/>
    </row>
    <row r="66" spans="1:14" x14ac:dyDescent="0.45">
      <c r="A66" s="3"/>
      <c r="B66" s="3"/>
      <c r="C66" s="3"/>
      <c r="D66" s="3"/>
      <c r="E66" s="1"/>
      <c r="F66" s="1"/>
      <c r="G66" s="3"/>
      <c r="H66" s="3"/>
      <c r="I66" s="86"/>
      <c r="J66" s="86"/>
      <c r="K66" s="86"/>
      <c r="L66" s="3"/>
      <c r="M66" s="86"/>
      <c r="N66" s="86"/>
    </row>
    <row r="67" spans="1:14" x14ac:dyDescent="0.45">
      <c r="A67" s="3"/>
      <c r="B67" s="3"/>
      <c r="C67" s="3"/>
      <c r="D67" s="152"/>
      <c r="E67" s="1"/>
      <c r="F67" s="1"/>
      <c r="G67" s="3"/>
      <c r="H67" s="3"/>
      <c r="I67" s="86"/>
      <c r="J67" s="86"/>
      <c r="K67" s="86"/>
      <c r="L67" s="3"/>
      <c r="M67" s="86"/>
      <c r="N67" s="86"/>
    </row>
    <row r="68" spans="1:14" x14ac:dyDescent="0.45">
      <c r="A68" s="3"/>
      <c r="B68" s="3"/>
      <c r="C68" s="3"/>
      <c r="D68" s="152"/>
      <c r="E68" s="1"/>
      <c r="F68" s="1"/>
      <c r="G68" s="3"/>
      <c r="H68" s="3"/>
      <c r="I68" s="86"/>
      <c r="J68" s="86"/>
      <c r="K68" s="86"/>
      <c r="L68" s="3"/>
      <c r="M68" s="86"/>
      <c r="N68" s="86"/>
    </row>
    <row r="69" spans="1:14" x14ac:dyDescent="0.45">
      <c r="A69" s="3"/>
      <c r="B69" s="3"/>
      <c r="C69" s="3"/>
      <c r="D69" s="152"/>
      <c r="E69" s="1"/>
      <c r="F69" s="1"/>
      <c r="G69" s="3"/>
      <c r="H69" s="3"/>
      <c r="I69" s="86"/>
      <c r="J69" s="86"/>
      <c r="K69" s="86"/>
      <c r="L69" s="3"/>
      <c r="M69" s="86"/>
      <c r="N69" s="86"/>
    </row>
    <row r="70" spans="1:14" x14ac:dyDescent="0.45">
      <c r="A70" s="3"/>
      <c r="B70" s="3"/>
      <c r="C70" s="3"/>
      <c r="D70" s="152"/>
      <c r="E70" s="1"/>
      <c r="F70" s="1"/>
      <c r="G70" s="3"/>
      <c r="H70" s="3"/>
      <c r="I70" s="86"/>
      <c r="J70" s="86"/>
      <c r="K70" s="86"/>
      <c r="L70" s="3"/>
      <c r="M70" s="86"/>
      <c r="N70" s="86"/>
    </row>
    <row r="71" spans="1:14" x14ac:dyDescent="0.45">
      <c r="A71" s="3"/>
      <c r="B71" s="3"/>
      <c r="C71" s="3"/>
      <c r="D71" s="3"/>
      <c r="E71" s="1"/>
      <c r="F71" s="1"/>
      <c r="G71" s="3"/>
      <c r="H71" s="3"/>
      <c r="I71" s="86"/>
      <c r="J71" s="86"/>
      <c r="K71" s="86"/>
      <c r="L71" s="3"/>
      <c r="M71" s="86"/>
      <c r="N71" s="86"/>
    </row>
    <row r="72" spans="1:14" x14ac:dyDescent="0.45">
      <c r="A72" s="3"/>
      <c r="B72" s="3"/>
      <c r="C72" s="3"/>
      <c r="D72" s="3"/>
      <c r="E72" s="1"/>
      <c r="F72" s="1"/>
      <c r="G72" s="3"/>
      <c r="H72" s="3"/>
      <c r="I72" s="86"/>
      <c r="J72" s="86"/>
      <c r="K72" s="86"/>
      <c r="L72" s="3"/>
      <c r="M72" s="86"/>
      <c r="N72" s="86"/>
    </row>
    <row r="73" spans="1:14" x14ac:dyDescent="0.45">
      <c r="A73" s="3"/>
      <c r="B73" s="3"/>
      <c r="C73" s="3"/>
      <c r="D73" s="3"/>
      <c r="E73" s="1"/>
      <c r="F73" s="1"/>
      <c r="G73" s="3"/>
      <c r="H73" s="3"/>
      <c r="I73" s="86"/>
      <c r="J73" s="86"/>
      <c r="K73" s="86"/>
      <c r="L73" s="3"/>
      <c r="M73" s="86"/>
      <c r="N73" s="86"/>
    </row>
    <row r="74" spans="1:14" x14ac:dyDescent="0.45">
      <c r="A74" s="3"/>
      <c r="B74" s="3"/>
      <c r="C74" s="3"/>
      <c r="D74" s="3"/>
      <c r="E74" s="1"/>
      <c r="F74" s="1"/>
      <c r="G74" s="3"/>
      <c r="H74" s="3"/>
      <c r="I74" s="86"/>
      <c r="J74" s="86"/>
      <c r="K74" s="86"/>
      <c r="L74" s="3"/>
      <c r="M74" s="86"/>
      <c r="N74" s="86"/>
    </row>
    <row r="75" spans="1:14" x14ac:dyDescent="0.45">
      <c r="A75" s="3"/>
      <c r="B75" s="3"/>
      <c r="C75" s="3"/>
      <c r="D75" s="3"/>
      <c r="E75" s="1"/>
      <c r="F75" s="1"/>
      <c r="G75" s="3"/>
      <c r="H75" s="3"/>
      <c r="I75" s="86"/>
      <c r="J75" s="86"/>
      <c r="K75" s="86"/>
      <c r="L75" s="3"/>
      <c r="M75" s="86"/>
      <c r="N75" s="86"/>
    </row>
    <row r="76" spans="1:14" ht="39.4" customHeight="1" x14ac:dyDescent="0.45">
      <c r="A76" s="3"/>
      <c r="B76" s="3"/>
      <c r="C76" s="3"/>
      <c r="D76" s="3"/>
      <c r="E76" s="1"/>
      <c r="F76" s="1"/>
      <c r="G76" s="3"/>
      <c r="H76" s="3"/>
      <c r="I76" s="86"/>
      <c r="J76" s="86"/>
      <c r="K76" s="86"/>
      <c r="L76" s="3"/>
      <c r="M76" s="86"/>
      <c r="N76" s="86"/>
    </row>
    <row r="77" spans="1:14" x14ac:dyDescent="0.45">
      <c r="A77" s="3"/>
      <c r="B77" s="3"/>
      <c r="C77" s="3"/>
      <c r="D77" s="3"/>
      <c r="E77" s="1"/>
      <c r="F77" s="1"/>
      <c r="G77" s="3"/>
      <c r="H77" s="3"/>
      <c r="I77" s="86"/>
      <c r="J77" s="86"/>
      <c r="K77" s="86"/>
      <c r="L77" s="3"/>
      <c r="M77" s="86"/>
      <c r="N77" s="86"/>
    </row>
    <row r="78" spans="1:14" x14ac:dyDescent="0.45">
      <c r="A78" s="164"/>
      <c r="B78" s="3"/>
      <c r="C78" s="3"/>
      <c r="D78" s="3"/>
      <c r="E78" s="145"/>
      <c r="F78" s="154"/>
      <c r="G78" s="3"/>
      <c r="H78" s="3"/>
      <c r="I78" s="86"/>
      <c r="J78" s="86"/>
      <c r="K78" s="86"/>
      <c r="L78" s="3"/>
      <c r="M78" s="86"/>
      <c r="N78" s="86"/>
    </row>
    <row r="79" spans="1:14" x14ac:dyDescent="0.45">
      <c r="A79" s="3"/>
      <c r="B79" s="3"/>
      <c r="C79" s="3"/>
      <c r="D79" s="3"/>
      <c r="E79" s="1"/>
      <c r="F79" s="1"/>
      <c r="G79" s="3"/>
      <c r="H79" s="3"/>
      <c r="I79" s="86"/>
      <c r="J79" s="86"/>
      <c r="K79" s="86"/>
      <c r="L79" s="3"/>
      <c r="M79" s="86"/>
      <c r="N79" s="86"/>
    </row>
    <row r="80" spans="1:14" x14ac:dyDescent="0.45">
      <c r="A80" s="3"/>
      <c r="B80" s="3"/>
      <c r="C80" s="3"/>
      <c r="D80" s="3"/>
      <c r="E80" s="1"/>
      <c r="F80" s="1"/>
      <c r="G80" s="3"/>
      <c r="H80" s="3"/>
      <c r="I80" s="86"/>
      <c r="J80" s="86"/>
      <c r="K80" s="86"/>
      <c r="L80" s="3"/>
      <c r="M80" s="86"/>
      <c r="N80" s="86"/>
    </row>
    <row r="81" spans="1:14" x14ac:dyDescent="0.45">
      <c r="A81" s="3"/>
      <c r="B81" s="3"/>
      <c r="C81" s="3"/>
      <c r="D81" s="3"/>
      <c r="E81" s="1"/>
      <c r="F81" s="1"/>
      <c r="G81" s="3"/>
      <c r="H81" s="3"/>
      <c r="I81" s="86"/>
      <c r="J81" s="86"/>
      <c r="K81" s="86"/>
      <c r="L81" s="3"/>
      <c r="M81" s="86"/>
      <c r="N81" s="86"/>
    </row>
    <row r="82" spans="1:14" x14ac:dyDescent="0.45">
      <c r="A82" s="3"/>
      <c r="B82" s="3"/>
      <c r="C82" s="3"/>
      <c r="D82" s="3"/>
      <c r="E82" s="1"/>
      <c r="F82" s="1"/>
      <c r="G82" s="3"/>
      <c r="H82" s="3"/>
      <c r="I82" s="86"/>
      <c r="J82" s="86"/>
      <c r="K82" s="86"/>
      <c r="L82" s="3"/>
      <c r="M82" s="86"/>
      <c r="N82" s="86"/>
    </row>
    <row r="83" spans="1:14" x14ac:dyDescent="0.45">
      <c r="A83" s="3"/>
      <c r="B83" s="3"/>
      <c r="C83" s="3"/>
      <c r="D83" s="3"/>
      <c r="E83" s="1"/>
      <c r="F83" s="1"/>
      <c r="G83" s="3"/>
      <c r="H83" s="3"/>
      <c r="I83" s="86"/>
      <c r="J83" s="86"/>
      <c r="K83" s="86"/>
      <c r="L83" s="3"/>
      <c r="M83" s="86"/>
      <c r="N83" s="86"/>
    </row>
    <row r="84" spans="1:14" x14ac:dyDescent="0.45">
      <c r="A84" s="3"/>
      <c r="B84" s="3"/>
      <c r="C84" s="3"/>
      <c r="D84" s="3"/>
      <c r="E84" s="1"/>
      <c r="F84" s="1"/>
      <c r="G84" s="3"/>
      <c r="H84" s="3"/>
      <c r="I84" s="86"/>
      <c r="J84" s="86"/>
      <c r="K84" s="86"/>
      <c r="L84" s="3"/>
      <c r="M84" s="86"/>
      <c r="N84" s="86"/>
    </row>
    <row r="85" spans="1:14" x14ac:dyDescent="0.45">
      <c r="A85" s="164"/>
      <c r="B85" s="3"/>
      <c r="C85" s="3"/>
      <c r="D85" s="3"/>
      <c r="E85" s="145"/>
      <c r="F85" s="154"/>
      <c r="G85" s="3"/>
      <c r="H85" s="3"/>
      <c r="I85" s="86"/>
      <c r="J85" s="86"/>
      <c r="K85" s="86"/>
      <c r="L85" s="3"/>
      <c r="M85" s="86"/>
      <c r="N85" s="86"/>
    </row>
    <row r="86" spans="1:14" x14ac:dyDescent="0.45">
      <c r="A86" s="3"/>
      <c r="B86" s="3"/>
      <c r="C86" s="3"/>
      <c r="D86" s="152"/>
      <c r="E86" s="1"/>
      <c r="F86" s="154"/>
      <c r="G86" s="3"/>
      <c r="H86" s="3"/>
      <c r="I86" s="86"/>
      <c r="J86" s="86"/>
      <c r="K86" s="86"/>
      <c r="L86" s="3"/>
      <c r="M86" s="86"/>
      <c r="N86" s="86"/>
    </row>
    <row r="87" spans="1:14" x14ac:dyDescent="0.45">
      <c r="A87" s="3"/>
      <c r="B87" s="3"/>
      <c r="C87" s="3"/>
      <c r="D87" s="152"/>
      <c r="E87" s="1"/>
      <c r="F87" s="154"/>
      <c r="G87" s="3"/>
      <c r="H87" s="3"/>
      <c r="I87" s="86"/>
      <c r="J87" s="86"/>
      <c r="K87" s="86"/>
      <c r="L87" s="3"/>
      <c r="M87" s="86"/>
      <c r="N87" s="86"/>
    </row>
    <row r="88" spans="1:14" x14ac:dyDescent="0.45">
      <c r="A88" s="3"/>
      <c r="B88" s="3"/>
      <c r="C88" s="3"/>
      <c r="D88" s="152"/>
      <c r="E88" s="1"/>
      <c r="F88" s="154"/>
      <c r="G88" s="3"/>
      <c r="H88" s="3"/>
      <c r="I88" s="86"/>
      <c r="J88" s="86"/>
      <c r="K88" s="86"/>
      <c r="L88" s="3"/>
      <c r="M88" s="86"/>
      <c r="N88" s="86"/>
    </row>
    <row r="89" spans="1:14" x14ac:dyDescent="0.45">
      <c r="A89" s="3"/>
      <c r="B89" s="3"/>
      <c r="C89" s="3"/>
      <c r="D89" s="152"/>
      <c r="E89" s="1"/>
      <c r="F89" s="1"/>
      <c r="G89" s="3"/>
      <c r="H89" s="3"/>
      <c r="I89" s="86"/>
      <c r="J89" s="86"/>
      <c r="K89" s="86"/>
      <c r="L89" s="3"/>
      <c r="M89" s="86"/>
      <c r="N89" s="86"/>
    </row>
    <row r="90" spans="1:14" x14ac:dyDescent="0.45">
      <c r="A90" s="164"/>
      <c r="B90" s="3"/>
      <c r="C90" s="3"/>
      <c r="D90" s="3"/>
      <c r="E90" s="1"/>
      <c r="F90" s="154"/>
      <c r="G90" s="3"/>
      <c r="H90" s="3"/>
      <c r="I90" s="86"/>
      <c r="J90" s="86"/>
      <c r="K90" s="3"/>
      <c r="L90" s="3"/>
      <c r="M90" s="86"/>
      <c r="N90" s="86"/>
    </row>
    <row r="91" spans="1:14" x14ac:dyDescent="0.45">
      <c r="A91" s="3"/>
      <c r="B91" s="3"/>
      <c r="C91" s="3"/>
      <c r="D91" s="152"/>
      <c r="E91" s="1"/>
      <c r="F91" s="1"/>
      <c r="G91" s="3"/>
      <c r="H91" s="3"/>
      <c r="I91" s="86"/>
      <c r="J91" s="86"/>
      <c r="K91" s="86"/>
      <c r="L91" s="3"/>
      <c r="M91" s="86"/>
      <c r="N91" s="86"/>
    </row>
    <row r="92" spans="1:14" x14ac:dyDescent="0.45">
      <c r="A92" s="3"/>
      <c r="B92" s="3"/>
      <c r="C92" s="3"/>
      <c r="D92" s="3"/>
      <c r="E92" s="1"/>
      <c r="F92" s="1"/>
      <c r="G92" s="3"/>
      <c r="H92" s="3"/>
      <c r="I92" s="86"/>
      <c r="J92" s="86"/>
      <c r="K92" s="86"/>
      <c r="L92" s="3"/>
      <c r="M92" s="86"/>
      <c r="N92" s="86"/>
    </row>
    <row r="93" spans="1:14" x14ac:dyDescent="0.45">
      <c r="A93" s="164"/>
      <c r="B93" s="3"/>
      <c r="C93" s="3"/>
      <c r="D93" s="3"/>
      <c r="E93" s="1"/>
      <c r="F93" s="154"/>
      <c r="G93" s="3"/>
      <c r="H93" s="3"/>
      <c r="I93" s="86"/>
      <c r="J93" s="86"/>
      <c r="K93" s="86"/>
      <c r="L93" s="3"/>
      <c r="M93" s="86"/>
      <c r="N93" s="86"/>
    </row>
    <row r="94" spans="1:14" x14ac:dyDescent="0.45">
      <c r="A94" s="3"/>
      <c r="B94" s="3"/>
      <c r="C94" s="3"/>
      <c r="D94" s="3"/>
      <c r="E94" s="1"/>
      <c r="F94" s="1"/>
      <c r="G94" s="3"/>
      <c r="H94" s="3"/>
      <c r="I94" s="86"/>
      <c r="J94" s="86"/>
      <c r="K94" s="86"/>
      <c r="L94" s="3"/>
      <c r="M94" s="86"/>
      <c r="N94" s="86"/>
    </row>
    <row r="95" spans="1:14" x14ac:dyDescent="0.45">
      <c r="A95" s="3"/>
      <c r="B95" s="3"/>
      <c r="C95" s="3"/>
      <c r="D95" s="3"/>
      <c r="E95" s="1"/>
      <c r="F95" s="1"/>
      <c r="G95" s="3"/>
      <c r="H95" s="3"/>
      <c r="I95" s="86"/>
      <c r="J95" s="86"/>
      <c r="K95" s="86"/>
      <c r="L95" s="3"/>
      <c r="M95" s="86"/>
      <c r="N95" s="86"/>
    </row>
    <row r="96" spans="1:14" x14ac:dyDescent="0.45">
      <c r="A96" s="3"/>
      <c r="B96" s="3"/>
      <c r="C96" s="3"/>
      <c r="D96" s="3"/>
      <c r="E96" s="1"/>
      <c r="F96" s="1"/>
      <c r="G96" s="3"/>
      <c r="H96" s="3"/>
      <c r="I96" s="86"/>
      <c r="J96" s="86"/>
      <c r="K96" s="86"/>
      <c r="L96" s="3"/>
      <c r="M96" s="86"/>
      <c r="N96" s="86"/>
    </row>
    <row r="97" spans="1:14" x14ac:dyDescent="0.45">
      <c r="A97" s="3"/>
      <c r="B97" s="3"/>
      <c r="C97" s="3"/>
      <c r="D97" s="3"/>
      <c r="E97" s="145"/>
      <c r="F97" s="1"/>
      <c r="G97" s="3"/>
      <c r="H97" s="3"/>
      <c r="I97" s="86"/>
      <c r="J97" s="86"/>
      <c r="K97" s="86"/>
      <c r="L97" s="3"/>
      <c r="M97" s="86"/>
      <c r="N97" s="86"/>
    </row>
    <row r="98" spans="1:14" x14ac:dyDescent="0.45">
      <c r="A98" s="3"/>
      <c r="B98" s="3"/>
      <c r="C98" s="3"/>
      <c r="D98" s="3"/>
      <c r="E98" s="145"/>
      <c r="F98" s="1"/>
      <c r="G98" s="3"/>
      <c r="H98" s="3"/>
      <c r="I98" s="86"/>
      <c r="J98" s="86"/>
      <c r="K98" s="86"/>
      <c r="L98" s="3"/>
      <c r="M98" s="86"/>
      <c r="N98" s="86"/>
    </row>
    <row r="99" spans="1:14" x14ac:dyDescent="0.45">
      <c r="A99" s="3"/>
      <c r="B99" s="3"/>
      <c r="C99" s="3"/>
      <c r="D99" s="3"/>
      <c r="E99" s="1"/>
      <c r="F99" s="1"/>
      <c r="G99" s="3"/>
      <c r="H99" s="3"/>
      <c r="I99" s="86"/>
      <c r="J99" s="86"/>
      <c r="K99" s="86"/>
      <c r="L99" s="3"/>
      <c r="M99" s="86"/>
      <c r="N99" s="86"/>
    </row>
    <row r="100" spans="1:14" x14ac:dyDescent="0.45">
      <c r="A100" s="3"/>
      <c r="B100" s="3"/>
      <c r="C100" s="3"/>
      <c r="D100" s="3"/>
      <c r="E100" s="1"/>
      <c r="F100" s="1"/>
      <c r="G100" s="3"/>
      <c r="H100" s="3"/>
      <c r="I100" s="86"/>
      <c r="J100" s="86"/>
      <c r="K100" s="86"/>
      <c r="L100" s="3"/>
      <c r="M100" s="86"/>
      <c r="N100" s="86"/>
    </row>
    <row r="101" spans="1:14" x14ac:dyDescent="0.45">
      <c r="A101" s="3"/>
      <c r="B101" s="3"/>
      <c r="C101" s="3"/>
      <c r="D101" s="3"/>
      <c r="E101" s="1"/>
      <c r="F101" s="1"/>
      <c r="G101" s="3"/>
      <c r="H101" s="3"/>
      <c r="I101" s="86"/>
      <c r="J101" s="86"/>
      <c r="K101" s="86"/>
      <c r="L101" s="3"/>
      <c r="M101" s="86"/>
      <c r="N101" s="86"/>
    </row>
    <row r="102" spans="1:14" x14ac:dyDescent="0.45">
      <c r="A102" s="3"/>
      <c r="B102" s="3"/>
      <c r="C102" s="3"/>
      <c r="D102" s="3"/>
      <c r="E102" s="1"/>
      <c r="F102" s="1"/>
      <c r="G102" s="3"/>
      <c r="H102" s="3"/>
      <c r="I102" s="86"/>
      <c r="J102" s="86"/>
      <c r="K102" s="86"/>
      <c r="L102" s="3"/>
      <c r="M102" s="86"/>
      <c r="N102" s="86"/>
    </row>
    <row r="103" spans="1:14" x14ac:dyDescent="0.45">
      <c r="A103" s="3"/>
      <c r="B103" s="3"/>
      <c r="C103" s="3"/>
      <c r="D103" s="3"/>
      <c r="E103" s="1"/>
      <c r="F103" s="1"/>
      <c r="G103" s="3"/>
      <c r="H103" s="3"/>
      <c r="I103" s="86"/>
      <c r="J103" s="86"/>
      <c r="K103" s="86"/>
      <c r="L103" s="3"/>
      <c r="M103" s="86"/>
      <c r="N103" s="86"/>
    </row>
    <row r="104" spans="1:14" x14ac:dyDescent="0.45">
      <c r="A104" s="3"/>
      <c r="B104" s="3"/>
      <c r="C104" s="3"/>
      <c r="D104" s="3"/>
      <c r="E104" s="1"/>
      <c r="F104" s="1"/>
      <c r="G104" s="3"/>
      <c r="H104" s="3"/>
      <c r="I104" s="86"/>
      <c r="J104" s="86"/>
      <c r="K104" s="86"/>
      <c r="L104" s="3"/>
      <c r="M104" s="86"/>
      <c r="N104" s="86"/>
    </row>
    <row r="105" spans="1:14" x14ac:dyDescent="0.45">
      <c r="A105" s="163"/>
      <c r="B105" s="163"/>
      <c r="C105" s="163"/>
      <c r="D105" s="163"/>
      <c r="E105" s="1"/>
      <c r="F105" s="1"/>
      <c r="G105" s="3"/>
      <c r="H105" s="3"/>
      <c r="I105" s="86"/>
      <c r="J105" s="86"/>
      <c r="K105" s="86"/>
      <c r="L105" s="3"/>
      <c r="M105" s="86"/>
      <c r="N105" s="86"/>
    </row>
    <row r="106" spans="1:14" x14ac:dyDescent="0.45">
      <c r="A106" s="3"/>
      <c r="B106" s="3"/>
      <c r="C106" s="3"/>
      <c r="D106" s="164"/>
      <c r="E106" s="1"/>
      <c r="F106" s="1"/>
      <c r="G106" s="3"/>
      <c r="H106" s="3"/>
      <c r="I106" s="86"/>
      <c r="J106" s="86"/>
      <c r="K106" s="86"/>
      <c r="L106" s="3"/>
      <c r="M106" s="86"/>
      <c r="N106" s="86"/>
    </row>
    <row r="107" spans="1:14" x14ac:dyDescent="0.45">
      <c r="A107" s="3"/>
      <c r="B107" s="3"/>
      <c r="C107" s="3"/>
      <c r="D107" s="165"/>
      <c r="E107" s="1"/>
      <c r="F107" s="1"/>
      <c r="G107" s="3"/>
      <c r="H107" s="3"/>
      <c r="I107" s="86"/>
      <c r="J107" s="86"/>
      <c r="K107" s="86"/>
      <c r="L107" s="3"/>
      <c r="M107" s="86"/>
      <c r="N107" s="86"/>
    </row>
    <row r="108" spans="1:14" x14ac:dyDescent="0.45">
      <c r="A108" s="3"/>
      <c r="B108" s="3"/>
      <c r="C108" s="3"/>
      <c r="D108" s="3"/>
      <c r="E108" s="154"/>
      <c r="F108" s="1"/>
      <c r="G108" s="3"/>
      <c r="H108" s="3"/>
      <c r="I108" s="86"/>
      <c r="J108" s="86"/>
      <c r="K108" s="86"/>
      <c r="L108" s="3"/>
      <c r="M108" s="86"/>
      <c r="N108" s="86"/>
    </row>
    <row r="109" spans="1:14" x14ac:dyDescent="0.45">
      <c r="A109" s="3"/>
      <c r="B109" s="3"/>
      <c r="C109" s="3"/>
      <c r="D109" s="152"/>
      <c r="E109" s="154"/>
      <c r="F109" s="1"/>
      <c r="G109" s="3"/>
      <c r="H109" s="3"/>
      <c r="I109" s="86"/>
      <c r="J109" s="86"/>
      <c r="K109" s="86"/>
      <c r="L109" s="3"/>
      <c r="M109" s="86"/>
      <c r="N109" s="86"/>
    </row>
    <row r="110" spans="1:14" x14ac:dyDescent="0.45">
      <c r="A110" s="3"/>
      <c r="B110" s="3"/>
      <c r="C110" s="3"/>
      <c r="D110" s="152"/>
      <c r="E110" s="154"/>
      <c r="F110" s="1"/>
      <c r="G110" s="3"/>
      <c r="H110" s="3"/>
      <c r="I110" s="86"/>
      <c r="J110" s="86"/>
      <c r="K110" s="86"/>
      <c r="L110" s="3"/>
      <c r="M110" s="86"/>
      <c r="N110" s="86"/>
    </row>
    <row r="111" spans="1:14" x14ac:dyDescent="0.45">
      <c r="A111" s="3"/>
      <c r="B111" s="3"/>
      <c r="C111" s="3"/>
      <c r="D111" s="152"/>
      <c r="E111" s="154"/>
      <c r="F111" s="1"/>
      <c r="G111" s="3"/>
      <c r="H111" s="3"/>
      <c r="I111" s="86"/>
      <c r="J111" s="86"/>
      <c r="K111" s="86"/>
      <c r="L111" s="3"/>
      <c r="M111" s="86"/>
      <c r="N111" s="86"/>
    </row>
    <row r="112" spans="1:14" x14ac:dyDescent="0.45">
      <c r="A112" s="3"/>
      <c r="B112" s="3"/>
      <c r="C112" s="3"/>
      <c r="D112" s="152"/>
      <c r="E112" s="154"/>
      <c r="F112" s="1"/>
      <c r="G112" s="3"/>
      <c r="H112" s="3"/>
      <c r="I112" s="86"/>
      <c r="J112" s="86"/>
      <c r="K112" s="86"/>
      <c r="L112" s="3"/>
      <c r="M112" s="86"/>
      <c r="N112" s="86"/>
    </row>
    <row r="113" spans="1:14" x14ac:dyDescent="0.45">
      <c r="A113" s="3"/>
      <c r="B113" s="3"/>
      <c r="C113" s="3"/>
      <c r="D113" s="152"/>
      <c r="E113" s="154"/>
      <c r="F113" s="1"/>
      <c r="G113" s="3"/>
      <c r="H113" s="3"/>
      <c r="I113" s="86"/>
      <c r="J113" s="86"/>
      <c r="K113" s="86"/>
      <c r="L113" s="3"/>
      <c r="M113" s="86"/>
      <c r="N113" s="86"/>
    </row>
    <row r="114" spans="1:14" x14ac:dyDescent="0.45">
      <c r="A114" s="163"/>
      <c r="B114" s="3"/>
      <c r="C114" s="3"/>
      <c r="D114" s="152"/>
      <c r="E114" s="154"/>
      <c r="F114" s="1"/>
      <c r="G114" s="3"/>
      <c r="H114" s="3"/>
      <c r="I114" s="86"/>
      <c r="J114" s="86"/>
      <c r="K114" s="86"/>
      <c r="L114" s="3"/>
      <c r="M114" s="86"/>
      <c r="N114" s="86"/>
    </row>
    <row r="115" spans="1:14" x14ac:dyDescent="0.45">
      <c r="A115" s="163"/>
      <c r="B115" s="3"/>
      <c r="C115" s="3"/>
      <c r="D115" s="152"/>
      <c r="E115" s="154"/>
      <c r="F115" s="1"/>
      <c r="G115" s="3"/>
      <c r="H115" s="3"/>
      <c r="I115" s="86"/>
      <c r="J115" s="86"/>
      <c r="K115" s="86"/>
      <c r="L115" s="3"/>
      <c r="M115" s="86"/>
      <c r="N115" s="86"/>
    </row>
    <row r="116" spans="1:14" x14ac:dyDescent="0.45">
      <c r="A116" s="163"/>
      <c r="B116" s="3"/>
      <c r="C116" s="3"/>
      <c r="D116" s="152"/>
      <c r="E116" s="154"/>
      <c r="F116" s="1"/>
      <c r="G116" s="3"/>
      <c r="H116" s="3"/>
      <c r="I116" s="86"/>
      <c r="J116" s="86"/>
      <c r="K116" s="86"/>
      <c r="L116" s="3"/>
      <c r="M116" s="86"/>
      <c r="N116" s="86"/>
    </row>
    <row r="117" spans="1:14" x14ac:dyDescent="0.45">
      <c r="A117" s="163"/>
      <c r="B117" s="3"/>
      <c r="C117" s="3"/>
      <c r="D117" s="152"/>
      <c r="E117" s="154"/>
      <c r="F117" s="1"/>
      <c r="G117" s="1"/>
      <c r="H117" s="3"/>
      <c r="I117" s="86"/>
      <c r="J117" s="86"/>
      <c r="K117" s="86"/>
      <c r="L117" s="3"/>
      <c r="M117" s="86"/>
      <c r="N117" s="86"/>
    </row>
    <row r="118" spans="1:14" x14ac:dyDescent="0.45">
      <c r="A118" s="163"/>
      <c r="B118" s="3"/>
      <c r="C118" s="3"/>
      <c r="D118" s="152"/>
      <c r="E118" s="154"/>
      <c r="F118" s="1"/>
      <c r="G118" s="3"/>
      <c r="H118" s="3"/>
      <c r="I118" s="86"/>
      <c r="J118" s="86"/>
      <c r="K118" s="86"/>
      <c r="L118" s="3"/>
      <c r="M118" s="86"/>
      <c r="N118" s="86"/>
    </row>
    <row r="119" spans="1:14" x14ac:dyDescent="0.45">
      <c r="A119" s="163"/>
      <c r="B119" s="3"/>
      <c r="C119" s="3"/>
      <c r="D119" s="3"/>
      <c r="E119" s="1"/>
      <c r="F119" s="1"/>
      <c r="G119" s="3"/>
      <c r="H119" s="3"/>
      <c r="I119" s="86"/>
      <c r="J119" s="86"/>
      <c r="K119" s="86"/>
      <c r="L119" s="3"/>
      <c r="M119" s="86"/>
      <c r="N119" s="86"/>
    </row>
    <row r="120" spans="1:14" x14ac:dyDescent="0.45">
      <c r="A120" s="3"/>
      <c r="B120" s="3"/>
      <c r="C120" s="3"/>
      <c r="D120" s="3"/>
      <c r="E120" s="1"/>
      <c r="F120" s="154"/>
      <c r="G120" s="3"/>
      <c r="H120" s="3"/>
      <c r="I120" s="86"/>
      <c r="J120" s="86"/>
      <c r="K120" s="86"/>
      <c r="L120" s="3"/>
      <c r="M120" s="86"/>
      <c r="N120" s="86"/>
    </row>
    <row r="121" spans="1:14" x14ac:dyDescent="0.45">
      <c r="A121" s="163"/>
      <c r="B121" s="3"/>
      <c r="C121" s="3"/>
      <c r="D121" s="3"/>
      <c r="E121" s="1"/>
      <c r="F121" s="1"/>
      <c r="G121" s="3"/>
      <c r="H121" s="3"/>
      <c r="I121" s="86"/>
      <c r="J121" s="86"/>
      <c r="K121" s="86"/>
      <c r="L121" s="3"/>
      <c r="M121" s="86"/>
      <c r="N121" s="86"/>
    </row>
    <row r="122" spans="1:14" x14ac:dyDescent="0.45">
      <c r="A122" s="3"/>
      <c r="B122" s="3"/>
      <c r="C122" s="3"/>
      <c r="D122" s="3"/>
      <c r="E122" s="1"/>
      <c r="F122" s="154"/>
      <c r="G122" s="3"/>
      <c r="H122" s="3"/>
      <c r="I122" s="86"/>
      <c r="J122" s="86"/>
      <c r="K122" s="86"/>
      <c r="L122" s="3"/>
      <c r="M122" s="86"/>
      <c r="N122" s="86"/>
    </row>
    <row r="123" spans="1:14" x14ac:dyDescent="0.45">
      <c r="A123" s="164"/>
      <c r="B123" s="3"/>
      <c r="C123" s="3"/>
      <c r="D123" s="3"/>
      <c r="E123" s="1"/>
      <c r="F123" s="1"/>
      <c r="G123" s="3"/>
      <c r="H123" s="3"/>
      <c r="I123" s="86"/>
      <c r="J123" s="86"/>
      <c r="K123" s="86"/>
      <c r="L123" s="3"/>
      <c r="M123" s="86"/>
      <c r="N123" s="86"/>
    </row>
    <row r="124" spans="1:14" x14ac:dyDescent="0.45">
      <c r="A124" s="164"/>
      <c r="B124" s="3"/>
      <c r="C124" s="3"/>
      <c r="D124" s="152"/>
      <c r="E124" s="1"/>
      <c r="F124" s="1"/>
      <c r="G124" s="3"/>
      <c r="H124" s="3"/>
      <c r="I124" s="86"/>
      <c r="J124" s="86"/>
      <c r="K124" s="86"/>
      <c r="L124" s="3"/>
      <c r="M124" s="86"/>
      <c r="N124" s="86"/>
    </row>
    <row r="125" spans="1:14" x14ac:dyDescent="0.45">
      <c r="A125" s="164"/>
      <c r="B125" s="3"/>
      <c r="C125" s="3"/>
      <c r="D125" s="3"/>
      <c r="E125" s="1"/>
      <c r="F125" s="1"/>
      <c r="G125" s="3"/>
      <c r="H125" s="3"/>
      <c r="I125" s="86"/>
      <c r="J125" s="86"/>
      <c r="K125" s="86"/>
      <c r="L125" s="3"/>
      <c r="M125" s="86"/>
      <c r="N125" s="86"/>
    </row>
    <row r="126" spans="1:14" x14ac:dyDescent="0.45">
      <c r="A126" s="164"/>
      <c r="B126" s="3"/>
      <c r="C126" s="3"/>
      <c r="D126" s="3"/>
      <c r="E126" s="1"/>
      <c r="F126" s="1"/>
      <c r="G126" s="3"/>
      <c r="H126" s="3"/>
      <c r="I126" s="86"/>
      <c r="J126" s="86"/>
      <c r="K126" s="86"/>
      <c r="L126" s="3"/>
      <c r="M126" s="86"/>
      <c r="N126" s="86"/>
    </row>
    <row r="127" spans="1:14" x14ac:dyDescent="0.45">
      <c r="A127" s="164"/>
      <c r="B127" s="3"/>
      <c r="C127" s="3"/>
      <c r="D127" s="3"/>
      <c r="E127" s="1"/>
      <c r="F127" s="1"/>
      <c r="G127" s="3"/>
      <c r="H127" s="3"/>
      <c r="I127" s="86"/>
      <c r="J127" s="86"/>
      <c r="K127" s="86"/>
      <c r="L127" s="3"/>
      <c r="M127" s="86"/>
      <c r="N127" s="86"/>
    </row>
    <row r="128" spans="1:14" x14ac:dyDescent="0.45">
      <c r="A128" s="164"/>
      <c r="B128" s="3"/>
      <c r="C128" s="3"/>
      <c r="D128" s="3"/>
      <c r="E128" s="1"/>
      <c r="F128" s="1"/>
      <c r="G128" s="3"/>
      <c r="H128" s="3"/>
      <c r="I128" s="86"/>
      <c r="J128" s="86"/>
      <c r="K128" s="86"/>
      <c r="L128" s="3"/>
      <c r="M128" s="86"/>
      <c r="N128" s="86"/>
    </row>
    <row r="129" spans="1:14" x14ac:dyDescent="0.45">
      <c r="A129" s="164"/>
      <c r="B129" s="3"/>
      <c r="C129" s="3"/>
      <c r="D129" s="3"/>
      <c r="E129" s="1"/>
      <c r="F129" s="1"/>
      <c r="G129" s="3"/>
      <c r="H129" s="3"/>
      <c r="I129" s="86"/>
      <c r="J129" s="86"/>
      <c r="K129" s="86"/>
      <c r="L129" s="3"/>
      <c r="M129" s="86"/>
      <c r="N129" s="86"/>
    </row>
    <row r="130" spans="1:14" x14ac:dyDescent="0.45">
      <c r="A130" s="164"/>
      <c r="B130" s="3"/>
      <c r="C130" s="3"/>
      <c r="D130" s="3"/>
      <c r="E130" s="1"/>
      <c r="F130" s="1"/>
      <c r="G130" s="3"/>
      <c r="H130" s="3"/>
      <c r="I130" s="86"/>
      <c r="J130" s="86"/>
      <c r="K130" s="86"/>
      <c r="L130" s="3"/>
      <c r="M130" s="86"/>
      <c r="N130" s="86"/>
    </row>
    <row r="131" spans="1:14" x14ac:dyDescent="0.45">
      <c r="A131" s="164"/>
      <c r="B131" s="3"/>
      <c r="C131" s="3"/>
      <c r="D131" s="3"/>
      <c r="E131" s="1"/>
      <c r="F131" s="1"/>
      <c r="G131" s="3"/>
      <c r="H131" s="3"/>
      <c r="I131" s="86"/>
      <c r="J131" s="86"/>
      <c r="K131" s="86"/>
      <c r="L131" s="3"/>
      <c r="M131" s="86"/>
      <c r="N131" s="86"/>
    </row>
    <row r="132" spans="1:14" x14ac:dyDescent="0.45">
      <c r="A132" s="164"/>
      <c r="B132" s="3"/>
      <c r="C132" s="3"/>
      <c r="D132" s="3"/>
      <c r="E132" s="1"/>
      <c r="F132" s="1"/>
      <c r="G132" s="3"/>
      <c r="H132" s="3"/>
      <c r="I132" s="86"/>
      <c r="J132" s="86"/>
      <c r="K132" s="86"/>
      <c r="L132" s="3"/>
      <c r="M132" s="86"/>
      <c r="N132" s="86"/>
    </row>
    <row r="133" spans="1:14" x14ac:dyDescent="0.45">
      <c r="A133" s="164"/>
      <c r="B133" s="3"/>
      <c r="C133" s="3"/>
      <c r="D133" s="3"/>
      <c r="E133" s="1"/>
      <c r="F133" s="1"/>
      <c r="G133" s="3"/>
      <c r="H133" s="3"/>
      <c r="I133" s="86"/>
      <c r="J133" s="86"/>
      <c r="K133" s="86"/>
      <c r="L133" s="3"/>
      <c r="M133" s="86"/>
      <c r="N133" s="86"/>
    </row>
    <row r="134" spans="1:14" x14ac:dyDescent="0.45">
      <c r="A134" s="164"/>
      <c r="B134" s="3"/>
      <c r="C134" s="3"/>
      <c r="D134" s="3"/>
      <c r="E134" s="1"/>
      <c r="F134" s="1"/>
      <c r="G134" s="3"/>
      <c r="H134" s="3"/>
      <c r="I134" s="86"/>
      <c r="J134" s="86"/>
      <c r="K134" s="86"/>
      <c r="L134" s="3"/>
      <c r="M134" s="86"/>
      <c r="N134" s="86"/>
    </row>
    <row r="135" spans="1:14" x14ac:dyDescent="0.45">
      <c r="A135" s="164"/>
      <c r="B135" s="3"/>
      <c r="C135" s="3"/>
      <c r="D135" s="3"/>
      <c r="E135" s="1"/>
      <c r="F135" s="1"/>
      <c r="G135" s="3"/>
      <c r="H135" s="3"/>
      <c r="I135" s="86"/>
      <c r="J135" s="86"/>
      <c r="K135" s="86"/>
      <c r="L135" s="3"/>
      <c r="M135" s="86"/>
      <c r="N135" s="86"/>
    </row>
    <row r="136" spans="1:14" x14ac:dyDescent="0.45">
      <c r="A136" s="164"/>
      <c r="B136" s="3"/>
      <c r="C136" s="3"/>
      <c r="D136" s="3"/>
      <c r="E136" s="1"/>
      <c r="F136" s="1"/>
      <c r="G136" s="3"/>
      <c r="H136" s="3"/>
      <c r="I136" s="86"/>
      <c r="J136" s="86"/>
      <c r="K136" s="86"/>
      <c r="L136" s="3"/>
      <c r="M136" s="86"/>
      <c r="N136" s="86"/>
    </row>
    <row r="137" spans="1:14" x14ac:dyDescent="0.45">
      <c r="A137" s="164"/>
      <c r="B137" s="3"/>
      <c r="C137" s="3"/>
      <c r="D137" s="3"/>
      <c r="E137" s="144"/>
      <c r="F137" s="1"/>
      <c r="G137" s="3"/>
      <c r="H137" s="3"/>
      <c r="I137" s="86"/>
      <c r="J137" s="86"/>
      <c r="K137" s="86"/>
      <c r="L137" s="3"/>
      <c r="M137" s="86"/>
      <c r="N137" s="86"/>
    </row>
    <row r="138" spans="1:14" x14ac:dyDescent="0.45">
      <c r="A138" s="164"/>
      <c r="B138" s="3"/>
      <c r="C138" s="3"/>
      <c r="D138" s="3"/>
      <c r="E138" s="1"/>
      <c r="F138" s="1"/>
      <c r="G138" s="3"/>
      <c r="H138" s="3"/>
      <c r="I138" s="86"/>
      <c r="J138" s="86"/>
      <c r="K138" s="86"/>
      <c r="L138" s="3"/>
      <c r="M138" s="86"/>
      <c r="N138" s="86"/>
    </row>
    <row r="139" spans="1:14" x14ac:dyDescent="0.45">
      <c r="A139" s="164"/>
      <c r="B139" s="3"/>
      <c r="C139" s="3"/>
      <c r="D139" s="3"/>
      <c r="E139" s="1"/>
      <c r="F139" s="1"/>
      <c r="G139" s="3"/>
      <c r="H139" s="3"/>
      <c r="I139" s="86"/>
      <c r="J139" s="86"/>
      <c r="K139" s="86"/>
      <c r="L139" s="3"/>
      <c r="M139" s="86"/>
      <c r="N139" s="86"/>
    </row>
    <row r="140" spans="1:14" x14ac:dyDescent="0.45">
      <c r="A140" s="164"/>
      <c r="B140" s="3"/>
      <c r="C140" s="3"/>
      <c r="D140" s="3"/>
      <c r="E140" s="1"/>
      <c r="F140" s="1"/>
      <c r="G140" s="3"/>
      <c r="H140" s="3"/>
      <c r="I140" s="86"/>
      <c r="J140" s="86"/>
      <c r="K140" s="86"/>
      <c r="L140" s="3"/>
      <c r="M140" s="86"/>
      <c r="N140" s="86"/>
    </row>
    <row r="141" spans="1:14" x14ac:dyDescent="0.45">
      <c r="A141" s="164"/>
      <c r="B141" s="3"/>
      <c r="C141" s="3"/>
      <c r="D141" s="3"/>
      <c r="E141" s="1"/>
      <c r="F141" s="1"/>
      <c r="G141" s="3"/>
      <c r="H141" s="3"/>
      <c r="I141" s="86"/>
      <c r="J141" s="86"/>
      <c r="K141" s="3"/>
      <c r="L141" s="3"/>
      <c r="M141" s="86"/>
      <c r="N141" s="86"/>
    </row>
    <row r="142" spans="1:14" x14ac:dyDescent="0.45">
      <c r="A142" s="164"/>
      <c r="B142" s="3"/>
      <c r="C142" s="3"/>
      <c r="D142" s="3"/>
      <c r="E142" s="1"/>
      <c r="F142" s="1"/>
      <c r="G142" s="3"/>
      <c r="H142" s="3"/>
      <c r="I142" s="86"/>
      <c r="J142" s="86"/>
      <c r="K142" s="86"/>
      <c r="L142" s="3"/>
      <c r="M142" s="86"/>
      <c r="N142" s="86"/>
    </row>
    <row r="143" spans="1:14" x14ac:dyDescent="0.45">
      <c r="A143" s="164"/>
      <c r="B143" s="3"/>
      <c r="C143" s="3"/>
      <c r="D143" s="3"/>
      <c r="E143" s="145"/>
      <c r="F143" s="1"/>
      <c r="G143" s="3"/>
      <c r="H143" s="3"/>
      <c r="I143" s="86"/>
      <c r="J143" s="86"/>
      <c r="K143" s="3"/>
      <c r="L143" s="3"/>
      <c r="M143" s="86"/>
      <c r="N143" s="86"/>
    </row>
    <row r="144" spans="1:14" x14ac:dyDescent="0.45">
      <c r="A144" s="164"/>
      <c r="B144" s="3"/>
      <c r="C144" s="3"/>
      <c r="D144" s="3"/>
      <c r="E144" s="1"/>
      <c r="F144" s="1"/>
      <c r="G144" s="1"/>
      <c r="H144" s="3"/>
      <c r="I144" s="86"/>
      <c r="J144" s="86"/>
      <c r="K144" s="3"/>
      <c r="L144" s="3"/>
      <c r="M144" s="86"/>
      <c r="N144" s="86"/>
    </row>
    <row r="145" spans="1:14" x14ac:dyDescent="0.45">
      <c r="A145" s="164"/>
      <c r="B145" s="3"/>
      <c r="C145" s="3"/>
      <c r="D145" s="3"/>
      <c r="E145" s="1"/>
      <c r="F145" s="1"/>
      <c r="G145" s="1"/>
      <c r="H145" s="3"/>
      <c r="I145" s="86"/>
      <c r="J145" s="86"/>
      <c r="K145" s="3"/>
      <c r="L145" s="3"/>
      <c r="M145" s="86"/>
      <c r="N145" s="86"/>
    </row>
    <row r="146" spans="1:14" x14ac:dyDescent="0.45">
      <c r="A146" s="164"/>
      <c r="B146" s="3"/>
      <c r="C146" s="3"/>
      <c r="D146" s="3"/>
      <c r="E146" s="1"/>
      <c r="F146" s="1"/>
      <c r="G146" s="3"/>
      <c r="H146" s="3"/>
      <c r="I146" s="86"/>
      <c r="J146" s="86"/>
      <c r="K146" s="3"/>
      <c r="L146" s="3"/>
      <c r="M146" s="86"/>
      <c r="N146" s="151"/>
    </row>
    <row r="147" spans="1:14" x14ac:dyDescent="0.45">
      <c r="A147" s="3"/>
      <c r="B147" s="3"/>
      <c r="C147" s="3"/>
      <c r="D147" s="3"/>
      <c r="E147" s="1"/>
      <c r="F147" s="154"/>
      <c r="G147" s="3"/>
      <c r="H147" s="3"/>
      <c r="I147" s="86"/>
      <c r="J147" s="86"/>
      <c r="K147" s="86"/>
      <c r="L147" s="3"/>
      <c r="M147" s="86"/>
      <c r="N147" s="86"/>
    </row>
    <row r="148" spans="1:14" x14ac:dyDescent="0.45">
      <c r="A148" s="164"/>
      <c r="B148" s="3"/>
      <c r="C148" s="3"/>
      <c r="D148" s="3"/>
      <c r="E148" s="1"/>
      <c r="F148" s="1"/>
      <c r="G148" s="3"/>
      <c r="H148" s="3"/>
      <c r="I148" s="86"/>
      <c r="J148" s="86"/>
      <c r="K148" s="3"/>
      <c r="L148" s="3"/>
      <c r="M148" s="86"/>
      <c r="N148" s="86"/>
    </row>
    <row r="149" spans="1:14" x14ac:dyDescent="0.45">
      <c r="A149" s="164"/>
      <c r="B149" s="3"/>
      <c r="C149" s="3"/>
      <c r="D149" s="3"/>
      <c r="E149" s="1"/>
      <c r="F149" s="1"/>
      <c r="G149" s="3"/>
      <c r="H149" s="3"/>
      <c r="I149" s="86"/>
      <c r="J149" s="86"/>
      <c r="K149" s="86"/>
      <c r="L149" s="3"/>
      <c r="M149" s="86"/>
      <c r="N149" s="86"/>
    </row>
    <row r="150" spans="1:14" x14ac:dyDescent="0.45">
      <c r="A150" s="164"/>
      <c r="B150" s="3"/>
      <c r="C150" s="3"/>
      <c r="D150" s="3"/>
      <c r="E150" s="1"/>
      <c r="F150" s="1"/>
      <c r="G150" s="3"/>
      <c r="H150" s="3"/>
      <c r="I150" s="86"/>
      <c r="J150" s="86"/>
      <c r="K150" s="3"/>
      <c r="L150" s="3"/>
      <c r="M150" s="86"/>
      <c r="N150" s="86"/>
    </row>
    <row r="151" spans="1:14" x14ac:dyDescent="0.45">
      <c r="A151" s="164"/>
      <c r="B151" s="3"/>
      <c r="C151" s="3"/>
      <c r="D151" s="3"/>
      <c r="E151" s="1"/>
      <c r="F151" s="1"/>
      <c r="G151" s="3"/>
      <c r="H151" s="3"/>
      <c r="I151" s="86"/>
      <c r="J151" s="86"/>
      <c r="K151" s="3"/>
      <c r="L151" s="3"/>
      <c r="M151" s="86"/>
      <c r="N151" s="86"/>
    </row>
    <row r="152" spans="1:14" x14ac:dyDescent="0.45">
      <c r="A152" s="164"/>
      <c r="B152" s="3"/>
      <c r="C152" s="3"/>
      <c r="D152" s="3"/>
      <c r="E152" s="1"/>
      <c r="F152" s="1"/>
      <c r="G152" s="3"/>
      <c r="H152" s="3"/>
      <c r="I152" s="86"/>
      <c r="J152" s="86"/>
      <c r="K152" s="3"/>
      <c r="L152" s="3"/>
      <c r="M152" s="86"/>
      <c r="N152" s="86"/>
    </row>
    <row r="153" spans="1:14" x14ac:dyDescent="0.45">
      <c r="A153" s="164"/>
      <c r="B153" s="3"/>
      <c r="C153" s="3"/>
      <c r="D153" s="3"/>
      <c r="E153" s="1"/>
      <c r="F153" s="1"/>
      <c r="G153" s="3"/>
      <c r="H153" s="3"/>
      <c r="I153" s="86"/>
      <c r="J153" s="86"/>
      <c r="K153" s="3"/>
      <c r="L153" s="3"/>
      <c r="M153" s="86"/>
      <c r="N153" s="86"/>
    </row>
    <row r="154" spans="1:14" x14ac:dyDescent="0.45">
      <c r="A154" s="3"/>
      <c r="B154" s="3"/>
      <c r="C154" s="3"/>
      <c r="D154" s="152"/>
      <c r="E154" s="1"/>
      <c r="F154" s="1"/>
      <c r="G154" s="3"/>
      <c r="H154" s="3"/>
      <c r="I154" s="86"/>
      <c r="J154" s="86"/>
      <c r="K154" s="86"/>
      <c r="L154" s="3"/>
      <c r="M154" s="86"/>
      <c r="N154" s="86"/>
    </row>
    <row r="155" spans="1:14" x14ac:dyDescent="0.45">
      <c r="A155" s="164"/>
      <c r="B155" s="3"/>
      <c r="C155" s="3"/>
      <c r="D155" s="3"/>
      <c r="E155" s="1"/>
      <c r="F155" s="1"/>
      <c r="G155" s="3"/>
      <c r="H155" s="3"/>
      <c r="I155" s="86"/>
      <c r="J155" s="86"/>
      <c r="K155" s="86"/>
      <c r="L155" s="3"/>
      <c r="M155" s="86"/>
      <c r="N155" s="86"/>
    </row>
    <row r="156" spans="1:14" x14ac:dyDescent="0.45">
      <c r="A156" s="164"/>
      <c r="B156" s="3"/>
      <c r="C156" s="3"/>
      <c r="D156" s="3"/>
      <c r="E156" s="1"/>
      <c r="F156" s="1"/>
      <c r="G156" s="3"/>
      <c r="H156" s="3"/>
      <c r="I156" s="86"/>
      <c r="J156" s="86"/>
      <c r="K156" s="86"/>
      <c r="L156" s="3"/>
      <c r="M156" s="86"/>
      <c r="N156" s="86"/>
    </row>
    <row r="157" spans="1:14" x14ac:dyDescent="0.45">
      <c r="A157" s="164"/>
      <c r="B157" s="3"/>
      <c r="C157" s="3"/>
      <c r="D157" s="3"/>
      <c r="E157" s="145"/>
      <c r="F157" s="1"/>
      <c r="G157" s="3"/>
      <c r="H157" s="3"/>
      <c r="I157" s="86"/>
      <c r="J157" s="86"/>
      <c r="K157" s="86"/>
      <c r="L157" s="3"/>
      <c r="M157" s="86"/>
      <c r="N157" s="86"/>
    </row>
    <row r="158" spans="1:14" x14ac:dyDescent="0.45">
      <c r="A158" s="164"/>
      <c r="B158" s="3"/>
      <c r="C158" s="3"/>
      <c r="D158" s="3"/>
      <c r="E158" s="1"/>
      <c r="F158" s="1"/>
      <c r="G158" s="3"/>
      <c r="H158" s="3"/>
      <c r="I158" s="86"/>
      <c r="J158" s="86"/>
      <c r="K158" s="86"/>
      <c r="L158" s="3"/>
      <c r="M158" s="86"/>
      <c r="N158" s="86"/>
    </row>
    <row r="159" spans="1:14" x14ac:dyDescent="0.45">
      <c r="A159" s="164"/>
      <c r="B159" s="3"/>
      <c r="C159" s="3"/>
      <c r="D159" s="3"/>
      <c r="E159" s="1"/>
      <c r="F159" s="1"/>
      <c r="G159" s="3"/>
      <c r="H159" s="3"/>
      <c r="I159" s="86"/>
      <c r="J159" s="86"/>
      <c r="K159" s="86"/>
      <c r="L159" s="3"/>
      <c r="M159" s="86"/>
      <c r="N159" s="86"/>
    </row>
    <row r="160" spans="1:14" x14ac:dyDescent="0.45">
      <c r="A160" s="164"/>
      <c r="B160" s="3"/>
      <c r="C160" s="3"/>
      <c r="D160" s="3"/>
      <c r="E160" s="1"/>
      <c r="F160" s="1"/>
      <c r="G160" s="3"/>
      <c r="H160" s="3"/>
      <c r="I160" s="86"/>
      <c r="J160" s="86"/>
      <c r="K160" s="86"/>
      <c r="L160" s="3"/>
      <c r="M160" s="86"/>
      <c r="N160" s="86"/>
    </row>
    <row r="161" spans="1:14" x14ac:dyDescent="0.45">
      <c r="A161" s="164"/>
      <c r="B161" s="3"/>
      <c r="C161" s="3"/>
      <c r="D161" s="1"/>
      <c r="E161" s="144"/>
      <c r="F161" s="1"/>
      <c r="G161" s="3"/>
      <c r="H161" s="3"/>
      <c r="I161" s="86"/>
      <c r="J161" s="86"/>
      <c r="K161" s="86"/>
      <c r="L161" s="3"/>
      <c r="M161" s="86"/>
      <c r="N161" s="86"/>
    </row>
    <row r="162" spans="1:14" x14ac:dyDescent="0.45">
      <c r="A162" s="3"/>
      <c r="B162" s="3"/>
      <c r="C162" s="3"/>
      <c r="D162" s="152"/>
      <c r="E162" s="1"/>
      <c r="F162" s="1"/>
      <c r="G162" s="3"/>
      <c r="H162" s="3"/>
      <c r="I162" s="86"/>
      <c r="J162" s="86"/>
      <c r="K162" s="86"/>
      <c r="L162" s="3"/>
      <c r="M162" s="158"/>
      <c r="N162" s="86"/>
    </row>
    <row r="163" spans="1:14" x14ac:dyDescent="0.45">
      <c r="A163" s="3"/>
      <c r="B163" s="3"/>
      <c r="C163" s="3"/>
      <c r="D163" s="3"/>
      <c r="E163" s="1"/>
      <c r="F163" s="1"/>
      <c r="G163" s="3"/>
      <c r="H163" s="3"/>
      <c r="I163" s="86"/>
      <c r="J163" s="86"/>
      <c r="K163" s="86"/>
      <c r="L163" s="3"/>
      <c r="M163" s="86"/>
      <c r="N163" s="86"/>
    </row>
    <row r="164" spans="1:14" x14ac:dyDescent="0.45">
      <c r="A164" s="3"/>
      <c r="B164" s="3"/>
      <c r="C164" s="3"/>
      <c r="D164" s="3"/>
      <c r="E164" s="1"/>
      <c r="F164" s="1"/>
      <c r="G164" s="3"/>
      <c r="H164" s="3"/>
      <c r="I164" s="86"/>
      <c r="J164" s="86"/>
      <c r="K164" s="86"/>
      <c r="L164" s="3"/>
      <c r="M164" s="86"/>
      <c r="N164" s="86"/>
    </row>
    <row r="165" spans="1:14" x14ac:dyDescent="0.45">
      <c r="A165" s="3"/>
      <c r="B165" s="3"/>
      <c r="C165" s="3"/>
      <c r="D165" s="3"/>
      <c r="E165" s="1"/>
      <c r="F165" s="1"/>
      <c r="G165" s="3"/>
      <c r="H165" s="3"/>
      <c r="I165" s="86"/>
      <c r="J165" s="86"/>
      <c r="K165" s="86"/>
      <c r="L165" s="3"/>
      <c r="M165" s="86"/>
      <c r="N165" s="86"/>
    </row>
    <row r="166" spans="1:14" x14ac:dyDescent="0.45">
      <c r="A166" s="164"/>
      <c r="B166" s="3"/>
      <c r="C166" s="3"/>
      <c r="D166" s="3"/>
      <c r="E166" s="145"/>
      <c r="F166" s="1"/>
      <c r="G166" s="3"/>
      <c r="H166" s="3"/>
      <c r="I166" s="86"/>
      <c r="J166" s="86"/>
      <c r="K166" s="86"/>
      <c r="L166" s="3"/>
      <c r="M166" s="86"/>
      <c r="N166" s="86"/>
    </row>
    <row r="167" spans="1:14" x14ac:dyDescent="0.45">
      <c r="A167" s="3"/>
      <c r="B167" s="3"/>
      <c r="C167" s="3"/>
      <c r="D167" s="3"/>
      <c r="E167" s="1"/>
      <c r="F167" s="1"/>
      <c r="G167" s="3"/>
      <c r="H167" s="3"/>
      <c r="I167" s="86"/>
      <c r="J167" s="86"/>
      <c r="K167" s="86"/>
      <c r="L167" s="3"/>
      <c r="M167" s="86"/>
      <c r="N167" s="86"/>
    </row>
    <row r="168" spans="1:14" x14ac:dyDescent="0.45">
      <c r="A168" s="3"/>
      <c r="B168" s="3"/>
      <c r="C168" s="3"/>
      <c r="D168" s="3"/>
      <c r="E168" s="1"/>
      <c r="F168" s="1"/>
      <c r="G168" s="3"/>
      <c r="H168" s="3"/>
      <c r="I168" s="86"/>
      <c r="J168" s="86"/>
      <c r="K168" s="86"/>
      <c r="L168" s="3"/>
      <c r="M168" s="86"/>
      <c r="N168" s="86"/>
    </row>
    <row r="169" spans="1:14" x14ac:dyDescent="0.45">
      <c r="A169" s="163"/>
      <c r="B169" s="3"/>
      <c r="C169" s="3"/>
      <c r="D169" s="3"/>
      <c r="E169" s="1"/>
      <c r="F169" s="1"/>
      <c r="G169" s="3"/>
      <c r="H169" s="3"/>
      <c r="I169" s="86"/>
      <c r="J169" s="86"/>
      <c r="K169" s="86"/>
      <c r="L169" s="3"/>
      <c r="M169" s="86"/>
      <c r="N169" s="86"/>
    </row>
    <row r="170" spans="1:14" x14ac:dyDescent="0.45">
      <c r="A170" s="164"/>
      <c r="B170" s="3"/>
      <c r="C170" s="3"/>
      <c r="D170" s="3"/>
      <c r="E170" s="1"/>
      <c r="F170" s="1"/>
      <c r="G170" s="3"/>
      <c r="H170" s="3"/>
      <c r="I170" s="86"/>
      <c r="J170" s="86"/>
      <c r="K170" s="86"/>
      <c r="L170" s="3"/>
      <c r="M170" s="86"/>
      <c r="N170" s="86"/>
    </row>
    <row r="171" spans="1:14" x14ac:dyDescent="0.45">
      <c r="A171" s="164"/>
      <c r="B171" s="3"/>
      <c r="C171" s="3"/>
      <c r="D171" s="3"/>
      <c r="E171" s="1"/>
      <c r="F171" s="1"/>
      <c r="G171" s="3"/>
      <c r="H171" s="3"/>
      <c r="I171" s="86"/>
      <c r="J171" s="86"/>
      <c r="K171" s="86"/>
      <c r="L171" s="3"/>
      <c r="M171" s="86"/>
      <c r="N171" s="86"/>
    </row>
    <row r="172" spans="1:14" x14ac:dyDescent="0.45">
      <c r="A172" s="164"/>
      <c r="B172" s="3"/>
      <c r="C172" s="3"/>
      <c r="D172" s="3"/>
      <c r="E172" s="1"/>
      <c r="F172" s="1"/>
      <c r="G172" s="3"/>
      <c r="H172" s="3"/>
      <c r="I172" s="86"/>
      <c r="J172" s="86"/>
      <c r="K172" s="86"/>
      <c r="L172" s="3"/>
      <c r="M172" s="86"/>
      <c r="N172" s="86"/>
    </row>
    <row r="173" spans="1:14" x14ac:dyDescent="0.45">
      <c r="A173" s="164"/>
      <c r="B173" s="3"/>
      <c r="C173" s="3"/>
      <c r="D173" s="3"/>
      <c r="E173" s="1"/>
      <c r="F173" s="1"/>
      <c r="G173" s="3"/>
      <c r="H173" s="3"/>
      <c r="I173" s="86"/>
      <c r="J173" s="86"/>
      <c r="K173" s="86"/>
      <c r="L173" s="3"/>
      <c r="M173" s="86"/>
      <c r="N173" s="86"/>
    </row>
    <row r="174" spans="1:14" x14ac:dyDescent="0.45">
      <c r="A174" s="164"/>
      <c r="B174" s="3"/>
      <c r="C174" s="3"/>
      <c r="D174" s="3"/>
      <c r="E174" s="1"/>
      <c r="F174" s="1"/>
      <c r="G174" s="3"/>
      <c r="H174" s="3"/>
      <c r="I174" s="86"/>
      <c r="J174" s="86"/>
      <c r="K174" s="86"/>
      <c r="L174" s="3"/>
      <c r="M174" s="86"/>
      <c r="N174" s="86"/>
    </row>
    <row r="175" spans="1:14" x14ac:dyDescent="0.45">
      <c r="A175" s="164"/>
      <c r="B175" s="3"/>
      <c r="C175" s="3"/>
      <c r="D175" s="3"/>
      <c r="E175" s="1"/>
      <c r="F175" s="1"/>
      <c r="G175" s="3"/>
      <c r="H175" s="3"/>
      <c r="I175" s="86"/>
      <c r="J175" s="86"/>
      <c r="K175" s="86"/>
      <c r="L175" s="3"/>
      <c r="M175" s="86"/>
      <c r="N175" s="86"/>
    </row>
    <row r="176" spans="1:14" x14ac:dyDescent="0.45">
      <c r="A176" s="164"/>
      <c r="B176" s="3"/>
      <c r="C176" s="3"/>
      <c r="D176" s="3"/>
      <c r="E176" s="1"/>
      <c r="F176" s="1"/>
      <c r="G176" s="3"/>
      <c r="H176" s="3"/>
      <c r="I176" s="86"/>
      <c r="J176" s="86"/>
      <c r="K176" s="86"/>
      <c r="L176" s="3"/>
      <c r="M176" s="86"/>
      <c r="N176" s="86"/>
    </row>
    <row r="177" spans="1:14" x14ac:dyDescent="0.45">
      <c r="A177" s="164"/>
      <c r="B177" s="3"/>
      <c r="C177" s="3"/>
      <c r="D177" s="3"/>
      <c r="E177" s="1"/>
      <c r="F177" s="1"/>
      <c r="G177" s="3"/>
      <c r="H177" s="3"/>
      <c r="I177" s="86"/>
      <c r="J177" s="86"/>
      <c r="K177" s="86"/>
      <c r="L177" s="3"/>
      <c r="M177" s="86"/>
      <c r="N177" s="86"/>
    </row>
    <row r="178" spans="1:14" x14ac:dyDescent="0.45">
      <c r="A178" s="164"/>
      <c r="B178" s="3"/>
      <c r="C178" s="3"/>
      <c r="D178" s="3"/>
      <c r="E178" s="1"/>
      <c r="F178" s="1"/>
      <c r="G178" s="3"/>
      <c r="H178" s="3"/>
      <c r="I178" s="86"/>
      <c r="J178" s="86"/>
      <c r="K178" s="86"/>
      <c r="L178" s="3"/>
      <c r="M178" s="86"/>
      <c r="N178" s="86"/>
    </row>
    <row r="179" spans="1:14" x14ac:dyDescent="0.45">
      <c r="A179" s="164"/>
      <c r="B179" s="3"/>
      <c r="C179" s="3"/>
      <c r="D179" s="3"/>
      <c r="E179" s="1"/>
      <c r="F179" s="1"/>
      <c r="G179" s="3"/>
      <c r="H179" s="3"/>
      <c r="I179" s="86"/>
      <c r="J179" s="86"/>
      <c r="K179" s="86"/>
      <c r="L179" s="3"/>
      <c r="M179" s="86"/>
      <c r="N179" s="86"/>
    </row>
    <row r="180" spans="1:14" x14ac:dyDescent="0.45">
      <c r="A180" s="164"/>
      <c r="B180" s="3"/>
      <c r="C180" s="3"/>
      <c r="D180" s="3"/>
      <c r="E180" s="1"/>
      <c r="F180" s="1"/>
      <c r="G180" s="3"/>
      <c r="H180" s="3"/>
      <c r="I180" s="86"/>
      <c r="J180" s="86"/>
      <c r="K180" s="86"/>
      <c r="L180" s="3"/>
      <c r="M180" s="86"/>
      <c r="N180" s="86"/>
    </row>
    <row r="181" spans="1:14" x14ac:dyDescent="0.45">
      <c r="A181" s="164"/>
      <c r="B181" s="3"/>
      <c r="C181" s="3"/>
      <c r="D181" s="3"/>
      <c r="E181" s="145"/>
      <c r="F181" s="1"/>
      <c r="G181" s="3"/>
      <c r="H181" s="3"/>
      <c r="I181" s="86"/>
      <c r="J181" s="86"/>
      <c r="K181" s="86"/>
      <c r="L181" s="3"/>
      <c r="M181" s="86"/>
      <c r="N181" s="86"/>
    </row>
    <row r="182" spans="1:14" x14ac:dyDescent="0.45">
      <c r="A182" s="164"/>
      <c r="B182" s="3"/>
      <c r="C182" s="3"/>
      <c r="D182" s="3"/>
      <c r="E182" s="1"/>
      <c r="F182" s="1"/>
      <c r="G182" s="3"/>
      <c r="H182" s="3"/>
      <c r="I182" s="86"/>
      <c r="J182" s="86"/>
      <c r="K182" s="86"/>
      <c r="L182" s="3"/>
      <c r="M182" s="86"/>
      <c r="N182" s="86"/>
    </row>
    <row r="183" spans="1:14" x14ac:dyDescent="0.45">
      <c r="A183" s="3"/>
      <c r="B183" s="3"/>
      <c r="C183" s="3"/>
      <c r="D183" s="3"/>
      <c r="E183" s="1"/>
      <c r="F183" s="1"/>
      <c r="G183" s="3"/>
      <c r="H183" s="3"/>
      <c r="I183" s="86"/>
      <c r="J183" s="86"/>
      <c r="K183" s="86"/>
      <c r="L183" s="3"/>
      <c r="M183" s="86"/>
      <c r="N183" s="86"/>
    </row>
    <row r="184" spans="1:14" x14ac:dyDescent="0.45">
      <c r="A184" s="164"/>
      <c r="B184" s="3"/>
      <c r="C184" s="3"/>
      <c r="D184" s="3"/>
      <c r="E184" s="1"/>
      <c r="F184" s="1"/>
      <c r="G184" s="3"/>
      <c r="H184" s="3"/>
      <c r="I184" s="86"/>
      <c r="J184" s="86"/>
      <c r="K184" s="86"/>
      <c r="L184" s="3"/>
      <c r="M184" s="86"/>
      <c r="N184" s="86"/>
    </row>
    <row r="185" spans="1:14" x14ac:dyDescent="0.45">
      <c r="A185" s="164"/>
      <c r="B185" s="3"/>
      <c r="C185" s="3"/>
      <c r="D185" s="3"/>
      <c r="E185" s="1"/>
      <c r="F185" s="1"/>
      <c r="G185" s="3"/>
      <c r="H185" s="3"/>
      <c r="I185" s="86"/>
      <c r="J185" s="86"/>
      <c r="K185" s="86"/>
      <c r="L185" s="3"/>
      <c r="M185" s="86"/>
      <c r="N185" s="86"/>
    </row>
    <row r="186" spans="1:14" x14ac:dyDescent="0.45">
      <c r="A186" s="164"/>
      <c r="B186" s="3"/>
      <c r="C186" s="3"/>
      <c r="D186" s="3"/>
      <c r="E186" s="145"/>
      <c r="F186" s="1"/>
      <c r="G186" s="3"/>
      <c r="H186" s="3"/>
      <c r="I186" s="86"/>
      <c r="J186" s="86"/>
      <c r="K186" s="86"/>
      <c r="L186" s="3"/>
      <c r="M186" s="86"/>
      <c r="N186" s="86"/>
    </row>
    <row r="187" spans="1:14" x14ac:dyDescent="0.45">
      <c r="A187" s="164"/>
      <c r="B187" s="3"/>
      <c r="C187" s="3"/>
      <c r="D187" s="3"/>
      <c r="E187" s="145"/>
      <c r="F187" s="1"/>
      <c r="G187" s="3"/>
      <c r="H187" s="3"/>
      <c r="I187" s="86"/>
      <c r="J187" s="86"/>
      <c r="K187" s="86"/>
      <c r="L187" s="3"/>
      <c r="M187" s="86"/>
      <c r="N187" s="86"/>
    </row>
    <row r="188" spans="1:14" x14ac:dyDescent="0.45">
      <c r="A188" s="164"/>
      <c r="B188" s="3"/>
      <c r="C188" s="3"/>
      <c r="D188" s="3"/>
      <c r="E188" s="1"/>
      <c r="F188" s="1"/>
      <c r="G188" s="3"/>
      <c r="H188" s="3"/>
      <c r="I188" s="86"/>
      <c r="J188" s="86"/>
      <c r="K188" s="86"/>
      <c r="L188" s="3"/>
      <c r="M188" s="86"/>
      <c r="N188" s="86"/>
    </row>
    <row r="189" spans="1:14" ht="14.25" customHeight="1" x14ac:dyDescent="0.45">
      <c r="A189" s="164"/>
      <c r="B189" s="3"/>
      <c r="C189" s="3"/>
      <c r="D189" s="3"/>
      <c r="E189" s="1"/>
      <c r="F189" s="1"/>
      <c r="G189" s="3"/>
      <c r="H189" s="3"/>
      <c r="I189" s="86"/>
      <c r="J189" s="86"/>
      <c r="K189" s="86"/>
      <c r="L189" s="3"/>
      <c r="M189" s="86"/>
      <c r="N189" s="86"/>
    </row>
    <row r="190" spans="1:14" x14ac:dyDescent="0.45">
      <c r="A190" s="164"/>
      <c r="B190" s="3"/>
      <c r="C190" s="3"/>
      <c r="D190" s="3"/>
      <c r="E190" s="1"/>
      <c r="F190" s="1"/>
      <c r="G190" s="3"/>
      <c r="H190" s="3"/>
      <c r="I190" s="86"/>
      <c r="J190" s="86"/>
      <c r="K190" s="86"/>
      <c r="L190" s="3"/>
      <c r="M190" s="86"/>
      <c r="N190" s="86"/>
    </row>
    <row r="191" spans="1:14" ht="14.25" customHeight="1" x14ac:dyDescent="0.45">
      <c r="A191" s="164"/>
      <c r="B191" s="3"/>
      <c r="C191" s="3"/>
      <c r="D191" s="3"/>
      <c r="E191" s="1"/>
      <c r="F191" s="1"/>
      <c r="G191" s="3"/>
      <c r="H191" s="3"/>
      <c r="I191" s="86"/>
      <c r="J191" s="86"/>
      <c r="K191" s="86"/>
      <c r="L191" s="3"/>
      <c r="M191" s="86"/>
      <c r="N191" s="86"/>
    </row>
    <row r="192" spans="1:14" x14ac:dyDescent="0.45">
      <c r="A192" s="164"/>
      <c r="B192" s="3"/>
      <c r="C192" s="3"/>
      <c r="D192" s="3"/>
      <c r="E192" s="1"/>
      <c r="F192" s="1"/>
      <c r="G192" s="3"/>
      <c r="H192" s="3"/>
      <c r="I192" s="86"/>
      <c r="J192" s="86"/>
      <c r="K192" s="86"/>
      <c r="L192" s="3"/>
      <c r="M192" s="86"/>
      <c r="N192" s="86"/>
    </row>
    <row r="193" spans="1:14" ht="14.25" customHeight="1" x14ac:dyDescent="0.45">
      <c r="A193" s="164"/>
      <c r="B193" s="3"/>
      <c r="C193" s="3"/>
      <c r="D193" s="3"/>
      <c r="E193" s="1"/>
      <c r="F193" s="1"/>
      <c r="G193" s="3"/>
      <c r="H193" s="3"/>
      <c r="I193" s="86"/>
      <c r="J193" s="86"/>
      <c r="K193" s="86"/>
      <c r="L193" s="3"/>
      <c r="M193" s="86"/>
      <c r="N193" s="86"/>
    </row>
    <row r="194" spans="1:14" x14ac:dyDescent="0.45">
      <c r="A194" s="164"/>
      <c r="B194" s="3"/>
      <c r="C194" s="3"/>
      <c r="D194" s="3"/>
      <c r="E194" s="1"/>
      <c r="F194" s="1"/>
      <c r="G194" s="3"/>
      <c r="H194" s="3"/>
      <c r="I194" s="86"/>
      <c r="J194" s="86"/>
      <c r="K194" s="86"/>
      <c r="L194" s="3"/>
      <c r="M194" s="86"/>
      <c r="N194" s="86"/>
    </row>
    <row r="195" spans="1:14" ht="14.25" customHeight="1" x14ac:dyDescent="0.45">
      <c r="A195" s="164"/>
      <c r="B195" s="3"/>
      <c r="C195" s="3"/>
      <c r="D195" s="3"/>
      <c r="E195" s="1"/>
      <c r="F195" s="1"/>
      <c r="G195" s="3"/>
      <c r="H195" s="3"/>
      <c r="I195" s="86"/>
      <c r="J195" s="86"/>
      <c r="K195" s="86"/>
      <c r="L195" s="3"/>
      <c r="M195" s="86"/>
      <c r="N195" s="86"/>
    </row>
    <row r="196" spans="1:14" x14ac:dyDescent="0.45">
      <c r="A196" s="164"/>
      <c r="B196" s="3"/>
      <c r="C196" s="3"/>
      <c r="D196" s="3"/>
      <c r="E196" s="1"/>
      <c r="F196" s="1"/>
      <c r="G196" s="3"/>
      <c r="H196" s="3"/>
      <c r="I196" s="86"/>
      <c r="J196" s="86"/>
      <c r="K196" s="86"/>
      <c r="L196" s="3"/>
      <c r="M196" s="86"/>
      <c r="N196" s="86"/>
    </row>
    <row r="197" spans="1:14" x14ac:dyDescent="0.45">
      <c r="A197" s="164"/>
      <c r="B197" s="3"/>
      <c r="C197" s="3"/>
      <c r="D197" s="3"/>
      <c r="E197" s="1"/>
      <c r="F197" s="1"/>
      <c r="G197" s="3"/>
      <c r="H197" s="3"/>
      <c r="I197" s="86"/>
      <c r="J197" s="86"/>
      <c r="K197" s="86"/>
      <c r="L197" s="3"/>
      <c r="M197" s="86"/>
      <c r="N197" s="86"/>
    </row>
    <row r="198" spans="1:14" ht="57.75" customHeight="1" x14ac:dyDescent="0.45">
      <c r="A198" s="164"/>
      <c r="B198" s="1"/>
      <c r="C198" s="3"/>
      <c r="D198" s="3"/>
      <c r="E198" s="145"/>
      <c r="F198" s="1"/>
      <c r="G198" s="3"/>
      <c r="H198" s="3"/>
      <c r="I198" s="86"/>
      <c r="J198" s="86"/>
      <c r="K198" s="86"/>
      <c r="L198" s="3"/>
      <c r="M198" s="86"/>
      <c r="N198" s="86"/>
    </row>
    <row r="199" spans="1:14" ht="60.4" customHeight="1" x14ac:dyDescent="0.45">
      <c r="A199" s="164"/>
      <c r="B199" s="1"/>
      <c r="C199" s="3"/>
      <c r="D199" s="3"/>
      <c r="E199" s="145"/>
      <c r="F199" s="1"/>
      <c r="G199" s="3"/>
      <c r="H199" s="3"/>
      <c r="I199" s="86"/>
      <c r="J199" s="86"/>
      <c r="K199" s="86"/>
      <c r="L199" s="3"/>
      <c r="M199" s="86"/>
      <c r="N199" s="86"/>
    </row>
    <row r="200" spans="1:14" ht="28.15" customHeight="1" x14ac:dyDescent="0.45">
      <c r="A200" s="164"/>
      <c r="B200" s="1"/>
      <c r="C200" s="166"/>
      <c r="D200" s="3"/>
      <c r="E200" s="145"/>
      <c r="F200" s="1"/>
      <c r="G200" s="3"/>
      <c r="H200" s="3"/>
      <c r="I200" s="86"/>
      <c r="J200" s="86"/>
      <c r="K200" s="86"/>
      <c r="L200" s="3"/>
      <c r="M200" s="86"/>
      <c r="N200" s="86"/>
    </row>
    <row r="201" spans="1:14" x14ac:dyDescent="0.45">
      <c r="A201" s="164"/>
      <c r="B201" s="1"/>
      <c r="C201" s="166"/>
      <c r="D201" s="3"/>
      <c r="E201" s="145"/>
      <c r="F201" s="1"/>
      <c r="G201" s="3"/>
      <c r="H201" s="3"/>
      <c r="I201" s="86"/>
      <c r="J201" s="86"/>
      <c r="K201" s="86"/>
      <c r="L201" s="3"/>
      <c r="M201" s="86"/>
      <c r="N201" s="86"/>
    </row>
    <row r="202" spans="1:14" ht="30" customHeight="1" x14ac:dyDescent="0.45">
      <c r="A202" s="164"/>
      <c r="B202" s="1"/>
      <c r="C202" s="166"/>
      <c r="D202" s="3"/>
      <c r="E202" s="145"/>
      <c r="F202" s="1"/>
      <c r="G202" s="3"/>
      <c r="H202" s="3"/>
      <c r="I202" s="86"/>
      <c r="J202" s="86"/>
      <c r="K202" s="86"/>
      <c r="L202" s="3"/>
      <c r="M202" s="86"/>
      <c r="N202" s="86"/>
    </row>
    <row r="203" spans="1:14" x14ac:dyDescent="0.45">
      <c r="A203" s="164"/>
      <c r="B203" s="1"/>
      <c r="C203" s="3"/>
      <c r="D203" s="3"/>
      <c r="E203" s="145"/>
      <c r="F203" s="1"/>
      <c r="G203" s="3"/>
      <c r="H203" s="3"/>
      <c r="I203" s="86"/>
      <c r="J203" s="86"/>
      <c r="K203" s="86"/>
      <c r="L203" s="3"/>
      <c r="M203" s="86"/>
      <c r="N203" s="86"/>
    </row>
    <row r="204" spans="1:14" x14ac:dyDescent="0.45">
      <c r="A204" s="164"/>
      <c r="B204" s="1"/>
      <c r="C204" s="166"/>
      <c r="D204" s="3"/>
      <c r="E204" s="145"/>
      <c r="F204" s="1"/>
      <c r="G204" s="3"/>
      <c r="H204" s="3"/>
      <c r="I204" s="86"/>
      <c r="J204" s="86"/>
      <c r="K204" s="86"/>
      <c r="L204" s="3"/>
      <c r="M204" s="86"/>
      <c r="N204" s="86"/>
    </row>
    <row r="205" spans="1:14" ht="14.25" customHeight="1" x14ac:dyDescent="0.45">
      <c r="A205" s="164"/>
      <c r="B205" s="1"/>
      <c r="C205" s="166"/>
      <c r="D205" s="3"/>
      <c r="E205" s="145"/>
      <c r="F205" s="1"/>
      <c r="G205" s="3"/>
      <c r="H205" s="3"/>
      <c r="I205" s="86"/>
      <c r="J205" s="86"/>
      <c r="K205" s="86"/>
      <c r="L205" s="3"/>
      <c r="M205" s="86"/>
      <c r="N205" s="86"/>
    </row>
    <row r="206" spans="1:14" x14ac:dyDescent="0.45">
      <c r="A206" s="164"/>
      <c r="B206" s="1"/>
      <c r="C206" s="166"/>
      <c r="D206" s="3"/>
      <c r="E206" s="145"/>
      <c r="F206" s="1"/>
      <c r="G206" s="3"/>
      <c r="H206" s="3"/>
      <c r="I206" s="86"/>
      <c r="J206" s="86"/>
      <c r="K206" s="86"/>
      <c r="L206" s="3"/>
      <c r="M206" s="86"/>
      <c r="N206" s="86"/>
    </row>
    <row r="207" spans="1:14" x14ac:dyDescent="0.45">
      <c r="A207" s="164"/>
      <c r="B207" s="1"/>
      <c r="C207" s="166"/>
      <c r="D207" s="3"/>
      <c r="E207" s="145"/>
      <c r="F207" s="1"/>
      <c r="G207" s="3"/>
      <c r="H207" s="3"/>
      <c r="I207" s="86"/>
      <c r="J207" s="86"/>
      <c r="K207" s="86"/>
      <c r="L207" s="3"/>
      <c r="M207" s="86"/>
      <c r="N207" s="86"/>
    </row>
    <row r="208" spans="1:14" x14ac:dyDescent="0.45">
      <c r="A208" s="164"/>
      <c r="B208" s="1"/>
      <c r="C208" s="166"/>
      <c r="D208" s="3"/>
      <c r="E208" s="145"/>
      <c r="F208" s="154"/>
      <c r="G208" s="3"/>
      <c r="H208" s="3"/>
      <c r="I208" s="86"/>
      <c r="J208" s="86"/>
      <c r="K208" s="86"/>
      <c r="L208" s="3"/>
      <c r="M208" s="86"/>
      <c r="N208" s="86"/>
    </row>
    <row r="209" spans="1:14" x14ac:dyDescent="0.45">
      <c r="A209" s="164"/>
      <c r="B209" s="1"/>
      <c r="C209" s="166"/>
      <c r="D209" s="3"/>
      <c r="E209" s="145"/>
      <c r="F209" s="154"/>
      <c r="G209" s="3"/>
      <c r="H209" s="3"/>
      <c r="I209" s="86"/>
      <c r="J209" s="86"/>
      <c r="K209" s="86"/>
      <c r="L209" s="3"/>
      <c r="M209" s="86"/>
      <c r="N209" s="86"/>
    </row>
    <row r="210" spans="1:14" x14ac:dyDescent="0.45">
      <c r="A210" s="164"/>
      <c r="B210" s="1"/>
      <c r="C210" s="166"/>
      <c r="D210" s="3"/>
      <c r="E210" s="145"/>
      <c r="F210" s="154"/>
      <c r="G210" s="3"/>
      <c r="H210" s="3"/>
      <c r="I210" s="86"/>
      <c r="J210" s="86"/>
      <c r="K210" s="86"/>
      <c r="L210" s="3"/>
      <c r="M210" s="86"/>
      <c r="N210" s="86"/>
    </row>
    <row r="211" spans="1:14" x14ac:dyDescent="0.45">
      <c r="A211" s="164"/>
      <c r="B211" s="1"/>
      <c r="C211" s="166"/>
      <c r="D211" s="3"/>
      <c r="E211" s="145"/>
      <c r="F211" s="154"/>
      <c r="G211" s="3"/>
      <c r="H211" s="3"/>
      <c r="I211" s="86"/>
      <c r="J211" s="86"/>
      <c r="K211" s="86"/>
      <c r="L211" s="3"/>
      <c r="M211" s="86"/>
      <c r="N211" s="86"/>
    </row>
    <row r="212" spans="1:14" x14ac:dyDescent="0.45">
      <c r="A212" s="164"/>
      <c r="B212" s="1"/>
      <c r="C212" s="166"/>
      <c r="D212" s="3"/>
      <c r="E212" s="145"/>
      <c r="F212" s="154"/>
      <c r="G212" s="3"/>
      <c r="H212" s="3"/>
      <c r="I212" s="86"/>
      <c r="J212" s="86"/>
      <c r="K212" s="86"/>
      <c r="L212" s="3"/>
      <c r="M212" s="86"/>
      <c r="N212" s="86"/>
    </row>
    <row r="213" spans="1:14" x14ac:dyDescent="0.45">
      <c r="A213" s="164"/>
      <c r="B213" s="1"/>
      <c r="C213" s="166"/>
      <c r="D213" s="3"/>
      <c r="E213" s="145"/>
      <c r="F213" s="1"/>
      <c r="G213" s="3"/>
      <c r="H213" s="3"/>
      <c r="I213" s="86"/>
      <c r="J213" s="86"/>
      <c r="K213" s="86"/>
      <c r="L213" s="3"/>
      <c r="M213" s="86"/>
      <c r="N213" s="86"/>
    </row>
    <row r="214" spans="1:14" x14ac:dyDescent="0.45">
      <c r="A214" s="164"/>
      <c r="B214" s="1"/>
      <c r="C214" s="3"/>
      <c r="D214" s="3"/>
      <c r="E214" s="145"/>
      <c r="F214" s="1"/>
      <c r="G214" s="3"/>
      <c r="H214" s="3"/>
      <c r="I214" s="86"/>
      <c r="J214" s="86"/>
      <c r="K214" s="86"/>
      <c r="L214" s="3"/>
      <c r="M214" s="86"/>
      <c r="N214" s="86"/>
    </row>
    <row r="215" spans="1:14" x14ac:dyDescent="0.45">
      <c r="A215" s="164"/>
      <c r="B215" s="1"/>
      <c r="C215" s="166"/>
      <c r="D215" s="3"/>
      <c r="E215" s="145"/>
      <c r="F215" s="1"/>
      <c r="G215" s="3"/>
      <c r="H215" s="3"/>
      <c r="I215" s="86"/>
      <c r="J215" s="86"/>
      <c r="K215" s="86"/>
      <c r="L215" s="3"/>
      <c r="M215" s="86"/>
      <c r="N215" s="86"/>
    </row>
    <row r="216" spans="1:14" x14ac:dyDescent="0.45">
      <c r="A216" s="164"/>
      <c r="B216" s="1"/>
      <c r="C216" s="166"/>
      <c r="D216" s="3"/>
      <c r="E216" s="145"/>
      <c r="F216" s="1"/>
      <c r="G216" s="3"/>
      <c r="H216" s="3"/>
      <c r="I216" s="86"/>
      <c r="J216" s="86"/>
      <c r="K216" s="86"/>
      <c r="L216" s="3"/>
      <c r="M216" s="86"/>
      <c r="N216" s="86"/>
    </row>
    <row r="217" spans="1:14" x14ac:dyDescent="0.45">
      <c r="A217" s="164"/>
      <c r="B217" s="1"/>
      <c r="C217" s="166"/>
      <c r="D217" s="3"/>
      <c r="E217" s="145"/>
      <c r="F217" s="1"/>
      <c r="G217" s="3"/>
      <c r="H217" s="3"/>
      <c r="I217" s="86"/>
      <c r="J217" s="86"/>
      <c r="K217" s="86"/>
      <c r="L217" s="3"/>
      <c r="M217" s="86"/>
      <c r="N217" s="86"/>
    </row>
    <row r="218" spans="1:14" x14ac:dyDescent="0.45">
      <c r="A218" s="164"/>
      <c r="B218" s="1"/>
      <c r="C218" s="3"/>
      <c r="D218" s="3"/>
      <c r="E218" s="145"/>
      <c r="F218" s="1"/>
      <c r="G218" s="3"/>
      <c r="H218" s="3"/>
      <c r="I218" s="86"/>
      <c r="J218" s="86"/>
      <c r="K218" s="86"/>
      <c r="L218" s="3"/>
      <c r="M218" s="86"/>
      <c r="N218" s="86"/>
    </row>
    <row r="219" spans="1:14" x14ac:dyDescent="0.45">
      <c r="A219" s="164"/>
      <c r="B219" s="1"/>
      <c r="C219" s="3"/>
      <c r="D219" s="3"/>
      <c r="E219" s="145"/>
      <c r="F219" s="1"/>
      <c r="G219" s="3"/>
      <c r="H219" s="3"/>
      <c r="I219" s="86"/>
      <c r="J219" s="86"/>
      <c r="K219" s="86"/>
      <c r="L219" s="3"/>
      <c r="M219" s="86"/>
      <c r="N219" s="86"/>
    </row>
    <row r="220" spans="1:14" x14ac:dyDescent="0.45">
      <c r="A220" s="164"/>
      <c r="B220" s="1"/>
      <c r="C220" s="3"/>
      <c r="D220" s="3"/>
      <c r="E220" s="145"/>
      <c r="F220" s="1"/>
      <c r="G220" s="3"/>
      <c r="H220" s="3"/>
      <c r="I220" s="86"/>
      <c r="J220" s="86"/>
      <c r="K220" s="86"/>
      <c r="L220" s="3"/>
      <c r="M220" s="86"/>
      <c r="N220" s="86"/>
    </row>
    <row r="221" spans="1:14" x14ac:dyDescent="0.45">
      <c r="A221" s="164"/>
      <c r="B221" s="1"/>
      <c r="C221" s="3"/>
      <c r="D221" s="3"/>
      <c r="E221" s="145"/>
      <c r="F221" s="1"/>
      <c r="G221" s="3"/>
      <c r="H221" s="3"/>
      <c r="I221" s="86"/>
      <c r="J221" s="86"/>
      <c r="K221" s="86"/>
      <c r="L221" s="3"/>
      <c r="M221" s="86"/>
      <c r="N221" s="86"/>
    </row>
    <row r="222" spans="1:14" x14ac:dyDescent="0.45">
      <c r="A222" s="164"/>
      <c r="B222" s="1"/>
      <c r="C222" s="3"/>
      <c r="D222" s="3"/>
      <c r="E222" s="145"/>
      <c r="F222" s="1"/>
      <c r="G222" s="3"/>
      <c r="H222" s="3"/>
      <c r="I222" s="86"/>
      <c r="J222" s="86"/>
      <c r="K222" s="86"/>
      <c r="L222" s="3"/>
      <c r="M222" s="86"/>
      <c r="N222" s="86"/>
    </row>
    <row r="223" spans="1:14" x14ac:dyDescent="0.45">
      <c r="A223" s="164"/>
      <c r="B223" s="1"/>
      <c r="C223" s="3"/>
      <c r="D223" s="3"/>
      <c r="E223" s="145"/>
      <c r="F223" s="1"/>
      <c r="G223" s="3"/>
      <c r="H223" s="3"/>
      <c r="I223" s="86"/>
      <c r="J223" s="86"/>
      <c r="K223" s="86"/>
      <c r="L223" s="3"/>
      <c r="M223" s="86"/>
      <c r="N223" s="86"/>
    </row>
    <row r="224" spans="1:14" x14ac:dyDescent="0.45">
      <c r="A224" s="164"/>
      <c r="B224" s="1"/>
      <c r="C224" s="3"/>
      <c r="D224" s="3"/>
      <c r="E224" s="145"/>
      <c r="F224" s="1"/>
      <c r="G224" s="3"/>
      <c r="H224" s="3"/>
      <c r="I224" s="86"/>
      <c r="J224" s="86"/>
      <c r="K224" s="86"/>
      <c r="L224" s="3"/>
      <c r="M224" s="86"/>
      <c r="N224" s="86"/>
    </row>
    <row r="225" spans="1:14" x14ac:dyDescent="0.45">
      <c r="A225" s="164"/>
      <c r="B225" s="1"/>
      <c r="C225" s="3"/>
      <c r="D225" s="3"/>
      <c r="E225" s="145"/>
      <c r="F225" s="1"/>
      <c r="G225" s="3"/>
      <c r="H225" s="3"/>
      <c r="I225" s="86"/>
      <c r="J225" s="86"/>
      <c r="K225" s="86"/>
      <c r="L225" s="3"/>
      <c r="M225" s="86"/>
      <c r="N225" s="86"/>
    </row>
    <row r="226" spans="1:14" x14ac:dyDescent="0.45">
      <c r="A226" s="164"/>
      <c r="B226" s="1"/>
      <c r="C226" s="3"/>
      <c r="D226" s="3"/>
      <c r="E226" s="145"/>
      <c r="F226" s="1"/>
      <c r="G226" s="3"/>
      <c r="H226" s="3"/>
      <c r="I226" s="86"/>
      <c r="J226" s="86"/>
      <c r="K226" s="86"/>
      <c r="L226" s="3"/>
      <c r="M226" s="86"/>
      <c r="N226" s="86"/>
    </row>
    <row r="227" spans="1:14" x14ac:dyDescent="0.45">
      <c r="A227" s="164"/>
      <c r="B227" s="1"/>
      <c r="C227" s="3"/>
      <c r="D227" s="3"/>
      <c r="E227" s="145"/>
      <c r="F227" s="1"/>
      <c r="G227" s="3"/>
      <c r="H227" s="3"/>
      <c r="I227" s="86"/>
      <c r="J227" s="86"/>
      <c r="K227" s="86"/>
      <c r="L227" s="3"/>
      <c r="M227" s="86"/>
      <c r="N227" s="86"/>
    </row>
    <row r="228" spans="1:14" x14ac:dyDescent="0.45">
      <c r="A228" s="164"/>
      <c r="B228" s="1"/>
      <c r="C228" s="3"/>
      <c r="D228" s="3"/>
      <c r="E228" s="145"/>
      <c r="F228" s="1"/>
      <c r="G228" s="3"/>
      <c r="H228" s="3"/>
      <c r="I228" s="86"/>
      <c r="J228" s="86"/>
      <c r="K228" s="86"/>
      <c r="L228" s="3"/>
      <c r="M228" s="86"/>
      <c r="N228" s="86"/>
    </row>
    <row r="229" spans="1:14" x14ac:dyDescent="0.45">
      <c r="A229" s="164"/>
      <c r="B229" s="1"/>
      <c r="C229" s="3"/>
      <c r="D229" s="3"/>
      <c r="E229" s="145"/>
      <c r="F229" s="1"/>
      <c r="G229" s="3"/>
      <c r="H229" s="3"/>
      <c r="I229" s="86"/>
      <c r="J229" s="86"/>
      <c r="K229" s="86"/>
      <c r="L229" s="3"/>
      <c r="M229" s="86"/>
      <c r="N229" s="86"/>
    </row>
    <row r="230" spans="1:14" x14ac:dyDescent="0.45">
      <c r="A230" s="164"/>
      <c r="B230" s="1"/>
      <c r="C230" s="3"/>
      <c r="D230" s="3"/>
      <c r="E230" s="145"/>
      <c r="F230" s="1"/>
      <c r="G230" s="3"/>
      <c r="H230" s="3"/>
      <c r="I230" s="86"/>
      <c r="J230" s="86"/>
      <c r="K230" s="86"/>
      <c r="L230" s="3"/>
      <c r="M230" s="86"/>
      <c r="N230" s="86"/>
    </row>
    <row r="231" spans="1:14" x14ac:dyDescent="0.45">
      <c r="A231" s="164"/>
      <c r="B231" s="1"/>
      <c r="C231" s="3"/>
      <c r="D231" s="3"/>
      <c r="E231" s="145"/>
      <c r="F231" s="1"/>
      <c r="G231" s="3"/>
      <c r="H231" s="3"/>
      <c r="I231" s="86"/>
      <c r="J231" s="86"/>
      <c r="K231" s="86"/>
      <c r="L231" s="3"/>
      <c r="M231" s="86"/>
      <c r="N231" s="86"/>
    </row>
    <row r="232" spans="1:14" x14ac:dyDescent="0.45">
      <c r="A232" s="164"/>
      <c r="B232" s="1"/>
      <c r="C232" s="3"/>
      <c r="D232" s="3"/>
      <c r="E232" s="145"/>
      <c r="F232" s="3"/>
      <c r="G232" s="3"/>
      <c r="H232" s="3"/>
      <c r="I232" s="86"/>
      <c r="J232" s="86"/>
      <c r="K232" s="86"/>
      <c r="L232" s="3"/>
      <c r="M232" s="86"/>
      <c r="N232" s="86"/>
    </row>
    <row r="233" spans="1:14" x14ac:dyDescent="0.45">
      <c r="A233" s="164"/>
      <c r="B233" s="1"/>
      <c r="C233" s="3"/>
      <c r="D233" s="3"/>
      <c r="E233" s="145"/>
      <c r="F233" s="3"/>
      <c r="G233" s="3"/>
      <c r="H233" s="3"/>
      <c r="I233" s="86"/>
      <c r="J233" s="86"/>
      <c r="K233" s="86"/>
      <c r="L233" s="3"/>
      <c r="M233" s="86"/>
      <c r="N233" s="86"/>
    </row>
    <row r="234" spans="1:14" x14ac:dyDescent="0.45">
      <c r="A234" s="164"/>
      <c r="B234" s="3"/>
      <c r="C234" s="3"/>
      <c r="D234" s="3"/>
      <c r="E234" s="154"/>
      <c r="F234" s="3"/>
      <c r="G234" s="3"/>
      <c r="H234" s="3"/>
      <c r="I234" s="86"/>
      <c r="J234" s="86"/>
      <c r="K234" s="86"/>
      <c r="L234" s="3"/>
      <c r="M234" s="86"/>
      <c r="N234" s="86"/>
    </row>
    <row r="235" spans="1:14" x14ac:dyDescent="0.45">
      <c r="A235" s="164"/>
      <c r="B235" s="3"/>
      <c r="C235" s="3"/>
      <c r="D235" s="3"/>
      <c r="E235" s="167"/>
      <c r="F235" s="3"/>
      <c r="G235" s="3"/>
      <c r="H235" s="3"/>
      <c r="I235" s="86"/>
      <c r="J235" s="86"/>
      <c r="K235" s="86"/>
      <c r="L235" s="3"/>
      <c r="M235" s="86"/>
      <c r="N235" s="86"/>
    </row>
    <row r="236" spans="1:14" x14ac:dyDescent="0.45">
      <c r="A236" s="164"/>
      <c r="B236" s="3"/>
      <c r="C236" s="3"/>
      <c r="D236" s="3"/>
      <c r="E236" s="1"/>
      <c r="F236" s="3"/>
      <c r="G236" s="3"/>
      <c r="H236" s="3"/>
      <c r="I236" s="86"/>
      <c r="J236" s="86"/>
      <c r="K236" s="86"/>
      <c r="L236" s="3"/>
      <c r="M236" s="86"/>
      <c r="N236" s="86"/>
    </row>
    <row r="237" spans="1:14" x14ac:dyDescent="0.45">
      <c r="A237" s="164"/>
      <c r="B237" s="3"/>
      <c r="C237" s="3"/>
      <c r="D237" s="3"/>
      <c r="E237" s="1"/>
      <c r="F237" s="3"/>
      <c r="G237" s="3"/>
      <c r="H237" s="3"/>
      <c r="I237" s="86"/>
      <c r="J237" s="86"/>
      <c r="K237" s="86"/>
      <c r="L237" s="3"/>
      <c r="M237" s="86"/>
      <c r="N237" s="151"/>
    </row>
    <row r="238" spans="1:14" x14ac:dyDescent="0.45">
      <c r="A238" s="164"/>
      <c r="B238" s="3"/>
      <c r="C238" s="3"/>
      <c r="D238" s="3"/>
      <c r="E238" s="1"/>
      <c r="F238" s="3"/>
      <c r="G238" s="3"/>
      <c r="H238" s="3"/>
      <c r="I238" s="86"/>
      <c r="J238" s="86"/>
      <c r="K238" s="86"/>
      <c r="L238" s="3"/>
      <c r="M238" s="86"/>
      <c r="N238" s="86"/>
    </row>
    <row r="239" spans="1:14" x14ac:dyDescent="0.45">
      <c r="A239" s="164"/>
      <c r="B239" s="3"/>
      <c r="C239" s="3"/>
      <c r="D239" s="3"/>
      <c r="E239" s="1"/>
      <c r="F239" s="3"/>
      <c r="G239" s="3"/>
      <c r="H239" s="3"/>
      <c r="I239" s="86"/>
      <c r="J239" s="86"/>
      <c r="K239" s="86"/>
      <c r="L239" s="3"/>
      <c r="M239" s="86"/>
      <c r="N239" s="86"/>
    </row>
    <row r="240" spans="1:14" x14ac:dyDescent="0.45">
      <c r="A240" s="164"/>
      <c r="B240" s="3"/>
      <c r="C240" s="3"/>
      <c r="D240" s="3"/>
      <c r="E240" s="3"/>
      <c r="F240" s="3"/>
      <c r="G240" s="3"/>
      <c r="H240" s="3"/>
      <c r="I240" s="86"/>
      <c r="J240" s="86"/>
      <c r="K240" s="86"/>
      <c r="L240" s="3"/>
      <c r="M240" s="86"/>
      <c r="N240" s="86"/>
    </row>
    <row r="241" spans="1:14" x14ac:dyDescent="0.45">
      <c r="A241" s="164"/>
      <c r="B241" s="3"/>
      <c r="C241" s="3"/>
      <c r="D241" s="3"/>
      <c r="E241" s="3"/>
      <c r="F241" s="3"/>
      <c r="G241" s="3"/>
      <c r="H241" s="3"/>
      <c r="I241" s="86"/>
      <c r="J241" s="86"/>
      <c r="K241" s="86"/>
      <c r="L241" s="3"/>
      <c r="M241" s="86"/>
      <c r="N241" s="86"/>
    </row>
    <row r="242" spans="1:14" x14ac:dyDescent="0.45">
      <c r="A242" s="164"/>
      <c r="B242" s="3"/>
      <c r="C242" s="3"/>
      <c r="D242" s="3"/>
      <c r="E242" s="3"/>
      <c r="F242" s="3"/>
      <c r="G242" s="3"/>
      <c r="H242" s="3"/>
      <c r="I242" s="86"/>
      <c r="J242" s="86"/>
      <c r="K242" s="86"/>
      <c r="L242" s="3"/>
      <c r="M242" s="86"/>
      <c r="N242" s="86"/>
    </row>
    <row r="243" spans="1:14" x14ac:dyDescent="0.45">
      <c r="A243" s="164"/>
      <c r="B243" s="3"/>
      <c r="C243" s="3"/>
      <c r="D243" s="3"/>
      <c r="E243" s="3"/>
      <c r="F243" s="3"/>
      <c r="G243" s="3"/>
      <c r="H243" s="3"/>
      <c r="I243" s="86"/>
      <c r="J243" s="86"/>
      <c r="K243" s="86"/>
      <c r="L243" s="3"/>
      <c r="M243" s="86"/>
      <c r="N243" s="86"/>
    </row>
    <row r="244" spans="1:14" x14ac:dyDescent="0.45">
      <c r="A244" s="164"/>
      <c r="B244" s="3"/>
      <c r="C244" s="3"/>
      <c r="D244" s="3"/>
      <c r="E244" s="1"/>
      <c r="F244" s="3"/>
      <c r="G244" s="3"/>
      <c r="H244" s="3"/>
      <c r="I244" s="86"/>
      <c r="J244" s="86"/>
      <c r="K244" s="86"/>
      <c r="L244" s="3"/>
      <c r="M244" s="86"/>
      <c r="N244" s="86"/>
    </row>
    <row r="245" spans="1:14" x14ac:dyDescent="0.45">
      <c r="A245" s="164"/>
      <c r="B245" s="3"/>
      <c r="C245" s="3"/>
      <c r="D245" s="152"/>
      <c r="E245" s="3"/>
      <c r="F245" s="3"/>
      <c r="G245" s="3"/>
      <c r="H245" s="3"/>
      <c r="I245" s="86"/>
      <c r="J245" s="86"/>
      <c r="K245" s="86"/>
      <c r="L245" s="3"/>
      <c r="M245" s="86"/>
      <c r="N245" s="86"/>
    </row>
    <row r="246" spans="1:14" x14ac:dyDescent="0.45">
      <c r="A246" s="164"/>
      <c r="B246" s="3"/>
      <c r="C246" s="3"/>
      <c r="D246" s="3"/>
      <c r="E246" s="3"/>
      <c r="F246" s="3"/>
      <c r="G246" s="3"/>
      <c r="H246" s="3"/>
      <c r="I246" s="86"/>
      <c r="J246" s="86"/>
      <c r="K246" s="86"/>
      <c r="L246" s="3"/>
      <c r="M246" s="86"/>
      <c r="N246" s="86"/>
    </row>
    <row r="247" spans="1:14" x14ac:dyDescent="0.45">
      <c r="A247" s="164"/>
      <c r="B247" s="3"/>
      <c r="C247" s="3"/>
      <c r="D247" s="3"/>
      <c r="E247" s="3"/>
      <c r="F247" s="3"/>
      <c r="G247" s="3"/>
      <c r="H247" s="3"/>
      <c r="I247" s="86"/>
      <c r="J247" s="86"/>
      <c r="K247" s="86"/>
      <c r="L247" s="3"/>
      <c r="M247" s="86"/>
      <c r="N247" s="86"/>
    </row>
    <row r="248" spans="1:14" x14ac:dyDescent="0.45">
      <c r="A248" s="159"/>
      <c r="E248" s="3"/>
      <c r="F248" s="3"/>
      <c r="I248" s="86"/>
      <c r="J248" s="86"/>
      <c r="K248" s="86"/>
      <c r="M248" s="86"/>
      <c r="N248" s="86"/>
    </row>
    <row r="249" spans="1:14" x14ac:dyDescent="0.45">
      <c r="A249" s="159"/>
      <c r="E249" s="3"/>
      <c r="F249" s="3"/>
      <c r="I249" s="86"/>
      <c r="J249" s="86"/>
      <c r="K249" s="86"/>
      <c r="M249" s="86"/>
      <c r="N249" s="86"/>
    </row>
    <row r="250" spans="1:14" x14ac:dyDescent="0.45">
      <c r="A250" s="159"/>
      <c r="E250" s="3"/>
      <c r="F250" s="3"/>
      <c r="I250" s="86"/>
      <c r="J250" s="86"/>
      <c r="K250" s="86"/>
      <c r="M250" s="86"/>
      <c r="N250" s="86"/>
    </row>
    <row r="251" spans="1:14" x14ac:dyDescent="0.45">
      <c r="A251" s="159"/>
      <c r="E251" s="3"/>
      <c r="F251" s="3"/>
      <c r="I251" s="86"/>
      <c r="J251" s="86"/>
      <c r="K251" s="86"/>
      <c r="M251" s="86"/>
      <c r="N251" s="86"/>
    </row>
    <row r="252" spans="1:14" x14ac:dyDescent="0.45">
      <c r="A252" s="159"/>
      <c r="E252" s="3"/>
      <c r="F252" s="3"/>
      <c r="I252" s="86"/>
      <c r="J252" s="86"/>
      <c r="K252" s="86"/>
      <c r="M252" s="86"/>
      <c r="N252" s="86"/>
    </row>
    <row r="253" spans="1:14" x14ac:dyDescent="0.45">
      <c r="A253" s="159"/>
      <c r="E253" s="3"/>
      <c r="F253" s="3"/>
      <c r="I253" s="86"/>
      <c r="J253" s="86"/>
      <c r="K253" s="86"/>
      <c r="M253" s="86"/>
      <c r="N253" s="86"/>
    </row>
    <row r="254" spans="1:14" x14ac:dyDescent="0.45">
      <c r="A254" s="159"/>
      <c r="E254" s="3"/>
      <c r="F254" s="3"/>
      <c r="I254" s="86"/>
      <c r="J254" s="86"/>
      <c r="K254" s="86"/>
      <c r="M254" s="86"/>
      <c r="N254" s="86"/>
    </row>
    <row r="255" spans="1:14" x14ac:dyDescent="0.45">
      <c r="A255" s="159"/>
      <c r="E255" s="3"/>
      <c r="F255" s="3"/>
      <c r="I255" s="86"/>
      <c r="J255" s="86"/>
      <c r="K255" s="86"/>
      <c r="M255" s="86"/>
      <c r="N255" s="86"/>
    </row>
    <row r="256" spans="1:14" x14ac:dyDescent="0.45">
      <c r="A256" s="159"/>
      <c r="E256" s="3"/>
      <c r="F256" s="3"/>
      <c r="I256" s="86"/>
      <c r="J256" s="86"/>
      <c r="K256" s="86"/>
      <c r="M256" s="86"/>
      <c r="N256" s="86"/>
    </row>
    <row r="257" spans="1:14" x14ac:dyDescent="0.45">
      <c r="A257" s="159"/>
      <c r="E257" s="3"/>
      <c r="F257" s="3"/>
      <c r="I257" s="86"/>
      <c r="J257" s="86"/>
      <c r="K257" s="86"/>
      <c r="M257" s="86"/>
      <c r="N257" s="86"/>
    </row>
    <row r="258" spans="1:14" x14ac:dyDescent="0.45">
      <c r="A258" s="159"/>
      <c r="E258" s="3"/>
      <c r="F258" s="3"/>
      <c r="I258" s="86"/>
      <c r="J258" s="86"/>
      <c r="K258" s="86"/>
      <c r="M258" s="86"/>
      <c r="N258" s="86"/>
    </row>
    <row r="259" spans="1:14" x14ac:dyDescent="0.45">
      <c r="A259" s="159"/>
      <c r="E259" s="3"/>
      <c r="F259" s="3"/>
      <c r="I259" s="86"/>
      <c r="J259" s="86"/>
      <c r="K259" s="86"/>
      <c r="M259" s="86"/>
      <c r="N259" s="86"/>
    </row>
    <row r="260" spans="1:14" x14ac:dyDescent="0.45">
      <c r="A260" s="159"/>
      <c r="E260" s="3"/>
      <c r="F260" s="3"/>
      <c r="I260" s="86"/>
      <c r="J260" s="86"/>
      <c r="K260" s="86"/>
      <c r="M260" s="86"/>
      <c r="N260" s="86"/>
    </row>
    <row r="261" spans="1:14" x14ac:dyDescent="0.45">
      <c r="A261" s="159"/>
      <c r="E261" s="3"/>
      <c r="F261" s="3"/>
      <c r="I261" s="86"/>
      <c r="J261" s="86"/>
      <c r="K261" s="86"/>
      <c r="M261" s="86"/>
      <c r="N261" s="86"/>
    </row>
    <row r="262" spans="1:14" x14ac:dyDescent="0.45">
      <c r="A262" s="159"/>
      <c r="E262" s="3"/>
      <c r="F262" s="3"/>
      <c r="I262" s="86"/>
      <c r="J262" s="86"/>
      <c r="K262" s="86"/>
      <c r="M262" s="86"/>
      <c r="N262" s="86"/>
    </row>
    <row r="263" spans="1:14" x14ac:dyDescent="0.45">
      <c r="A263" s="159"/>
      <c r="E263" s="3"/>
      <c r="F263" s="3"/>
      <c r="I263" s="86"/>
      <c r="J263" s="86"/>
      <c r="K263" s="86"/>
      <c r="M263" s="86"/>
      <c r="N263" s="86"/>
    </row>
    <row r="264" spans="1:14" x14ac:dyDescent="0.45">
      <c r="A264" s="159"/>
      <c r="E264" s="3"/>
      <c r="F264" s="3"/>
      <c r="I264" s="86"/>
      <c r="J264" s="86"/>
      <c r="K264" s="86"/>
      <c r="M264" s="86"/>
      <c r="N264" s="86"/>
    </row>
    <row r="265" spans="1:14" x14ac:dyDescent="0.45">
      <c r="A265" s="159"/>
      <c r="E265" s="3"/>
      <c r="F265" s="3"/>
      <c r="I265" s="86"/>
      <c r="J265" s="86"/>
      <c r="K265" s="86"/>
      <c r="M265" s="86"/>
      <c r="N265" s="86"/>
    </row>
    <row r="266" spans="1:14" x14ac:dyDescent="0.45">
      <c r="A266" s="159"/>
      <c r="E266" s="3"/>
      <c r="F266" s="3"/>
      <c r="I266" s="86"/>
      <c r="J266" s="86"/>
      <c r="K266" s="86"/>
      <c r="M266" s="86"/>
      <c r="N266" s="86"/>
    </row>
    <row r="267" spans="1:14" x14ac:dyDescent="0.45">
      <c r="A267" s="159"/>
      <c r="E267" s="3"/>
      <c r="F267" s="3"/>
      <c r="I267" s="86"/>
      <c r="J267" s="86"/>
      <c r="K267" s="86"/>
      <c r="M267" s="86"/>
      <c r="N267" s="86"/>
    </row>
    <row r="268" spans="1:14" x14ac:dyDescent="0.45">
      <c r="A268" s="159"/>
      <c r="E268" s="3"/>
      <c r="F268" s="3"/>
      <c r="I268" s="86"/>
      <c r="J268" s="86"/>
      <c r="K268" s="86"/>
      <c r="M268" s="86"/>
      <c r="N268" s="86"/>
    </row>
    <row r="269" spans="1:14" x14ac:dyDescent="0.45">
      <c r="A269" s="159"/>
      <c r="E269" s="3"/>
      <c r="F269" s="3"/>
      <c r="I269" s="86"/>
      <c r="J269" s="86"/>
      <c r="K269" s="86"/>
      <c r="M269" s="86"/>
      <c r="N269" s="86"/>
    </row>
    <row r="270" spans="1:14" x14ac:dyDescent="0.45">
      <c r="A270" s="159"/>
      <c r="E270" s="3"/>
      <c r="F270" s="3"/>
      <c r="I270" s="86"/>
      <c r="J270" s="86"/>
      <c r="K270" s="86"/>
      <c r="M270" s="86"/>
      <c r="N270" s="86"/>
    </row>
    <row r="271" spans="1:14" x14ac:dyDescent="0.45">
      <c r="A271" s="159"/>
      <c r="E271" s="3"/>
      <c r="F271" s="3"/>
      <c r="I271" s="86"/>
      <c r="J271" s="86"/>
      <c r="K271" s="86"/>
      <c r="M271" s="86"/>
      <c r="N271" s="86"/>
    </row>
    <row r="272" spans="1:14" x14ac:dyDescent="0.45">
      <c r="A272" s="159"/>
      <c r="E272" s="3"/>
      <c r="F272" s="3"/>
      <c r="I272" s="86"/>
      <c r="J272" s="86"/>
      <c r="K272" s="86"/>
      <c r="M272" s="86"/>
      <c r="N272" s="86"/>
    </row>
    <row r="273" spans="1:14" x14ac:dyDescent="0.45">
      <c r="A273" s="159"/>
      <c r="E273" s="3"/>
      <c r="F273" s="3"/>
      <c r="I273" s="86"/>
      <c r="J273" s="86"/>
      <c r="K273" s="86"/>
      <c r="M273" s="86"/>
      <c r="N273" s="86"/>
    </row>
    <row r="274" spans="1:14" x14ac:dyDescent="0.45">
      <c r="A274" s="159"/>
      <c r="E274" s="3"/>
      <c r="F274" s="3"/>
      <c r="I274" s="86"/>
      <c r="J274" s="86"/>
      <c r="K274" s="86"/>
      <c r="M274" s="86"/>
      <c r="N274" s="86"/>
    </row>
    <row r="275" spans="1:14" x14ac:dyDescent="0.45">
      <c r="A275" s="159"/>
      <c r="E275" s="3"/>
      <c r="F275" s="3"/>
      <c r="I275" s="86"/>
      <c r="J275" s="86"/>
      <c r="K275" s="86"/>
      <c r="M275" s="86"/>
      <c r="N275" s="86"/>
    </row>
    <row r="276" spans="1:14" x14ac:dyDescent="0.45">
      <c r="A276" s="159"/>
      <c r="E276" s="3"/>
      <c r="F276" s="3"/>
      <c r="I276" s="86"/>
      <c r="J276" s="86"/>
      <c r="K276" s="86"/>
      <c r="M276" s="86"/>
      <c r="N276" s="86"/>
    </row>
    <row r="277" spans="1:14" x14ac:dyDescent="0.45">
      <c r="A277" s="159"/>
      <c r="E277" s="3"/>
      <c r="F277" s="3"/>
      <c r="I277" s="86"/>
      <c r="J277" s="86"/>
      <c r="K277" s="86"/>
      <c r="M277" s="86"/>
      <c r="N277" s="86"/>
    </row>
    <row r="278" spans="1:14" x14ac:dyDescent="0.45">
      <c r="A278" s="159"/>
      <c r="E278" s="3"/>
      <c r="I278" s="86"/>
      <c r="J278" s="86"/>
      <c r="K278" s="86"/>
      <c r="M278" s="86"/>
      <c r="N278" s="86"/>
    </row>
    <row r="279" spans="1:14" x14ac:dyDescent="0.45">
      <c r="A279" s="159"/>
      <c r="E279" s="3"/>
      <c r="I279" s="86"/>
      <c r="J279" s="86"/>
      <c r="K279" s="86"/>
      <c r="M279" s="86"/>
      <c r="N279" s="86"/>
    </row>
    <row r="280" spans="1:14" x14ac:dyDescent="0.45">
      <c r="A280" s="159"/>
      <c r="E280" s="3"/>
      <c r="I280" s="86"/>
      <c r="J280" s="86"/>
      <c r="K280" s="86"/>
      <c r="M280" s="86"/>
      <c r="N280" s="86"/>
    </row>
    <row r="281" spans="1:14" x14ac:dyDescent="0.45">
      <c r="A281" s="159"/>
      <c r="E281" s="3"/>
      <c r="I281" s="86"/>
      <c r="J281" s="86"/>
      <c r="K281" s="86"/>
      <c r="M281" s="86"/>
      <c r="N281" s="86"/>
    </row>
    <row r="282" spans="1:14" x14ac:dyDescent="0.45">
      <c r="A282" s="159"/>
      <c r="E282" s="3"/>
      <c r="I282" s="86"/>
      <c r="J282" s="86"/>
      <c r="K282" s="86"/>
      <c r="M282" s="86"/>
      <c r="N282" s="86"/>
    </row>
    <row r="283" spans="1:14" x14ac:dyDescent="0.45">
      <c r="A283" s="159"/>
      <c r="E283" s="3"/>
      <c r="I283" s="86"/>
      <c r="J283" s="86"/>
      <c r="K283" s="86"/>
      <c r="M283" s="86"/>
      <c r="N283" s="86"/>
    </row>
    <row r="284" spans="1:14" x14ac:dyDescent="0.45">
      <c r="A284" s="159"/>
      <c r="E284" s="3"/>
      <c r="I284" s="86"/>
      <c r="J284" s="86"/>
      <c r="K284" s="86"/>
      <c r="M284" s="86"/>
      <c r="N284" s="86"/>
    </row>
    <row r="285" spans="1:14" x14ac:dyDescent="0.45">
      <c r="A285" s="159"/>
      <c r="E285" s="3"/>
      <c r="I285" s="86"/>
      <c r="J285" s="86"/>
      <c r="K285" s="86"/>
      <c r="M285" s="86"/>
      <c r="N285" s="86"/>
    </row>
    <row r="286" spans="1:14" x14ac:dyDescent="0.45">
      <c r="A286" s="159"/>
      <c r="E286" s="3"/>
      <c r="I286" s="86"/>
      <c r="J286" s="86"/>
      <c r="K286" s="86"/>
      <c r="M286" s="86"/>
      <c r="N286" s="86"/>
    </row>
    <row r="287" spans="1:14" x14ac:dyDescent="0.45">
      <c r="A287" s="159"/>
      <c r="E287" s="3"/>
      <c r="I287" s="86"/>
      <c r="J287" s="86"/>
      <c r="K287" s="86"/>
      <c r="M287" s="86"/>
      <c r="N287" s="86"/>
    </row>
    <row r="288" spans="1:14" x14ac:dyDescent="0.45">
      <c r="A288" s="159"/>
      <c r="E288" s="3"/>
      <c r="I288" s="86"/>
      <c r="J288" s="86"/>
      <c r="K288" s="86"/>
      <c r="M288" s="86"/>
      <c r="N288" s="86"/>
    </row>
    <row r="289" spans="1:14" x14ac:dyDescent="0.45">
      <c r="A289" s="159"/>
      <c r="E289" s="3"/>
      <c r="I289" s="86"/>
      <c r="J289" s="86"/>
      <c r="K289" s="86"/>
      <c r="M289" s="86"/>
      <c r="N289" s="86"/>
    </row>
    <row r="290" spans="1:14" x14ac:dyDescent="0.45">
      <c r="A290" s="159"/>
      <c r="E290" s="3"/>
      <c r="I290" s="86"/>
      <c r="J290" s="86"/>
      <c r="K290" s="86"/>
      <c r="M290" s="86"/>
      <c r="N290" s="86"/>
    </row>
    <row r="291" spans="1:14" x14ac:dyDescent="0.45">
      <c r="A291" s="159"/>
      <c r="E291" s="3"/>
      <c r="I291" s="86"/>
      <c r="J291" s="86"/>
      <c r="K291" s="86"/>
      <c r="M291" s="86"/>
      <c r="N291" s="86"/>
    </row>
    <row r="292" spans="1:14" x14ac:dyDescent="0.45">
      <c r="A292" s="159"/>
      <c r="E292" s="3"/>
      <c r="I292" s="86"/>
      <c r="J292" s="86"/>
      <c r="K292" s="86"/>
      <c r="M292" s="86"/>
      <c r="N292" s="86"/>
    </row>
    <row r="293" spans="1:14" x14ac:dyDescent="0.45">
      <c r="A293" s="159"/>
      <c r="E293" s="3"/>
      <c r="I293" s="86"/>
      <c r="J293" s="86"/>
      <c r="K293" s="86"/>
      <c r="M293" s="86"/>
      <c r="N293" s="86"/>
    </row>
    <row r="294" spans="1:14" x14ac:dyDescent="0.45">
      <c r="A294" s="159"/>
      <c r="E294" s="3"/>
      <c r="I294" s="86"/>
      <c r="J294" s="86"/>
      <c r="K294" s="86"/>
      <c r="M294" s="86"/>
      <c r="N294" s="86"/>
    </row>
    <row r="295" spans="1:14" x14ac:dyDescent="0.45">
      <c r="A295" s="159"/>
      <c r="E295" s="3"/>
      <c r="I295" s="86"/>
      <c r="J295" s="86"/>
      <c r="K295" s="86"/>
      <c r="M295" s="86"/>
      <c r="N295" s="86"/>
    </row>
    <row r="296" spans="1:14" x14ac:dyDescent="0.45">
      <c r="A296" s="159"/>
      <c r="E296" s="3"/>
      <c r="I296" s="86"/>
      <c r="J296" s="86"/>
      <c r="K296" s="86"/>
      <c r="M296" s="86"/>
      <c r="N296" s="86"/>
    </row>
    <row r="297" spans="1:14" x14ac:dyDescent="0.45">
      <c r="A297" s="159"/>
      <c r="E297" s="3"/>
      <c r="I297" s="86"/>
      <c r="J297" s="86"/>
      <c r="K297" s="86"/>
      <c r="M297" s="86"/>
      <c r="N297" s="86"/>
    </row>
    <row r="298" spans="1:14" x14ac:dyDescent="0.45">
      <c r="A298" s="159"/>
      <c r="E298" s="3"/>
      <c r="I298" s="86"/>
      <c r="J298" s="86"/>
      <c r="K298" s="86"/>
      <c r="M298" s="86"/>
      <c r="N298" s="86"/>
    </row>
    <row r="299" spans="1:14" x14ac:dyDescent="0.45">
      <c r="A299" s="159"/>
      <c r="E299" s="3"/>
      <c r="I299" s="86"/>
      <c r="J299" s="86"/>
      <c r="K299" s="86"/>
      <c r="M299" s="86"/>
      <c r="N299" s="86"/>
    </row>
    <row r="300" spans="1:14" x14ac:dyDescent="0.45">
      <c r="A300" s="159"/>
      <c r="E300" s="3"/>
      <c r="I300" s="86"/>
      <c r="J300" s="86"/>
      <c r="K300" s="86"/>
      <c r="M300" s="86"/>
      <c r="N300" s="86"/>
    </row>
    <row r="301" spans="1:14" x14ac:dyDescent="0.45">
      <c r="A301" s="159"/>
      <c r="E301" s="3"/>
      <c r="I301" s="86"/>
      <c r="J301" s="86"/>
      <c r="K301" s="86"/>
      <c r="M301" s="86"/>
      <c r="N301" s="86"/>
    </row>
    <row r="302" spans="1:14" x14ac:dyDescent="0.45">
      <c r="A302" s="159" t="s">
        <v>181</v>
      </c>
      <c r="E302" s="3"/>
      <c r="I302" s="86"/>
      <c r="J302" s="86"/>
      <c r="K302" s="86"/>
      <c r="M302" s="86"/>
      <c r="N302" s="86"/>
    </row>
    <row r="303" spans="1:14" x14ac:dyDescent="0.45">
      <c r="A303" s="159" t="s">
        <v>182</v>
      </c>
      <c r="E303" s="3"/>
      <c r="I303" s="86"/>
      <c r="J303" s="86"/>
      <c r="K303" s="86"/>
      <c r="M303" s="86"/>
      <c r="N303" s="86"/>
    </row>
    <row r="304" spans="1:14" x14ac:dyDescent="0.45">
      <c r="A304" s="159" t="s">
        <v>183</v>
      </c>
      <c r="E304" s="3"/>
      <c r="I304" s="86"/>
      <c r="J304" s="86"/>
      <c r="K304" s="86"/>
      <c r="M304" s="86"/>
      <c r="N304" s="86"/>
    </row>
    <row r="305" spans="1:14" x14ac:dyDescent="0.45">
      <c r="A305" s="159" t="s">
        <v>184</v>
      </c>
      <c r="E305" s="3"/>
      <c r="I305" s="86"/>
      <c r="J305" s="86"/>
      <c r="K305" s="86"/>
      <c r="M305" s="86"/>
      <c r="N305" s="86"/>
    </row>
    <row r="306" spans="1:14" x14ac:dyDescent="0.45">
      <c r="A306" s="159" t="s">
        <v>185</v>
      </c>
      <c r="E306" s="3"/>
      <c r="I306" s="86"/>
      <c r="J306" s="86"/>
      <c r="K306" s="86"/>
      <c r="M306" s="86"/>
      <c r="N306" s="86"/>
    </row>
    <row r="307" spans="1:14" x14ac:dyDescent="0.45">
      <c r="A307" s="159" t="s">
        <v>186</v>
      </c>
      <c r="E307" s="3"/>
      <c r="I307" s="86"/>
      <c r="J307" s="86"/>
      <c r="K307" s="86"/>
      <c r="M307" s="86"/>
      <c r="N307" s="86"/>
    </row>
    <row r="308" spans="1:14" x14ac:dyDescent="0.45">
      <c r="A308" s="159" t="s">
        <v>187</v>
      </c>
      <c r="E308" s="3"/>
      <c r="I308" s="86"/>
      <c r="J308" s="86"/>
      <c r="K308" s="86"/>
      <c r="M308" s="86"/>
      <c r="N308" s="86"/>
    </row>
    <row r="309" spans="1:14" x14ac:dyDescent="0.45">
      <c r="A309" s="159" t="s">
        <v>188</v>
      </c>
      <c r="E309" s="3"/>
      <c r="I309" s="86"/>
      <c r="J309" s="86"/>
      <c r="K309" s="86"/>
      <c r="M309" s="86"/>
      <c r="N309" s="86"/>
    </row>
    <row r="310" spans="1:14" x14ac:dyDescent="0.45">
      <c r="A310" s="159" t="s">
        <v>189</v>
      </c>
      <c r="E310" s="3"/>
      <c r="I310" s="86"/>
      <c r="J310" s="86"/>
      <c r="K310" s="86"/>
      <c r="M310" s="86"/>
      <c r="N310" s="86"/>
    </row>
    <row r="311" spans="1:14" x14ac:dyDescent="0.45">
      <c r="A311" s="159" t="s">
        <v>190</v>
      </c>
      <c r="E311" s="3"/>
      <c r="I311" s="86"/>
      <c r="J311" s="86"/>
      <c r="K311" s="86"/>
      <c r="M311" s="86"/>
      <c r="N311" s="86"/>
    </row>
    <row r="312" spans="1:14" x14ac:dyDescent="0.45">
      <c r="A312" s="159" t="s">
        <v>191</v>
      </c>
      <c r="E312" s="3"/>
      <c r="I312" s="86"/>
      <c r="J312" s="86"/>
      <c r="K312" s="86"/>
      <c r="M312" s="86"/>
      <c r="N312" s="86"/>
    </row>
    <row r="313" spans="1:14" x14ac:dyDescent="0.45">
      <c r="A313" s="159" t="s">
        <v>192</v>
      </c>
      <c r="E313" s="3"/>
      <c r="I313" s="86"/>
      <c r="J313" s="86"/>
      <c r="K313" s="86"/>
      <c r="M313" s="86"/>
      <c r="N313" s="86"/>
    </row>
    <row r="314" spans="1:14" x14ac:dyDescent="0.45">
      <c r="A314" s="159" t="s">
        <v>193</v>
      </c>
      <c r="E314" s="3"/>
      <c r="I314" s="86"/>
      <c r="J314" s="86"/>
      <c r="K314" s="86"/>
      <c r="M314" s="86"/>
      <c r="N314" s="86"/>
    </row>
    <row r="315" spans="1:14" x14ac:dyDescent="0.45">
      <c r="A315" s="159" t="s">
        <v>194</v>
      </c>
      <c r="E315" s="3"/>
      <c r="I315" s="86"/>
      <c r="J315" s="86"/>
      <c r="K315" s="86"/>
      <c r="M315" s="86"/>
      <c r="N315" s="86"/>
    </row>
    <row r="316" spans="1:14" x14ac:dyDescent="0.45">
      <c r="A316" s="159" t="s">
        <v>195</v>
      </c>
      <c r="E316" s="3"/>
      <c r="I316" s="86"/>
      <c r="J316" s="86"/>
      <c r="K316" s="86"/>
      <c r="M316" s="86"/>
      <c r="N316" s="86"/>
    </row>
    <row r="317" spans="1:14" x14ac:dyDescent="0.45">
      <c r="A317" s="159" t="s">
        <v>196</v>
      </c>
      <c r="E317" s="3"/>
      <c r="I317" s="86"/>
      <c r="J317" s="86"/>
      <c r="K317" s="86"/>
      <c r="M317" s="86"/>
      <c r="N317" s="86"/>
    </row>
    <row r="318" spans="1:14" x14ac:dyDescent="0.45">
      <c r="A318" s="159" t="s">
        <v>197</v>
      </c>
      <c r="E318" s="3"/>
      <c r="I318" s="86"/>
      <c r="J318" s="86"/>
      <c r="K318" s="86"/>
      <c r="M318" s="86"/>
      <c r="N318" s="86"/>
    </row>
    <row r="319" spans="1:14" x14ac:dyDescent="0.45">
      <c r="A319" s="159" t="s">
        <v>198</v>
      </c>
      <c r="E319" s="3"/>
      <c r="I319" s="86"/>
      <c r="J319" s="86"/>
      <c r="K319" s="86"/>
      <c r="M319" s="86"/>
      <c r="N319" s="86"/>
    </row>
    <row r="320" spans="1:14" x14ac:dyDescent="0.45">
      <c r="A320" s="159" t="s">
        <v>199</v>
      </c>
      <c r="E320" s="3"/>
      <c r="I320" s="86"/>
      <c r="J320" s="86"/>
      <c r="K320" s="86"/>
      <c r="M320" s="86"/>
      <c r="N320" s="86"/>
    </row>
    <row r="321" spans="1:14" x14ac:dyDescent="0.45">
      <c r="A321" s="159" t="s">
        <v>200</v>
      </c>
      <c r="E321" s="3"/>
      <c r="I321" s="86"/>
      <c r="J321" s="86"/>
      <c r="K321" s="86"/>
      <c r="M321" s="86"/>
      <c r="N321" s="86"/>
    </row>
    <row r="322" spans="1:14" x14ac:dyDescent="0.45">
      <c r="A322" s="159" t="s">
        <v>201</v>
      </c>
      <c r="E322" s="3"/>
      <c r="I322" s="86"/>
      <c r="J322" s="86"/>
      <c r="K322" s="86"/>
      <c r="M322" s="86"/>
      <c r="N322" s="86"/>
    </row>
    <row r="323" spans="1:14" x14ac:dyDescent="0.45">
      <c r="A323" s="159" t="s">
        <v>202</v>
      </c>
      <c r="E323" s="3"/>
      <c r="I323" s="86"/>
      <c r="J323" s="86"/>
      <c r="K323" s="86"/>
      <c r="M323" s="86"/>
      <c r="N323" s="86"/>
    </row>
    <row r="324" spans="1:14" x14ac:dyDescent="0.45">
      <c r="A324" s="159" t="s">
        <v>203</v>
      </c>
      <c r="E324" s="3"/>
      <c r="I324" s="86"/>
      <c r="J324" s="86"/>
      <c r="K324" s="86"/>
      <c r="M324" s="86"/>
      <c r="N324" s="86"/>
    </row>
    <row r="325" spans="1:14" x14ac:dyDescent="0.45">
      <c r="A325" s="159" t="s">
        <v>204</v>
      </c>
      <c r="E325" s="3"/>
      <c r="I325" s="86"/>
      <c r="J325" s="86"/>
      <c r="K325" s="86"/>
      <c r="M325" s="86"/>
      <c r="N325" s="86"/>
    </row>
    <row r="326" spans="1:14" x14ac:dyDescent="0.45">
      <c r="A326" s="159" t="s">
        <v>205</v>
      </c>
      <c r="E326" s="3"/>
      <c r="I326" s="86"/>
      <c r="J326" s="86"/>
      <c r="K326" s="86"/>
      <c r="M326" s="86"/>
      <c r="N326" s="86"/>
    </row>
    <row r="327" spans="1:14" x14ac:dyDescent="0.45">
      <c r="A327" s="159" t="s">
        <v>206</v>
      </c>
      <c r="E327" s="3"/>
      <c r="I327" s="86"/>
      <c r="J327" s="86"/>
      <c r="K327" s="86"/>
      <c r="M327" s="86"/>
      <c r="N327" s="86"/>
    </row>
    <row r="328" spans="1:14" x14ac:dyDescent="0.45">
      <c r="A328" s="159" t="s">
        <v>207</v>
      </c>
      <c r="E328" s="3"/>
      <c r="I328" s="86"/>
      <c r="J328" s="86"/>
      <c r="K328" s="86"/>
      <c r="M328" s="86"/>
      <c r="N328" s="86"/>
    </row>
    <row r="329" spans="1:14" x14ac:dyDescent="0.45">
      <c r="A329" s="159" t="s">
        <v>208</v>
      </c>
      <c r="E329" s="3"/>
      <c r="I329" s="86"/>
      <c r="J329" s="86"/>
      <c r="K329" s="86"/>
      <c r="M329" s="86"/>
      <c r="N329" s="86"/>
    </row>
    <row r="330" spans="1:14" x14ac:dyDescent="0.45">
      <c r="A330" s="159" t="s">
        <v>209</v>
      </c>
      <c r="E330" s="3"/>
      <c r="I330" s="86"/>
      <c r="J330" s="86"/>
      <c r="K330" s="86"/>
      <c r="M330" s="86"/>
      <c r="N330" s="86"/>
    </row>
    <row r="331" spans="1:14" x14ac:dyDescent="0.45">
      <c r="A331" s="159" t="s">
        <v>210</v>
      </c>
      <c r="E331" s="3"/>
      <c r="I331" s="86"/>
      <c r="J331" s="86"/>
      <c r="K331" s="86"/>
      <c r="M331" s="86"/>
      <c r="N331" s="86"/>
    </row>
    <row r="332" spans="1:14" x14ac:dyDescent="0.45">
      <c r="A332" s="159" t="s">
        <v>211</v>
      </c>
      <c r="E332" s="3"/>
      <c r="I332" s="86"/>
      <c r="J332" s="86"/>
      <c r="K332" s="86"/>
      <c r="M332" s="86"/>
      <c r="N332" s="86"/>
    </row>
    <row r="333" spans="1:14" x14ac:dyDescent="0.45">
      <c r="A333" s="159" t="s">
        <v>212</v>
      </c>
      <c r="E333" s="3"/>
      <c r="I333" s="86"/>
      <c r="J333" s="86"/>
      <c r="K333" s="86"/>
      <c r="M333" s="86"/>
      <c r="N333" s="86"/>
    </row>
    <row r="334" spans="1:14" x14ac:dyDescent="0.45">
      <c r="A334" s="159" t="s">
        <v>213</v>
      </c>
      <c r="E334" s="3"/>
      <c r="I334" s="86"/>
      <c r="J334" s="86"/>
      <c r="K334" s="86"/>
      <c r="M334" s="86"/>
      <c r="N334" s="86"/>
    </row>
    <row r="335" spans="1:14" x14ac:dyDescent="0.45">
      <c r="A335" s="159" t="s">
        <v>214</v>
      </c>
      <c r="E335" s="3"/>
      <c r="I335" s="86"/>
      <c r="J335" s="86"/>
      <c r="K335" s="86"/>
      <c r="M335" s="86"/>
      <c r="N335" s="86"/>
    </row>
    <row r="336" spans="1:14" x14ac:dyDescent="0.45">
      <c r="A336" s="159" t="s">
        <v>215</v>
      </c>
      <c r="E336" s="3"/>
      <c r="I336" s="86"/>
      <c r="J336" s="86"/>
      <c r="K336" s="86"/>
      <c r="M336" s="86"/>
      <c r="N336" s="86"/>
    </row>
    <row r="337" spans="1:14" x14ac:dyDescent="0.45">
      <c r="A337" s="159" t="s">
        <v>216</v>
      </c>
      <c r="E337" s="3"/>
      <c r="I337" s="86"/>
      <c r="J337" s="86"/>
      <c r="K337" s="86"/>
      <c r="M337" s="86"/>
      <c r="N337" s="86"/>
    </row>
    <row r="338" spans="1:14" x14ac:dyDescent="0.45">
      <c r="A338" s="159" t="s">
        <v>217</v>
      </c>
      <c r="E338" s="3"/>
      <c r="I338" s="86"/>
      <c r="J338" s="86"/>
      <c r="K338" s="86"/>
      <c r="M338" s="86"/>
      <c r="N338" s="86"/>
    </row>
    <row r="339" spans="1:14" x14ac:dyDescent="0.45">
      <c r="A339" s="159" t="s">
        <v>218</v>
      </c>
      <c r="E339" s="3"/>
      <c r="I339" s="86"/>
      <c r="J339" s="86"/>
      <c r="K339" s="86"/>
      <c r="M339" s="86"/>
      <c r="N339" s="86"/>
    </row>
    <row r="340" spans="1:14" x14ac:dyDescent="0.45">
      <c r="A340" s="159" t="s">
        <v>219</v>
      </c>
      <c r="E340" s="3"/>
      <c r="I340" s="86"/>
      <c r="J340" s="86"/>
      <c r="K340" s="86"/>
      <c r="M340" s="86"/>
      <c r="N340" s="86"/>
    </row>
    <row r="341" spans="1:14" x14ac:dyDescent="0.45">
      <c r="A341" s="159" t="s">
        <v>220</v>
      </c>
      <c r="E341" s="3"/>
      <c r="I341" s="86"/>
      <c r="J341" s="86"/>
      <c r="K341" s="86"/>
      <c r="M341" s="86"/>
      <c r="N341" s="86"/>
    </row>
    <row r="342" spans="1:14" x14ac:dyDescent="0.45">
      <c r="A342" s="159" t="s">
        <v>221</v>
      </c>
      <c r="E342" s="3"/>
      <c r="I342" s="86"/>
      <c r="J342" s="86"/>
      <c r="K342" s="86"/>
      <c r="M342" s="86"/>
      <c r="N342" s="86"/>
    </row>
    <row r="343" spans="1:14" x14ac:dyDescent="0.45">
      <c r="A343" s="159" t="s">
        <v>222</v>
      </c>
      <c r="E343" s="3"/>
      <c r="I343" s="86"/>
      <c r="J343" s="86"/>
      <c r="K343" s="86"/>
      <c r="M343" s="86"/>
      <c r="N343" s="86"/>
    </row>
    <row r="344" spans="1:14" x14ac:dyDescent="0.45">
      <c r="A344" s="159" t="s">
        <v>223</v>
      </c>
      <c r="E344" s="3"/>
      <c r="I344" s="86"/>
      <c r="J344" s="86"/>
      <c r="K344" s="86"/>
      <c r="M344" s="86"/>
      <c r="N344" s="86"/>
    </row>
    <row r="345" spans="1:14" x14ac:dyDescent="0.45">
      <c r="A345" s="159" t="s">
        <v>224</v>
      </c>
      <c r="E345" s="3"/>
      <c r="I345" s="86"/>
      <c r="J345" s="86"/>
      <c r="K345" s="86"/>
      <c r="M345" s="86"/>
      <c r="N345" s="86"/>
    </row>
    <row r="346" spans="1:14" x14ac:dyDescent="0.45">
      <c r="A346" s="159" t="s">
        <v>225</v>
      </c>
      <c r="E346" s="3"/>
      <c r="I346" s="86"/>
      <c r="J346" s="86"/>
      <c r="K346" s="86"/>
      <c r="M346" s="86"/>
      <c r="N346" s="86"/>
    </row>
    <row r="347" spans="1:14" x14ac:dyDescent="0.45">
      <c r="A347" s="159" t="s">
        <v>226</v>
      </c>
      <c r="E347" s="3"/>
      <c r="I347" s="86"/>
      <c r="J347" s="86"/>
      <c r="K347" s="86"/>
      <c r="M347" s="86"/>
      <c r="N347" s="86"/>
    </row>
    <row r="348" spans="1:14" x14ac:dyDescent="0.45">
      <c r="A348" s="159" t="s">
        <v>227</v>
      </c>
      <c r="E348" s="3"/>
      <c r="I348" s="86"/>
      <c r="J348" s="86"/>
      <c r="K348" s="86"/>
      <c r="M348" s="86"/>
      <c r="N348" s="86"/>
    </row>
    <row r="349" spans="1:14" x14ac:dyDescent="0.45">
      <c r="A349" s="159" t="s">
        <v>228</v>
      </c>
      <c r="E349" s="3"/>
      <c r="I349" s="86"/>
      <c r="J349" s="86"/>
      <c r="K349" s="86"/>
      <c r="M349" s="86"/>
      <c r="N349" s="86"/>
    </row>
    <row r="350" spans="1:14" x14ac:dyDescent="0.45">
      <c r="A350" s="159" t="s">
        <v>229</v>
      </c>
      <c r="E350" s="3"/>
      <c r="I350" s="86"/>
      <c r="J350" s="86"/>
      <c r="K350" s="86"/>
      <c r="M350" s="86"/>
      <c r="N350" s="86"/>
    </row>
    <row r="351" spans="1:14" x14ac:dyDescent="0.45">
      <c r="A351" s="159" t="s">
        <v>230</v>
      </c>
      <c r="E351" s="3"/>
      <c r="I351" s="86"/>
      <c r="J351" s="86"/>
      <c r="K351" s="86"/>
      <c r="M351" s="86"/>
      <c r="N351" s="86"/>
    </row>
    <row r="352" spans="1:14" x14ac:dyDescent="0.45">
      <c r="A352" s="159" t="s">
        <v>231</v>
      </c>
      <c r="E352" s="3"/>
      <c r="I352" s="86"/>
      <c r="J352" s="86"/>
      <c r="K352" s="86"/>
      <c r="M352" s="86"/>
      <c r="N352" s="86"/>
    </row>
    <row r="353" spans="1:14" x14ac:dyDescent="0.45">
      <c r="A353" s="159" t="s">
        <v>232</v>
      </c>
      <c r="E353" s="3"/>
      <c r="I353" s="86"/>
      <c r="J353" s="86"/>
      <c r="K353" s="86"/>
      <c r="M353" s="86"/>
      <c r="N353" s="86"/>
    </row>
    <row r="354" spans="1:14" x14ac:dyDescent="0.45">
      <c r="A354" s="159" t="s">
        <v>233</v>
      </c>
      <c r="E354" s="3"/>
      <c r="I354" s="86"/>
      <c r="J354" s="86"/>
      <c r="K354" s="86"/>
      <c r="M354" s="86"/>
      <c r="N354" s="86"/>
    </row>
    <row r="355" spans="1:14" x14ac:dyDescent="0.45">
      <c r="A355" s="159" t="s">
        <v>234</v>
      </c>
      <c r="E355" s="3"/>
      <c r="I355" s="86"/>
      <c r="J355" s="86"/>
      <c r="K355" s="86"/>
      <c r="M355" s="86"/>
      <c r="N355" s="86"/>
    </row>
    <row r="356" spans="1:14" x14ac:dyDescent="0.45">
      <c r="A356" s="159" t="s">
        <v>235</v>
      </c>
      <c r="E356" s="3"/>
      <c r="I356" s="86"/>
      <c r="J356" s="86"/>
      <c r="K356" s="86"/>
      <c r="M356" s="86"/>
      <c r="N356" s="86"/>
    </row>
    <row r="357" spans="1:14" x14ac:dyDescent="0.45">
      <c r="A357" s="159" t="s">
        <v>236</v>
      </c>
      <c r="E357" s="3"/>
      <c r="I357" s="86"/>
      <c r="J357" s="86"/>
      <c r="K357" s="86"/>
      <c r="M357" s="86"/>
      <c r="N357" s="86"/>
    </row>
    <row r="358" spans="1:14" x14ac:dyDescent="0.45">
      <c r="A358" s="159" t="s">
        <v>237</v>
      </c>
      <c r="E358" s="3"/>
      <c r="I358" s="86"/>
      <c r="J358" s="86"/>
      <c r="K358" s="86"/>
      <c r="M358" s="86"/>
      <c r="N358" s="86"/>
    </row>
    <row r="359" spans="1:14" x14ac:dyDescent="0.45">
      <c r="A359" s="159" t="s">
        <v>238</v>
      </c>
      <c r="E359" s="3"/>
      <c r="I359" s="86"/>
      <c r="J359" s="86"/>
      <c r="K359" s="86"/>
      <c r="M359" s="86"/>
      <c r="N359" s="86"/>
    </row>
    <row r="360" spans="1:14" x14ac:dyDescent="0.45">
      <c r="A360" s="159" t="s">
        <v>239</v>
      </c>
      <c r="E360" s="3"/>
      <c r="I360" s="86"/>
      <c r="J360" s="86"/>
      <c r="K360" s="86"/>
      <c r="M360" s="86"/>
      <c r="N360" s="86"/>
    </row>
    <row r="361" spans="1:14" x14ac:dyDescent="0.45">
      <c r="A361" s="159" t="s">
        <v>240</v>
      </c>
      <c r="E361" s="3"/>
      <c r="I361" s="86"/>
      <c r="J361" s="86"/>
      <c r="K361" s="86"/>
      <c r="M361" s="86"/>
      <c r="N361" s="86"/>
    </row>
    <row r="362" spans="1:14" x14ac:dyDescent="0.45">
      <c r="A362" s="159" t="s">
        <v>241</v>
      </c>
      <c r="E362" s="3"/>
      <c r="I362" s="86"/>
      <c r="J362" s="86"/>
      <c r="K362" s="86"/>
      <c r="M362" s="86"/>
      <c r="N362" s="86"/>
    </row>
    <row r="363" spans="1:14" x14ac:dyDescent="0.45">
      <c r="A363" s="159" t="s">
        <v>242</v>
      </c>
      <c r="E363" s="3"/>
      <c r="I363" s="86"/>
      <c r="J363" s="86"/>
      <c r="K363" s="86"/>
      <c r="M363" s="86"/>
      <c r="N363" s="86"/>
    </row>
    <row r="364" spans="1:14" x14ac:dyDescent="0.45">
      <c r="A364" s="159" t="s">
        <v>243</v>
      </c>
      <c r="E364" s="3"/>
      <c r="I364" s="86"/>
      <c r="J364" s="86"/>
      <c r="K364" s="86"/>
      <c r="M364" s="86"/>
      <c r="N364" s="86"/>
    </row>
    <row r="365" spans="1:14" x14ac:dyDescent="0.45">
      <c r="A365" s="159" t="s">
        <v>244</v>
      </c>
      <c r="E365" s="3"/>
      <c r="I365" s="86"/>
      <c r="J365" s="86"/>
      <c r="K365" s="86"/>
      <c r="M365" s="86"/>
      <c r="N365" s="86"/>
    </row>
    <row r="366" spans="1:14" x14ac:dyDescent="0.45">
      <c r="A366" s="159" t="s">
        <v>245</v>
      </c>
      <c r="E366" s="3"/>
      <c r="I366" s="86"/>
      <c r="J366" s="86"/>
      <c r="K366" s="86"/>
      <c r="M366" s="86"/>
      <c r="N366" s="86"/>
    </row>
    <row r="367" spans="1:14" x14ac:dyDescent="0.45">
      <c r="A367" s="159" t="s">
        <v>246</v>
      </c>
      <c r="E367" s="3"/>
      <c r="I367" s="86"/>
      <c r="J367" s="86"/>
      <c r="K367" s="86"/>
      <c r="M367" s="86"/>
      <c r="N367" s="86"/>
    </row>
    <row r="368" spans="1:14" x14ac:dyDescent="0.45">
      <c r="A368" s="159" t="s">
        <v>247</v>
      </c>
      <c r="E368" s="3"/>
      <c r="I368" s="86"/>
      <c r="J368" s="86"/>
      <c r="K368" s="86"/>
      <c r="M368" s="86"/>
      <c r="N368" s="86"/>
    </row>
    <row r="369" spans="1:14" x14ac:dyDescent="0.45">
      <c r="A369" s="159" t="s">
        <v>248</v>
      </c>
      <c r="E369" s="3"/>
      <c r="I369" s="86"/>
      <c r="J369" s="86"/>
      <c r="K369" s="86"/>
      <c r="M369" s="86"/>
      <c r="N369" s="86"/>
    </row>
    <row r="370" spans="1:14" x14ac:dyDescent="0.45">
      <c r="A370" s="159" t="s">
        <v>249</v>
      </c>
      <c r="E370" s="3"/>
      <c r="I370" s="86"/>
      <c r="J370" s="86"/>
      <c r="K370" s="86"/>
      <c r="M370" s="86"/>
      <c r="N370" s="86"/>
    </row>
    <row r="371" spans="1:14" x14ac:dyDescent="0.45">
      <c r="A371" s="159" t="s">
        <v>250</v>
      </c>
      <c r="E371" s="3"/>
      <c r="I371" s="86"/>
      <c r="J371" s="86"/>
      <c r="K371" s="86"/>
      <c r="M371" s="86"/>
      <c r="N371" s="86"/>
    </row>
    <row r="372" spans="1:14" x14ac:dyDescent="0.45">
      <c r="A372" s="159" t="s">
        <v>251</v>
      </c>
      <c r="E372" s="3"/>
      <c r="I372" s="86"/>
      <c r="J372" s="86"/>
      <c r="K372" s="86"/>
      <c r="M372" s="86"/>
      <c r="N372" s="86"/>
    </row>
    <row r="373" spans="1:14" x14ac:dyDescent="0.45">
      <c r="A373" s="159" t="s">
        <v>252</v>
      </c>
      <c r="E373" s="3"/>
      <c r="I373" s="86"/>
      <c r="J373" s="86"/>
      <c r="K373" s="86"/>
      <c r="M373" s="86"/>
      <c r="N373" s="86"/>
    </row>
    <row r="374" spans="1:14" x14ac:dyDescent="0.45">
      <c r="A374" s="159" t="s">
        <v>253</v>
      </c>
      <c r="E374" s="3"/>
      <c r="I374" s="86"/>
      <c r="J374" s="86"/>
      <c r="K374" s="86"/>
      <c r="M374" s="86"/>
      <c r="N374" s="86"/>
    </row>
    <row r="375" spans="1:14" x14ac:dyDescent="0.45">
      <c r="A375" s="159" t="s">
        <v>254</v>
      </c>
      <c r="E375" s="3"/>
      <c r="I375" s="86"/>
      <c r="J375" s="86"/>
      <c r="K375" s="86"/>
      <c r="M375" s="86"/>
      <c r="N375" s="86"/>
    </row>
    <row r="376" spans="1:14" x14ac:dyDescent="0.45">
      <c r="A376" s="159" t="s">
        <v>255</v>
      </c>
      <c r="E376" s="3"/>
      <c r="I376" s="86"/>
      <c r="J376" s="86"/>
      <c r="K376" s="86"/>
      <c r="M376" s="86"/>
      <c r="N376" s="86"/>
    </row>
    <row r="377" spans="1:14" x14ac:dyDescent="0.45">
      <c r="A377" s="159" t="s">
        <v>256</v>
      </c>
      <c r="E377" s="3"/>
      <c r="I377" s="86"/>
      <c r="J377" s="86"/>
      <c r="K377" s="86"/>
      <c r="M377" s="86"/>
      <c r="N377" s="86"/>
    </row>
    <row r="378" spans="1:14" x14ac:dyDescent="0.45">
      <c r="A378" s="159" t="s">
        <v>257</v>
      </c>
      <c r="E378" s="3"/>
      <c r="I378" s="86"/>
      <c r="J378" s="86"/>
      <c r="K378" s="86"/>
      <c r="M378" s="86"/>
      <c r="N378" s="86"/>
    </row>
    <row r="379" spans="1:14" x14ac:dyDescent="0.45">
      <c r="A379" s="159" t="s">
        <v>258</v>
      </c>
      <c r="E379" s="3"/>
      <c r="I379" s="86"/>
      <c r="J379" s="86"/>
      <c r="K379" s="86"/>
      <c r="M379" s="86"/>
      <c r="N379" s="86"/>
    </row>
    <row r="380" spans="1:14" x14ac:dyDescent="0.45">
      <c r="A380" s="159" t="s">
        <v>259</v>
      </c>
      <c r="E380" s="3"/>
      <c r="I380" s="86"/>
      <c r="J380" s="86"/>
      <c r="K380" s="86"/>
      <c r="M380" s="86"/>
      <c r="N380" s="86"/>
    </row>
    <row r="381" spans="1:14" x14ac:dyDescent="0.45">
      <c r="A381" s="159" t="s">
        <v>260</v>
      </c>
      <c r="E381" s="3"/>
      <c r="I381" s="86"/>
      <c r="J381" s="86"/>
      <c r="K381" s="86"/>
      <c r="M381" s="86"/>
      <c r="N381" s="86"/>
    </row>
    <row r="382" spans="1:14" x14ac:dyDescent="0.45">
      <c r="A382" s="159" t="s">
        <v>261</v>
      </c>
      <c r="E382" s="3"/>
      <c r="I382" s="86"/>
      <c r="J382" s="86"/>
      <c r="K382" s="86"/>
      <c r="M382" s="86"/>
      <c r="N382" s="86"/>
    </row>
    <row r="383" spans="1:14" x14ac:dyDescent="0.45">
      <c r="A383" s="159" t="s">
        <v>262</v>
      </c>
      <c r="E383" s="3"/>
      <c r="I383" s="86"/>
      <c r="J383" s="86"/>
      <c r="K383" s="86"/>
      <c r="M383" s="86"/>
      <c r="N383" s="86"/>
    </row>
    <row r="384" spans="1:14" x14ac:dyDescent="0.45">
      <c r="A384" s="159" t="s">
        <v>263</v>
      </c>
      <c r="E384" s="3"/>
      <c r="I384" s="86"/>
      <c r="J384" s="86"/>
      <c r="K384" s="86"/>
      <c r="M384" s="86"/>
      <c r="N384" s="86"/>
    </row>
    <row r="385" spans="1:14" x14ac:dyDescent="0.45">
      <c r="A385" s="159" t="s">
        <v>264</v>
      </c>
      <c r="E385" s="3"/>
      <c r="I385" s="86"/>
      <c r="J385" s="86"/>
      <c r="K385" s="86"/>
      <c r="M385" s="86"/>
      <c r="N385" s="86"/>
    </row>
    <row r="386" spans="1:14" x14ac:dyDescent="0.45">
      <c r="A386" s="159" t="s">
        <v>265</v>
      </c>
      <c r="E386" s="3"/>
      <c r="I386" s="86"/>
      <c r="J386" s="86"/>
      <c r="K386" s="86"/>
      <c r="M386" s="86"/>
      <c r="N386" s="86"/>
    </row>
    <row r="387" spans="1:14" x14ac:dyDescent="0.45">
      <c r="A387" s="159" t="s">
        <v>266</v>
      </c>
      <c r="E387" s="3"/>
      <c r="I387" s="86"/>
      <c r="J387" s="86"/>
      <c r="K387" s="86"/>
      <c r="M387" s="86"/>
      <c r="N387" s="86"/>
    </row>
    <row r="388" spans="1:14" x14ac:dyDescent="0.45">
      <c r="A388" s="159" t="s">
        <v>267</v>
      </c>
      <c r="E388" s="3"/>
      <c r="I388" s="86"/>
      <c r="J388" s="86"/>
      <c r="K388" s="86"/>
      <c r="M388" s="86"/>
      <c r="N388" s="86"/>
    </row>
    <row r="389" spans="1:14" x14ac:dyDescent="0.45">
      <c r="A389" s="159" t="s">
        <v>268</v>
      </c>
      <c r="E389" s="3"/>
      <c r="I389" s="86"/>
      <c r="J389" s="86"/>
      <c r="K389" s="86"/>
      <c r="M389" s="86"/>
      <c r="N389" s="86"/>
    </row>
    <row r="390" spans="1:14" x14ac:dyDescent="0.45">
      <c r="A390" s="159" t="s">
        <v>269</v>
      </c>
      <c r="E390" s="3"/>
      <c r="I390" s="86"/>
      <c r="J390" s="86"/>
      <c r="K390" s="86"/>
      <c r="M390" s="86"/>
      <c r="N390" s="86"/>
    </row>
    <row r="391" spans="1:14" x14ac:dyDescent="0.45">
      <c r="A391" s="159" t="s">
        <v>270</v>
      </c>
      <c r="E391" s="3"/>
      <c r="I391" s="86"/>
      <c r="J391" s="86"/>
      <c r="K391" s="86"/>
      <c r="M391" s="86"/>
      <c r="N391" s="86"/>
    </row>
    <row r="392" spans="1:14" x14ac:dyDescent="0.45">
      <c r="A392" s="159" t="s">
        <v>271</v>
      </c>
      <c r="E392" s="3"/>
      <c r="I392" s="86"/>
      <c r="J392" s="86"/>
      <c r="K392" s="86"/>
      <c r="M392" s="86"/>
      <c r="N392" s="86"/>
    </row>
    <row r="393" spans="1:14" x14ac:dyDescent="0.45">
      <c r="A393" s="159" t="s">
        <v>272</v>
      </c>
      <c r="E393" s="3"/>
      <c r="I393" s="86"/>
      <c r="J393" s="86"/>
      <c r="K393" s="86"/>
      <c r="M393" s="86"/>
      <c r="N393" s="86"/>
    </row>
    <row r="394" spans="1:14" x14ac:dyDescent="0.45">
      <c r="A394" s="159" t="s">
        <v>273</v>
      </c>
      <c r="E394" s="3"/>
      <c r="I394" s="86"/>
      <c r="J394" s="86"/>
      <c r="K394" s="86"/>
      <c r="M394" s="86"/>
      <c r="N394" s="86"/>
    </row>
    <row r="395" spans="1:14" x14ac:dyDescent="0.45">
      <c r="A395" s="159" t="s">
        <v>274</v>
      </c>
      <c r="E395" s="3"/>
      <c r="I395" s="86"/>
      <c r="J395" s="86"/>
      <c r="K395" s="86"/>
      <c r="M395" s="86"/>
      <c r="N395" s="86"/>
    </row>
    <row r="396" spans="1:14" x14ac:dyDescent="0.45">
      <c r="A396" s="159" t="s">
        <v>275</v>
      </c>
      <c r="E396" s="3"/>
      <c r="I396" s="86"/>
      <c r="J396" s="86"/>
      <c r="K396" s="86"/>
      <c r="M396" s="86"/>
      <c r="N396" s="86"/>
    </row>
    <row r="397" spans="1:14" x14ac:dyDescent="0.45">
      <c r="A397" s="159" t="s">
        <v>276</v>
      </c>
      <c r="E397" s="3"/>
      <c r="I397" s="86"/>
      <c r="J397" s="86"/>
      <c r="K397" s="86"/>
      <c r="M397" s="86"/>
      <c r="N397" s="86"/>
    </row>
    <row r="398" spans="1:14" x14ac:dyDescent="0.45">
      <c r="A398" s="159" t="s">
        <v>277</v>
      </c>
      <c r="E398" s="3"/>
      <c r="I398" s="86"/>
      <c r="J398" s="86"/>
      <c r="K398" s="86"/>
      <c r="M398" s="86"/>
      <c r="N398" s="86"/>
    </row>
    <row r="399" spans="1:14" x14ac:dyDescent="0.45">
      <c r="A399" s="159" t="s">
        <v>278</v>
      </c>
      <c r="E399" s="3"/>
      <c r="I399" s="86"/>
      <c r="J399" s="86"/>
      <c r="K399" s="86"/>
      <c r="M399" s="86"/>
      <c r="N399" s="86"/>
    </row>
    <row r="400" spans="1:14" x14ac:dyDescent="0.45">
      <c r="A400" s="159" t="s">
        <v>279</v>
      </c>
      <c r="E400" s="3"/>
      <c r="I400" s="86"/>
      <c r="J400" s="86"/>
      <c r="K400" s="86"/>
      <c r="M400" s="86"/>
      <c r="N400" s="86"/>
    </row>
    <row r="401" spans="1:14" x14ac:dyDescent="0.45">
      <c r="A401" s="159" t="s">
        <v>280</v>
      </c>
      <c r="E401" s="3"/>
      <c r="I401" s="86"/>
      <c r="J401" s="86"/>
      <c r="K401" s="86"/>
      <c r="M401" s="86"/>
      <c r="N401" s="86"/>
    </row>
    <row r="402" spans="1:14" x14ac:dyDescent="0.45">
      <c r="A402" s="159" t="s">
        <v>281</v>
      </c>
      <c r="E402" s="3"/>
      <c r="I402" s="86"/>
      <c r="J402" s="86"/>
      <c r="K402" s="86"/>
      <c r="M402" s="86"/>
      <c r="N402" s="86"/>
    </row>
    <row r="403" spans="1:14" x14ac:dyDescent="0.45">
      <c r="A403" s="159" t="s">
        <v>282</v>
      </c>
      <c r="E403" s="3"/>
      <c r="I403" s="86"/>
      <c r="J403" s="86"/>
      <c r="K403" s="86"/>
      <c r="M403" s="86"/>
      <c r="N403" s="86"/>
    </row>
    <row r="404" spans="1:14" x14ac:dyDescent="0.45">
      <c r="A404" s="159" t="s">
        <v>283</v>
      </c>
      <c r="E404" s="3"/>
      <c r="I404" s="86"/>
      <c r="J404" s="86"/>
      <c r="K404" s="86"/>
      <c r="M404" s="86"/>
      <c r="N404" s="86"/>
    </row>
    <row r="405" spans="1:14" x14ac:dyDescent="0.45">
      <c r="A405" s="159" t="s">
        <v>284</v>
      </c>
      <c r="E405" s="3"/>
      <c r="I405" s="86"/>
      <c r="J405" s="86"/>
      <c r="K405" s="86"/>
      <c r="M405" s="86"/>
      <c r="N405" s="86"/>
    </row>
    <row r="406" spans="1:14" x14ac:dyDescent="0.45">
      <c r="A406" s="159" t="s">
        <v>285</v>
      </c>
      <c r="E406" s="3"/>
      <c r="I406" s="86"/>
      <c r="J406" s="86"/>
      <c r="K406" s="86"/>
      <c r="M406" s="86"/>
      <c r="N406" s="86"/>
    </row>
    <row r="407" spans="1:14" x14ac:dyDescent="0.45">
      <c r="A407" s="159" t="s">
        <v>286</v>
      </c>
      <c r="E407" s="3"/>
      <c r="I407" s="86"/>
      <c r="J407" s="86"/>
      <c r="K407" s="86"/>
      <c r="M407" s="86"/>
      <c r="N407" s="86"/>
    </row>
    <row r="408" spans="1:14" x14ac:dyDescent="0.45">
      <c r="A408" s="159" t="s">
        <v>287</v>
      </c>
      <c r="E408" s="3"/>
      <c r="I408" s="86"/>
      <c r="J408" s="86"/>
      <c r="K408" s="86"/>
      <c r="M408" s="86"/>
      <c r="N408" s="86"/>
    </row>
    <row r="409" spans="1:14" x14ac:dyDescent="0.45">
      <c r="A409" s="159" t="s">
        <v>288</v>
      </c>
      <c r="E409" s="3"/>
      <c r="I409" s="86"/>
      <c r="J409" s="86"/>
      <c r="K409" s="86"/>
      <c r="M409" s="86"/>
      <c r="N409" s="86"/>
    </row>
    <row r="410" spans="1:14" x14ac:dyDescent="0.45">
      <c r="A410" s="159" t="s">
        <v>289</v>
      </c>
      <c r="E410" s="3"/>
      <c r="I410" s="86"/>
      <c r="J410" s="86"/>
      <c r="K410" s="86"/>
      <c r="M410" s="86"/>
      <c r="N410" s="86"/>
    </row>
    <row r="411" spans="1:14" x14ac:dyDescent="0.45">
      <c r="A411" s="159" t="s">
        <v>290</v>
      </c>
      <c r="E411" s="3"/>
      <c r="I411" s="86"/>
      <c r="J411" s="86"/>
      <c r="K411" s="86"/>
      <c r="M411" s="86"/>
      <c r="N411" s="86"/>
    </row>
    <row r="412" spans="1:14" x14ac:dyDescent="0.45">
      <c r="A412" s="159" t="s">
        <v>291</v>
      </c>
      <c r="E412" s="3"/>
      <c r="I412" s="86"/>
      <c r="J412" s="86"/>
      <c r="K412" s="86"/>
      <c r="M412" s="86"/>
      <c r="N412" s="86"/>
    </row>
    <row r="413" spans="1:14" x14ac:dyDescent="0.45">
      <c r="A413" s="159" t="s">
        <v>292</v>
      </c>
      <c r="E413" s="3"/>
      <c r="I413" s="86"/>
      <c r="J413" s="86"/>
      <c r="K413" s="86"/>
      <c r="M413" s="86"/>
      <c r="N413" s="86"/>
    </row>
    <row r="414" spans="1:14" x14ac:dyDescent="0.45">
      <c r="A414" s="159" t="s">
        <v>293</v>
      </c>
      <c r="E414" s="3"/>
      <c r="I414" s="86"/>
      <c r="J414" s="86"/>
      <c r="K414" s="86"/>
      <c r="M414" s="86"/>
      <c r="N414" s="86"/>
    </row>
    <row r="415" spans="1:14" x14ac:dyDescent="0.45">
      <c r="A415" s="159" t="s">
        <v>294</v>
      </c>
      <c r="E415" s="3"/>
      <c r="I415" s="86"/>
      <c r="J415" s="86"/>
      <c r="K415" s="86"/>
      <c r="M415" s="86"/>
      <c r="N415" s="86"/>
    </row>
    <row r="416" spans="1:14" x14ac:dyDescent="0.45">
      <c r="A416" s="159" t="s">
        <v>295</v>
      </c>
      <c r="E416" s="3"/>
      <c r="I416" s="86"/>
      <c r="J416" s="86"/>
      <c r="K416" s="86"/>
      <c r="M416" s="86"/>
      <c r="N416" s="86"/>
    </row>
    <row r="417" spans="1:14" x14ac:dyDescent="0.45">
      <c r="A417" s="159" t="s">
        <v>296</v>
      </c>
      <c r="E417" s="3"/>
      <c r="I417" s="86"/>
      <c r="J417" s="86"/>
      <c r="K417" s="86"/>
      <c r="M417" s="86"/>
      <c r="N417" s="86"/>
    </row>
    <row r="418" spans="1:14" x14ac:dyDescent="0.45">
      <c r="A418" s="159" t="s">
        <v>297</v>
      </c>
      <c r="E418" s="3"/>
      <c r="I418" s="86"/>
      <c r="J418" s="86"/>
      <c r="K418" s="86"/>
      <c r="M418" s="86"/>
      <c r="N418" s="86"/>
    </row>
    <row r="419" spans="1:14" x14ac:dyDescent="0.45">
      <c r="A419" s="159" t="s">
        <v>298</v>
      </c>
      <c r="E419" s="3"/>
      <c r="I419" s="86"/>
      <c r="J419" s="86"/>
      <c r="K419" s="86"/>
      <c r="M419" s="86"/>
      <c r="N419" s="86"/>
    </row>
    <row r="420" spans="1:14" x14ac:dyDescent="0.45">
      <c r="A420" s="159" t="s">
        <v>299</v>
      </c>
      <c r="E420" s="3"/>
      <c r="I420" s="86"/>
      <c r="J420" s="86"/>
      <c r="K420" s="86"/>
      <c r="M420" s="86"/>
      <c r="N420" s="86"/>
    </row>
    <row r="421" spans="1:14" x14ac:dyDescent="0.45">
      <c r="A421" s="159" t="s">
        <v>300</v>
      </c>
      <c r="E421" s="3"/>
      <c r="I421" s="86"/>
      <c r="J421" s="86"/>
      <c r="K421" s="86"/>
      <c r="M421" s="86"/>
      <c r="N421" s="86"/>
    </row>
    <row r="422" spans="1:14" x14ac:dyDescent="0.45">
      <c r="A422" s="159" t="s">
        <v>301</v>
      </c>
      <c r="E422" s="3"/>
      <c r="I422" s="86"/>
      <c r="J422" s="86"/>
      <c r="K422" s="86"/>
      <c r="M422" s="86"/>
      <c r="N422" s="86"/>
    </row>
    <row r="423" spans="1:14" x14ac:dyDescent="0.45">
      <c r="A423" s="159" t="s">
        <v>302</v>
      </c>
      <c r="E423" s="3"/>
      <c r="I423" s="86"/>
      <c r="J423" s="86"/>
      <c r="K423" s="86"/>
      <c r="M423" s="86"/>
      <c r="N423" s="86"/>
    </row>
    <row r="424" spans="1:14" x14ac:dyDescent="0.45">
      <c r="A424" s="159" t="s">
        <v>303</v>
      </c>
      <c r="E424" s="3"/>
      <c r="I424" s="86"/>
      <c r="J424" s="86"/>
      <c r="K424" s="86"/>
      <c r="M424" s="86"/>
      <c r="N424" s="86"/>
    </row>
    <row r="425" spans="1:14" x14ac:dyDescent="0.45">
      <c r="A425" s="159" t="s">
        <v>304</v>
      </c>
      <c r="E425" s="3"/>
      <c r="I425" s="86"/>
      <c r="J425" s="86"/>
      <c r="K425" s="86"/>
      <c r="M425" s="86"/>
      <c r="N425" s="86"/>
    </row>
    <row r="426" spans="1:14" x14ac:dyDescent="0.45">
      <c r="A426" s="159" t="s">
        <v>305</v>
      </c>
      <c r="E426" s="3"/>
      <c r="I426" s="86"/>
      <c r="J426" s="86"/>
      <c r="K426" s="86"/>
      <c r="M426" s="86"/>
      <c r="N426" s="86"/>
    </row>
    <row r="427" spans="1:14" x14ac:dyDescent="0.45">
      <c r="A427" s="159" t="s">
        <v>306</v>
      </c>
      <c r="E427" s="3"/>
      <c r="I427" s="86"/>
      <c r="J427" s="86"/>
      <c r="K427" s="86"/>
      <c r="M427" s="86"/>
      <c r="N427" s="86"/>
    </row>
    <row r="428" spans="1:14" x14ac:dyDescent="0.45">
      <c r="A428" s="159" t="s">
        <v>307</v>
      </c>
      <c r="E428" s="3"/>
      <c r="I428" s="86"/>
      <c r="J428" s="86"/>
      <c r="K428" s="86"/>
      <c r="M428" s="86"/>
      <c r="N428" s="86"/>
    </row>
    <row r="429" spans="1:14" x14ac:dyDescent="0.45">
      <c r="A429" s="159" t="s">
        <v>308</v>
      </c>
      <c r="E429" s="3"/>
      <c r="I429" s="86"/>
      <c r="J429" s="86"/>
      <c r="K429" s="86"/>
      <c r="M429" s="86"/>
      <c r="N429" s="86"/>
    </row>
    <row r="430" spans="1:14" x14ac:dyDescent="0.45">
      <c r="A430" s="159" t="s">
        <v>309</v>
      </c>
      <c r="E430" s="3"/>
      <c r="I430" s="86"/>
      <c r="J430" s="86"/>
      <c r="K430" s="86"/>
      <c r="M430" s="86"/>
      <c r="N430" s="86"/>
    </row>
    <row r="431" spans="1:14" x14ac:dyDescent="0.45">
      <c r="A431" s="159" t="s">
        <v>310</v>
      </c>
      <c r="E431" s="3"/>
      <c r="I431" s="86"/>
      <c r="J431" s="86"/>
      <c r="K431" s="86"/>
      <c r="M431" s="86"/>
      <c r="N431" s="86"/>
    </row>
    <row r="432" spans="1:14" x14ac:dyDescent="0.45">
      <c r="A432" s="159" t="s">
        <v>311</v>
      </c>
      <c r="E432" s="3"/>
      <c r="I432" s="86"/>
      <c r="J432" s="86"/>
      <c r="K432" s="86"/>
      <c r="M432" s="86"/>
      <c r="N432" s="86"/>
    </row>
    <row r="433" spans="1:14" x14ac:dyDescent="0.45">
      <c r="A433" s="159" t="s">
        <v>312</v>
      </c>
      <c r="E433" s="3"/>
      <c r="I433" s="86"/>
      <c r="J433" s="86"/>
      <c r="K433" s="86"/>
      <c r="M433" s="86"/>
      <c r="N433" s="86"/>
    </row>
    <row r="434" spans="1:14" x14ac:dyDescent="0.45">
      <c r="A434" s="159" t="s">
        <v>313</v>
      </c>
      <c r="E434" s="3"/>
      <c r="I434" s="86"/>
      <c r="J434" s="86"/>
      <c r="K434" s="86"/>
      <c r="M434" s="86"/>
      <c r="N434" s="86"/>
    </row>
    <row r="435" spans="1:14" x14ac:dyDescent="0.45">
      <c r="A435" s="159" t="s">
        <v>314</v>
      </c>
      <c r="E435" s="3"/>
      <c r="I435" s="86"/>
      <c r="J435" s="86"/>
      <c r="K435" s="86"/>
      <c r="M435" s="86"/>
      <c r="N435" s="86"/>
    </row>
    <row r="436" spans="1:14" x14ac:dyDescent="0.45">
      <c r="A436" s="159" t="s">
        <v>315</v>
      </c>
      <c r="E436" s="3"/>
      <c r="I436" s="86"/>
      <c r="J436" s="86"/>
      <c r="K436" s="86"/>
      <c r="M436" s="86"/>
      <c r="N436" s="86"/>
    </row>
    <row r="437" spans="1:14" x14ac:dyDescent="0.45">
      <c r="A437" s="159" t="s">
        <v>316</v>
      </c>
      <c r="E437" s="3"/>
      <c r="I437" s="86"/>
      <c r="J437" s="86"/>
      <c r="K437" s="86"/>
      <c r="M437" s="86"/>
      <c r="N437" s="86"/>
    </row>
    <row r="438" spans="1:14" x14ac:dyDescent="0.45">
      <c r="A438" s="159" t="s">
        <v>317</v>
      </c>
      <c r="E438" s="3"/>
      <c r="I438" s="86"/>
      <c r="J438" s="86"/>
      <c r="K438" s="86"/>
      <c r="M438" s="86"/>
      <c r="N438" s="86"/>
    </row>
    <row r="439" spans="1:14" x14ac:dyDescent="0.45">
      <c r="A439" s="159" t="s">
        <v>318</v>
      </c>
      <c r="E439" s="3"/>
      <c r="I439" s="86"/>
      <c r="J439" s="86"/>
      <c r="K439" s="86"/>
      <c r="M439" s="86"/>
      <c r="N439" s="86"/>
    </row>
    <row r="440" spans="1:14" x14ac:dyDescent="0.45">
      <c r="A440" s="159" t="s">
        <v>319</v>
      </c>
      <c r="E440" s="3"/>
      <c r="I440" s="86"/>
      <c r="J440" s="86"/>
      <c r="K440" s="86"/>
      <c r="M440" s="86"/>
      <c r="N440" s="86"/>
    </row>
    <row r="441" spans="1:14" x14ac:dyDescent="0.45">
      <c r="A441" s="159" t="s">
        <v>320</v>
      </c>
      <c r="E441" s="3"/>
      <c r="I441" s="86"/>
      <c r="J441" s="86"/>
      <c r="K441" s="86"/>
      <c r="M441" s="86"/>
      <c r="N441" s="86"/>
    </row>
    <row r="442" spans="1:14" x14ac:dyDescent="0.45">
      <c r="A442" s="159" t="s">
        <v>321</v>
      </c>
      <c r="E442" s="3"/>
      <c r="I442" s="86"/>
      <c r="J442" s="86"/>
      <c r="K442" s="86"/>
      <c r="M442" s="86"/>
      <c r="N442" s="86"/>
    </row>
    <row r="443" spans="1:14" x14ac:dyDescent="0.45">
      <c r="A443" s="159" t="s">
        <v>322</v>
      </c>
      <c r="E443" s="3"/>
      <c r="I443" s="86"/>
      <c r="J443" s="86"/>
      <c r="K443" s="86"/>
      <c r="M443" s="86"/>
      <c r="N443" s="86"/>
    </row>
    <row r="444" spans="1:14" x14ac:dyDescent="0.45">
      <c r="A444" s="159" t="s">
        <v>323</v>
      </c>
      <c r="E444" s="3"/>
      <c r="I444" s="86"/>
      <c r="J444" s="86"/>
      <c r="K444" s="86"/>
      <c r="M444" s="86"/>
      <c r="N444" s="86"/>
    </row>
    <row r="445" spans="1:14" x14ac:dyDescent="0.45">
      <c r="A445" s="159" t="s">
        <v>324</v>
      </c>
      <c r="E445" s="3"/>
      <c r="I445" s="86"/>
      <c r="J445" s="86"/>
      <c r="K445" s="86"/>
      <c r="M445" s="86"/>
      <c r="N445" s="86"/>
    </row>
    <row r="446" spans="1:14" x14ac:dyDescent="0.45">
      <c r="A446" s="159" t="s">
        <v>325</v>
      </c>
      <c r="E446" s="3"/>
      <c r="I446" s="86"/>
      <c r="J446" s="86"/>
      <c r="K446" s="86"/>
      <c r="M446" s="86"/>
      <c r="N446" s="86"/>
    </row>
    <row r="447" spans="1:14" x14ac:dyDescent="0.45">
      <c r="A447" s="159" t="s">
        <v>326</v>
      </c>
      <c r="E447" s="3"/>
      <c r="I447" s="86"/>
      <c r="J447" s="86"/>
      <c r="K447" s="86"/>
      <c r="M447" s="86"/>
      <c r="N447" s="86"/>
    </row>
    <row r="448" spans="1:14" x14ac:dyDescent="0.45">
      <c r="A448" s="159" t="s">
        <v>327</v>
      </c>
      <c r="E448" s="3"/>
      <c r="I448" s="86"/>
      <c r="J448" s="86"/>
      <c r="K448" s="86"/>
      <c r="M448" s="86"/>
      <c r="N448" s="86"/>
    </row>
    <row r="449" spans="1:14" x14ac:dyDescent="0.45">
      <c r="A449" s="159" t="s">
        <v>328</v>
      </c>
      <c r="E449" s="3"/>
      <c r="I449" s="86"/>
      <c r="J449" s="86"/>
      <c r="K449" s="86"/>
      <c r="M449" s="86"/>
      <c r="N449" s="86"/>
    </row>
    <row r="450" spans="1:14" x14ac:dyDescent="0.45">
      <c r="A450" s="159" t="s">
        <v>329</v>
      </c>
      <c r="E450" s="3"/>
      <c r="I450" s="86"/>
      <c r="J450" s="86"/>
      <c r="K450" s="86"/>
      <c r="M450" s="86"/>
      <c r="N450" s="86"/>
    </row>
    <row r="451" spans="1:14" x14ac:dyDescent="0.45">
      <c r="A451" s="159" t="s">
        <v>330</v>
      </c>
      <c r="E451" s="3"/>
      <c r="I451" s="86"/>
      <c r="J451" s="86"/>
      <c r="K451" s="86"/>
      <c r="M451" s="86"/>
      <c r="N451" s="86"/>
    </row>
    <row r="452" spans="1:14" x14ac:dyDescent="0.45">
      <c r="A452" s="159" t="s">
        <v>331</v>
      </c>
      <c r="E452" s="3"/>
      <c r="I452" s="86"/>
      <c r="J452" s="86"/>
      <c r="K452" s="86"/>
      <c r="M452" s="86"/>
      <c r="N452" s="86"/>
    </row>
    <row r="453" spans="1:14" x14ac:dyDescent="0.45">
      <c r="A453" s="159" t="s">
        <v>332</v>
      </c>
      <c r="E453" s="3"/>
      <c r="I453" s="86"/>
      <c r="J453" s="86"/>
      <c r="K453" s="86"/>
      <c r="M453" s="86"/>
      <c r="N453" s="86"/>
    </row>
    <row r="454" spans="1:14" x14ac:dyDescent="0.45">
      <c r="A454" s="159" t="s">
        <v>333</v>
      </c>
      <c r="E454" s="3"/>
      <c r="I454" s="86"/>
      <c r="J454" s="86"/>
      <c r="K454" s="86"/>
      <c r="M454" s="86"/>
      <c r="N454" s="86"/>
    </row>
    <row r="455" spans="1:14" x14ac:dyDescent="0.45">
      <c r="A455" s="159" t="s">
        <v>334</v>
      </c>
      <c r="E455" s="3"/>
      <c r="I455" s="86"/>
      <c r="J455" s="86"/>
      <c r="K455" s="86"/>
      <c r="M455" s="86"/>
      <c r="N455" s="86"/>
    </row>
    <row r="456" spans="1:14" x14ac:dyDescent="0.45">
      <c r="A456" s="159" t="s">
        <v>335</v>
      </c>
      <c r="E456" s="3"/>
      <c r="I456" s="86"/>
      <c r="J456" s="86"/>
      <c r="K456" s="86"/>
      <c r="M456" s="86"/>
      <c r="N456" s="86"/>
    </row>
    <row r="457" spans="1:14" x14ac:dyDescent="0.45">
      <c r="A457" s="159" t="s">
        <v>336</v>
      </c>
      <c r="E457" s="3"/>
      <c r="I457" s="86"/>
      <c r="J457" s="86"/>
      <c r="K457" s="86"/>
      <c r="M457" s="86"/>
      <c r="N457" s="86"/>
    </row>
    <row r="458" spans="1:14" x14ac:dyDescent="0.45">
      <c r="A458" s="159" t="s">
        <v>337</v>
      </c>
      <c r="E458" s="3"/>
      <c r="I458" s="86"/>
      <c r="J458" s="86"/>
      <c r="K458" s="86"/>
      <c r="M458" s="86"/>
      <c r="N458" s="86"/>
    </row>
    <row r="459" spans="1:14" x14ac:dyDescent="0.45">
      <c r="A459" s="159" t="s">
        <v>338</v>
      </c>
      <c r="E459" s="3"/>
      <c r="I459" s="86"/>
      <c r="J459" s="86"/>
      <c r="K459" s="86"/>
      <c r="M459" s="86"/>
      <c r="N459" s="86"/>
    </row>
    <row r="460" spans="1:14" x14ac:dyDescent="0.45">
      <c r="A460" s="159" t="s">
        <v>339</v>
      </c>
      <c r="E460" s="3"/>
      <c r="I460" s="86"/>
      <c r="J460" s="86"/>
      <c r="K460" s="86"/>
      <c r="M460" s="86"/>
      <c r="N460" s="86"/>
    </row>
    <row r="461" spans="1:14" x14ac:dyDescent="0.45">
      <c r="A461" s="159" t="s">
        <v>340</v>
      </c>
      <c r="E461" s="3"/>
      <c r="I461" s="86"/>
      <c r="J461" s="86"/>
      <c r="K461" s="86"/>
      <c r="M461" s="86"/>
      <c r="N461" s="86"/>
    </row>
    <row r="462" spans="1:14" x14ac:dyDescent="0.45">
      <c r="A462" s="159" t="s">
        <v>341</v>
      </c>
      <c r="E462" s="3"/>
      <c r="I462" s="86"/>
      <c r="J462" s="86"/>
      <c r="K462" s="86"/>
      <c r="M462" s="86"/>
      <c r="N462" s="86"/>
    </row>
    <row r="463" spans="1:14" x14ac:dyDescent="0.45">
      <c r="A463" s="159" t="s">
        <v>342</v>
      </c>
      <c r="E463" s="3"/>
      <c r="I463" s="86"/>
      <c r="J463" s="86"/>
      <c r="K463" s="86"/>
      <c r="M463" s="86"/>
      <c r="N463" s="86"/>
    </row>
    <row r="464" spans="1:14" x14ac:dyDescent="0.45">
      <c r="A464" s="159" t="s">
        <v>343</v>
      </c>
      <c r="E464" s="3"/>
      <c r="I464" s="86"/>
      <c r="J464" s="86"/>
      <c r="K464" s="86"/>
      <c r="M464" s="86"/>
      <c r="N464" s="86"/>
    </row>
    <row r="465" spans="1:14" x14ac:dyDescent="0.45">
      <c r="A465" s="159" t="s">
        <v>344</v>
      </c>
      <c r="E465" s="3"/>
      <c r="I465" s="86"/>
      <c r="J465" s="86"/>
      <c r="K465" s="86"/>
      <c r="M465" s="86"/>
      <c r="N465" s="86"/>
    </row>
    <row r="466" spans="1:14" x14ac:dyDescent="0.45">
      <c r="A466" s="159" t="s">
        <v>345</v>
      </c>
      <c r="E466" s="3"/>
      <c r="I466" s="86"/>
      <c r="J466" s="86"/>
      <c r="K466" s="86"/>
      <c r="M466" s="86"/>
      <c r="N466" s="86"/>
    </row>
    <row r="467" spans="1:14" x14ac:dyDescent="0.45">
      <c r="A467" s="159" t="s">
        <v>346</v>
      </c>
      <c r="E467" s="3"/>
      <c r="I467" s="86"/>
      <c r="J467" s="86"/>
      <c r="K467" s="86"/>
      <c r="M467" s="86"/>
      <c r="N467" s="86"/>
    </row>
    <row r="468" spans="1:14" x14ac:dyDescent="0.45">
      <c r="A468" s="159" t="s">
        <v>347</v>
      </c>
      <c r="E468" s="3"/>
      <c r="I468" s="86"/>
      <c r="J468" s="86"/>
      <c r="K468" s="86"/>
      <c r="M468" s="86"/>
      <c r="N468" s="86"/>
    </row>
    <row r="469" spans="1:14" x14ac:dyDescent="0.45">
      <c r="A469" s="159" t="s">
        <v>348</v>
      </c>
      <c r="E469" s="3"/>
      <c r="I469" s="86"/>
      <c r="J469" s="86"/>
      <c r="K469" s="86"/>
      <c r="M469" s="86"/>
      <c r="N469" s="86"/>
    </row>
    <row r="470" spans="1:14" x14ac:dyDescent="0.45">
      <c r="A470" s="159" t="s">
        <v>349</v>
      </c>
      <c r="E470" s="3"/>
      <c r="I470" s="86"/>
      <c r="J470" s="86"/>
      <c r="K470" s="86"/>
      <c r="M470" s="86"/>
      <c r="N470" s="86"/>
    </row>
    <row r="471" spans="1:14" x14ac:dyDescent="0.45">
      <c r="A471" s="159" t="s">
        <v>350</v>
      </c>
      <c r="E471" s="3"/>
      <c r="I471" s="86"/>
      <c r="J471" s="86"/>
      <c r="K471" s="86"/>
      <c r="M471" s="86"/>
      <c r="N471" s="86"/>
    </row>
    <row r="472" spans="1:14" x14ac:dyDescent="0.45">
      <c r="A472" s="159" t="s">
        <v>351</v>
      </c>
      <c r="E472" s="3"/>
      <c r="I472" s="86"/>
      <c r="J472" s="86"/>
      <c r="K472" s="86"/>
      <c r="M472" s="86"/>
      <c r="N472" s="86"/>
    </row>
    <row r="473" spans="1:14" x14ac:dyDescent="0.45">
      <c r="A473" s="159" t="s">
        <v>352</v>
      </c>
      <c r="E473" s="3"/>
      <c r="I473" s="86"/>
      <c r="J473" s="86"/>
      <c r="K473" s="86"/>
      <c r="M473" s="86"/>
      <c r="N473" s="86"/>
    </row>
    <row r="474" spans="1:14" x14ac:dyDescent="0.45">
      <c r="A474" s="159" t="s">
        <v>353</v>
      </c>
      <c r="E474" s="3"/>
      <c r="I474" s="86"/>
      <c r="J474" s="86"/>
      <c r="K474" s="86"/>
      <c r="M474" s="86"/>
      <c r="N474" s="86"/>
    </row>
    <row r="475" spans="1:14" x14ac:dyDescent="0.45">
      <c r="A475" s="159" t="s">
        <v>354</v>
      </c>
      <c r="E475" s="3"/>
      <c r="I475" s="86"/>
      <c r="J475" s="86"/>
      <c r="K475" s="86"/>
      <c r="M475" s="86"/>
      <c r="N475" s="86"/>
    </row>
    <row r="476" spans="1:14" x14ac:dyDescent="0.45">
      <c r="A476" s="159" t="s">
        <v>355</v>
      </c>
      <c r="E476" s="3"/>
      <c r="I476" s="86"/>
      <c r="J476" s="86"/>
      <c r="K476" s="86"/>
      <c r="M476" s="86"/>
      <c r="N476" s="86"/>
    </row>
    <row r="477" spans="1:14" x14ac:dyDescent="0.45">
      <c r="A477" s="159" t="s">
        <v>356</v>
      </c>
      <c r="E477" s="3"/>
      <c r="I477" s="86"/>
      <c r="J477" s="86"/>
      <c r="K477" s="86"/>
      <c r="M477" s="86"/>
      <c r="N477" s="86"/>
    </row>
    <row r="478" spans="1:14" x14ac:dyDescent="0.45">
      <c r="A478" s="159" t="s">
        <v>357</v>
      </c>
      <c r="E478" s="3"/>
      <c r="I478" s="86"/>
      <c r="J478" s="86"/>
      <c r="K478" s="86"/>
      <c r="M478" s="86"/>
      <c r="N478" s="86"/>
    </row>
    <row r="479" spans="1:14" x14ac:dyDescent="0.45">
      <c r="A479" s="159" t="s">
        <v>358</v>
      </c>
      <c r="E479" s="3"/>
      <c r="I479" s="86"/>
      <c r="J479" s="86"/>
      <c r="K479" s="86"/>
      <c r="M479" s="86"/>
      <c r="N479" s="86"/>
    </row>
    <row r="480" spans="1:14" x14ac:dyDescent="0.45">
      <c r="A480" s="159" t="s">
        <v>359</v>
      </c>
      <c r="E480" s="3"/>
      <c r="I480" s="86"/>
      <c r="J480" s="86"/>
      <c r="K480" s="86"/>
      <c r="M480" s="86"/>
      <c r="N480" s="86"/>
    </row>
    <row r="481" spans="1:14" x14ac:dyDescent="0.45">
      <c r="A481" s="159" t="s">
        <v>360</v>
      </c>
      <c r="E481" s="3"/>
      <c r="I481" s="86"/>
      <c r="J481" s="86"/>
      <c r="K481" s="86"/>
      <c r="M481" s="86"/>
      <c r="N481" s="86"/>
    </row>
    <row r="482" spans="1:14" x14ac:dyDescent="0.45">
      <c r="A482" s="159" t="s">
        <v>361</v>
      </c>
      <c r="E482" s="3"/>
      <c r="I482" s="86"/>
      <c r="J482" s="86"/>
      <c r="K482" s="86"/>
      <c r="M482" s="86"/>
      <c r="N482" s="86"/>
    </row>
    <row r="483" spans="1:14" x14ac:dyDescent="0.45">
      <c r="A483" s="159" t="s">
        <v>362</v>
      </c>
      <c r="E483" s="3"/>
      <c r="I483" s="86"/>
      <c r="J483" s="86"/>
      <c r="K483" s="86"/>
      <c r="M483" s="86"/>
      <c r="N483" s="86"/>
    </row>
    <row r="484" spans="1:14" x14ac:dyDescent="0.45">
      <c r="A484" s="159" t="s">
        <v>363</v>
      </c>
      <c r="E484" s="3"/>
      <c r="I484" s="86"/>
      <c r="J484" s="86"/>
      <c r="K484" s="86"/>
      <c r="M484" s="86"/>
      <c r="N484" s="86"/>
    </row>
    <row r="485" spans="1:14" x14ac:dyDescent="0.45">
      <c r="A485" s="159" t="s">
        <v>364</v>
      </c>
      <c r="E485" s="3"/>
      <c r="I485" s="86"/>
      <c r="J485" s="86"/>
      <c r="K485" s="86"/>
      <c r="M485" s="86"/>
      <c r="N485" s="86"/>
    </row>
    <row r="486" spans="1:14" x14ac:dyDescent="0.45">
      <c r="A486" s="159" t="s">
        <v>365</v>
      </c>
      <c r="E486" s="3"/>
      <c r="I486" s="86"/>
      <c r="J486" s="86"/>
      <c r="K486" s="86"/>
      <c r="M486" s="86"/>
      <c r="N486" s="86"/>
    </row>
    <row r="487" spans="1:14" x14ac:dyDescent="0.45">
      <c r="A487" s="159" t="s">
        <v>366</v>
      </c>
      <c r="E487" s="3"/>
      <c r="I487" s="86"/>
      <c r="J487" s="86"/>
      <c r="K487" s="86"/>
      <c r="M487" s="86"/>
      <c r="N487" s="86"/>
    </row>
    <row r="488" spans="1:14" x14ac:dyDescent="0.45">
      <c r="A488" s="159" t="s">
        <v>367</v>
      </c>
      <c r="E488" s="3"/>
      <c r="I488" s="86"/>
      <c r="J488" s="86"/>
      <c r="K488" s="86"/>
      <c r="M488" s="86"/>
      <c r="N488" s="86"/>
    </row>
    <row r="489" spans="1:14" x14ac:dyDescent="0.45">
      <c r="A489" s="159" t="s">
        <v>368</v>
      </c>
      <c r="E489" s="3"/>
      <c r="I489" s="86"/>
      <c r="J489" s="86"/>
      <c r="K489" s="86"/>
      <c r="M489" s="86"/>
      <c r="N489" s="86"/>
    </row>
    <row r="490" spans="1:14" x14ac:dyDescent="0.45">
      <c r="A490" s="159" t="s">
        <v>369</v>
      </c>
      <c r="E490" s="3"/>
      <c r="I490" s="86"/>
      <c r="J490" s="86"/>
      <c r="K490" s="86"/>
      <c r="M490" s="86"/>
      <c r="N490" s="86"/>
    </row>
    <row r="491" spans="1:14" x14ac:dyDescent="0.45">
      <c r="A491" s="159" t="s">
        <v>370</v>
      </c>
      <c r="E491" s="3"/>
      <c r="I491" s="86"/>
      <c r="J491" s="86"/>
      <c r="K491" s="86"/>
      <c r="M491" s="86"/>
      <c r="N491" s="86"/>
    </row>
    <row r="492" spans="1:14" x14ac:dyDescent="0.45">
      <c r="A492" s="159" t="s">
        <v>371</v>
      </c>
      <c r="E492" s="3"/>
      <c r="I492" s="86"/>
      <c r="J492" s="86"/>
      <c r="K492" s="86"/>
      <c r="M492" s="86"/>
      <c r="N492" s="86"/>
    </row>
    <row r="493" spans="1:14" x14ac:dyDescent="0.45">
      <c r="A493" s="159" t="s">
        <v>372</v>
      </c>
      <c r="E493" s="3"/>
      <c r="I493" s="86"/>
      <c r="J493" s="86"/>
      <c r="K493" s="86"/>
      <c r="M493" s="86"/>
      <c r="N493" s="86"/>
    </row>
    <row r="494" spans="1:14" x14ac:dyDescent="0.45">
      <c r="A494" s="159" t="s">
        <v>373</v>
      </c>
      <c r="E494" s="3"/>
      <c r="I494" s="86"/>
      <c r="J494" s="86"/>
      <c r="K494" s="86"/>
      <c r="M494" s="86"/>
      <c r="N494" s="86"/>
    </row>
    <row r="495" spans="1:14" x14ac:dyDescent="0.45">
      <c r="A495" s="159" t="s">
        <v>374</v>
      </c>
      <c r="E495" s="3"/>
      <c r="I495" s="86"/>
      <c r="J495" s="86"/>
      <c r="K495" s="86"/>
      <c r="M495" s="86"/>
      <c r="N495" s="86"/>
    </row>
    <row r="496" spans="1:14" x14ac:dyDescent="0.45">
      <c r="A496" s="159" t="s">
        <v>375</v>
      </c>
      <c r="E496" s="3"/>
      <c r="I496" s="86"/>
      <c r="J496" s="86"/>
      <c r="K496" s="86"/>
      <c r="M496" s="86"/>
      <c r="N496" s="86"/>
    </row>
    <row r="497" spans="1:14" x14ac:dyDescent="0.45">
      <c r="A497" s="159" t="s">
        <v>376</v>
      </c>
      <c r="E497" s="3"/>
      <c r="I497" s="86"/>
      <c r="J497" s="86"/>
      <c r="K497" s="86"/>
      <c r="M497" s="86"/>
      <c r="N497" s="86"/>
    </row>
    <row r="498" spans="1:14" x14ac:dyDescent="0.45">
      <c r="A498" s="159" t="s">
        <v>377</v>
      </c>
      <c r="E498" s="3"/>
      <c r="I498" s="86"/>
      <c r="J498" s="86"/>
      <c r="K498" s="86"/>
      <c r="M498" s="86"/>
      <c r="N498" s="86"/>
    </row>
    <row r="499" spans="1:14" x14ac:dyDescent="0.45">
      <c r="A499" s="159" t="s">
        <v>378</v>
      </c>
      <c r="E499" s="3"/>
      <c r="I499" s="86"/>
      <c r="J499" s="86"/>
      <c r="K499" s="86"/>
      <c r="M499" s="86"/>
      <c r="N499" s="86"/>
    </row>
    <row r="500" spans="1:14" x14ac:dyDescent="0.45">
      <c r="A500" s="159" t="s">
        <v>379</v>
      </c>
      <c r="E500" s="3"/>
      <c r="I500" s="86"/>
      <c r="J500" s="86"/>
      <c r="K500" s="86"/>
      <c r="M500" s="86"/>
      <c r="N500" s="86"/>
    </row>
    <row r="501" spans="1:14" x14ac:dyDescent="0.45">
      <c r="A501" s="159" t="s">
        <v>380</v>
      </c>
      <c r="E501" s="3"/>
      <c r="I501" s="86"/>
      <c r="J501" s="86"/>
      <c r="K501" s="86"/>
      <c r="M501" s="86"/>
      <c r="N501" s="86"/>
    </row>
    <row r="502" spans="1:14" x14ac:dyDescent="0.45">
      <c r="A502" s="159" t="s">
        <v>381</v>
      </c>
      <c r="E502" s="3"/>
      <c r="I502" s="86"/>
      <c r="J502" s="86"/>
      <c r="K502" s="86"/>
      <c r="M502" s="86"/>
      <c r="N502" s="86"/>
    </row>
    <row r="503" spans="1:14" x14ac:dyDescent="0.45">
      <c r="A503" s="159" t="s">
        <v>382</v>
      </c>
      <c r="E503" s="3"/>
      <c r="I503" s="86"/>
      <c r="J503" s="86"/>
      <c r="K503" s="86"/>
      <c r="M503" s="86"/>
      <c r="N503" s="86"/>
    </row>
    <row r="504" spans="1:14" x14ac:dyDescent="0.45">
      <c r="A504" s="159" t="s">
        <v>383</v>
      </c>
      <c r="E504" s="3"/>
      <c r="I504" s="86"/>
      <c r="J504" s="86"/>
      <c r="K504" s="86"/>
      <c r="M504" s="86"/>
      <c r="N504" s="86"/>
    </row>
    <row r="505" spans="1:14" x14ac:dyDescent="0.45">
      <c r="A505" s="159" t="s">
        <v>384</v>
      </c>
      <c r="E505" s="3"/>
      <c r="I505" s="86"/>
      <c r="J505" s="86"/>
      <c r="K505" s="86"/>
      <c r="M505" s="86"/>
      <c r="N505" s="86"/>
    </row>
    <row r="506" spans="1:14" x14ac:dyDescent="0.45">
      <c r="A506" s="159" t="s">
        <v>385</v>
      </c>
      <c r="E506" s="3"/>
      <c r="I506" s="86"/>
      <c r="J506" s="86"/>
      <c r="K506" s="86"/>
      <c r="M506" s="86"/>
      <c r="N506" s="86"/>
    </row>
    <row r="507" spans="1:14" x14ac:dyDescent="0.45">
      <c r="A507" s="159" t="s">
        <v>386</v>
      </c>
      <c r="E507" s="3"/>
      <c r="I507" s="86"/>
      <c r="J507" s="86"/>
      <c r="K507" s="86"/>
      <c r="M507" s="86"/>
      <c r="N507" s="86"/>
    </row>
    <row r="508" spans="1:14" x14ac:dyDescent="0.45">
      <c r="A508" s="159" t="s">
        <v>387</v>
      </c>
      <c r="E508" s="3"/>
      <c r="I508" s="86"/>
      <c r="J508" s="86"/>
      <c r="K508" s="86"/>
      <c r="M508" s="86"/>
      <c r="N508" s="86"/>
    </row>
    <row r="509" spans="1:14" x14ac:dyDescent="0.45">
      <c r="A509" s="159" t="s">
        <v>388</v>
      </c>
      <c r="E509" s="3"/>
      <c r="I509" s="86"/>
      <c r="J509" s="86"/>
      <c r="K509" s="86"/>
      <c r="M509" s="86"/>
      <c r="N509" s="86"/>
    </row>
    <row r="510" spans="1:14" x14ac:dyDescent="0.45">
      <c r="A510" s="159" t="s">
        <v>389</v>
      </c>
      <c r="E510" s="3"/>
      <c r="I510" s="86"/>
      <c r="J510" s="86"/>
      <c r="K510" s="86"/>
      <c r="M510" s="86"/>
      <c r="N510" s="86"/>
    </row>
    <row r="511" spans="1:14" x14ac:dyDescent="0.45">
      <c r="A511" s="159" t="s">
        <v>390</v>
      </c>
      <c r="E511" s="3"/>
      <c r="I511" s="86"/>
      <c r="J511" s="86"/>
      <c r="K511" s="86"/>
      <c r="M511" s="86"/>
      <c r="N511" s="86"/>
    </row>
    <row r="512" spans="1:14" x14ac:dyDescent="0.45">
      <c r="A512" s="159" t="s">
        <v>391</v>
      </c>
      <c r="E512" s="3"/>
      <c r="I512" s="86"/>
      <c r="J512" s="86"/>
      <c r="K512" s="86"/>
      <c r="M512" s="86"/>
      <c r="N512" s="86"/>
    </row>
  </sheetData>
  <conditionalFormatting sqref="B144:D154 F144:N154 B120:N143 A119:N119 K117:N118 K110:N114 J115:N116 F115:G116 F117 B155:N187 G188:N198 G199:G214 B242:N511 F235 E234:F234 A120:A232 A237:A512 F215:G232 B188:D232 A234:D235 G234:G235 J234:N235 H233:H236 C240:N241 C237:D239 F237:H239 J237:N239 A86:E88 A3:N85 G86:N88 A89:N109 H199:N232 A110:F114 A115:D117 A118:F118">
    <cfRule type="expression" dxfId="65" priority="80">
      <formula>$H3="Closed"</formula>
    </cfRule>
  </conditionalFormatting>
  <conditionalFormatting sqref="G111 I111:J111">
    <cfRule type="expression" dxfId="64" priority="32">
      <formula>$I111="Closed"</formula>
    </cfRule>
  </conditionalFormatting>
  <conditionalFormatting sqref="H111">
    <cfRule type="expression" dxfId="63" priority="31">
      <formula>$I111="Closed"</formula>
    </cfRule>
  </conditionalFormatting>
  <conditionalFormatting sqref="G112 I112:J112">
    <cfRule type="expression" dxfId="62" priority="30">
      <formula>$I112="Closed"</formula>
    </cfRule>
  </conditionalFormatting>
  <conditionalFormatting sqref="H112">
    <cfRule type="expression" dxfId="61" priority="29">
      <formula>$I112="Closed"</formula>
    </cfRule>
  </conditionalFormatting>
  <conditionalFormatting sqref="G113 I113:J113">
    <cfRule type="expression" dxfId="60" priority="28">
      <formula>$I113="Closed"</formula>
    </cfRule>
  </conditionalFormatting>
  <conditionalFormatting sqref="H113">
    <cfRule type="expression" dxfId="59" priority="27">
      <formula>$I113="Closed"</formula>
    </cfRule>
  </conditionalFormatting>
  <conditionalFormatting sqref="G114 I114:J114 I115:I116">
    <cfRule type="expression" dxfId="58" priority="26">
      <formula>$I114="Closed"</formula>
    </cfRule>
  </conditionalFormatting>
  <conditionalFormatting sqref="H114:H116">
    <cfRule type="expression" dxfId="57" priority="25">
      <formula>$I114="Closed"</formula>
    </cfRule>
  </conditionalFormatting>
  <conditionalFormatting sqref="G117 I117:J117">
    <cfRule type="expression" dxfId="56" priority="24">
      <formula>$I117="Closed"</formula>
    </cfRule>
  </conditionalFormatting>
  <conditionalFormatting sqref="H117">
    <cfRule type="expression" dxfId="55" priority="23">
      <formula>$I117="Closed"</formula>
    </cfRule>
  </conditionalFormatting>
  <conditionalFormatting sqref="G118 I118:J118">
    <cfRule type="expression" dxfId="54" priority="22">
      <formula>$I118="Closed"</formula>
    </cfRule>
  </conditionalFormatting>
  <conditionalFormatting sqref="H118">
    <cfRule type="expression" dxfId="53" priority="21">
      <formula>$I118="Closed"</formula>
    </cfRule>
  </conditionalFormatting>
  <conditionalFormatting sqref="G110 I110:J110">
    <cfRule type="expression" dxfId="52" priority="20">
      <formula>$I110="Closed"</formula>
    </cfRule>
  </conditionalFormatting>
  <conditionalFormatting sqref="H110">
    <cfRule type="expression" dxfId="51" priority="19">
      <formula>$I110="Closed"</formula>
    </cfRule>
  </conditionalFormatting>
  <conditionalFormatting sqref="E115:E117">
    <cfRule type="expression" dxfId="50" priority="18">
      <formula>$H115="Closed"</formula>
    </cfRule>
  </conditionalFormatting>
  <conditionalFormatting sqref="E188:F196 F197:F214">
    <cfRule type="expression" dxfId="49" priority="16">
      <formula>$H188="Closed"</formula>
    </cfRule>
  </conditionalFormatting>
  <conditionalFormatting sqref="E228:E232">
    <cfRule type="expression" dxfId="48" priority="5">
      <formula>$H228="Closed"</formula>
    </cfRule>
  </conditionalFormatting>
  <conditionalFormatting sqref="E197">
    <cfRule type="expression" dxfId="47" priority="12">
      <formula>$H197="Closed"</formula>
    </cfRule>
  </conditionalFormatting>
  <conditionalFormatting sqref="E198:E202">
    <cfRule type="expression" dxfId="46" priority="11">
      <formula>$H198="Closed"</formula>
    </cfRule>
  </conditionalFormatting>
  <conditionalFormatting sqref="E203:E207">
    <cfRule type="expression" dxfId="45" priority="10">
      <formula>$H203="Closed"</formula>
    </cfRule>
  </conditionalFormatting>
  <conditionalFormatting sqref="E208:E212">
    <cfRule type="expression" dxfId="44" priority="9">
      <formula>$H208="Closed"</formula>
    </cfRule>
  </conditionalFormatting>
  <conditionalFormatting sqref="E213:E217">
    <cfRule type="expression" dxfId="43" priority="8">
      <formula>$H213="Closed"</formula>
    </cfRule>
  </conditionalFormatting>
  <conditionalFormatting sqref="E218:E222">
    <cfRule type="expression" dxfId="42" priority="7">
      <formula>$H218="Closed"</formula>
    </cfRule>
  </conditionalFormatting>
  <conditionalFormatting sqref="E223:E227">
    <cfRule type="expression" dxfId="41" priority="6">
      <formula>$H223="Closed"</formula>
    </cfRule>
  </conditionalFormatting>
  <conditionalFormatting sqref="I233:N233 A233:G233 I234:I238">
    <cfRule type="expression" dxfId="40" priority="97">
      <formula>$H236="Closed"</formula>
    </cfRule>
  </conditionalFormatting>
  <conditionalFormatting sqref="A236:G236 J236:N236 B237:B241">
    <cfRule type="expression" dxfId="39" priority="98">
      <formula>#REF!="Closed"</formula>
    </cfRule>
  </conditionalFormatting>
  <conditionalFormatting sqref="E237:E239">
    <cfRule type="expression" dxfId="38" priority="3">
      <formula>#REF!="Closed"</formula>
    </cfRule>
  </conditionalFormatting>
  <conditionalFormatting sqref="I239">
    <cfRule type="expression" dxfId="37" priority="2">
      <formula>$H242="Closed"</formula>
    </cfRule>
  </conditionalFormatting>
  <conditionalFormatting sqref="F86:F88">
    <cfRule type="expression" dxfId="36" priority="1">
      <formula>$H86="Closed"</formula>
    </cfRule>
  </conditionalFormatting>
  <dataValidations count="1">
    <dataValidation type="list" allowBlank="1" showInputMessage="1" showErrorMessage="1" sqref="H3:H84 H88:H102 H105 H110:H118 H130:H239">
      <formula1>"Open,Closed,Cancelled,N/A,Ongoing"</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200"/>
  <sheetViews>
    <sheetView showGridLines="0" zoomScale="70" zoomScaleNormal="70" workbookViewId="0">
      <pane xSplit="1" ySplit="2" topLeftCell="B3" activePane="bottomRight" state="frozen"/>
      <selection pane="topRight" activeCell="B1" sqref="B1"/>
      <selection pane="bottomLeft" activeCell="A3" sqref="A3"/>
      <selection pane="bottomRight" activeCell="E9" sqref="E9"/>
    </sheetView>
  </sheetViews>
  <sheetFormatPr defaultRowHeight="14.25" x14ac:dyDescent="0.45"/>
  <cols>
    <col min="1" max="1" width="13.19921875" style="67" customWidth="1"/>
    <col min="2" max="2" width="47.73046875" style="74" customWidth="1"/>
    <col min="3" max="3" width="17.53125" style="67" customWidth="1"/>
    <col min="4" max="4" width="23.33203125" style="67" customWidth="1"/>
    <col min="5" max="5" width="24.796875" style="67" customWidth="1"/>
    <col min="6" max="6" width="22" style="67" customWidth="1"/>
    <col min="7" max="7" width="32.19921875" style="67" customWidth="1"/>
    <col min="8" max="9" width="17.53125" style="67" customWidth="1"/>
    <col min="10" max="10" width="25" style="67" customWidth="1"/>
    <col min="11" max="11" width="25.33203125" style="67" bestFit="1" customWidth="1"/>
    <col min="12" max="12" width="15.59765625" style="67" customWidth="1"/>
    <col min="13" max="13" width="13.53125" style="67" customWidth="1"/>
    <col min="14" max="14" width="10.9296875" style="67" customWidth="1"/>
    <col min="15" max="15" width="12.59765625" style="67" customWidth="1"/>
    <col min="16" max="16" width="12.59765625" customWidth="1"/>
    <col min="17" max="17" width="20.73046875" style="67" customWidth="1"/>
    <col min="18" max="18" width="21.796875" style="67" customWidth="1"/>
    <col min="19" max="24" width="8.73046875" style="67"/>
    <col min="25" max="25" width="24.265625" style="67" customWidth="1"/>
    <col min="26" max="26" width="16.265625" style="67" customWidth="1"/>
    <col min="27" max="27" width="11.265625" style="67" customWidth="1"/>
  </cols>
  <sheetData>
    <row r="1" spans="1:27" ht="21" x14ac:dyDescent="0.65">
      <c r="A1" s="71" t="s">
        <v>168</v>
      </c>
      <c r="E1" s="75"/>
      <c r="F1" s="117"/>
      <c r="G1" s="100" t="s">
        <v>160</v>
      </c>
      <c r="P1" s="67"/>
      <c r="Z1"/>
      <c r="AA1"/>
    </row>
    <row r="2" spans="1:27" ht="86.55" customHeight="1" x14ac:dyDescent="0.45">
      <c r="A2" s="77" t="s">
        <v>169</v>
      </c>
      <c r="B2" s="79" t="s">
        <v>174</v>
      </c>
      <c r="C2" s="79" t="s">
        <v>132</v>
      </c>
      <c r="D2" s="79" t="s">
        <v>170</v>
      </c>
      <c r="E2" s="79" t="s">
        <v>12</v>
      </c>
      <c r="F2" s="139" t="s">
        <v>172</v>
      </c>
      <c r="G2" s="139" t="s">
        <v>177</v>
      </c>
      <c r="H2" s="139" t="s">
        <v>173</v>
      </c>
      <c r="I2" s="79" t="s">
        <v>171</v>
      </c>
      <c r="J2" s="79" t="s">
        <v>175</v>
      </c>
      <c r="K2" s="79" t="s">
        <v>179</v>
      </c>
      <c r="L2" s="79" t="s">
        <v>180</v>
      </c>
      <c r="M2" s="79" t="s">
        <v>176</v>
      </c>
      <c r="N2" s="122" t="s">
        <v>14</v>
      </c>
      <c r="O2" s="79" t="s">
        <v>178</v>
      </c>
      <c r="P2" s="79" t="s">
        <v>15</v>
      </c>
      <c r="Q2" s="149" t="s">
        <v>395</v>
      </c>
      <c r="Z2"/>
      <c r="AA2"/>
    </row>
    <row r="3" spans="1:27" ht="15.75" x14ac:dyDescent="0.45">
      <c r="A3" s="116"/>
      <c r="B3" s="138"/>
      <c r="C3" s="107"/>
      <c r="D3" s="102"/>
      <c r="E3" s="108"/>
      <c r="F3" s="140"/>
      <c r="G3" s="161"/>
      <c r="H3" s="140"/>
      <c r="I3" s="107"/>
      <c r="J3" s="138"/>
      <c r="K3" s="140"/>
      <c r="L3" s="104"/>
      <c r="M3" s="108"/>
      <c r="N3" s="102"/>
      <c r="O3" s="102"/>
      <c r="P3" s="102"/>
      <c r="Q3" s="147"/>
      <c r="Z3"/>
      <c r="AA3"/>
    </row>
    <row r="4" spans="1:27" ht="15.75" x14ac:dyDescent="0.45">
      <c r="A4" s="116"/>
      <c r="B4" s="137"/>
      <c r="C4" s="107"/>
      <c r="D4" s="102"/>
      <c r="E4" s="108"/>
      <c r="F4" s="140"/>
      <c r="G4" s="161"/>
      <c r="H4" s="140"/>
      <c r="I4" s="107"/>
      <c r="J4" s="142"/>
      <c r="K4" s="140"/>
      <c r="L4" s="104"/>
      <c r="M4" s="113"/>
      <c r="N4" s="102"/>
      <c r="O4" s="102"/>
      <c r="P4" s="102"/>
      <c r="Q4" s="148"/>
      <c r="Z4"/>
      <c r="AA4"/>
    </row>
    <row r="5" spans="1:27" ht="15.75" x14ac:dyDescent="0.45">
      <c r="A5" s="116"/>
      <c r="B5" s="138"/>
      <c r="C5" s="107"/>
      <c r="D5" s="102"/>
      <c r="E5" s="108"/>
      <c r="F5" s="140"/>
      <c r="G5" s="161"/>
      <c r="H5" s="140"/>
      <c r="I5" s="107"/>
      <c r="J5" s="138"/>
      <c r="K5" s="140"/>
      <c r="L5" s="104"/>
      <c r="M5" s="108"/>
      <c r="N5" s="102"/>
      <c r="O5" s="102"/>
      <c r="P5" s="102"/>
      <c r="Q5" s="148"/>
      <c r="Z5"/>
      <c r="AA5"/>
    </row>
    <row r="6" spans="1:27" ht="15.75" x14ac:dyDescent="0.45">
      <c r="A6" s="116"/>
      <c r="B6" s="137"/>
      <c r="C6" s="107"/>
      <c r="D6" s="102"/>
      <c r="E6" s="108"/>
      <c r="F6" s="140"/>
      <c r="G6" s="161"/>
      <c r="H6" s="140"/>
      <c r="I6" s="107"/>
      <c r="J6" s="138"/>
      <c r="K6" s="140"/>
      <c r="L6" s="104"/>
      <c r="M6" s="108"/>
      <c r="N6" s="102"/>
      <c r="O6" s="102"/>
      <c r="P6" s="102"/>
      <c r="Q6" s="148"/>
      <c r="Z6"/>
      <c r="AA6"/>
    </row>
    <row r="7" spans="1:27" ht="15.75" x14ac:dyDescent="0.45">
      <c r="A7" s="116"/>
      <c r="B7" s="137"/>
      <c r="C7" s="107"/>
      <c r="D7" s="102"/>
      <c r="E7" s="108"/>
      <c r="F7" s="140"/>
      <c r="G7" s="161"/>
      <c r="H7" s="140"/>
      <c r="I7" s="107"/>
      <c r="J7" s="138"/>
      <c r="K7" s="140"/>
      <c r="L7" s="104"/>
      <c r="M7" s="108"/>
      <c r="N7" s="102"/>
      <c r="O7" s="102"/>
      <c r="P7" s="102"/>
      <c r="Q7" s="148"/>
      <c r="Z7"/>
      <c r="AA7"/>
    </row>
    <row r="8" spans="1:27" ht="15.75" x14ac:dyDescent="0.45">
      <c r="A8" s="116"/>
      <c r="B8" s="137"/>
      <c r="C8" s="107"/>
      <c r="D8" s="102"/>
      <c r="E8" s="108"/>
      <c r="F8" s="140"/>
      <c r="G8" s="161"/>
      <c r="H8" s="140"/>
      <c r="I8" s="107"/>
      <c r="J8" s="138"/>
      <c r="K8" s="140"/>
      <c r="L8" s="104"/>
      <c r="M8" s="108"/>
      <c r="N8" s="102"/>
      <c r="O8" s="102"/>
      <c r="P8" s="102"/>
      <c r="Q8" s="148"/>
      <c r="Z8"/>
      <c r="AA8"/>
    </row>
    <row r="9" spans="1:27" ht="15.75" x14ac:dyDescent="0.45">
      <c r="A9" s="116"/>
      <c r="B9" s="138"/>
      <c r="C9" s="107"/>
      <c r="D9" s="102"/>
      <c r="E9" s="108"/>
      <c r="F9" s="140"/>
      <c r="G9" s="161"/>
      <c r="H9" s="140"/>
      <c r="I9" s="107"/>
      <c r="J9" s="138"/>
      <c r="K9" s="140"/>
      <c r="L9" s="104"/>
      <c r="M9" s="108"/>
      <c r="N9" s="102"/>
      <c r="O9" s="102"/>
      <c r="P9" s="102"/>
      <c r="Q9" s="148"/>
      <c r="Z9"/>
      <c r="AA9"/>
    </row>
    <row r="10" spans="1:27" ht="15.75" x14ac:dyDescent="0.45">
      <c r="A10" s="116"/>
      <c r="B10" s="137"/>
      <c r="C10" s="107"/>
      <c r="D10" s="102"/>
      <c r="E10" s="108"/>
      <c r="F10" s="140"/>
      <c r="G10" s="161"/>
      <c r="H10" s="140"/>
      <c r="I10" s="107"/>
      <c r="J10" s="138"/>
      <c r="K10" s="140"/>
      <c r="L10" s="104"/>
      <c r="M10" s="108"/>
      <c r="N10" s="102"/>
      <c r="O10" s="102"/>
      <c r="P10" s="102"/>
      <c r="Q10" s="148"/>
      <c r="Z10"/>
      <c r="AA10"/>
    </row>
    <row r="11" spans="1:27" ht="15.75" x14ac:dyDescent="0.45">
      <c r="A11" s="116"/>
      <c r="B11" s="138"/>
      <c r="C11" s="107"/>
      <c r="D11" s="102"/>
      <c r="E11" s="108"/>
      <c r="F11" s="140"/>
      <c r="G11" s="161"/>
      <c r="H11" s="140"/>
      <c r="I11" s="107"/>
      <c r="J11" s="138"/>
      <c r="K11" s="140"/>
      <c r="L11" s="104"/>
      <c r="M11" s="108"/>
      <c r="N11" s="102"/>
      <c r="O11" s="102"/>
      <c r="P11" s="102"/>
      <c r="Q11" s="148"/>
      <c r="Z11"/>
      <c r="AA11"/>
    </row>
    <row r="12" spans="1:27" ht="15.75" x14ac:dyDescent="0.45">
      <c r="A12" s="116"/>
      <c r="B12" s="137"/>
      <c r="C12" s="108"/>
      <c r="D12" s="102"/>
      <c r="E12" s="108"/>
      <c r="F12" s="140"/>
      <c r="G12" s="161"/>
      <c r="H12" s="140"/>
      <c r="I12" s="107"/>
      <c r="J12" s="138"/>
      <c r="K12" s="140"/>
      <c r="L12" s="104"/>
      <c r="M12" s="108"/>
      <c r="N12" s="102"/>
      <c r="O12" s="102"/>
      <c r="P12" s="102"/>
      <c r="Q12" s="148"/>
      <c r="Z12"/>
      <c r="AA12"/>
    </row>
    <row r="13" spans="1:27" ht="15.75" x14ac:dyDescent="0.45">
      <c r="A13" s="116"/>
      <c r="B13" s="138"/>
      <c r="C13" s="108"/>
      <c r="D13" s="102"/>
      <c r="E13" s="108"/>
      <c r="F13" s="140"/>
      <c r="G13" s="161"/>
      <c r="H13" s="140"/>
      <c r="I13" s="107"/>
      <c r="J13" s="138"/>
      <c r="K13" s="140"/>
      <c r="L13" s="104"/>
      <c r="M13" s="108"/>
      <c r="N13" s="102"/>
      <c r="O13" s="102"/>
      <c r="P13" s="102"/>
      <c r="Q13" s="148"/>
      <c r="Z13"/>
      <c r="AA13"/>
    </row>
    <row r="14" spans="1:27" ht="15.75" x14ac:dyDescent="0.45">
      <c r="A14" s="116"/>
      <c r="B14" s="137"/>
      <c r="C14" s="108"/>
      <c r="D14" s="102"/>
      <c r="E14" s="108"/>
      <c r="F14" s="140"/>
      <c r="G14" s="161"/>
      <c r="H14" s="140"/>
      <c r="I14" s="107"/>
      <c r="J14" s="138"/>
      <c r="K14" s="140"/>
      <c r="L14" s="104"/>
      <c r="M14" s="108"/>
      <c r="N14" s="102"/>
      <c r="O14" s="102"/>
      <c r="P14" s="102"/>
      <c r="Q14" s="148"/>
      <c r="Z14"/>
      <c r="AA14"/>
    </row>
    <row r="15" spans="1:27" ht="15.75" x14ac:dyDescent="0.45">
      <c r="A15" s="116"/>
      <c r="B15" s="138"/>
      <c r="C15" s="108"/>
      <c r="D15" s="102"/>
      <c r="E15" s="108"/>
      <c r="F15" s="140"/>
      <c r="G15" s="168"/>
      <c r="H15" s="140"/>
      <c r="I15" s="107"/>
      <c r="J15" s="138"/>
      <c r="K15" s="140"/>
      <c r="L15" s="104"/>
      <c r="M15" s="108"/>
      <c r="N15" s="102"/>
      <c r="O15" s="102"/>
      <c r="P15" s="102"/>
      <c r="Q15" s="148"/>
      <c r="Z15"/>
      <c r="AA15"/>
    </row>
    <row r="16" spans="1:27" ht="15.75" x14ac:dyDescent="0.45">
      <c r="A16" s="116"/>
      <c r="B16" s="137"/>
      <c r="C16" s="107"/>
      <c r="D16" s="102"/>
      <c r="E16" s="108"/>
      <c r="F16" s="141"/>
      <c r="G16" s="161"/>
      <c r="H16" s="140"/>
      <c r="I16" s="107"/>
      <c r="J16" s="138"/>
      <c r="K16" s="140"/>
      <c r="L16" s="104"/>
      <c r="M16" s="108"/>
      <c r="N16" s="102"/>
      <c r="O16" s="102"/>
      <c r="P16" s="102"/>
      <c r="Q16" s="148"/>
      <c r="Z16"/>
      <c r="AA16"/>
    </row>
    <row r="17" spans="1:27" ht="15.75" x14ac:dyDescent="0.45">
      <c r="A17" s="116"/>
      <c r="B17" s="138"/>
      <c r="C17" s="107"/>
      <c r="D17" s="102"/>
      <c r="E17" s="108"/>
      <c r="F17" s="140"/>
      <c r="G17" s="161"/>
      <c r="H17" s="140"/>
      <c r="I17" s="107"/>
      <c r="J17" s="138"/>
      <c r="K17" s="140"/>
      <c r="L17" s="104"/>
      <c r="M17" s="108"/>
      <c r="N17" s="102"/>
      <c r="O17" s="104"/>
      <c r="P17" s="102"/>
      <c r="Q17" s="148"/>
      <c r="Z17"/>
      <c r="AA17"/>
    </row>
    <row r="18" spans="1:27" ht="15.75" x14ac:dyDescent="0.45">
      <c r="A18" s="116"/>
      <c r="B18" s="137"/>
      <c r="C18" s="107"/>
      <c r="D18" s="102"/>
      <c r="E18" s="108"/>
      <c r="F18" s="140"/>
      <c r="G18" s="168"/>
      <c r="H18" s="140"/>
      <c r="I18" s="107"/>
      <c r="J18" s="138"/>
      <c r="K18" s="140"/>
      <c r="L18" s="104"/>
      <c r="M18" s="108"/>
      <c r="N18" s="102"/>
      <c r="O18" s="102"/>
      <c r="P18" s="102"/>
      <c r="Q18" s="148"/>
      <c r="Z18"/>
      <c r="AA18"/>
    </row>
    <row r="19" spans="1:27" x14ac:dyDescent="0.45">
      <c r="A19" s="116"/>
      <c r="B19" s="104"/>
      <c r="C19" s="107"/>
      <c r="D19" s="102"/>
      <c r="E19" s="102"/>
      <c r="F19" s="102"/>
      <c r="G19" s="104"/>
      <c r="H19" s="107"/>
      <c r="I19" s="107"/>
      <c r="J19" s="104"/>
      <c r="K19" s="104"/>
      <c r="L19" s="104"/>
      <c r="M19" s="108"/>
      <c r="N19" s="102"/>
      <c r="O19" s="102"/>
      <c r="P19" s="102"/>
      <c r="Q19" s="101"/>
      <c r="Z19"/>
      <c r="AA19"/>
    </row>
    <row r="20" spans="1:27" x14ac:dyDescent="0.45">
      <c r="A20" s="116"/>
      <c r="B20" s="104"/>
      <c r="C20" s="107"/>
      <c r="D20" s="102"/>
      <c r="E20" s="102"/>
      <c r="F20" s="102"/>
      <c r="G20" s="104"/>
      <c r="H20" s="107"/>
      <c r="I20" s="107"/>
      <c r="J20" s="104"/>
      <c r="K20" s="104"/>
      <c r="L20" s="104"/>
      <c r="M20" s="108"/>
      <c r="N20" s="102"/>
      <c r="O20" s="102"/>
      <c r="P20" s="102"/>
      <c r="Q20" s="101"/>
      <c r="Z20"/>
      <c r="AA20"/>
    </row>
    <row r="21" spans="1:27" x14ac:dyDescent="0.45">
      <c r="A21" s="116"/>
      <c r="B21" s="104"/>
      <c r="C21" s="107"/>
      <c r="D21" s="102"/>
      <c r="E21" s="102"/>
      <c r="F21" s="102"/>
      <c r="G21" s="104"/>
      <c r="H21" s="107"/>
      <c r="I21" s="107"/>
      <c r="J21" s="104"/>
      <c r="K21" s="104"/>
      <c r="L21" s="104"/>
      <c r="M21" s="108"/>
      <c r="N21" s="102"/>
      <c r="O21" s="102"/>
      <c r="P21" s="102"/>
      <c r="Q21" s="101"/>
      <c r="Z21"/>
      <c r="AA21"/>
    </row>
    <row r="22" spans="1:27" x14ac:dyDescent="0.45">
      <c r="A22" s="116"/>
      <c r="B22" s="104"/>
      <c r="C22" s="108"/>
      <c r="D22" s="102"/>
      <c r="E22" s="102"/>
      <c r="F22" s="102"/>
      <c r="G22" s="104"/>
      <c r="H22" s="108"/>
      <c r="I22" s="107"/>
      <c r="J22" s="104"/>
      <c r="K22" s="104"/>
      <c r="L22" s="104"/>
      <c r="M22" s="108"/>
      <c r="N22" s="102"/>
      <c r="O22" s="102"/>
      <c r="P22" s="102"/>
      <c r="Q22" s="101"/>
      <c r="Z22"/>
      <c r="AA22"/>
    </row>
    <row r="23" spans="1:27" x14ac:dyDescent="0.45">
      <c r="A23" s="116"/>
      <c r="B23" s="104"/>
      <c r="C23" s="107"/>
      <c r="D23" s="102"/>
      <c r="E23" s="102"/>
      <c r="F23" s="102"/>
      <c r="G23" s="104"/>
      <c r="H23" s="107"/>
      <c r="I23" s="107"/>
      <c r="J23" s="104"/>
      <c r="K23" s="104"/>
      <c r="L23" s="104"/>
      <c r="M23" s="108"/>
      <c r="N23" s="102"/>
      <c r="O23" s="102"/>
      <c r="P23" s="102"/>
      <c r="Q23" s="101"/>
      <c r="Z23"/>
      <c r="AA23"/>
    </row>
    <row r="24" spans="1:27" x14ac:dyDescent="0.45">
      <c r="A24" s="116"/>
      <c r="B24" s="104"/>
      <c r="C24" s="108"/>
      <c r="D24" s="102"/>
      <c r="E24" s="102"/>
      <c r="F24" s="102"/>
      <c r="G24" s="104"/>
      <c r="H24" s="108"/>
      <c r="I24" s="107"/>
      <c r="J24" s="104"/>
      <c r="K24" s="104"/>
      <c r="L24" s="104"/>
      <c r="M24" s="108"/>
      <c r="N24" s="102"/>
      <c r="O24" s="102"/>
      <c r="P24" s="102"/>
      <c r="Q24" s="101"/>
      <c r="Z24"/>
      <c r="AA24"/>
    </row>
    <row r="25" spans="1:27" x14ac:dyDescent="0.45">
      <c r="A25" s="116"/>
      <c r="B25" s="104"/>
      <c r="C25" s="107"/>
      <c r="D25" s="102"/>
      <c r="E25" s="102"/>
      <c r="F25" s="102"/>
      <c r="G25" s="104"/>
      <c r="H25" s="107"/>
      <c r="I25" s="107"/>
      <c r="J25" s="104"/>
      <c r="K25" s="104"/>
      <c r="L25" s="104"/>
      <c r="M25" s="108"/>
      <c r="N25" s="102"/>
      <c r="O25" s="102"/>
      <c r="P25" s="102"/>
      <c r="Q25" s="101"/>
      <c r="Z25"/>
      <c r="AA25"/>
    </row>
    <row r="26" spans="1:27" x14ac:dyDescent="0.45">
      <c r="A26" s="116"/>
      <c r="B26" s="104"/>
      <c r="C26" s="107"/>
      <c r="D26" s="102"/>
      <c r="E26" s="102"/>
      <c r="F26" s="102"/>
      <c r="G26" s="104"/>
      <c r="H26" s="107"/>
      <c r="I26" s="107"/>
      <c r="J26" s="104"/>
      <c r="K26" s="104"/>
      <c r="L26" s="104"/>
      <c r="M26" s="108"/>
      <c r="N26" s="102"/>
      <c r="O26" s="102"/>
      <c r="P26" s="102"/>
      <c r="Q26" s="101"/>
      <c r="Z26"/>
      <c r="AA26"/>
    </row>
    <row r="27" spans="1:27" x14ac:dyDescent="0.45">
      <c r="A27" s="116"/>
      <c r="B27" s="104"/>
      <c r="C27" s="108"/>
      <c r="D27" s="102"/>
      <c r="E27" s="102"/>
      <c r="F27" s="102"/>
      <c r="G27" s="104"/>
      <c r="H27" s="108"/>
      <c r="I27" s="107"/>
      <c r="J27" s="104"/>
      <c r="K27" s="104"/>
      <c r="L27" s="104"/>
      <c r="M27" s="108"/>
      <c r="N27" s="102"/>
      <c r="O27" s="102"/>
      <c r="P27" s="102"/>
      <c r="Q27" s="101"/>
      <c r="Z27"/>
      <c r="AA27"/>
    </row>
    <row r="28" spans="1:27" x14ac:dyDescent="0.45">
      <c r="A28" s="116"/>
      <c r="B28" s="104"/>
      <c r="C28" s="107"/>
      <c r="D28" s="102"/>
      <c r="E28" s="102"/>
      <c r="F28" s="102"/>
      <c r="G28" s="104"/>
      <c r="H28" s="107"/>
      <c r="I28" s="107"/>
      <c r="J28" s="104"/>
      <c r="K28" s="104"/>
      <c r="L28" s="104"/>
      <c r="M28" s="108"/>
      <c r="N28" s="102"/>
      <c r="O28" s="104"/>
      <c r="P28" s="102"/>
      <c r="Q28" s="101"/>
      <c r="Z28"/>
      <c r="AA28"/>
    </row>
    <row r="29" spans="1:27" x14ac:dyDescent="0.45">
      <c r="A29" s="116"/>
      <c r="B29" s="104"/>
      <c r="C29" s="107"/>
      <c r="D29" s="102"/>
      <c r="E29" s="102"/>
      <c r="F29" s="102"/>
      <c r="G29" s="104"/>
      <c r="H29" s="107"/>
      <c r="I29" s="107"/>
      <c r="J29" s="104"/>
      <c r="K29" s="104"/>
      <c r="L29" s="104"/>
      <c r="M29" s="108"/>
      <c r="N29" s="102"/>
      <c r="O29" s="102"/>
      <c r="P29" s="102"/>
      <c r="Q29" s="101"/>
      <c r="Z29"/>
      <c r="AA29"/>
    </row>
    <row r="30" spans="1:27" x14ac:dyDescent="0.45">
      <c r="A30" s="116"/>
      <c r="B30" s="104"/>
      <c r="C30" s="108"/>
      <c r="D30" s="102"/>
      <c r="E30" s="102"/>
      <c r="F30" s="102"/>
      <c r="G30" s="104"/>
      <c r="H30" s="108"/>
      <c r="I30" s="107"/>
      <c r="J30" s="104"/>
      <c r="K30" s="104"/>
      <c r="L30" s="104"/>
      <c r="M30" s="108"/>
      <c r="N30" s="102"/>
      <c r="O30" s="102"/>
      <c r="P30" s="102"/>
      <c r="Q30" s="101"/>
      <c r="Z30"/>
      <c r="AA30"/>
    </row>
    <row r="31" spans="1:27" x14ac:dyDescent="0.45">
      <c r="A31" s="116"/>
      <c r="B31" s="104"/>
      <c r="C31" s="107"/>
      <c r="D31" s="102"/>
      <c r="E31" s="102"/>
      <c r="F31" s="102"/>
      <c r="G31" s="104"/>
      <c r="H31" s="107"/>
      <c r="I31" s="107"/>
      <c r="J31" s="104"/>
      <c r="K31" s="104"/>
      <c r="L31" s="104"/>
      <c r="M31" s="108"/>
      <c r="N31" s="102"/>
      <c r="O31" s="102"/>
      <c r="P31" s="102"/>
      <c r="Q31" s="101"/>
      <c r="Z31"/>
      <c r="AA31"/>
    </row>
    <row r="32" spans="1:27" x14ac:dyDescent="0.45">
      <c r="A32" s="116"/>
      <c r="B32" s="104"/>
      <c r="C32" s="108"/>
      <c r="D32" s="102"/>
      <c r="E32" s="102"/>
      <c r="F32" s="102"/>
      <c r="G32" s="104"/>
      <c r="H32" s="108"/>
      <c r="I32" s="107"/>
      <c r="J32" s="104"/>
      <c r="K32" s="104"/>
      <c r="L32" s="104"/>
      <c r="M32" s="108"/>
      <c r="N32" s="102"/>
      <c r="O32" s="102"/>
      <c r="P32" s="102"/>
      <c r="Q32" s="101"/>
      <c r="Z32"/>
      <c r="AA32"/>
    </row>
    <row r="33" spans="1:27" x14ac:dyDescent="0.45">
      <c r="A33" s="116"/>
      <c r="B33" s="104"/>
      <c r="C33" s="107"/>
      <c r="D33" s="102"/>
      <c r="E33" s="102"/>
      <c r="F33" s="102"/>
      <c r="G33" s="104"/>
      <c r="H33" s="107"/>
      <c r="I33" s="107"/>
      <c r="J33" s="105"/>
      <c r="K33" s="105"/>
      <c r="L33" s="105"/>
      <c r="M33" s="108"/>
      <c r="N33" s="102"/>
      <c r="O33" s="102"/>
      <c r="P33" s="102"/>
      <c r="Q33" s="101"/>
      <c r="Z33"/>
      <c r="AA33"/>
    </row>
    <row r="34" spans="1:27" x14ac:dyDescent="0.45">
      <c r="A34" s="116"/>
      <c r="B34" s="104"/>
      <c r="C34" s="107"/>
      <c r="D34" s="102"/>
      <c r="E34" s="102"/>
      <c r="F34" s="102"/>
      <c r="G34" s="104"/>
      <c r="H34" s="107"/>
      <c r="I34" s="107"/>
      <c r="J34" s="104"/>
      <c r="K34" s="104"/>
      <c r="L34" s="104"/>
      <c r="M34" s="108"/>
      <c r="N34" s="102"/>
      <c r="O34" s="102"/>
      <c r="P34" s="102"/>
      <c r="Q34" s="101"/>
      <c r="Z34"/>
      <c r="AA34"/>
    </row>
    <row r="35" spans="1:27" x14ac:dyDescent="0.45">
      <c r="A35" s="116"/>
      <c r="B35" s="104"/>
      <c r="C35" s="108"/>
      <c r="D35" s="102"/>
      <c r="E35" s="102"/>
      <c r="F35" s="102"/>
      <c r="G35" s="104"/>
      <c r="H35" s="108"/>
      <c r="I35" s="107"/>
      <c r="J35" s="104"/>
      <c r="K35" s="104"/>
      <c r="L35" s="104"/>
      <c r="M35" s="108"/>
      <c r="N35" s="102"/>
      <c r="O35" s="102"/>
      <c r="P35" s="102"/>
      <c r="Q35" s="101"/>
      <c r="Z35"/>
      <c r="AA35"/>
    </row>
    <row r="36" spans="1:27" x14ac:dyDescent="0.45">
      <c r="A36" s="116"/>
      <c r="B36" s="104"/>
      <c r="C36" s="107"/>
      <c r="D36" s="102"/>
      <c r="E36" s="102"/>
      <c r="F36" s="102"/>
      <c r="G36" s="104"/>
      <c r="H36" s="107"/>
      <c r="I36" s="107"/>
      <c r="J36" s="104"/>
      <c r="K36" s="104"/>
      <c r="L36" s="104"/>
      <c r="M36" s="108"/>
      <c r="N36" s="102"/>
      <c r="O36" s="102"/>
      <c r="P36" s="102"/>
      <c r="Q36" s="101"/>
      <c r="Z36"/>
      <c r="AA36"/>
    </row>
    <row r="37" spans="1:27" x14ac:dyDescent="0.45">
      <c r="A37" s="116"/>
      <c r="B37" s="104"/>
      <c r="C37" s="108"/>
      <c r="D37" s="102"/>
      <c r="E37" s="102"/>
      <c r="F37" s="102"/>
      <c r="G37" s="104"/>
      <c r="H37" s="108"/>
      <c r="I37" s="107"/>
      <c r="J37" s="104"/>
      <c r="K37" s="104"/>
      <c r="L37" s="104"/>
      <c r="M37" s="108"/>
      <c r="N37" s="102"/>
      <c r="O37" s="102"/>
      <c r="P37" s="102"/>
      <c r="Q37" s="101"/>
      <c r="Z37"/>
      <c r="AA37"/>
    </row>
    <row r="38" spans="1:27" x14ac:dyDescent="0.45">
      <c r="A38" s="116"/>
      <c r="B38" s="104"/>
      <c r="C38" s="107"/>
      <c r="D38" s="102"/>
      <c r="E38" s="102"/>
      <c r="F38" s="102"/>
      <c r="G38" s="104"/>
      <c r="H38" s="107"/>
      <c r="I38" s="107"/>
      <c r="J38" s="104"/>
      <c r="K38" s="104"/>
      <c r="L38" s="104"/>
      <c r="M38" s="108"/>
      <c r="N38" s="102"/>
      <c r="O38" s="102"/>
      <c r="P38" s="102"/>
      <c r="Q38" s="101"/>
      <c r="Z38"/>
      <c r="AA38"/>
    </row>
    <row r="39" spans="1:27" x14ac:dyDescent="0.45">
      <c r="A39" s="116"/>
      <c r="B39" s="104"/>
      <c r="C39" s="108"/>
      <c r="D39" s="102"/>
      <c r="E39" s="102"/>
      <c r="F39" s="102"/>
      <c r="G39" s="104"/>
      <c r="H39" s="108"/>
      <c r="I39" s="107"/>
      <c r="J39" s="104"/>
      <c r="K39" s="104"/>
      <c r="L39" s="104"/>
      <c r="M39" s="108"/>
      <c r="N39" s="102"/>
      <c r="O39" s="102"/>
      <c r="P39" s="102"/>
      <c r="Q39" s="101"/>
      <c r="Z39"/>
      <c r="AA39"/>
    </row>
    <row r="40" spans="1:27" x14ac:dyDescent="0.45">
      <c r="A40" s="116"/>
      <c r="B40" s="104"/>
      <c r="C40" s="107"/>
      <c r="D40" s="102"/>
      <c r="E40" s="108"/>
      <c r="F40" s="102"/>
      <c r="G40" s="104"/>
      <c r="H40" s="107"/>
      <c r="I40" s="107"/>
      <c r="J40" s="104"/>
      <c r="K40" s="104"/>
      <c r="L40" s="104"/>
      <c r="M40" s="108"/>
      <c r="N40" s="102"/>
      <c r="O40" s="102"/>
      <c r="P40" s="102"/>
      <c r="Q40" s="101"/>
      <c r="Z40"/>
      <c r="AA40"/>
    </row>
    <row r="41" spans="1:27" x14ac:dyDescent="0.45">
      <c r="A41" s="116"/>
      <c r="B41" s="104"/>
      <c r="C41" s="102"/>
      <c r="D41" s="102"/>
      <c r="E41" s="102"/>
      <c r="F41" s="102"/>
      <c r="G41" s="104"/>
      <c r="H41" s="102"/>
      <c r="I41" s="107"/>
      <c r="J41" s="104"/>
      <c r="K41" s="104"/>
      <c r="L41" s="104"/>
      <c r="M41" s="102"/>
      <c r="N41" s="102"/>
      <c r="O41" s="104"/>
      <c r="P41" s="102"/>
      <c r="Q41" s="101"/>
      <c r="Z41"/>
      <c r="AA41"/>
    </row>
    <row r="42" spans="1:27" x14ac:dyDescent="0.45">
      <c r="A42" s="116"/>
      <c r="B42" s="104"/>
      <c r="C42" s="104"/>
      <c r="D42" s="102"/>
      <c r="E42" s="102"/>
      <c r="F42" s="102"/>
      <c r="G42" s="104"/>
      <c r="H42" s="104"/>
      <c r="I42" s="107"/>
      <c r="J42" s="104"/>
      <c r="K42" s="104"/>
      <c r="L42" s="104"/>
      <c r="M42" s="102"/>
      <c r="N42" s="102"/>
      <c r="O42" s="102"/>
      <c r="P42" s="102"/>
      <c r="Q42" s="101"/>
      <c r="Z42"/>
      <c r="AA42"/>
    </row>
    <row r="43" spans="1:27" x14ac:dyDescent="0.45">
      <c r="A43" s="116"/>
      <c r="B43" s="114"/>
      <c r="C43" s="104"/>
      <c r="D43" s="102"/>
      <c r="E43" s="102"/>
      <c r="F43" s="102"/>
      <c r="G43" s="104"/>
      <c r="H43" s="104"/>
      <c r="I43" s="107"/>
      <c r="J43" s="104"/>
      <c r="K43" s="104"/>
      <c r="L43" s="104"/>
      <c r="M43" s="102"/>
      <c r="N43" s="102"/>
      <c r="O43" s="102"/>
      <c r="P43" s="102"/>
      <c r="Q43" s="101"/>
      <c r="Z43"/>
      <c r="AA43"/>
    </row>
    <row r="44" spans="1:27" x14ac:dyDescent="0.45">
      <c r="A44" s="116"/>
      <c r="B44" s="104"/>
      <c r="C44" s="102"/>
      <c r="D44" s="102"/>
      <c r="E44" s="102"/>
      <c r="F44" s="102"/>
      <c r="G44" s="104"/>
      <c r="H44" s="102"/>
      <c r="I44" s="107"/>
      <c r="J44" s="104"/>
      <c r="K44" s="104"/>
      <c r="L44" s="104"/>
      <c r="M44" s="102"/>
      <c r="N44" s="102"/>
      <c r="O44" s="102"/>
      <c r="P44" s="102"/>
      <c r="Q44" s="101"/>
      <c r="Z44"/>
      <c r="AA44"/>
    </row>
    <row r="45" spans="1:27" x14ac:dyDescent="0.45">
      <c r="A45" s="116"/>
      <c r="B45" s="114"/>
      <c r="C45" s="104"/>
      <c r="D45" s="102"/>
      <c r="E45" s="102"/>
      <c r="F45" s="102"/>
      <c r="G45" s="104"/>
      <c r="H45" s="104"/>
      <c r="I45" s="107"/>
      <c r="J45" s="104"/>
      <c r="K45" s="104"/>
      <c r="L45" s="104"/>
      <c r="M45" s="102"/>
      <c r="N45" s="102"/>
      <c r="O45" s="102"/>
      <c r="P45" s="102"/>
      <c r="Q45" s="101"/>
      <c r="Z45"/>
      <c r="AA45"/>
    </row>
    <row r="46" spans="1:27" x14ac:dyDescent="0.45">
      <c r="A46" s="116"/>
      <c r="B46" s="114"/>
      <c r="C46" s="104"/>
      <c r="D46" s="102"/>
      <c r="E46" s="102"/>
      <c r="F46" s="102"/>
      <c r="G46" s="104"/>
      <c r="H46" s="104"/>
      <c r="I46" s="107"/>
      <c r="J46" s="104"/>
      <c r="K46" s="104"/>
      <c r="L46" s="104"/>
      <c r="M46" s="102"/>
      <c r="N46" s="102"/>
      <c r="O46" s="102"/>
      <c r="P46" s="102"/>
      <c r="Q46" s="101"/>
      <c r="Z46"/>
      <c r="AA46"/>
    </row>
    <row r="47" spans="1:27" x14ac:dyDescent="0.45">
      <c r="A47" s="116"/>
      <c r="B47" s="114"/>
      <c r="C47" s="104"/>
      <c r="D47" s="102"/>
      <c r="E47" s="102"/>
      <c r="F47" s="102"/>
      <c r="G47" s="104"/>
      <c r="H47" s="104"/>
      <c r="I47" s="107"/>
      <c r="J47" s="104"/>
      <c r="K47" s="104"/>
      <c r="L47" s="104"/>
      <c r="M47" s="102"/>
      <c r="N47" s="102"/>
      <c r="O47" s="102"/>
      <c r="P47" s="102"/>
      <c r="Q47" s="101"/>
      <c r="Z47"/>
      <c r="AA47"/>
    </row>
    <row r="48" spans="1:27" x14ac:dyDescent="0.45">
      <c r="A48" s="116"/>
      <c r="B48" s="114"/>
      <c r="C48" s="104"/>
      <c r="D48" s="102"/>
      <c r="E48" s="102"/>
      <c r="F48" s="102"/>
      <c r="G48" s="104"/>
      <c r="H48" s="104"/>
      <c r="I48" s="107"/>
      <c r="J48" s="104"/>
      <c r="K48" s="104"/>
      <c r="L48" s="104"/>
      <c r="M48" s="102"/>
      <c r="N48" s="102"/>
      <c r="O48" s="102"/>
      <c r="P48" s="102"/>
      <c r="Q48" s="101"/>
      <c r="Z48"/>
      <c r="AA48"/>
    </row>
    <row r="49" spans="1:27" x14ac:dyDescent="0.45">
      <c r="A49" s="116"/>
      <c r="B49" s="114"/>
      <c r="C49" s="104"/>
      <c r="D49" s="102"/>
      <c r="E49" s="102"/>
      <c r="F49" s="102"/>
      <c r="G49" s="104"/>
      <c r="H49" s="104"/>
      <c r="I49" s="107"/>
      <c r="J49" s="104"/>
      <c r="K49" s="104"/>
      <c r="L49" s="104"/>
      <c r="M49" s="102"/>
      <c r="N49" s="102"/>
      <c r="O49" s="102"/>
      <c r="P49" s="102"/>
      <c r="Q49" s="101"/>
      <c r="Z49"/>
      <c r="AA49"/>
    </row>
    <row r="50" spans="1:27" x14ac:dyDescent="0.45">
      <c r="A50" s="116"/>
      <c r="B50" s="114"/>
      <c r="C50" s="104"/>
      <c r="D50" s="102"/>
      <c r="E50" s="102"/>
      <c r="F50" s="102"/>
      <c r="G50" s="104"/>
      <c r="H50" s="104"/>
      <c r="I50" s="107"/>
      <c r="J50" s="104"/>
      <c r="K50" s="104"/>
      <c r="L50" s="104"/>
      <c r="M50" s="102"/>
      <c r="N50" s="102"/>
      <c r="O50" s="102"/>
      <c r="P50" s="102"/>
      <c r="Q50" s="101"/>
      <c r="Z50"/>
      <c r="AA50"/>
    </row>
    <row r="51" spans="1:27" x14ac:dyDescent="0.45">
      <c r="A51" s="116"/>
      <c r="B51" s="114"/>
      <c r="C51" s="104"/>
      <c r="D51" s="102"/>
      <c r="E51" s="102"/>
      <c r="F51" s="102"/>
      <c r="G51" s="104"/>
      <c r="H51" s="104"/>
      <c r="I51" s="107"/>
      <c r="J51" s="104"/>
      <c r="K51" s="104"/>
      <c r="L51" s="104"/>
      <c r="M51" s="102"/>
      <c r="N51" s="102"/>
      <c r="O51" s="102"/>
      <c r="P51" s="102"/>
      <c r="Q51" s="101"/>
      <c r="Z51"/>
      <c r="AA51"/>
    </row>
    <row r="52" spans="1:27" x14ac:dyDescent="0.45">
      <c r="A52" s="116"/>
      <c r="B52" s="114"/>
      <c r="C52" s="104"/>
      <c r="D52" s="102"/>
      <c r="E52" s="102"/>
      <c r="F52" s="102"/>
      <c r="G52" s="104"/>
      <c r="H52" s="104"/>
      <c r="I52" s="107"/>
      <c r="J52" s="104"/>
      <c r="K52" s="104"/>
      <c r="L52" s="104"/>
      <c r="M52" s="102"/>
      <c r="N52" s="102"/>
      <c r="O52" s="102"/>
      <c r="P52" s="102"/>
      <c r="Q52" s="101"/>
      <c r="Z52"/>
      <c r="AA52"/>
    </row>
    <row r="53" spans="1:27" x14ac:dyDescent="0.45">
      <c r="A53" s="116"/>
      <c r="B53" s="114"/>
      <c r="C53" s="104"/>
      <c r="D53" s="102"/>
      <c r="E53" s="102"/>
      <c r="F53" s="102"/>
      <c r="G53" s="104"/>
      <c r="H53" s="104"/>
      <c r="I53" s="107"/>
      <c r="J53" s="104"/>
      <c r="K53" s="104"/>
      <c r="L53" s="104"/>
      <c r="M53" s="102"/>
      <c r="N53" s="102"/>
      <c r="O53" s="102"/>
      <c r="P53" s="102"/>
      <c r="Q53" s="101"/>
      <c r="Z53"/>
      <c r="AA53"/>
    </row>
    <row r="54" spans="1:27" x14ac:dyDescent="0.45">
      <c r="A54" s="116"/>
      <c r="B54" s="114"/>
      <c r="C54" s="104"/>
      <c r="D54" s="102"/>
      <c r="E54" s="102"/>
      <c r="F54" s="102"/>
      <c r="G54" s="104"/>
      <c r="H54" s="104"/>
      <c r="I54" s="107"/>
      <c r="J54" s="104"/>
      <c r="K54" s="104"/>
      <c r="L54" s="104"/>
      <c r="M54" s="102"/>
      <c r="N54" s="102"/>
      <c r="O54" s="102"/>
      <c r="P54" s="102"/>
      <c r="Q54" s="101"/>
      <c r="Z54"/>
      <c r="AA54"/>
    </row>
    <row r="55" spans="1:27" x14ac:dyDescent="0.45">
      <c r="A55" s="116"/>
      <c r="B55" s="114"/>
      <c r="C55" s="104"/>
      <c r="D55" s="102"/>
      <c r="E55" s="102"/>
      <c r="F55" s="102"/>
      <c r="G55" s="104"/>
      <c r="H55" s="104"/>
      <c r="I55" s="107"/>
      <c r="J55" s="104"/>
      <c r="K55" s="104"/>
      <c r="L55" s="104"/>
      <c r="M55" s="102"/>
      <c r="N55" s="102"/>
      <c r="O55" s="102"/>
      <c r="P55" s="102"/>
      <c r="Q55" s="101"/>
      <c r="Z55"/>
      <c r="AA55"/>
    </row>
    <row r="56" spans="1:27" x14ac:dyDescent="0.45">
      <c r="A56" s="116"/>
      <c r="B56" s="104"/>
      <c r="C56" s="102"/>
      <c r="D56" s="102"/>
      <c r="E56" s="102"/>
      <c r="F56" s="102"/>
      <c r="G56" s="104"/>
      <c r="H56" s="102"/>
      <c r="I56" s="107"/>
      <c r="J56" s="104"/>
      <c r="K56" s="104"/>
      <c r="L56" s="104"/>
      <c r="M56" s="102"/>
      <c r="N56" s="102"/>
      <c r="O56" s="102"/>
      <c r="P56" s="102"/>
      <c r="Q56" s="101"/>
      <c r="Z56"/>
      <c r="AA56"/>
    </row>
    <row r="57" spans="1:27" x14ac:dyDescent="0.45">
      <c r="A57" s="116"/>
      <c r="B57" s="104"/>
      <c r="C57" s="102"/>
      <c r="D57" s="102"/>
      <c r="E57" s="102"/>
      <c r="F57" s="102"/>
      <c r="G57" s="104"/>
      <c r="H57" s="102"/>
      <c r="I57" s="107"/>
      <c r="J57" s="104"/>
      <c r="K57" s="104"/>
      <c r="L57" s="104"/>
      <c r="M57" s="102"/>
      <c r="N57" s="102"/>
      <c r="O57" s="102"/>
      <c r="P57" s="102"/>
      <c r="Q57" s="101"/>
      <c r="Z57"/>
      <c r="AA57"/>
    </row>
    <row r="58" spans="1:27" x14ac:dyDescent="0.45">
      <c r="A58" s="116"/>
      <c r="B58" s="104"/>
      <c r="C58" s="102"/>
      <c r="D58" s="102"/>
      <c r="E58" s="102"/>
      <c r="F58" s="102"/>
      <c r="G58" s="104"/>
      <c r="H58" s="102"/>
      <c r="I58" s="107"/>
      <c r="J58" s="104"/>
      <c r="K58" s="104"/>
      <c r="L58" s="104"/>
      <c r="M58" s="102"/>
      <c r="N58" s="102"/>
      <c r="O58" s="102"/>
      <c r="P58" s="102"/>
      <c r="Q58" s="101"/>
      <c r="Z58"/>
      <c r="AA58"/>
    </row>
    <row r="59" spans="1:27" x14ac:dyDescent="0.45">
      <c r="A59" s="116"/>
      <c r="B59" s="104"/>
      <c r="C59" s="102"/>
      <c r="D59" s="102"/>
      <c r="E59" s="102"/>
      <c r="F59" s="102"/>
      <c r="G59" s="104"/>
      <c r="H59" s="102"/>
      <c r="I59" s="107"/>
      <c r="J59" s="104"/>
      <c r="K59" s="104"/>
      <c r="L59" s="104"/>
      <c r="M59" s="102"/>
      <c r="N59" s="102"/>
      <c r="O59" s="102"/>
      <c r="P59" s="102"/>
      <c r="Q59" s="101"/>
      <c r="Z59"/>
      <c r="AA59"/>
    </row>
    <row r="60" spans="1:27" x14ac:dyDescent="0.45">
      <c r="A60" s="116"/>
      <c r="B60" s="104"/>
      <c r="C60" s="102"/>
      <c r="D60" s="102"/>
      <c r="E60" s="102"/>
      <c r="F60" s="102"/>
      <c r="G60" s="104"/>
      <c r="H60" s="102"/>
      <c r="I60" s="107"/>
      <c r="J60" s="104"/>
      <c r="K60" s="104"/>
      <c r="L60" s="104"/>
      <c r="M60" s="102"/>
      <c r="N60" s="102"/>
      <c r="O60" s="102"/>
      <c r="P60" s="102"/>
      <c r="Q60" s="101"/>
      <c r="Z60"/>
      <c r="AA60"/>
    </row>
    <row r="61" spans="1:27" x14ac:dyDescent="0.45">
      <c r="A61" s="116"/>
      <c r="B61" s="104"/>
      <c r="C61" s="102"/>
      <c r="D61" s="102"/>
      <c r="E61" s="102"/>
      <c r="F61" s="102"/>
      <c r="G61" s="104"/>
      <c r="H61" s="102"/>
      <c r="I61" s="107"/>
      <c r="J61" s="104"/>
      <c r="K61" s="104"/>
      <c r="L61" s="104"/>
      <c r="M61" s="102"/>
      <c r="N61" s="102"/>
      <c r="O61" s="102"/>
      <c r="P61" s="102"/>
      <c r="Q61" s="101"/>
      <c r="Z61"/>
      <c r="AA61"/>
    </row>
    <row r="62" spans="1:27" x14ac:dyDescent="0.45">
      <c r="A62" s="116"/>
      <c r="B62" s="104"/>
      <c r="C62" s="102"/>
      <c r="D62" s="102"/>
      <c r="E62" s="102"/>
      <c r="F62" s="102"/>
      <c r="G62" s="104"/>
      <c r="H62" s="102"/>
      <c r="I62" s="107"/>
      <c r="J62" s="104"/>
      <c r="K62" s="104"/>
      <c r="L62" s="104"/>
      <c r="M62" s="102"/>
      <c r="N62" s="102"/>
      <c r="O62" s="102"/>
      <c r="P62" s="102"/>
      <c r="Q62" s="101"/>
      <c r="Z62"/>
      <c r="AA62"/>
    </row>
    <row r="63" spans="1:27" x14ac:dyDescent="0.45">
      <c r="A63" s="116"/>
      <c r="B63" s="104"/>
      <c r="C63" s="102"/>
      <c r="D63" s="102"/>
      <c r="E63" s="102"/>
      <c r="F63" s="102"/>
      <c r="G63" s="104"/>
      <c r="H63" s="102"/>
      <c r="I63" s="107"/>
      <c r="J63" s="104"/>
      <c r="K63" s="104"/>
      <c r="L63" s="104"/>
      <c r="M63" s="102"/>
      <c r="N63" s="102"/>
      <c r="O63" s="102"/>
      <c r="P63" s="102"/>
      <c r="Q63" s="101"/>
      <c r="Z63"/>
      <c r="AA63"/>
    </row>
    <row r="64" spans="1:27" x14ac:dyDescent="0.45">
      <c r="A64" s="116"/>
      <c r="B64" s="104"/>
      <c r="C64" s="102"/>
      <c r="D64" s="102"/>
      <c r="E64" s="102"/>
      <c r="F64" s="102"/>
      <c r="G64" s="104"/>
      <c r="H64" s="102"/>
      <c r="I64" s="107"/>
      <c r="J64" s="104"/>
      <c r="K64" s="104"/>
      <c r="L64" s="104"/>
      <c r="M64" s="102"/>
      <c r="N64" s="102"/>
      <c r="O64" s="102"/>
      <c r="P64" s="102"/>
      <c r="Q64" s="101"/>
      <c r="Z64"/>
      <c r="AA64"/>
    </row>
    <row r="65" spans="1:27" x14ac:dyDescent="0.45">
      <c r="A65" s="116"/>
      <c r="B65" s="104"/>
      <c r="C65" s="102"/>
      <c r="D65" s="102"/>
      <c r="E65" s="102"/>
      <c r="F65" s="102"/>
      <c r="G65" s="104"/>
      <c r="H65" s="102"/>
      <c r="I65" s="107"/>
      <c r="J65" s="104"/>
      <c r="K65" s="104"/>
      <c r="L65" s="104"/>
      <c r="M65" s="102"/>
      <c r="N65" s="102"/>
      <c r="O65" s="102"/>
      <c r="P65" s="102"/>
      <c r="Q65" s="101"/>
      <c r="Z65"/>
      <c r="AA65"/>
    </row>
    <row r="66" spans="1:27" x14ac:dyDescent="0.45">
      <c r="A66" s="116"/>
      <c r="B66" s="104"/>
      <c r="C66" s="102"/>
      <c r="D66" s="102"/>
      <c r="E66" s="102"/>
      <c r="F66" s="102"/>
      <c r="G66" s="104"/>
      <c r="H66" s="102"/>
      <c r="I66" s="107"/>
      <c r="J66" s="104"/>
      <c r="K66" s="104"/>
      <c r="L66" s="104"/>
      <c r="M66" s="102"/>
      <c r="N66" s="102"/>
      <c r="O66" s="102"/>
      <c r="P66" s="102"/>
      <c r="Q66" s="101"/>
      <c r="Z66"/>
      <c r="AA66"/>
    </row>
    <row r="67" spans="1:27" x14ac:dyDescent="0.45">
      <c r="A67" s="116"/>
      <c r="B67" s="104"/>
      <c r="C67" s="102"/>
      <c r="D67" s="102"/>
      <c r="E67" s="102"/>
      <c r="F67" s="102"/>
      <c r="G67" s="104"/>
      <c r="H67" s="102"/>
      <c r="I67" s="107"/>
      <c r="J67" s="104"/>
      <c r="K67" s="104"/>
      <c r="L67" s="104"/>
      <c r="M67" s="102"/>
      <c r="N67" s="102"/>
      <c r="O67" s="102"/>
      <c r="P67" s="102"/>
      <c r="Q67" s="101"/>
      <c r="Z67"/>
      <c r="AA67"/>
    </row>
    <row r="68" spans="1:27" x14ac:dyDescent="0.45">
      <c r="A68" s="116"/>
      <c r="B68" s="104"/>
      <c r="C68" s="102"/>
      <c r="D68" s="102"/>
      <c r="E68" s="102"/>
      <c r="F68" s="102"/>
      <c r="G68" s="104"/>
      <c r="H68" s="102"/>
      <c r="I68" s="107"/>
      <c r="J68" s="104"/>
      <c r="K68" s="104"/>
      <c r="L68" s="104"/>
      <c r="M68" s="102"/>
      <c r="N68" s="102"/>
      <c r="O68" s="102"/>
      <c r="P68" s="102"/>
      <c r="Q68" s="101"/>
      <c r="Z68"/>
      <c r="AA68"/>
    </row>
    <row r="69" spans="1:27" x14ac:dyDescent="0.45">
      <c r="A69" s="116"/>
      <c r="B69" s="104"/>
      <c r="C69" s="102"/>
      <c r="D69" s="102"/>
      <c r="E69" s="102"/>
      <c r="F69" s="102"/>
      <c r="G69" s="104"/>
      <c r="H69" s="102"/>
      <c r="I69" s="107"/>
      <c r="J69" s="104"/>
      <c r="K69" s="104"/>
      <c r="L69" s="104"/>
      <c r="M69" s="102"/>
      <c r="N69" s="102"/>
      <c r="O69" s="102"/>
      <c r="P69" s="102"/>
      <c r="Q69" s="101"/>
      <c r="Z69"/>
      <c r="AA69"/>
    </row>
    <row r="70" spans="1:27" x14ac:dyDescent="0.45">
      <c r="A70" s="116" t="str">
        <f>IF(RiskLogTable5[[#This Row],[Issue Description  (including Impact)]]&lt;&gt;"",(TEXT(ROW(68:68), "\I\-\000")),"")</f>
        <v/>
      </c>
      <c r="B70" s="104"/>
      <c r="C70" s="102"/>
      <c r="D70" s="102"/>
      <c r="E70" s="102"/>
      <c r="F70" s="102"/>
      <c r="G70" s="104"/>
      <c r="H70" s="102"/>
      <c r="I70" s="107"/>
      <c r="J70" s="104"/>
      <c r="K70" s="104"/>
      <c r="L70" s="104"/>
      <c r="M70" s="102"/>
      <c r="N70" s="102"/>
      <c r="O70" s="102"/>
      <c r="P70" s="102"/>
      <c r="Q70" s="101"/>
      <c r="Z70"/>
      <c r="AA70"/>
    </row>
    <row r="71" spans="1:27" x14ac:dyDescent="0.45">
      <c r="A71" s="116" t="str">
        <f>IF(RiskLogTable5[[#This Row],[Issue Description  (including Impact)]]&lt;&gt;"",(TEXT(ROW(69:69), "\I\-\000")),"")</f>
        <v/>
      </c>
      <c r="B71" s="104"/>
      <c r="C71" s="102"/>
      <c r="D71" s="102"/>
      <c r="E71" s="102"/>
      <c r="F71" s="102"/>
      <c r="G71" s="104"/>
      <c r="H71" s="102"/>
      <c r="I71" s="102"/>
      <c r="J71" s="104"/>
      <c r="K71" s="104"/>
      <c r="L71" s="104"/>
      <c r="M71" s="102"/>
      <c r="N71" s="102"/>
      <c r="O71" s="102"/>
      <c r="P71" s="102"/>
      <c r="Q71" s="101"/>
      <c r="Z71"/>
      <c r="AA71"/>
    </row>
    <row r="72" spans="1:27" x14ac:dyDescent="0.45">
      <c r="A72" s="116" t="str">
        <f>IF(RiskLogTable5[[#This Row],[Issue Description  (including Impact)]]&lt;&gt;"",(TEXT(ROW(70:70), "\I\-\000")),"")</f>
        <v/>
      </c>
      <c r="B72" s="104"/>
      <c r="C72" s="102"/>
      <c r="D72" s="102"/>
      <c r="E72" s="102"/>
      <c r="F72" s="102"/>
      <c r="G72" s="104"/>
      <c r="H72" s="102"/>
      <c r="I72" s="102"/>
      <c r="J72" s="104"/>
      <c r="K72" s="104"/>
      <c r="L72" s="104"/>
      <c r="M72" s="102"/>
      <c r="N72" s="102"/>
      <c r="O72" s="102"/>
      <c r="P72" s="102"/>
      <c r="Q72" s="101"/>
      <c r="Z72"/>
      <c r="AA72"/>
    </row>
    <row r="73" spans="1:27" x14ac:dyDescent="0.45">
      <c r="A73" s="116" t="str">
        <f>IF(RiskLogTable5[[#This Row],[Issue Description  (including Impact)]]&lt;&gt;"",(TEXT(ROW(71:71), "\I\-\000")),"")</f>
        <v/>
      </c>
      <c r="B73" s="104"/>
      <c r="C73" s="102"/>
      <c r="D73" s="102"/>
      <c r="E73" s="102"/>
      <c r="F73" s="102"/>
      <c r="G73" s="104"/>
      <c r="H73" s="102"/>
      <c r="I73" s="102"/>
      <c r="J73" s="104"/>
      <c r="K73" s="104"/>
      <c r="L73" s="104"/>
      <c r="M73" s="102"/>
      <c r="N73" s="102"/>
      <c r="O73" s="102"/>
      <c r="P73" s="102"/>
      <c r="Q73" s="101"/>
      <c r="Z73"/>
      <c r="AA73"/>
    </row>
    <row r="74" spans="1:27" x14ac:dyDescent="0.45">
      <c r="A74" s="116" t="str">
        <f>IF(RiskLogTable5[[#This Row],[Issue Description  (including Impact)]]&lt;&gt;"",(TEXT(ROW(72:72), "\I\-\000")),"")</f>
        <v/>
      </c>
      <c r="B74" s="104"/>
      <c r="C74" s="102"/>
      <c r="D74" s="102"/>
      <c r="E74" s="102"/>
      <c r="F74" s="102"/>
      <c r="G74" s="104"/>
      <c r="H74" s="102"/>
      <c r="I74" s="102"/>
      <c r="J74" s="104"/>
      <c r="K74" s="104"/>
      <c r="L74" s="104"/>
      <c r="M74" s="102"/>
      <c r="N74" s="102"/>
      <c r="O74" s="102"/>
      <c r="P74" s="102"/>
      <c r="Q74" s="101"/>
      <c r="Z74"/>
      <c r="AA74"/>
    </row>
    <row r="75" spans="1:27" x14ac:dyDescent="0.45">
      <c r="A75" s="116" t="str">
        <f>IF(RiskLogTable5[[#This Row],[Issue Description  (including Impact)]]&lt;&gt;"",(TEXT(ROW(73:73), "\I\-\000")),"")</f>
        <v/>
      </c>
      <c r="B75" s="104"/>
      <c r="C75" s="102"/>
      <c r="D75" s="102"/>
      <c r="E75" s="102"/>
      <c r="F75" s="102"/>
      <c r="G75" s="104"/>
      <c r="H75" s="102"/>
      <c r="I75" s="102"/>
      <c r="J75" s="104"/>
      <c r="K75" s="104"/>
      <c r="L75" s="104"/>
      <c r="M75" s="102"/>
      <c r="N75" s="102"/>
      <c r="O75" s="102"/>
      <c r="P75" s="102"/>
      <c r="Q75" s="101"/>
      <c r="Z75"/>
      <c r="AA75"/>
    </row>
    <row r="76" spans="1:27" x14ac:dyDescent="0.45">
      <c r="A76" s="116" t="str">
        <f>IF(RiskLogTable5[[#This Row],[Issue Description  (including Impact)]]&lt;&gt;"",(TEXT(ROW(74:74), "\I\-\000")),"")</f>
        <v/>
      </c>
      <c r="B76" s="104"/>
      <c r="C76" s="102"/>
      <c r="D76" s="102"/>
      <c r="E76" s="102"/>
      <c r="F76" s="102"/>
      <c r="G76" s="104"/>
      <c r="H76" s="102"/>
      <c r="I76" s="102"/>
      <c r="J76" s="104"/>
      <c r="K76" s="104"/>
      <c r="L76" s="104"/>
      <c r="M76" s="102"/>
      <c r="N76" s="102"/>
      <c r="O76" s="102"/>
      <c r="P76" s="102"/>
      <c r="Q76" s="101"/>
      <c r="Z76"/>
      <c r="AA76"/>
    </row>
    <row r="77" spans="1:27" x14ac:dyDescent="0.45">
      <c r="A77" s="116" t="str">
        <f>IF(RiskLogTable5[[#This Row],[Issue Description  (including Impact)]]&lt;&gt;"",(TEXT(ROW(75:75), "\I\-\000")),"")</f>
        <v/>
      </c>
      <c r="B77" s="104"/>
      <c r="C77" s="102"/>
      <c r="D77" s="102"/>
      <c r="E77" s="102"/>
      <c r="F77" s="102"/>
      <c r="G77" s="104"/>
      <c r="H77" s="102"/>
      <c r="I77" s="102"/>
      <c r="J77" s="104"/>
      <c r="K77" s="104"/>
      <c r="L77" s="104"/>
      <c r="M77" s="102"/>
      <c r="N77" s="102"/>
      <c r="O77" s="102"/>
      <c r="P77" s="102"/>
      <c r="Q77" s="101"/>
      <c r="Z77"/>
      <c r="AA77"/>
    </row>
    <row r="78" spans="1:27" x14ac:dyDescent="0.45">
      <c r="A78" s="116" t="str">
        <f>IF(RiskLogTable5[[#This Row],[Issue Description  (including Impact)]]&lt;&gt;"",(TEXT(ROW(76:76), "\I\-\000")),"")</f>
        <v/>
      </c>
      <c r="B78" s="104"/>
      <c r="C78" s="102"/>
      <c r="D78" s="102"/>
      <c r="E78" s="102"/>
      <c r="F78" s="102"/>
      <c r="G78" s="104"/>
      <c r="H78" s="102"/>
      <c r="I78" s="102"/>
      <c r="J78" s="104"/>
      <c r="K78" s="104"/>
      <c r="L78" s="104"/>
      <c r="M78" s="102"/>
      <c r="N78" s="102"/>
      <c r="O78" s="102"/>
      <c r="P78" s="102"/>
      <c r="Q78" s="101"/>
      <c r="Z78"/>
      <c r="AA78"/>
    </row>
    <row r="79" spans="1:27" x14ac:dyDescent="0.45">
      <c r="A79" s="116" t="str">
        <f>IF(RiskLogTable5[[#This Row],[Issue Description  (including Impact)]]&lt;&gt;"",(TEXT(ROW(77:77), "\I\-\000")),"")</f>
        <v/>
      </c>
      <c r="B79" s="104"/>
      <c r="C79" s="102"/>
      <c r="D79" s="102"/>
      <c r="E79" s="102"/>
      <c r="F79" s="102"/>
      <c r="G79" s="104"/>
      <c r="H79" s="102"/>
      <c r="I79" s="102"/>
      <c r="J79" s="104"/>
      <c r="K79" s="104"/>
      <c r="L79" s="104"/>
      <c r="M79" s="102"/>
      <c r="N79" s="102"/>
      <c r="O79" s="102"/>
      <c r="P79" s="102"/>
      <c r="Q79" s="101"/>
      <c r="Z79"/>
      <c r="AA79"/>
    </row>
    <row r="80" spans="1:27" x14ac:dyDescent="0.45">
      <c r="A80" s="116" t="str">
        <f>IF(RiskLogTable5[[#This Row],[Issue Description  (including Impact)]]&lt;&gt;"",(TEXT(ROW(78:78), "\I\-\000")),"")</f>
        <v/>
      </c>
      <c r="B80" s="104"/>
      <c r="C80" s="102"/>
      <c r="D80" s="102"/>
      <c r="E80" s="102"/>
      <c r="F80" s="102"/>
      <c r="G80" s="104"/>
      <c r="H80" s="102"/>
      <c r="I80" s="102"/>
      <c r="J80" s="104"/>
      <c r="K80" s="104"/>
      <c r="L80" s="104"/>
      <c r="M80" s="102"/>
      <c r="N80" s="102"/>
      <c r="O80" s="102"/>
      <c r="P80" s="102"/>
      <c r="Q80" s="101"/>
      <c r="Z80"/>
      <c r="AA80"/>
    </row>
    <row r="81" spans="1:27" x14ac:dyDescent="0.45">
      <c r="A81" s="116" t="str">
        <f>IF(RiskLogTable5[[#This Row],[Issue Description  (including Impact)]]&lt;&gt;"",(TEXT(ROW(79:79), "\I\-\000")),"")</f>
        <v/>
      </c>
      <c r="B81" s="104"/>
      <c r="C81" s="102"/>
      <c r="D81" s="102"/>
      <c r="E81" s="102"/>
      <c r="F81" s="102"/>
      <c r="G81" s="104"/>
      <c r="H81" s="102"/>
      <c r="I81" s="102"/>
      <c r="J81" s="104"/>
      <c r="K81" s="104"/>
      <c r="L81" s="104"/>
      <c r="M81" s="102"/>
      <c r="N81" s="102"/>
      <c r="O81" s="102"/>
      <c r="P81" s="102"/>
      <c r="Q81" s="101"/>
      <c r="Z81"/>
      <c r="AA81"/>
    </row>
    <row r="82" spans="1:27" x14ac:dyDescent="0.45">
      <c r="A82" s="116" t="str">
        <f>IF(RiskLogTable5[[#This Row],[Issue Description  (including Impact)]]&lt;&gt;"",(TEXT(ROW(80:80), "\I\-\000")),"")</f>
        <v/>
      </c>
      <c r="B82" s="104"/>
      <c r="C82" s="102"/>
      <c r="D82" s="102"/>
      <c r="E82" s="102"/>
      <c r="F82" s="102"/>
      <c r="G82" s="104"/>
      <c r="H82" s="102"/>
      <c r="I82" s="102"/>
      <c r="J82" s="104"/>
      <c r="K82" s="104"/>
      <c r="L82" s="104"/>
      <c r="M82" s="102"/>
      <c r="N82" s="102"/>
      <c r="O82" s="102"/>
      <c r="P82" s="102"/>
      <c r="Q82" s="101"/>
      <c r="Z82"/>
      <c r="AA82"/>
    </row>
    <row r="83" spans="1:27" x14ac:dyDescent="0.45">
      <c r="A83" s="116" t="str">
        <f>IF(RiskLogTable5[[#This Row],[Issue Description  (including Impact)]]&lt;&gt;"",(TEXT(ROW(81:81), "\I\-\000")),"")</f>
        <v/>
      </c>
      <c r="B83" s="104"/>
      <c r="C83" s="102"/>
      <c r="D83" s="102"/>
      <c r="E83" s="102"/>
      <c r="F83" s="102"/>
      <c r="G83" s="104"/>
      <c r="H83" s="102"/>
      <c r="I83" s="102"/>
      <c r="J83" s="104"/>
      <c r="K83" s="104"/>
      <c r="L83" s="104"/>
      <c r="M83" s="102"/>
      <c r="N83" s="102"/>
      <c r="O83" s="102"/>
      <c r="P83" s="102"/>
      <c r="Q83" s="101"/>
      <c r="Z83"/>
      <c r="AA83"/>
    </row>
    <row r="84" spans="1:27" x14ac:dyDescent="0.45">
      <c r="A84" s="116" t="str">
        <f>IF(RiskLogTable5[[#This Row],[Issue Description  (including Impact)]]&lt;&gt;"",(TEXT(ROW(82:82), "\I\-\000")),"")</f>
        <v/>
      </c>
      <c r="B84" s="104"/>
      <c r="C84" s="102"/>
      <c r="D84" s="102"/>
      <c r="E84" s="102"/>
      <c r="F84" s="102"/>
      <c r="G84" s="104"/>
      <c r="H84" s="102"/>
      <c r="I84" s="102"/>
      <c r="J84" s="104"/>
      <c r="K84" s="104"/>
      <c r="L84" s="104"/>
      <c r="M84" s="102"/>
      <c r="N84" s="102"/>
      <c r="O84" s="102"/>
      <c r="P84" s="102"/>
      <c r="Q84" s="101"/>
      <c r="Z84"/>
      <c r="AA84"/>
    </row>
    <row r="85" spans="1:27" x14ac:dyDescent="0.45">
      <c r="A85" s="116" t="str">
        <f>IF(RiskLogTable5[[#This Row],[Issue Description  (including Impact)]]&lt;&gt;"",(TEXT(ROW(83:83), "\I\-\000")),"")</f>
        <v/>
      </c>
      <c r="B85" s="104"/>
      <c r="C85" s="102"/>
      <c r="D85" s="102"/>
      <c r="E85" s="102"/>
      <c r="F85" s="102"/>
      <c r="G85" s="104"/>
      <c r="H85" s="102"/>
      <c r="I85" s="102"/>
      <c r="J85" s="104"/>
      <c r="K85" s="104"/>
      <c r="L85" s="104"/>
      <c r="M85" s="102"/>
      <c r="N85" s="102"/>
      <c r="O85" s="102"/>
      <c r="P85" s="102"/>
      <c r="Q85" s="101"/>
      <c r="Z85"/>
      <c r="AA85"/>
    </row>
    <row r="86" spans="1:27" x14ac:dyDescent="0.45">
      <c r="A86" s="116" t="str">
        <f>IF(RiskLogTable5[[#This Row],[Issue Description  (including Impact)]]&lt;&gt;"",(TEXT(ROW(84:84), "\I\-\000")),"")</f>
        <v/>
      </c>
      <c r="B86" s="104"/>
      <c r="C86" s="102"/>
      <c r="D86" s="102"/>
      <c r="E86" s="102"/>
      <c r="F86" s="102"/>
      <c r="G86" s="104"/>
      <c r="H86" s="102"/>
      <c r="I86" s="102"/>
      <c r="J86" s="104"/>
      <c r="K86" s="104"/>
      <c r="L86" s="104"/>
      <c r="M86" s="102"/>
      <c r="N86" s="102"/>
      <c r="O86" s="102"/>
      <c r="P86" s="102"/>
      <c r="Q86" s="101"/>
      <c r="Z86"/>
      <c r="AA86"/>
    </row>
    <row r="87" spans="1:27" x14ac:dyDescent="0.45">
      <c r="A87" s="116" t="str">
        <f>IF(RiskLogTable5[[#This Row],[Issue Description  (including Impact)]]&lt;&gt;"",(TEXT(ROW(85:85), "\I\-\000")),"")</f>
        <v/>
      </c>
      <c r="B87" s="104"/>
      <c r="C87" s="102"/>
      <c r="D87" s="102"/>
      <c r="E87" s="102"/>
      <c r="F87" s="102"/>
      <c r="G87" s="104"/>
      <c r="H87" s="102"/>
      <c r="I87" s="102"/>
      <c r="J87" s="104"/>
      <c r="K87" s="104"/>
      <c r="L87" s="104"/>
      <c r="M87" s="102"/>
      <c r="N87" s="102"/>
      <c r="O87" s="102"/>
      <c r="P87" s="102"/>
      <c r="Q87" s="101"/>
      <c r="Z87"/>
      <c r="AA87"/>
    </row>
    <row r="88" spans="1:27" x14ac:dyDescent="0.45">
      <c r="A88" s="116" t="str">
        <f>IF(RiskLogTable5[[#This Row],[Issue Description  (including Impact)]]&lt;&gt;"",(TEXT(ROW(86:86), "\I\-\000")),"")</f>
        <v/>
      </c>
      <c r="B88" s="104"/>
      <c r="C88" s="102"/>
      <c r="D88" s="102"/>
      <c r="E88" s="102"/>
      <c r="F88" s="102"/>
      <c r="G88" s="104"/>
      <c r="H88" s="102"/>
      <c r="I88" s="102"/>
      <c r="J88" s="104"/>
      <c r="K88" s="104"/>
      <c r="L88" s="104"/>
      <c r="M88" s="102"/>
      <c r="N88" s="102"/>
      <c r="O88" s="102"/>
      <c r="P88" s="102"/>
      <c r="Q88" s="101"/>
      <c r="Z88"/>
      <c r="AA88"/>
    </row>
    <row r="89" spans="1:27" x14ac:dyDescent="0.45">
      <c r="A89" s="116" t="str">
        <f>IF(RiskLogTable5[[#This Row],[Issue Description  (including Impact)]]&lt;&gt;"",(TEXT(ROW(87:87), "\I\-\000")),"")</f>
        <v/>
      </c>
      <c r="B89" s="104"/>
      <c r="C89" s="102"/>
      <c r="D89" s="102"/>
      <c r="E89" s="102"/>
      <c r="F89" s="102"/>
      <c r="G89" s="104"/>
      <c r="H89" s="102"/>
      <c r="I89" s="102"/>
      <c r="J89" s="104"/>
      <c r="K89" s="104"/>
      <c r="L89" s="104"/>
      <c r="M89" s="102"/>
      <c r="N89" s="102"/>
      <c r="O89" s="102"/>
      <c r="P89" s="102"/>
      <c r="Q89" s="101"/>
      <c r="Z89"/>
      <c r="AA89"/>
    </row>
    <row r="90" spans="1:27" x14ac:dyDescent="0.45">
      <c r="A90" s="116" t="str">
        <f>IF(RiskLogTable5[[#This Row],[Issue Description  (including Impact)]]&lt;&gt;"",(TEXT(ROW(88:88), "\I\-\000")),"")</f>
        <v/>
      </c>
      <c r="B90" s="104"/>
      <c r="C90" s="102"/>
      <c r="D90" s="102"/>
      <c r="E90" s="102"/>
      <c r="F90" s="102"/>
      <c r="G90" s="104"/>
      <c r="H90" s="102"/>
      <c r="I90" s="102"/>
      <c r="J90" s="104"/>
      <c r="K90" s="104"/>
      <c r="L90" s="104"/>
      <c r="M90" s="102"/>
      <c r="N90" s="102"/>
      <c r="O90" s="102"/>
      <c r="P90" s="102"/>
      <c r="Q90" s="101"/>
      <c r="Z90"/>
      <c r="AA90"/>
    </row>
    <row r="91" spans="1:27" x14ac:dyDescent="0.45">
      <c r="A91" s="116" t="str">
        <f>IF(RiskLogTable5[[#This Row],[Issue Description  (including Impact)]]&lt;&gt;"",(TEXT(ROW(89:89), "\I\-\000")),"")</f>
        <v/>
      </c>
      <c r="B91" s="104"/>
      <c r="C91" s="102"/>
      <c r="D91" s="102"/>
      <c r="E91" s="102"/>
      <c r="F91" s="102"/>
      <c r="G91" s="104"/>
      <c r="H91" s="102"/>
      <c r="I91" s="102"/>
      <c r="J91" s="104"/>
      <c r="K91" s="104"/>
      <c r="L91" s="104"/>
      <c r="M91" s="102"/>
      <c r="N91" s="102"/>
      <c r="O91" s="102"/>
      <c r="P91" s="102"/>
      <c r="Q91" s="101"/>
      <c r="Z91"/>
      <c r="AA91"/>
    </row>
    <row r="92" spans="1:27" x14ac:dyDescent="0.45">
      <c r="A92" s="116" t="str">
        <f>IF(RiskLogTable5[[#This Row],[Issue Description  (including Impact)]]&lt;&gt;"",(TEXT(ROW(90:90), "\I\-\000")),"")</f>
        <v/>
      </c>
      <c r="B92" s="104"/>
      <c r="C92" s="102"/>
      <c r="D92" s="102"/>
      <c r="E92" s="102"/>
      <c r="F92" s="102"/>
      <c r="G92" s="104"/>
      <c r="H92" s="102"/>
      <c r="I92" s="102"/>
      <c r="J92" s="104"/>
      <c r="K92" s="104"/>
      <c r="L92" s="104"/>
      <c r="M92" s="102"/>
      <c r="N92" s="102"/>
      <c r="O92" s="102"/>
      <c r="P92" s="102"/>
      <c r="Q92" s="101"/>
      <c r="Z92"/>
      <c r="AA92"/>
    </row>
    <row r="93" spans="1:27" x14ac:dyDescent="0.45">
      <c r="A93" s="116" t="str">
        <f>IF(RiskLogTable5[[#This Row],[Issue Description  (including Impact)]]&lt;&gt;"",(TEXT(ROW(91:91), "\I\-\000")),"")</f>
        <v/>
      </c>
      <c r="B93"/>
      <c r="C93" s="104"/>
      <c r="D93" s="102"/>
      <c r="E93" s="102"/>
      <c r="F93" s="102"/>
      <c r="G93" s="104"/>
      <c r="H93" s="104"/>
      <c r="I93" s="104"/>
      <c r="J93" s="104"/>
      <c r="K93" s="104"/>
      <c r="L93" s="104"/>
      <c r="M93" s="102"/>
      <c r="N93" s="102"/>
      <c r="O93" s="102"/>
      <c r="P93" s="102"/>
      <c r="Q93" s="101"/>
      <c r="Z93"/>
      <c r="AA93"/>
    </row>
    <row r="94" spans="1:27" x14ac:dyDescent="0.45">
      <c r="A94" s="116" t="str">
        <f>IF(RiskLogTable5[[#This Row],[Issue Description  (including Impact)]]&lt;&gt;"",(TEXT(ROW(92:92), "\I\-\000")),"")</f>
        <v/>
      </c>
      <c r="B94"/>
      <c r="C94" s="104"/>
      <c r="D94" s="102"/>
      <c r="E94" s="102"/>
      <c r="F94" s="102"/>
      <c r="G94" s="104"/>
      <c r="H94" s="104"/>
      <c r="I94" s="104"/>
      <c r="J94" s="104"/>
      <c r="K94" s="104"/>
      <c r="L94" s="104"/>
      <c r="M94" s="102"/>
      <c r="N94" s="102"/>
      <c r="O94" s="102"/>
      <c r="P94" s="102"/>
      <c r="Q94" s="101"/>
      <c r="Z94"/>
      <c r="AA94"/>
    </row>
    <row r="95" spans="1:27" x14ac:dyDescent="0.45">
      <c r="A95" s="116" t="str">
        <f>IF(RiskLogTable5[[#This Row],[Issue Description  (including Impact)]]&lt;&gt;"",(TEXT(ROW(93:93), "\I\-\000")),"")</f>
        <v/>
      </c>
      <c r="B95" s="104"/>
      <c r="C95" s="102"/>
      <c r="D95" s="102"/>
      <c r="E95" s="102"/>
      <c r="F95" s="102"/>
      <c r="G95" s="104"/>
      <c r="H95" s="102"/>
      <c r="I95" s="102"/>
      <c r="J95" s="104"/>
      <c r="K95" s="104"/>
      <c r="L95" s="104"/>
      <c r="M95" s="102"/>
      <c r="N95" s="102"/>
      <c r="O95" s="102"/>
      <c r="P95" s="102"/>
      <c r="Q95" s="101"/>
      <c r="Z95"/>
      <c r="AA95"/>
    </row>
    <row r="96" spans="1:27" x14ac:dyDescent="0.45">
      <c r="A96" s="116" t="str">
        <f>IF(RiskLogTable5[[#This Row],[Issue Description  (including Impact)]]&lt;&gt;"",(TEXT(ROW(94:94), "\I\-\000")),"")</f>
        <v/>
      </c>
      <c r="B96" s="109"/>
      <c r="C96" s="101"/>
      <c r="D96" s="102"/>
      <c r="E96" s="101"/>
      <c r="F96" s="102"/>
      <c r="G96" s="109"/>
      <c r="H96" s="101"/>
      <c r="I96" s="101"/>
      <c r="J96" s="101"/>
      <c r="K96" s="101"/>
      <c r="L96" s="101"/>
      <c r="M96" s="101"/>
      <c r="N96" s="101"/>
      <c r="O96" s="102"/>
      <c r="P96" s="102"/>
      <c r="Q96" s="101"/>
      <c r="Z96"/>
      <c r="AA96"/>
    </row>
    <row r="97" spans="1:27" x14ac:dyDescent="0.45">
      <c r="A97" s="116" t="str">
        <f>IF(RiskLogTable5[[#This Row],[Issue Description  (including Impact)]]&lt;&gt;"",(TEXT(ROW(95:95), "\I\-\000")),"")</f>
        <v/>
      </c>
      <c r="B97" s="109"/>
      <c r="C97" s="101"/>
      <c r="D97" s="102"/>
      <c r="E97" s="101"/>
      <c r="F97" s="102"/>
      <c r="G97" s="109"/>
      <c r="H97" s="101"/>
      <c r="I97" s="101"/>
      <c r="J97" s="101"/>
      <c r="K97" s="101"/>
      <c r="L97" s="101"/>
      <c r="M97" s="101"/>
      <c r="N97" s="101"/>
      <c r="O97" s="102"/>
      <c r="P97" s="102"/>
      <c r="Q97" s="101"/>
      <c r="Z97"/>
      <c r="AA97"/>
    </row>
    <row r="98" spans="1:27" x14ac:dyDescent="0.45">
      <c r="A98" s="116" t="str">
        <f>IF(RiskLogTable5[[#This Row],[Issue Description  (including Impact)]]&lt;&gt;"",(TEXT(ROW(96:96), "\I\-\000")),"")</f>
        <v/>
      </c>
      <c r="B98" s="109"/>
      <c r="C98" s="101"/>
      <c r="D98" s="102"/>
      <c r="E98" s="101"/>
      <c r="F98" s="102"/>
      <c r="G98" s="109"/>
      <c r="H98" s="101"/>
      <c r="I98" s="101"/>
      <c r="J98" s="101"/>
      <c r="K98" s="101"/>
      <c r="L98" s="101"/>
      <c r="M98" s="101"/>
      <c r="N98" s="101"/>
      <c r="O98" s="102"/>
      <c r="P98" s="102"/>
      <c r="Q98" s="101"/>
      <c r="Z98"/>
      <c r="AA98"/>
    </row>
    <row r="99" spans="1:27" x14ac:dyDescent="0.45">
      <c r="A99" s="116" t="str">
        <f>IF(RiskLogTable5[[#This Row],[Issue Description  (including Impact)]]&lt;&gt;"",(TEXT(ROW(97:97), "\I\-\000")),"")</f>
        <v/>
      </c>
      <c r="B99" s="109"/>
      <c r="C99" s="101"/>
      <c r="D99" s="102"/>
      <c r="E99" s="101"/>
      <c r="F99" s="102"/>
      <c r="G99" s="109"/>
      <c r="H99" s="101"/>
      <c r="I99" s="101"/>
      <c r="J99" s="101"/>
      <c r="K99" s="101"/>
      <c r="L99" s="101"/>
      <c r="M99" s="101"/>
      <c r="N99" s="101"/>
      <c r="O99" s="102"/>
      <c r="P99" s="102"/>
      <c r="Q99" s="101"/>
      <c r="Z99"/>
      <c r="AA99"/>
    </row>
    <row r="100" spans="1:27" x14ac:dyDescent="0.45">
      <c r="A100" s="116" t="str">
        <f>IF(RiskLogTable5[[#This Row],[Issue Description  (including Impact)]]&lt;&gt;"",(TEXT(ROW(98:98), "\I\-\000")),"")</f>
        <v/>
      </c>
      <c r="B100" s="109"/>
      <c r="C100" s="101"/>
      <c r="D100" s="102"/>
      <c r="E100" s="101"/>
      <c r="F100" s="102"/>
      <c r="G100" s="109"/>
      <c r="H100" s="101"/>
      <c r="I100" s="101"/>
      <c r="J100" s="101"/>
      <c r="K100" s="101"/>
      <c r="L100" s="101"/>
      <c r="M100" s="101"/>
      <c r="N100" s="101"/>
      <c r="O100" s="102"/>
      <c r="P100" s="102"/>
      <c r="Q100" s="101"/>
      <c r="Z100"/>
      <c r="AA100"/>
    </row>
    <row r="101" spans="1:27" x14ac:dyDescent="0.45">
      <c r="A101" s="116" t="str">
        <f>IF(RiskLogTable5[[#This Row],[Issue Description  (including Impact)]]&lt;&gt;"",(TEXT(ROW(99:99), "\I\-\000")),"")</f>
        <v/>
      </c>
      <c r="B101" s="109"/>
      <c r="C101" s="101"/>
      <c r="D101" s="102"/>
      <c r="E101" s="101"/>
      <c r="F101" s="102"/>
      <c r="G101" s="109"/>
      <c r="H101" s="101"/>
      <c r="I101" s="101"/>
      <c r="J101" s="101"/>
      <c r="K101" s="101"/>
      <c r="L101" s="101"/>
      <c r="M101" s="101"/>
      <c r="N101" s="101"/>
      <c r="O101" s="102"/>
      <c r="P101" s="102"/>
      <c r="Q101" s="101"/>
      <c r="Z101"/>
      <c r="AA101"/>
    </row>
    <row r="102" spans="1:27" x14ac:dyDescent="0.45">
      <c r="A102" s="116" t="str">
        <f>IF(RiskLogTable5[[#This Row],[Issue Description  (including Impact)]]&lt;&gt;"",(TEXT(ROW(100:100), "\I\-\000")),"")</f>
        <v/>
      </c>
      <c r="B102" s="109"/>
      <c r="C102" s="101"/>
      <c r="D102" s="102"/>
      <c r="E102" s="101"/>
      <c r="F102" s="102"/>
      <c r="G102" s="109"/>
      <c r="H102" s="101"/>
      <c r="I102" s="101"/>
      <c r="J102" s="101"/>
      <c r="K102" s="101"/>
      <c r="L102" s="101"/>
      <c r="M102" s="101"/>
      <c r="N102" s="101"/>
      <c r="O102" s="102"/>
      <c r="P102" s="102"/>
      <c r="Q102" s="101"/>
      <c r="Z102"/>
      <c r="AA102"/>
    </row>
    <row r="103" spans="1:27" x14ac:dyDescent="0.45">
      <c r="A103" s="116" t="str">
        <f>IF(RiskLogTable5[[#This Row],[Issue Description  (including Impact)]]&lt;&gt;"",(TEXT(ROW(101:101), "\I\-\000")),"")</f>
        <v/>
      </c>
      <c r="B103" s="109"/>
      <c r="C103" s="101"/>
      <c r="D103" s="102"/>
      <c r="E103" s="101"/>
      <c r="F103" s="102"/>
      <c r="G103" s="109"/>
      <c r="H103" s="101"/>
      <c r="I103" s="101"/>
      <c r="J103" s="101"/>
      <c r="K103" s="101"/>
      <c r="L103" s="101"/>
      <c r="M103" s="101"/>
      <c r="N103" s="101"/>
      <c r="O103" s="102"/>
      <c r="P103" s="102"/>
      <c r="Q103" s="101"/>
      <c r="Z103"/>
      <c r="AA103"/>
    </row>
    <row r="104" spans="1:27" x14ac:dyDescent="0.45">
      <c r="A104" s="116" t="str">
        <f>IF(RiskLogTable5[[#This Row],[Issue Description  (including Impact)]]&lt;&gt;"",(TEXT(ROW(102:102), "\I\-\000")),"")</f>
        <v/>
      </c>
      <c r="B104" s="109"/>
      <c r="C104" s="101"/>
      <c r="D104" s="102"/>
      <c r="E104" s="101"/>
      <c r="F104" s="102"/>
      <c r="G104" s="109"/>
      <c r="H104" s="101"/>
      <c r="I104" s="101"/>
      <c r="J104" s="101"/>
      <c r="K104" s="101"/>
      <c r="L104" s="101"/>
      <c r="M104" s="101"/>
      <c r="N104" s="101"/>
      <c r="O104" s="102"/>
      <c r="P104" s="102"/>
      <c r="Q104" s="101"/>
      <c r="Z104"/>
      <c r="AA104"/>
    </row>
    <row r="105" spans="1:27" x14ac:dyDescent="0.45">
      <c r="A105" s="116" t="str">
        <f>IF(RiskLogTable5[[#This Row],[Issue Description  (including Impact)]]&lt;&gt;"",(TEXT(ROW(103:103), "\I\-\000")),"")</f>
        <v/>
      </c>
      <c r="B105" s="109"/>
      <c r="C105" s="101"/>
      <c r="D105" s="102"/>
      <c r="E105" s="101"/>
      <c r="F105" s="102"/>
      <c r="G105" s="109"/>
      <c r="H105" s="101"/>
      <c r="I105" s="101"/>
      <c r="J105" s="101"/>
      <c r="K105" s="101"/>
      <c r="L105" s="101"/>
      <c r="M105" s="101"/>
      <c r="N105" s="101"/>
      <c r="O105" s="102"/>
      <c r="P105" s="102"/>
      <c r="Q105" s="101"/>
      <c r="Z105"/>
      <c r="AA105"/>
    </row>
    <row r="106" spans="1:27" x14ac:dyDescent="0.45">
      <c r="A106" s="116" t="str">
        <f>IF(RiskLogTable5[[#This Row],[Issue Description  (including Impact)]]&lt;&gt;"",(TEXT(ROW(104:104), "\I\-\000")),"")</f>
        <v/>
      </c>
      <c r="B106" s="109"/>
      <c r="C106" s="101"/>
      <c r="D106" s="102"/>
      <c r="E106" s="101"/>
      <c r="F106" s="102"/>
      <c r="G106" s="109"/>
      <c r="H106" s="101"/>
      <c r="I106" s="101"/>
      <c r="J106" s="101"/>
      <c r="K106" s="101"/>
      <c r="L106" s="101"/>
      <c r="M106" s="101"/>
      <c r="N106" s="101"/>
      <c r="O106" s="102"/>
      <c r="P106" s="102"/>
      <c r="Q106" s="101"/>
      <c r="Z106"/>
      <c r="AA106"/>
    </row>
    <row r="107" spans="1:27" x14ac:dyDescent="0.45">
      <c r="A107" s="116" t="str">
        <f>IF(RiskLogTable5[[#This Row],[Issue Description  (including Impact)]]&lt;&gt;"",(TEXT(ROW(105:105), "\I\-\000")),"")</f>
        <v/>
      </c>
      <c r="B107" s="109"/>
      <c r="C107" s="101"/>
      <c r="D107" s="102"/>
      <c r="E107" s="101"/>
      <c r="F107" s="102"/>
      <c r="G107" s="109"/>
      <c r="H107" s="101"/>
      <c r="I107" s="101"/>
      <c r="J107" s="101"/>
      <c r="K107" s="101"/>
      <c r="L107" s="101"/>
      <c r="M107" s="101"/>
      <c r="N107" s="101"/>
      <c r="O107" s="102"/>
      <c r="P107" s="102"/>
      <c r="Q107" s="101"/>
      <c r="Z107"/>
      <c r="AA107"/>
    </row>
    <row r="108" spans="1:27" x14ac:dyDescent="0.45">
      <c r="A108" s="116" t="str">
        <f>IF(RiskLogTable5[[#This Row],[Issue Description  (including Impact)]]&lt;&gt;"",(TEXT(ROW(106:106), "\I\-\000")),"")</f>
        <v/>
      </c>
      <c r="B108" s="109"/>
      <c r="C108" s="101"/>
      <c r="D108" s="102"/>
      <c r="E108" s="101"/>
      <c r="F108" s="102"/>
      <c r="G108" s="109"/>
      <c r="H108" s="101"/>
      <c r="I108" s="101"/>
      <c r="J108" s="101"/>
      <c r="K108" s="101"/>
      <c r="L108" s="101"/>
      <c r="M108" s="101"/>
      <c r="N108" s="101"/>
      <c r="O108" s="102"/>
      <c r="P108" s="102"/>
      <c r="Q108" s="101"/>
      <c r="Z108"/>
      <c r="AA108"/>
    </row>
    <row r="109" spans="1:27" x14ac:dyDescent="0.45">
      <c r="A109" s="116" t="str">
        <f>IF(RiskLogTable5[[#This Row],[Issue Description  (including Impact)]]&lt;&gt;"",(TEXT(ROW(107:107), "\I\-\000")),"")</f>
        <v/>
      </c>
      <c r="B109" s="109"/>
      <c r="C109" s="101"/>
      <c r="D109" s="102"/>
      <c r="E109" s="101"/>
      <c r="F109" s="102"/>
      <c r="G109" s="109"/>
      <c r="H109" s="101"/>
      <c r="I109" s="101"/>
      <c r="J109" s="101"/>
      <c r="K109" s="101"/>
      <c r="L109" s="101"/>
      <c r="M109" s="101"/>
      <c r="N109" s="101"/>
      <c r="O109" s="102"/>
      <c r="P109" s="102"/>
      <c r="Q109" s="101"/>
      <c r="Z109"/>
      <c r="AA109"/>
    </row>
    <row r="110" spans="1:27" x14ac:dyDescent="0.45">
      <c r="A110" s="116" t="str">
        <f>IF(RiskLogTable5[[#This Row],[Issue Description  (including Impact)]]&lt;&gt;"",(TEXT(ROW(108:108), "\I\-\000")),"")</f>
        <v/>
      </c>
      <c r="B110" s="109"/>
      <c r="C110" s="101"/>
      <c r="D110" s="102"/>
      <c r="E110" s="101"/>
      <c r="F110" s="102"/>
      <c r="G110" s="109"/>
      <c r="H110" s="101"/>
      <c r="I110" s="101"/>
      <c r="J110" s="101"/>
      <c r="K110" s="101"/>
      <c r="L110" s="101"/>
      <c r="M110" s="101"/>
      <c r="N110" s="101"/>
      <c r="O110" s="102"/>
      <c r="P110" s="102"/>
      <c r="Q110" s="101"/>
      <c r="Z110"/>
      <c r="AA110"/>
    </row>
    <row r="111" spans="1:27" x14ac:dyDescent="0.45">
      <c r="A111" s="116" t="str">
        <f>IF(RiskLogTable5[[#This Row],[Issue Description  (including Impact)]]&lt;&gt;"",(TEXT(ROW(109:109), "\I\-\000")),"")</f>
        <v/>
      </c>
      <c r="B111" s="109"/>
      <c r="C111" s="101"/>
      <c r="D111" s="102"/>
      <c r="E111" s="101"/>
      <c r="F111" s="102"/>
      <c r="G111" s="109"/>
      <c r="H111" s="101"/>
      <c r="I111" s="101"/>
      <c r="J111" s="101"/>
      <c r="K111" s="101"/>
      <c r="L111" s="101"/>
      <c r="M111" s="101"/>
      <c r="N111" s="101"/>
      <c r="O111" s="102"/>
      <c r="P111" s="102"/>
      <c r="Q111" s="101"/>
      <c r="Z111"/>
      <c r="AA111"/>
    </row>
    <row r="112" spans="1:27" x14ac:dyDescent="0.45">
      <c r="A112" s="116" t="str">
        <f>IF(RiskLogTable5[[#This Row],[Issue Description  (including Impact)]]&lt;&gt;"",(TEXT(ROW(110:110), "\I\-\000")),"")</f>
        <v/>
      </c>
      <c r="B112" s="109"/>
      <c r="C112" s="101"/>
      <c r="D112" s="102"/>
      <c r="E112" s="101"/>
      <c r="F112" s="102"/>
      <c r="G112" s="109"/>
      <c r="H112" s="101"/>
      <c r="I112" s="101"/>
      <c r="J112" s="101"/>
      <c r="K112" s="101"/>
      <c r="L112" s="101"/>
      <c r="M112" s="101"/>
      <c r="N112" s="101"/>
      <c r="O112" s="102"/>
      <c r="P112" s="102"/>
      <c r="Q112" s="101"/>
      <c r="Z112"/>
      <c r="AA112"/>
    </row>
    <row r="113" spans="1:27" x14ac:dyDescent="0.45">
      <c r="A113" s="116" t="str">
        <f>IF(RiskLogTable5[[#This Row],[Issue Description  (including Impact)]]&lt;&gt;"",(TEXT(ROW(111:111), "\I\-\000")),"")</f>
        <v/>
      </c>
      <c r="B113" s="109"/>
      <c r="C113" s="101"/>
      <c r="D113" s="102"/>
      <c r="E113" s="101"/>
      <c r="F113" s="102"/>
      <c r="G113" s="109"/>
      <c r="H113" s="101"/>
      <c r="I113" s="101"/>
      <c r="J113" s="101"/>
      <c r="K113" s="101"/>
      <c r="L113" s="101"/>
      <c r="M113" s="101"/>
      <c r="N113" s="101"/>
      <c r="O113" s="102"/>
      <c r="P113" s="102"/>
      <c r="Q113" s="101"/>
      <c r="Z113"/>
      <c r="AA113"/>
    </row>
    <row r="114" spans="1:27" x14ac:dyDescent="0.45">
      <c r="A114" s="116" t="str">
        <f>IF(RiskLogTable5[[#This Row],[Issue Description  (including Impact)]]&lt;&gt;"",(TEXT(ROW(112:112), "\I\-\000")),"")</f>
        <v/>
      </c>
      <c r="B114" s="109"/>
      <c r="C114" s="101"/>
      <c r="D114" s="102"/>
      <c r="E114" s="101"/>
      <c r="F114" s="102"/>
      <c r="G114" s="109"/>
      <c r="H114" s="101"/>
      <c r="I114" s="101"/>
      <c r="J114" s="101"/>
      <c r="K114" s="101"/>
      <c r="L114" s="101"/>
      <c r="M114" s="101"/>
      <c r="N114" s="101"/>
      <c r="O114" s="102"/>
      <c r="P114" s="102"/>
      <c r="Q114" s="101"/>
      <c r="Z114"/>
      <c r="AA114"/>
    </row>
    <row r="115" spans="1:27" x14ac:dyDescent="0.45">
      <c r="A115" s="116" t="str">
        <f>IF(RiskLogTable5[[#This Row],[Issue Description  (including Impact)]]&lt;&gt;"",(TEXT(ROW(113:113), "\I\-\000")),"")</f>
        <v/>
      </c>
      <c r="B115" s="109"/>
      <c r="C115" s="101"/>
      <c r="D115" s="102"/>
      <c r="E115" s="101"/>
      <c r="F115" s="102"/>
      <c r="G115" s="109"/>
      <c r="H115" s="101"/>
      <c r="I115" s="101"/>
      <c r="J115" s="101"/>
      <c r="K115" s="101"/>
      <c r="L115" s="101"/>
      <c r="M115" s="101"/>
      <c r="N115" s="101"/>
      <c r="O115" s="102"/>
      <c r="P115" s="102"/>
      <c r="Q115" s="101"/>
      <c r="Z115"/>
      <c r="AA115"/>
    </row>
    <row r="116" spans="1:27" x14ac:dyDescent="0.45">
      <c r="A116" s="116" t="str">
        <f>IF(RiskLogTable5[[#This Row],[Issue Description  (including Impact)]]&lt;&gt;"",(TEXT(ROW(114:114), "\I\-\000")),"")</f>
        <v/>
      </c>
      <c r="B116" s="109"/>
      <c r="C116" s="101"/>
      <c r="D116" s="102"/>
      <c r="E116" s="101"/>
      <c r="F116" s="102"/>
      <c r="G116" s="109"/>
      <c r="H116" s="101"/>
      <c r="I116" s="101"/>
      <c r="J116" s="101"/>
      <c r="K116" s="101"/>
      <c r="L116" s="101"/>
      <c r="M116" s="101"/>
      <c r="N116" s="101"/>
      <c r="O116" s="102"/>
      <c r="P116" s="102"/>
      <c r="Q116" s="101"/>
      <c r="Z116"/>
      <c r="AA116"/>
    </row>
    <row r="117" spans="1:27" x14ac:dyDescent="0.45">
      <c r="A117" s="116" t="str">
        <f>IF(RiskLogTable5[[#This Row],[Issue Description  (including Impact)]]&lt;&gt;"",(TEXT(ROW(115:115), "\I\-\000")),"")</f>
        <v/>
      </c>
      <c r="B117" s="109"/>
      <c r="C117" s="101"/>
      <c r="D117" s="102"/>
      <c r="E117" s="101"/>
      <c r="F117" s="102"/>
      <c r="G117" s="109"/>
      <c r="H117" s="101"/>
      <c r="I117" s="101"/>
      <c r="J117" s="101"/>
      <c r="K117" s="101"/>
      <c r="L117" s="101"/>
      <c r="M117" s="101"/>
      <c r="N117" s="101"/>
      <c r="O117" s="102"/>
      <c r="P117" s="102"/>
      <c r="Q117" s="101"/>
      <c r="Z117"/>
      <c r="AA117"/>
    </row>
    <row r="118" spans="1:27" x14ac:dyDescent="0.45">
      <c r="A118" s="116" t="str">
        <f>IF(RiskLogTable5[[#This Row],[Issue Description  (including Impact)]]&lt;&gt;"",(TEXT(ROW(116:116), "\I\-\000")),"")</f>
        <v/>
      </c>
      <c r="B118" s="109"/>
      <c r="C118" s="101"/>
      <c r="D118" s="102"/>
      <c r="E118" s="101"/>
      <c r="F118" s="102"/>
      <c r="G118" s="109"/>
      <c r="H118" s="101"/>
      <c r="I118" s="101"/>
      <c r="J118" s="101"/>
      <c r="K118" s="101"/>
      <c r="L118" s="101"/>
      <c r="M118" s="101"/>
      <c r="N118" s="101"/>
      <c r="O118" s="102"/>
      <c r="P118" s="102"/>
      <c r="Q118" s="101"/>
      <c r="Z118"/>
      <c r="AA118"/>
    </row>
    <row r="119" spans="1:27" x14ac:dyDescent="0.45">
      <c r="A119" s="116" t="str">
        <f>IF(RiskLogTable5[[#This Row],[Issue Description  (including Impact)]]&lt;&gt;"",(TEXT(ROW(117:117), "\I\-\000")),"")</f>
        <v/>
      </c>
      <c r="B119" s="109"/>
      <c r="C119" s="101"/>
      <c r="D119" s="102"/>
      <c r="E119" s="101"/>
      <c r="F119" s="102"/>
      <c r="G119" s="109"/>
      <c r="H119" s="101"/>
      <c r="I119" s="101"/>
      <c r="J119" s="101"/>
      <c r="K119" s="101"/>
      <c r="L119" s="101"/>
      <c r="M119" s="101"/>
      <c r="N119" s="101"/>
      <c r="O119" s="102"/>
      <c r="P119" s="102"/>
      <c r="Q119" s="101"/>
      <c r="Z119"/>
      <c r="AA119"/>
    </row>
    <row r="120" spans="1:27" x14ac:dyDescent="0.45">
      <c r="A120" s="116" t="str">
        <f>IF(RiskLogTable5[[#This Row],[Issue Description  (including Impact)]]&lt;&gt;"",(TEXT(ROW(118:118), "\I\-\000")),"")</f>
        <v/>
      </c>
      <c r="B120" s="109"/>
      <c r="C120" s="101"/>
      <c r="D120" s="102"/>
      <c r="E120" s="101"/>
      <c r="F120" s="102"/>
      <c r="G120" s="109"/>
      <c r="H120" s="101"/>
      <c r="I120" s="101"/>
      <c r="J120" s="101"/>
      <c r="K120" s="101"/>
      <c r="L120" s="101"/>
      <c r="M120" s="101"/>
      <c r="N120" s="101"/>
      <c r="O120" s="102"/>
      <c r="P120" s="102"/>
      <c r="Q120" s="101"/>
      <c r="Z120"/>
      <c r="AA120"/>
    </row>
    <row r="121" spans="1:27" x14ac:dyDescent="0.45">
      <c r="A121" s="116" t="str">
        <f>IF(RiskLogTable5[[#This Row],[Issue Description  (including Impact)]]&lt;&gt;"",(TEXT(ROW(119:119), "\I\-\000")),"")</f>
        <v/>
      </c>
      <c r="B121" s="109"/>
      <c r="C121" s="101"/>
      <c r="D121" s="102"/>
      <c r="E121" s="101"/>
      <c r="F121" s="102"/>
      <c r="G121" s="109"/>
      <c r="H121" s="101"/>
      <c r="I121" s="101"/>
      <c r="J121" s="101"/>
      <c r="K121" s="101"/>
      <c r="L121" s="101"/>
      <c r="M121" s="101"/>
      <c r="N121" s="101"/>
      <c r="O121" s="102"/>
      <c r="P121" s="102"/>
      <c r="Q121" s="101"/>
      <c r="Z121"/>
      <c r="AA121"/>
    </row>
    <row r="122" spans="1:27" x14ac:dyDescent="0.45">
      <c r="A122" s="116" t="str">
        <f>IF(RiskLogTable5[[#This Row],[Issue Description  (including Impact)]]&lt;&gt;"",(TEXT(ROW(120:120), "\I\-\000")),"")</f>
        <v/>
      </c>
      <c r="B122" s="109"/>
      <c r="C122" s="101"/>
      <c r="D122" s="102"/>
      <c r="E122" s="101"/>
      <c r="F122" s="102"/>
      <c r="G122" s="109"/>
      <c r="H122" s="101"/>
      <c r="I122" s="101"/>
      <c r="J122" s="101"/>
      <c r="K122" s="101"/>
      <c r="L122" s="101"/>
      <c r="M122" s="101"/>
      <c r="N122" s="101"/>
      <c r="O122" s="102"/>
      <c r="P122" s="102"/>
      <c r="Q122" s="101"/>
      <c r="Z122"/>
      <c r="AA122"/>
    </row>
    <row r="123" spans="1:27" x14ac:dyDescent="0.45">
      <c r="A123" s="116" t="str">
        <f>IF(RiskLogTable5[[#This Row],[Issue Description  (including Impact)]]&lt;&gt;"",(TEXT(ROW(121:121), "\I\-\000")),"")</f>
        <v/>
      </c>
      <c r="B123" s="109"/>
      <c r="C123" s="101"/>
      <c r="D123" s="102"/>
      <c r="E123" s="101"/>
      <c r="F123" s="102"/>
      <c r="G123" s="109"/>
      <c r="H123" s="101"/>
      <c r="I123" s="101"/>
      <c r="J123" s="101"/>
      <c r="K123" s="101"/>
      <c r="L123" s="101"/>
      <c r="M123" s="101"/>
      <c r="N123" s="101"/>
      <c r="O123" s="102"/>
      <c r="P123" s="102"/>
      <c r="Q123" s="101"/>
      <c r="Z123"/>
      <c r="AA123"/>
    </row>
    <row r="124" spans="1:27" x14ac:dyDescent="0.45">
      <c r="A124" s="116" t="str">
        <f>IF(RiskLogTable5[[#This Row],[Issue Description  (including Impact)]]&lt;&gt;"",(TEXT(ROW(122:122), "\I\-\000")),"")</f>
        <v/>
      </c>
      <c r="B124" s="109"/>
      <c r="C124" s="101"/>
      <c r="D124" s="102"/>
      <c r="E124" s="101"/>
      <c r="F124" s="102"/>
      <c r="G124" s="109"/>
      <c r="H124" s="101"/>
      <c r="I124" s="101"/>
      <c r="J124" s="101"/>
      <c r="K124" s="101"/>
      <c r="L124" s="101"/>
      <c r="M124" s="101"/>
      <c r="N124" s="101"/>
      <c r="O124" s="102"/>
      <c r="P124" s="102"/>
      <c r="Q124" s="101"/>
      <c r="Z124"/>
      <c r="AA124"/>
    </row>
    <row r="125" spans="1:27" x14ac:dyDescent="0.45">
      <c r="A125" s="116" t="str">
        <f>IF(RiskLogTable5[[#This Row],[Issue Description  (including Impact)]]&lt;&gt;"",(TEXT(ROW(123:123), "\I\-\000")),"")</f>
        <v/>
      </c>
      <c r="B125" s="109"/>
      <c r="C125" s="101"/>
      <c r="D125" s="102"/>
      <c r="E125" s="101"/>
      <c r="F125" s="102"/>
      <c r="G125" s="109"/>
      <c r="H125" s="101"/>
      <c r="I125" s="101"/>
      <c r="J125" s="101"/>
      <c r="K125" s="101"/>
      <c r="L125" s="101"/>
      <c r="M125" s="101"/>
      <c r="N125" s="101"/>
      <c r="O125" s="102"/>
      <c r="P125" s="102"/>
      <c r="Q125" s="101"/>
      <c r="Z125"/>
      <c r="AA125"/>
    </row>
    <row r="126" spans="1:27" x14ac:dyDescent="0.45">
      <c r="A126" s="116" t="str">
        <f>IF(RiskLogTable5[[#This Row],[Issue Description  (including Impact)]]&lt;&gt;"",(TEXT(ROW(124:124), "\I\-\000")),"")</f>
        <v/>
      </c>
      <c r="B126" s="109"/>
      <c r="C126" s="101"/>
      <c r="D126" s="102"/>
      <c r="E126" s="101"/>
      <c r="F126" s="102"/>
      <c r="G126" s="109"/>
      <c r="H126" s="101"/>
      <c r="I126" s="101"/>
      <c r="J126" s="101"/>
      <c r="K126" s="101"/>
      <c r="L126" s="101"/>
      <c r="M126" s="101"/>
      <c r="N126" s="101"/>
      <c r="O126" s="102"/>
      <c r="P126" s="102"/>
      <c r="Q126" s="101"/>
      <c r="Z126"/>
      <c r="AA126"/>
    </row>
    <row r="127" spans="1:27" x14ac:dyDescent="0.45">
      <c r="A127" s="116" t="str">
        <f>IF(RiskLogTable5[[#This Row],[Issue Description  (including Impact)]]&lt;&gt;"",(TEXT(ROW(125:125), "\I\-\000")),"")</f>
        <v/>
      </c>
      <c r="B127" s="109"/>
      <c r="C127" s="101"/>
      <c r="D127" s="102"/>
      <c r="E127" s="101"/>
      <c r="F127" s="102"/>
      <c r="G127" s="109"/>
      <c r="H127" s="101"/>
      <c r="I127" s="101"/>
      <c r="J127" s="101"/>
      <c r="K127" s="101"/>
      <c r="L127" s="101"/>
      <c r="M127" s="101"/>
      <c r="N127" s="101"/>
      <c r="O127" s="102"/>
      <c r="P127" s="102"/>
      <c r="Q127" s="101"/>
      <c r="Z127"/>
      <c r="AA127"/>
    </row>
    <row r="128" spans="1:27" x14ac:dyDescent="0.45">
      <c r="A128" s="116" t="str">
        <f>IF(RiskLogTable5[[#This Row],[Issue Description  (including Impact)]]&lt;&gt;"",(TEXT(ROW(126:126), "\I\-\000")),"")</f>
        <v/>
      </c>
      <c r="B128" s="109"/>
      <c r="C128" s="101"/>
      <c r="D128" s="102"/>
      <c r="E128" s="101"/>
      <c r="F128" s="102"/>
      <c r="G128" s="109"/>
      <c r="H128" s="101"/>
      <c r="I128" s="101"/>
      <c r="J128" s="101"/>
      <c r="K128" s="101"/>
      <c r="L128" s="101"/>
      <c r="M128" s="101"/>
      <c r="N128" s="101"/>
      <c r="O128" s="102"/>
      <c r="P128" s="102"/>
      <c r="Q128" s="101"/>
      <c r="Z128"/>
      <c r="AA128"/>
    </row>
    <row r="129" spans="1:27" x14ac:dyDescent="0.45">
      <c r="A129" s="116" t="str">
        <f>IF(RiskLogTable5[[#This Row],[Issue Description  (including Impact)]]&lt;&gt;"",(TEXT(ROW(127:127), "\I\-\000")),"")</f>
        <v/>
      </c>
      <c r="B129" s="109"/>
      <c r="C129" s="101"/>
      <c r="D129" s="102"/>
      <c r="E129" s="101"/>
      <c r="F129" s="102"/>
      <c r="G129" s="109"/>
      <c r="H129" s="101"/>
      <c r="I129" s="101"/>
      <c r="J129" s="101"/>
      <c r="K129" s="101"/>
      <c r="L129" s="101"/>
      <c r="M129" s="101"/>
      <c r="N129" s="101"/>
      <c r="O129" s="102"/>
      <c r="P129" s="102"/>
      <c r="Q129" s="101"/>
      <c r="Z129"/>
      <c r="AA129"/>
    </row>
    <row r="130" spans="1:27" x14ac:dyDescent="0.45">
      <c r="A130" s="116" t="str">
        <f>IF(RiskLogTable5[[#This Row],[Issue Description  (including Impact)]]&lt;&gt;"",(TEXT(ROW(128:128), "\I\-\000")),"")</f>
        <v/>
      </c>
      <c r="B130" s="109"/>
      <c r="C130" s="101"/>
      <c r="D130" s="102"/>
      <c r="E130" s="101"/>
      <c r="F130" s="102"/>
      <c r="G130" s="109"/>
      <c r="H130" s="101"/>
      <c r="I130" s="101"/>
      <c r="J130" s="101"/>
      <c r="K130" s="101"/>
      <c r="L130" s="101"/>
      <c r="M130" s="101"/>
      <c r="N130" s="101"/>
      <c r="O130" s="102"/>
      <c r="P130" s="102"/>
      <c r="Q130" s="101"/>
      <c r="Z130"/>
      <c r="AA130"/>
    </row>
    <row r="131" spans="1:27" x14ac:dyDescent="0.45">
      <c r="A131" s="116" t="str">
        <f>IF(RiskLogTable5[[#This Row],[Issue Description  (including Impact)]]&lt;&gt;"",(TEXT(ROW(129:129), "\I\-\000")),"")</f>
        <v/>
      </c>
      <c r="B131" s="109"/>
      <c r="C131" s="101"/>
      <c r="D131" s="102"/>
      <c r="E131" s="101"/>
      <c r="F131" s="102"/>
      <c r="G131" s="109"/>
      <c r="H131" s="101"/>
      <c r="I131" s="101"/>
      <c r="J131" s="101"/>
      <c r="K131" s="101"/>
      <c r="L131" s="101"/>
      <c r="M131" s="101"/>
      <c r="N131" s="101"/>
      <c r="O131" s="102"/>
      <c r="P131" s="102"/>
      <c r="Q131" s="101"/>
      <c r="Z131"/>
      <c r="AA131"/>
    </row>
    <row r="132" spans="1:27" x14ac:dyDescent="0.45">
      <c r="A132" s="116" t="str">
        <f>IF(RiskLogTable5[[#This Row],[Issue Description  (including Impact)]]&lt;&gt;"",(TEXT(ROW(130:130), "\I\-\000")),"")</f>
        <v/>
      </c>
      <c r="B132" s="109"/>
      <c r="C132" s="101"/>
      <c r="D132" s="102"/>
      <c r="E132" s="101"/>
      <c r="F132" s="102"/>
      <c r="G132" s="109"/>
      <c r="H132" s="101"/>
      <c r="I132" s="101"/>
      <c r="J132" s="101"/>
      <c r="K132" s="101"/>
      <c r="L132" s="101"/>
      <c r="M132" s="101"/>
      <c r="N132" s="101"/>
      <c r="O132" s="102"/>
      <c r="P132" s="102"/>
      <c r="Q132" s="101"/>
      <c r="Z132"/>
      <c r="AA132"/>
    </row>
    <row r="133" spans="1:27" x14ac:dyDescent="0.45">
      <c r="A133" s="116" t="str">
        <f>IF(RiskLogTable5[[#This Row],[Issue Description  (including Impact)]]&lt;&gt;"",(TEXT(ROW(131:131), "\I\-\000")),"")</f>
        <v/>
      </c>
      <c r="B133" s="109"/>
      <c r="C133" s="101"/>
      <c r="D133" s="102"/>
      <c r="E133" s="101"/>
      <c r="F133" s="102"/>
      <c r="G133" s="109"/>
      <c r="H133" s="101"/>
      <c r="I133" s="101"/>
      <c r="J133" s="101"/>
      <c r="K133" s="101"/>
      <c r="L133" s="101"/>
      <c r="M133" s="101"/>
      <c r="N133" s="101"/>
      <c r="O133" s="102"/>
      <c r="P133" s="102"/>
      <c r="Q133" s="101"/>
      <c r="Z133"/>
      <c r="AA133"/>
    </row>
    <row r="134" spans="1:27" x14ac:dyDescent="0.45">
      <c r="A134" s="116" t="str">
        <f>IF(RiskLogTable5[[#This Row],[Issue Description  (including Impact)]]&lt;&gt;"",(TEXT(ROW(132:132), "\I\-\000")),"")</f>
        <v/>
      </c>
      <c r="B134" s="109"/>
      <c r="C134" s="101"/>
      <c r="D134" s="102"/>
      <c r="E134" s="101"/>
      <c r="F134" s="102"/>
      <c r="G134" s="109"/>
      <c r="H134" s="101"/>
      <c r="I134" s="101"/>
      <c r="J134" s="101"/>
      <c r="K134" s="101"/>
      <c r="L134" s="101"/>
      <c r="M134" s="101"/>
      <c r="N134" s="101"/>
      <c r="O134" s="102"/>
      <c r="P134" s="102"/>
      <c r="Q134" s="101"/>
      <c r="Z134"/>
      <c r="AA134"/>
    </row>
    <row r="135" spans="1:27" x14ac:dyDescent="0.45">
      <c r="A135" s="116" t="str">
        <f>IF(RiskLogTable5[[#This Row],[Issue Description  (including Impact)]]&lt;&gt;"",(TEXT(ROW(133:133), "\I\-\000")),"")</f>
        <v/>
      </c>
      <c r="B135" s="109"/>
      <c r="C135" s="101"/>
      <c r="D135" s="102"/>
      <c r="E135" s="101"/>
      <c r="F135" s="102"/>
      <c r="G135" s="109"/>
      <c r="H135" s="101"/>
      <c r="I135" s="101"/>
      <c r="J135" s="101"/>
      <c r="K135" s="101"/>
      <c r="L135" s="101"/>
      <c r="M135" s="101"/>
      <c r="N135" s="101"/>
      <c r="O135" s="102"/>
      <c r="P135" s="102"/>
      <c r="Q135" s="101"/>
      <c r="Z135"/>
      <c r="AA135"/>
    </row>
    <row r="136" spans="1:27" x14ac:dyDescent="0.45">
      <c r="A136" s="116" t="str">
        <f>IF(RiskLogTable5[[#This Row],[Issue Description  (including Impact)]]&lt;&gt;"",(TEXT(ROW(134:134), "\I\-\000")),"")</f>
        <v/>
      </c>
      <c r="B136" s="109"/>
      <c r="C136" s="101"/>
      <c r="D136" s="102"/>
      <c r="E136" s="101"/>
      <c r="F136" s="102"/>
      <c r="G136" s="109"/>
      <c r="H136" s="101"/>
      <c r="I136" s="101"/>
      <c r="J136" s="101"/>
      <c r="K136" s="101"/>
      <c r="L136" s="101"/>
      <c r="M136" s="101"/>
      <c r="N136" s="101"/>
      <c r="O136" s="102"/>
      <c r="P136" s="102"/>
      <c r="Q136" s="101"/>
      <c r="Z136"/>
      <c r="AA136"/>
    </row>
    <row r="137" spans="1:27" x14ac:dyDescent="0.45">
      <c r="A137" s="116" t="str">
        <f>IF(RiskLogTable5[[#This Row],[Issue Description  (including Impact)]]&lt;&gt;"",(TEXT(ROW(135:135), "\I\-\000")),"")</f>
        <v/>
      </c>
      <c r="B137" s="109"/>
      <c r="C137" s="101"/>
      <c r="D137" s="102"/>
      <c r="E137" s="101"/>
      <c r="F137" s="102"/>
      <c r="G137" s="109"/>
      <c r="H137" s="101"/>
      <c r="I137" s="101"/>
      <c r="J137" s="101"/>
      <c r="K137" s="101"/>
      <c r="L137" s="101"/>
      <c r="M137" s="101"/>
      <c r="N137" s="101"/>
      <c r="O137" s="102"/>
      <c r="P137" s="102"/>
      <c r="Q137" s="101"/>
      <c r="Z137"/>
      <c r="AA137"/>
    </row>
    <row r="138" spans="1:27" x14ac:dyDescent="0.45">
      <c r="A138" s="116" t="str">
        <f>IF(RiskLogTable5[[#This Row],[Issue Description  (including Impact)]]&lt;&gt;"",(TEXT(ROW(136:136), "\I\-\000")),"")</f>
        <v/>
      </c>
      <c r="B138" s="109"/>
      <c r="C138" s="101"/>
      <c r="D138" s="102"/>
      <c r="E138" s="101"/>
      <c r="F138" s="102"/>
      <c r="G138" s="109"/>
      <c r="H138" s="101"/>
      <c r="I138" s="101"/>
      <c r="J138" s="101"/>
      <c r="K138" s="101"/>
      <c r="L138" s="101"/>
      <c r="M138" s="101"/>
      <c r="N138" s="101"/>
      <c r="O138" s="102"/>
      <c r="P138" s="102"/>
      <c r="Q138" s="101"/>
      <c r="Z138"/>
      <c r="AA138"/>
    </row>
    <row r="139" spans="1:27" x14ac:dyDescent="0.45">
      <c r="A139" s="116" t="str">
        <f>IF(RiskLogTable5[[#This Row],[Issue Description  (including Impact)]]&lt;&gt;"",(TEXT(ROW(137:137), "\I\-\000")),"")</f>
        <v/>
      </c>
      <c r="B139" s="109"/>
      <c r="C139" s="101"/>
      <c r="D139" s="102"/>
      <c r="E139" s="101"/>
      <c r="F139" s="102"/>
      <c r="G139" s="109"/>
      <c r="H139" s="101"/>
      <c r="I139" s="101"/>
      <c r="J139" s="101"/>
      <c r="K139" s="101"/>
      <c r="L139" s="101"/>
      <c r="M139" s="101"/>
      <c r="N139" s="101"/>
      <c r="O139" s="102"/>
      <c r="P139" s="102"/>
      <c r="Q139" s="101"/>
      <c r="Z139"/>
      <c r="AA139"/>
    </row>
    <row r="140" spans="1:27" x14ac:dyDescent="0.45">
      <c r="A140" s="116" t="str">
        <f>IF(RiskLogTable5[[#This Row],[Issue Description  (including Impact)]]&lt;&gt;"",(TEXT(ROW(138:138), "\I\-\000")),"")</f>
        <v/>
      </c>
      <c r="B140" s="109"/>
      <c r="C140" s="101"/>
      <c r="D140" s="102"/>
      <c r="E140" s="101"/>
      <c r="F140" s="102"/>
      <c r="G140" s="109"/>
      <c r="H140" s="101"/>
      <c r="I140" s="101"/>
      <c r="J140" s="101"/>
      <c r="K140" s="101"/>
      <c r="L140" s="101"/>
      <c r="M140" s="101"/>
      <c r="N140" s="101"/>
      <c r="O140" s="102"/>
      <c r="P140" s="102"/>
      <c r="Q140" s="101"/>
      <c r="Z140"/>
      <c r="AA140"/>
    </row>
    <row r="141" spans="1:27" x14ac:dyDescent="0.45">
      <c r="A141" s="116" t="str">
        <f>IF(RiskLogTable5[[#This Row],[Issue Description  (including Impact)]]&lt;&gt;"",(TEXT(ROW(139:139), "\I\-\000")),"")</f>
        <v/>
      </c>
      <c r="B141" s="109"/>
      <c r="C141" s="101"/>
      <c r="D141" s="102"/>
      <c r="E141" s="101"/>
      <c r="F141" s="102"/>
      <c r="G141" s="109"/>
      <c r="H141" s="101"/>
      <c r="I141" s="101"/>
      <c r="J141" s="101"/>
      <c r="K141" s="101"/>
      <c r="L141" s="101"/>
      <c r="M141" s="101"/>
      <c r="N141" s="101"/>
      <c r="O141" s="102"/>
      <c r="P141" s="102"/>
      <c r="Q141" s="101"/>
      <c r="Z141"/>
      <c r="AA141"/>
    </row>
    <row r="142" spans="1:27" x14ac:dyDescent="0.45">
      <c r="A142" s="116" t="str">
        <f>IF(RiskLogTable5[[#This Row],[Issue Description  (including Impact)]]&lt;&gt;"",(TEXT(ROW(140:140), "\I\-\000")),"")</f>
        <v/>
      </c>
      <c r="B142" s="109"/>
      <c r="C142" s="101"/>
      <c r="D142" s="102"/>
      <c r="E142" s="101"/>
      <c r="F142" s="102"/>
      <c r="G142" s="109"/>
      <c r="H142" s="101"/>
      <c r="I142" s="101"/>
      <c r="J142" s="101"/>
      <c r="K142" s="101"/>
      <c r="L142" s="101"/>
      <c r="M142" s="101"/>
      <c r="N142" s="101"/>
      <c r="O142" s="102"/>
      <c r="P142" s="102"/>
      <c r="Q142" s="101"/>
      <c r="Z142"/>
      <c r="AA142"/>
    </row>
    <row r="143" spans="1:27" x14ac:dyDescent="0.45">
      <c r="A143" s="116" t="str">
        <f>IF(RiskLogTable5[[#This Row],[Issue Description  (including Impact)]]&lt;&gt;"",(TEXT(ROW(141:141), "\I\-\000")),"")</f>
        <v/>
      </c>
      <c r="B143" s="109"/>
      <c r="C143" s="101"/>
      <c r="D143" s="102"/>
      <c r="E143" s="101"/>
      <c r="F143" s="102"/>
      <c r="G143" s="109"/>
      <c r="H143" s="101"/>
      <c r="I143" s="101"/>
      <c r="J143" s="101"/>
      <c r="K143" s="101"/>
      <c r="L143" s="101"/>
      <c r="M143" s="101"/>
      <c r="N143" s="101"/>
      <c r="O143" s="102"/>
      <c r="P143" s="102"/>
      <c r="Q143" s="101"/>
      <c r="Z143"/>
      <c r="AA143"/>
    </row>
    <row r="144" spans="1:27" x14ac:dyDescent="0.45">
      <c r="A144" s="116" t="str">
        <f>IF(RiskLogTable5[[#This Row],[Issue Description  (including Impact)]]&lt;&gt;"",(TEXT(ROW(142:142), "\I\-\000")),"")</f>
        <v/>
      </c>
      <c r="B144" s="109"/>
      <c r="C144" s="101"/>
      <c r="D144" s="102"/>
      <c r="E144" s="101"/>
      <c r="F144" s="102"/>
      <c r="G144" s="109"/>
      <c r="H144" s="101"/>
      <c r="I144" s="101"/>
      <c r="J144" s="101"/>
      <c r="K144" s="101"/>
      <c r="L144" s="101"/>
      <c r="M144" s="101"/>
      <c r="N144" s="101"/>
      <c r="O144" s="102"/>
      <c r="P144" s="102"/>
      <c r="Q144" s="101"/>
      <c r="Z144"/>
      <c r="AA144"/>
    </row>
    <row r="145" spans="1:27" x14ac:dyDescent="0.45">
      <c r="A145" s="116" t="str">
        <f>IF(RiskLogTable5[[#This Row],[Issue Description  (including Impact)]]&lt;&gt;"",(TEXT(ROW(143:143), "\I\-\000")),"")</f>
        <v/>
      </c>
      <c r="B145" s="109"/>
      <c r="C145" s="101"/>
      <c r="D145" s="102"/>
      <c r="E145" s="101"/>
      <c r="F145" s="102"/>
      <c r="G145" s="109"/>
      <c r="H145" s="101"/>
      <c r="I145" s="101"/>
      <c r="J145" s="101"/>
      <c r="K145" s="101"/>
      <c r="L145" s="101"/>
      <c r="M145" s="101"/>
      <c r="N145" s="101"/>
      <c r="O145" s="102"/>
      <c r="P145" s="102"/>
      <c r="Q145" s="101"/>
      <c r="Z145"/>
      <c r="AA145"/>
    </row>
    <row r="146" spans="1:27" x14ac:dyDescent="0.45">
      <c r="A146" s="116" t="str">
        <f>IF(RiskLogTable5[[#This Row],[Issue Description  (including Impact)]]&lt;&gt;"",(TEXT(ROW(144:144), "\I\-\000")),"")</f>
        <v/>
      </c>
      <c r="B146" s="109"/>
      <c r="C146" s="101"/>
      <c r="D146" s="102"/>
      <c r="E146" s="101"/>
      <c r="F146" s="102"/>
      <c r="G146" s="109"/>
      <c r="H146" s="101"/>
      <c r="I146" s="101"/>
      <c r="J146" s="101"/>
      <c r="K146" s="101"/>
      <c r="L146" s="101"/>
      <c r="M146" s="101"/>
      <c r="N146" s="101"/>
      <c r="O146" s="102"/>
      <c r="P146" s="102"/>
      <c r="Q146" s="101"/>
      <c r="Z146"/>
      <c r="AA146"/>
    </row>
    <row r="147" spans="1:27" x14ac:dyDescent="0.45">
      <c r="A147" s="116" t="str">
        <f>IF(RiskLogTable5[[#This Row],[Issue Description  (including Impact)]]&lt;&gt;"",(TEXT(ROW(145:145), "\I\-\000")),"")</f>
        <v/>
      </c>
      <c r="B147" s="109"/>
      <c r="C147" s="101"/>
      <c r="D147" s="102"/>
      <c r="E147" s="101"/>
      <c r="F147" s="102"/>
      <c r="G147" s="109"/>
      <c r="H147" s="101"/>
      <c r="I147" s="101"/>
      <c r="J147" s="101"/>
      <c r="K147" s="101"/>
      <c r="L147" s="101"/>
      <c r="M147" s="101"/>
      <c r="N147" s="101"/>
      <c r="O147" s="102"/>
      <c r="P147" s="102"/>
      <c r="Q147" s="101"/>
      <c r="Z147"/>
      <c r="AA147"/>
    </row>
    <row r="148" spans="1:27" x14ac:dyDescent="0.45">
      <c r="A148" s="116" t="str">
        <f>IF(RiskLogTable5[[#This Row],[Issue Description  (including Impact)]]&lt;&gt;"",(TEXT(ROW(146:146), "\I\-\000")),"")</f>
        <v/>
      </c>
      <c r="B148" s="109"/>
      <c r="C148" s="101"/>
      <c r="D148" s="102"/>
      <c r="E148" s="101"/>
      <c r="F148" s="102"/>
      <c r="G148" s="109"/>
      <c r="H148" s="101"/>
      <c r="I148" s="101"/>
      <c r="J148" s="101"/>
      <c r="K148" s="101"/>
      <c r="L148" s="101"/>
      <c r="M148" s="101"/>
      <c r="N148" s="101"/>
      <c r="O148" s="102"/>
      <c r="P148" s="102"/>
      <c r="Q148" s="101"/>
      <c r="Z148"/>
      <c r="AA148"/>
    </row>
    <row r="149" spans="1:27" x14ac:dyDescent="0.45">
      <c r="A149" s="116" t="str">
        <f>IF(RiskLogTable5[[#This Row],[Issue Description  (including Impact)]]&lt;&gt;"",(TEXT(ROW(147:147), "\I\-\000")),"")</f>
        <v/>
      </c>
      <c r="B149" s="109"/>
      <c r="C149" s="101"/>
      <c r="D149" s="102"/>
      <c r="E149" s="101"/>
      <c r="F149" s="102"/>
      <c r="G149" s="109"/>
      <c r="H149" s="101"/>
      <c r="I149" s="101"/>
      <c r="J149" s="101"/>
      <c r="K149" s="101"/>
      <c r="L149" s="101"/>
      <c r="M149" s="101"/>
      <c r="N149" s="101"/>
      <c r="O149" s="102"/>
      <c r="P149" s="102"/>
      <c r="Q149" s="101"/>
      <c r="Z149"/>
      <c r="AA149"/>
    </row>
    <row r="150" spans="1:27" x14ac:dyDescent="0.45">
      <c r="A150" s="116" t="str">
        <f>IF(RiskLogTable5[[#This Row],[Issue Description  (including Impact)]]&lt;&gt;"",(TEXT(ROW(148:148), "\I\-\000")),"")</f>
        <v/>
      </c>
      <c r="B150" s="109"/>
      <c r="C150" s="101"/>
      <c r="D150" s="102"/>
      <c r="E150" s="101"/>
      <c r="F150" s="102"/>
      <c r="G150" s="109"/>
      <c r="H150" s="101"/>
      <c r="I150" s="101"/>
      <c r="J150" s="101"/>
      <c r="K150" s="101"/>
      <c r="L150" s="101"/>
      <c r="M150" s="101"/>
      <c r="N150" s="101"/>
      <c r="O150" s="102"/>
      <c r="P150" s="102"/>
      <c r="Q150" s="101"/>
      <c r="Z150"/>
      <c r="AA150"/>
    </row>
    <row r="151" spans="1:27" x14ac:dyDescent="0.45">
      <c r="A151" s="116" t="str">
        <f>IF(RiskLogTable5[[#This Row],[Issue Description  (including Impact)]]&lt;&gt;"",(TEXT(ROW(149:149), "\I\-\000")),"")</f>
        <v/>
      </c>
      <c r="B151" s="109"/>
      <c r="C151" s="101"/>
      <c r="D151" s="102"/>
      <c r="E151" s="101"/>
      <c r="F151" s="102"/>
      <c r="G151" s="109"/>
      <c r="H151" s="101"/>
      <c r="I151" s="101"/>
      <c r="J151" s="101"/>
      <c r="K151" s="101"/>
      <c r="L151" s="101"/>
      <c r="M151" s="101"/>
      <c r="N151" s="101"/>
      <c r="O151" s="102"/>
      <c r="P151" s="102"/>
      <c r="Q151" s="101"/>
      <c r="Z151"/>
      <c r="AA151"/>
    </row>
    <row r="152" spans="1:27" x14ac:dyDescent="0.45">
      <c r="A152" s="116" t="str">
        <f>IF(RiskLogTable5[[#This Row],[Issue Description  (including Impact)]]&lt;&gt;"",(TEXT(ROW(150:150), "\I\-\000")),"")</f>
        <v/>
      </c>
      <c r="B152" s="109"/>
      <c r="C152" s="101"/>
      <c r="D152" s="102"/>
      <c r="E152" s="101"/>
      <c r="F152" s="102"/>
      <c r="G152" s="109"/>
      <c r="H152" s="101"/>
      <c r="I152" s="101"/>
      <c r="J152" s="101"/>
      <c r="K152" s="101"/>
      <c r="L152" s="101"/>
      <c r="M152" s="101"/>
      <c r="N152" s="101"/>
      <c r="O152" s="102"/>
      <c r="P152" s="102"/>
      <c r="Q152" s="101"/>
      <c r="Z152"/>
      <c r="AA152"/>
    </row>
    <row r="153" spans="1:27" x14ac:dyDescent="0.45">
      <c r="A153" s="116" t="str">
        <f>IF(RiskLogTable5[[#This Row],[Issue Description  (including Impact)]]&lt;&gt;"",(TEXT(ROW(151:151), "\I\-\000")),"")</f>
        <v/>
      </c>
      <c r="B153" s="109"/>
      <c r="C153" s="101"/>
      <c r="D153" s="102"/>
      <c r="E153" s="101"/>
      <c r="F153" s="102"/>
      <c r="G153" s="109"/>
      <c r="H153" s="101"/>
      <c r="I153" s="101"/>
      <c r="J153" s="101"/>
      <c r="K153" s="101"/>
      <c r="L153" s="101"/>
      <c r="M153" s="101"/>
      <c r="N153" s="101"/>
      <c r="O153" s="102"/>
      <c r="P153" s="102"/>
      <c r="Q153" s="101"/>
      <c r="Z153"/>
      <c r="AA153"/>
    </row>
    <row r="154" spans="1:27" x14ac:dyDescent="0.45">
      <c r="A154" s="116" t="str">
        <f>IF(RiskLogTable5[[#This Row],[Issue Description  (including Impact)]]&lt;&gt;"",(TEXT(ROW(152:152), "\I\-\000")),"")</f>
        <v/>
      </c>
      <c r="B154" s="109"/>
      <c r="C154" s="101"/>
      <c r="D154" s="102"/>
      <c r="E154" s="101"/>
      <c r="F154" s="102"/>
      <c r="G154" s="109"/>
      <c r="H154" s="101"/>
      <c r="I154" s="101"/>
      <c r="J154" s="101"/>
      <c r="K154" s="101"/>
      <c r="L154" s="101"/>
      <c r="M154" s="101"/>
      <c r="N154" s="101"/>
      <c r="O154" s="102"/>
      <c r="P154" s="102"/>
      <c r="Q154" s="101"/>
      <c r="Z154"/>
      <c r="AA154"/>
    </row>
    <row r="155" spans="1:27" x14ac:dyDescent="0.45">
      <c r="A155" s="116" t="str">
        <f>IF(RiskLogTable5[[#This Row],[Issue Description  (including Impact)]]&lt;&gt;"",(TEXT(ROW(153:153), "\I\-\000")),"")</f>
        <v/>
      </c>
      <c r="B155" s="109"/>
      <c r="C155" s="101"/>
      <c r="D155" s="102"/>
      <c r="E155" s="101"/>
      <c r="F155" s="102"/>
      <c r="G155" s="109"/>
      <c r="H155" s="101"/>
      <c r="I155" s="101"/>
      <c r="J155" s="101"/>
      <c r="K155" s="101"/>
      <c r="L155" s="101"/>
      <c r="M155" s="101"/>
      <c r="N155" s="101"/>
      <c r="O155" s="102"/>
      <c r="P155" s="102"/>
      <c r="Q155" s="101"/>
      <c r="Z155"/>
      <c r="AA155"/>
    </row>
    <row r="156" spans="1:27" x14ac:dyDescent="0.45">
      <c r="A156" s="116" t="str">
        <f>IF(RiskLogTable5[[#This Row],[Issue Description  (including Impact)]]&lt;&gt;"",(TEXT(ROW(154:154), "\I\-\000")),"")</f>
        <v/>
      </c>
      <c r="B156" s="109"/>
      <c r="C156" s="101"/>
      <c r="D156" s="102"/>
      <c r="E156" s="101"/>
      <c r="F156" s="102"/>
      <c r="G156" s="109"/>
      <c r="H156" s="101"/>
      <c r="I156" s="101"/>
      <c r="J156" s="101"/>
      <c r="K156" s="101"/>
      <c r="L156" s="101"/>
      <c r="M156" s="101"/>
      <c r="N156" s="101"/>
      <c r="O156" s="102"/>
      <c r="P156" s="102"/>
      <c r="Q156" s="101"/>
      <c r="Z156"/>
      <c r="AA156"/>
    </row>
    <row r="157" spans="1:27" x14ac:dyDescent="0.45">
      <c r="A157" s="116" t="str">
        <f>IF(RiskLogTable5[[#This Row],[Issue Description  (including Impact)]]&lt;&gt;"",(TEXT(ROW(155:155), "\I\-\000")),"")</f>
        <v/>
      </c>
      <c r="B157" s="109"/>
      <c r="C157" s="101"/>
      <c r="D157" s="102"/>
      <c r="E157" s="101"/>
      <c r="F157" s="102"/>
      <c r="G157" s="109"/>
      <c r="H157" s="101"/>
      <c r="I157" s="101"/>
      <c r="J157" s="101"/>
      <c r="K157" s="101"/>
      <c r="L157" s="101"/>
      <c r="M157" s="101"/>
      <c r="N157" s="101"/>
      <c r="O157" s="102"/>
      <c r="P157" s="102"/>
      <c r="Q157" s="101"/>
      <c r="Z157"/>
      <c r="AA157"/>
    </row>
    <row r="158" spans="1:27" x14ac:dyDescent="0.45">
      <c r="A158" s="116" t="str">
        <f>IF(RiskLogTable5[[#This Row],[Issue Description  (including Impact)]]&lt;&gt;"",(TEXT(ROW(156:156), "\I\-\000")),"")</f>
        <v/>
      </c>
      <c r="B158" s="109"/>
      <c r="C158" s="101"/>
      <c r="D158" s="102"/>
      <c r="E158" s="101"/>
      <c r="F158" s="102"/>
      <c r="G158" s="109"/>
      <c r="H158" s="101"/>
      <c r="I158" s="101"/>
      <c r="J158" s="101"/>
      <c r="K158" s="101"/>
      <c r="L158" s="101"/>
      <c r="M158" s="101"/>
      <c r="N158" s="101"/>
      <c r="O158" s="102"/>
      <c r="P158" s="102"/>
      <c r="Q158" s="101"/>
      <c r="Z158"/>
      <c r="AA158"/>
    </row>
    <row r="159" spans="1:27" x14ac:dyDescent="0.45">
      <c r="A159" s="116" t="str">
        <f>IF(RiskLogTable5[[#This Row],[Issue Description  (including Impact)]]&lt;&gt;"",(TEXT(ROW(157:157), "\I\-\000")),"")</f>
        <v/>
      </c>
      <c r="B159" s="109"/>
      <c r="C159" s="101"/>
      <c r="D159" s="102"/>
      <c r="E159" s="101"/>
      <c r="F159" s="102"/>
      <c r="G159" s="109"/>
      <c r="H159" s="101"/>
      <c r="I159" s="101"/>
      <c r="J159" s="101"/>
      <c r="K159" s="101"/>
      <c r="L159" s="101"/>
      <c r="M159" s="101"/>
      <c r="N159" s="101"/>
      <c r="O159" s="102"/>
      <c r="P159" s="102"/>
      <c r="Q159" s="101"/>
      <c r="Z159"/>
      <c r="AA159"/>
    </row>
    <row r="160" spans="1:27" x14ac:dyDescent="0.45">
      <c r="A160" s="116" t="str">
        <f>IF(RiskLogTable5[[#This Row],[Issue Description  (including Impact)]]&lt;&gt;"",(TEXT(ROW(158:158), "\I\-\000")),"")</f>
        <v/>
      </c>
      <c r="B160" s="109"/>
      <c r="C160" s="101"/>
      <c r="D160" s="102"/>
      <c r="E160" s="101"/>
      <c r="F160" s="102"/>
      <c r="G160" s="109"/>
      <c r="H160" s="101"/>
      <c r="I160" s="101"/>
      <c r="J160" s="101"/>
      <c r="K160" s="101"/>
      <c r="L160" s="101"/>
      <c r="M160" s="101"/>
      <c r="N160" s="101"/>
      <c r="O160" s="102"/>
      <c r="P160" s="102"/>
      <c r="Q160" s="101"/>
      <c r="Z160"/>
      <c r="AA160"/>
    </row>
    <row r="161" spans="1:27" x14ac:dyDescent="0.45">
      <c r="A161" s="116" t="str">
        <f>IF(RiskLogTable5[[#This Row],[Issue Description  (including Impact)]]&lt;&gt;"",(TEXT(ROW(159:159), "\I\-\000")),"")</f>
        <v/>
      </c>
      <c r="B161" s="109"/>
      <c r="C161" s="101"/>
      <c r="D161" s="102"/>
      <c r="E161" s="101"/>
      <c r="F161" s="102"/>
      <c r="G161" s="109"/>
      <c r="H161" s="101"/>
      <c r="I161" s="101"/>
      <c r="J161" s="101"/>
      <c r="K161" s="101"/>
      <c r="L161" s="101"/>
      <c r="M161" s="101"/>
      <c r="N161" s="101"/>
      <c r="O161" s="102"/>
      <c r="P161" s="102"/>
      <c r="Q161" s="101"/>
      <c r="Z161"/>
      <c r="AA161"/>
    </row>
    <row r="162" spans="1:27" x14ac:dyDescent="0.45">
      <c r="A162" s="116" t="str">
        <f>IF(RiskLogTable5[[#This Row],[Issue Description  (including Impact)]]&lt;&gt;"",(TEXT(ROW(160:160), "\I\-\000")),"")</f>
        <v/>
      </c>
      <c r="B162" s="109"/>
      <c r="C162" s="101"/>
      <c r="D162" s="102"/>
      <c r="E162" s="101"/>
      <c r="F162" s="102"/>
      <c r="G162" s="109"/>
      <c r="H162" s="101"/>
      <c r="I162" s="101"/>
      <c r="J162" s="101"/>
      <c r="K162" s="101"/>
      <c r="L162" s="101"/>
      <c r="M162" s="101"/>
      <c r="N162" s="101"/>
      <c r="O162" s="102"/>
      <c r="P162" s="102"/>
      <c r="Q162" s="101"/>
      <c r="Z162"/>
      <c r="AA162"/>
    </row>
    <row r="163" spans="1:27" x14ac:dyDescent="0.45">
      <c r="A163" s="116" t="str">
        <f>IF(RiskLogTable5[[#This Row],[Issue Description  (including Impact)]]&lt;&gt;"",(TEXT(ROW(161:161), "\I\-\000")),"")</f>
        <v/>
      </c>
      <c r="B163" s="109"/>
      <c r="C163" s="101"/>
      <c r="D163" s="102"/>
      <c r="E163" s="101"/>
      <c r="F163" s="102"/>
      <c r="G163" s="109"/>
      <c r="H163" s="101"/>
      <c r="I163" s="101"/>
      <c r="J163" s="101"/>
      <c r="K163" s="101"/>
      <c r="L163" s="101"/>
      <c r="M163" s="101"/>
      <c r="N163" s="101"/>
      <c r="O163" s="102"/>
      <c r="P163" s="102"/>
      <c r="Q163" s="101"/>
      <c r="Z163"/>
      <c r="AA163"/>
    </row>
    <row r="164" spans="1:27" x14ac:dyDescent="0.45">
      <c r="A164" s="116" t="str">
        <f>IF(RiskLogTable5[[#This Row],[Issue Description  (including Impact)]]&lt;&gt;"",(TEXT(ROW(162:162), "\I\-\000")),"")</f>
        <v/>
      </c>
      <c r="B164" s="109"/>
      <c r="C164" s="101"/>
      <c r="D164" s="102"/>
      <c r="E164" s="101"/>
      <c r="F164" s="102"/>
      <c r="G164" s="109"/>
      <c r="H164" s="101"/>
      <c r="I164" s="101"/>
      <c r="J164" s="101"/>
      <c r="K164" s="101"/>
      <c r="L164" s="101"/>
      <c r="M164" s="101"/>
      <c r="N164" s="101"/>
      <c r="O164" s="102"/>
      <c r="P164" s="102"/>
      <c r="Q164" s="101"/>
      <c r="Z164"/>
      <c r="AA164"/>
    </row>
    <row r="165" spans="1:27" x14ac:dyDescent="0.45">
      <c r="A165" s="116" t="str">
        <f>IF(RiskLogTable5[[#This Row],[Issue Description  (including Impact)]]&lt;&gt;"",(TEXT(ROW(163:163), "\I\-\000")),"")</f>
        <v/>
      </c>
      <c r="B165" s="109"/>
      <c r="C165" s="101"/>
      <c r="D165" s="102"/>
      <c r="E165" s="101"/>
      <c r="F165" s="102"/>
      <c r="G165" s="109"/>
      <c r="H165" s="101"/>
      <c r="I165" s="101"/>
      <c r="J165" s="101"/>
      <c r="K165" s="101"/>
      <c r="L165" s="101"/>
      <c r="M165" s="101"/>
      <c r="N165" s="101"/>
      <c r="O165" s="102"/>
      <c r="P165" s="102"/>
      <c r="Q165" s="101"/>
      <c r="Z165"/>
      <c r="AA165"/>
    </row>
    <row r="166" spans="1:27" x14ac:dyDescent="0.45">
      <c r="A166" s="116" t="str">
        <f>IF(RiskLogTable5[[#This Row],[Issue Description  (including Impact)]]&lt;&gt;"",(TEXT(ROW(164:164), "\I\-\000")),"")</f>
        <v/>
      </c>
      <c r="B166" s="109"/>
      <c r="C166" s="101"/>
      <c r="D166" s="102"/>
      <c r="E166" s="101"/>
      <c r="F166" s="102"/>
      <c r="G166" s="109"/>
      <c r="H166" s="101"/>
      <c r="I166" s="101"/>
      <c r="J166" s="101"/>
      <c r="K166" s="101"/>
      <c r="L166" s="101"/>
      <c r="M166" s="101"/>
      <c r="N166" s="101"/>
      <c r="O166" s="102"/>
      <c r="P166" s="102"/>
      <c r="Q166" s="101"/>
      <c r="Z166"/>
      <c r="AA166"/>
    </row>
    <row r="167" spans="1:27" x14ac:dyDescent="0.45">
      <c r="A167" s="116" t="str">
        <f>IF(RiskLogTable5[[#This Row],[Issue Description  (including Impact)]]&lt;&gt;"",(TEXT(ROW(165:165), "\I\-\000")),"")</f>
        <v/>
      </c>
      <c r="B167" s="109"/>
      <c r="C167" s="101"/>
      <c r="D167" s="102"/>
      <c r="E167" s="101"/>
      <c r="F167" s="102"/>
      <c r="G167" s="109"/>
      <c r="H167" s="101"/>
      <c r="I167" s="101"/>
      <c r="J167" s="101"/>
      <c r="K167" s="101"/>
      <c r="L167" s="101"/>
      <c r="M167" s="101"/>
      <c r="N167" s="101"/>
      <c r="O167" s="102"/>
      <c r="P167" s="102"/>
      <c r="Q167" s="101"/>
      <c r="Z167"/>
      <c r="AA167"/>
    </row>
    <row r="168" spans="1:27" x14ac:dyDescent="0.45">
      <c r="A168" s="116" t="str">
        <f>IF(RiskLogTable5[[#This Row],[Issue Description  (including Impact)]]&lt;&gt;"",(TEXT(ROW(166:166), "\I\-\000")),"")</f>
        <v/>
      </c>
      <c r="B168" s="109"/>
      <c r="C168" s="101"/>
      <c r="D168" s="102"/>
      <c r="E168" s="101"/>
      <c r="F168" s="102"/>
      <c r="G168" s="109"/>
      <c r="H168" s="101"/>
      <c r="I168" s="101"/>
      <c r="J168" s="101"/>
      <c r="K168" s="101"/>
      <c r="L168" s="101"/>
      <c r="M168" s="101"/>
      <c r="N168" s="101"/>
      <c r="O168" s="102"/>
      <c r="P168" s="102"/>
      <c r="Q168" s="101"/>
      <c r="Z168"/>
      <c r="AA168"/>
    </row>
    <row r="169" spans="1:27" x14ac:dyDescent="0.45">
      <c r="A169" s="116" t="str">
        <f>IF(RiskLogTable5[[#This Row],[Issue Description  (including Impact)]]&lt;&gt;"",(TEXT(ROW(167:167), "\I\-\000")),"")</f>
        <v/>
      </c>
      <c r="B169" s="109"/>
      <c r="C169" s="101"/>
      <c r="D169" s="102"/>
      <c r="E169" s="101"/>
      <c r="F169" s="102"/>
      <c r="G169" s="109"/>
      <c r="H169" s="101"/>
      <c r="I169" s="101"/>
      <c r="J169" s="101"/>
      <c r="K169" s="101"/>
      <c r="L169" s="101"/>
      <c r="M169" s="101"/>
      <c r="N169" s="101"/>
      <c r="O169" s="102"/>
      <c r="P169" s="102"/>
      <c r="Q169" s="101"/>
      <c r="Z169"/>
      <c r="AA169"/>
    </row>
    <row r="170" spans="1:27" x14ac:dyDescent="0.45">
      <c r="A170" s="116" t="str">
        <f>IF(RiskLogTable5[[#This Row],[Issue Description  (including Impact)]]&lt;&gt;"",(TEXT(ROW(168:168), "\I\-\000")),"")</f>
        <v/>
      </c>
      <c r="B170" s="109"/>
      <c r="C170" s="101"/>
      <c r="D170" s="102"/>
      <c r="E170" s="101"/>
      <c r="F170" s="102"/>
      <c r="G170" s="109"/>
      <c r="H170" s="101"/>
      <c r="I170" s="101"/>
      <c r="J170" s="101"/>
      <c r="K170" s="101"/>
      <c r="L170" s="101"/>
      <c r="M170" s="101"/>
      <c r="N170" s="101"/>
      <c r="O170" s="102"/>
      <c r="P170" s="102"/>
      <c r="Q170" s="101"/>
      <c r="Z170"/>
      <c r="AA170"/>
    </row>
    <row r="171" spans="1:27" x14ac:dyDescent="0.45">
      <c r="A171" s="116" t="str">
        <f>IF(RiskLogTable5[[#This Row],[Issue Description  (including Impact)]]&lt;&gt;"",(TEXT(ROW(169:169), "\I\-\000")),"")</f>
        <v/>
      </c>
      <c r="B171" s="109"/>
      <c r="C171" s="101"/>
      <c r="D171" s="102"/>
      <c r="E171" s="101"/>
      <c r="F171" s="102"/>
      <c r="G171" s="109"/>
      <c r="H171" s="101"/>
      <c r="I171" s="101"/>
      <c r="J171" s="101"/>
      <c r="K171" s="101"/>
      <c r="L171" s="101"/>
      <c r="M171" s="101"/>
      <c r="N171" s="101"/>
      <c r="O171" s="102"/>
      <c r="P171" s="102"/>
      <c r="Q171" s="101"/>
      <c r="Z171"/>
      <c r="AA171"/>
    </row>
    <row r="172" spans="1:27" x14ac:dyDescent="0.45">
      <c r="A172" s="116" t="str">
        <f>IF(RiskLogTable5[[#This Row],[Issue Description  (including Impact)]]&lt;&gt;"",(TEXT(ROW(170:170), "\I\-\000")),"")</f>
        <v/>
      </c>
      <c r="B172" s="109"/>
      <c r="C172" s="101"/>
      <c r="D172" s="102"/>
      <c r="E172" s="101"/>
      <c r="F172" s="102"/>
      <c r="G172" s="109"/>
      <c r="H172" s="101"/>
      <c r="I172" s="101"/>
      <c r="J172" s="101"/>
      <c r="K172" s="101"/>
      <c r="L172" s="101"/>
      <c r="M172" s="101"/>
      <c r="N172" s="101"/>
      <c r="O172" s="102"/>
      <c r="P172" s="102"/>
      <c r="Q172" s="101"/>
      <c r="Z172"/>
      <c r="AA172"/>
    </row>
    <row r="173" spans="1:27" x14ac:dyDescent="0.45">
      <c r="A173" s="116" t="str">
        <f>IF(RiskLogTable5[[#This Row],[Issue Description  (including Impact)]]&lt;&gt;"",(TEXT(ROW(171:171), "\I\-\000")),"")</f>
        <v/>
      </c>
      <c r="B173" s="109"/>
      <c r="C173" s="101"/>
      <c r="D173" s="102"/>
      <c r="E173" s="101"/>
      <c r="F173" s="102"/>
      <c r="G173" s="109"/>
      <c r="H173" s="101"/>
      <c r="I173" s="101"/>
      <c r="J173" s="101"/>
      <c r="K173" s="101"/>
      <c r="L173" s="101"/>
      <c r="M173" s="101"/>
      <c r="N173" s="101"/>
      <c r="O173" s="102"/>
      <c r="P173" s="102"/>
      <c r="Q173" s="101"/>
      <c r="Z173"/>
      <c r="AA173"/>
    </row>
    <row r="174" spans="1:27" x14ac:dyDescent="0.45">
      <c r="A174" s="116" t="str">
        <f>IF(RiskLogTable5[[#This Row],[Issue Description  (including Impact)]]&lt;&gt;"",(TEXT(ROW(172:172), "\I\-\000")),"")</f>
        <v/>
      </c>
      <c r="B174" s="109"/>
      <c r="C174" s="101"/>
      <c r="D174" s="102"/>
      <c r="E174" s="101"/>
      <c r="F174" s="102"/>
      <c r="G174" s="109"/>
      <c r="H174" s="101"/>
      <c r="I174" s="101"/>
      <c r="J174" s="101"/>
      <c r="K174" s="101"/>
      <c r="L174" s="101"/>
      <c r="M174" s="101"/>
      <c r="N174" s="101"/>
      <c r="O174" s="102"/>
      <c r="P174" s="102"/>
      <c r="Q174" s="101"/>
      <c r="Z174"/>
      <c r="AA174"/>
    </row>
    <row r="175" spans="1:27" x14ac:dyDescent="0.45">
      <c r="A175" s="116" t="str">
        <f>IF(RiskLogTable5[[#This Row],[Issue Description  (including Impact)]]&lt;&gt;"",(TEXT(ROW(173:173), "\I\-\000")),"")</f>
        <v/>
      </c>
      <c r="B175" s="109"/>
      <c r="C175" s="101"/>
      <c r="D175" s="102"/>
      <c r="E175" s="101"/>
      <c r="F175" s="102"/>
      <c r="G175" s="109"/>
      <c r="H175" s="101"/>
      <c r="I175" s="101"/>
      <c r="J175" s="101"/>
      <c r="K175" s="101"/>
      <c r="L175" s="101"/>
      <c r="M175" s="101"/>
      <c r="N175" s="101"/>
      <c r="O175" s="102"/>
      <c r="P175" s="102"/>
      <c r="Q175" s="101"/>
      <c r="Z175"/>
      <c r="AA175"/>
    </row>
    <row r="176" spans="1:27" x14ac:dyDescent="0.45">
      <c r="A176" s="116" t="str">
        <f>IF(RiskLogTable5[[#This Row],[Issue Description  (including Impact)]]&lt;&gt;"",(TEXT(ROW(174:174), "\I\-\000")),"")</f>
        <v/>
      </c>
      <c r="B176" s="109"/>
      <c r="C176" s="101"/>
      <c r="D176" s="102"/>
      <c r="E176" s="101"/>
      <c r="F176" s="102"/>
      <c r="G176" s="109"/>
      <c r="H176" s="101"/>
      <c r="I176" s="101"/>
      <c r="J176" s="101"/>
      <c r="K176" s="101"/>
      <c r="L176" s="101"/>
      <c r="M176" s="101"/>
      <c r="N176" s="101"/>
      <c r="O176" s="102"/>
      <c r="P176" s="102"/>
      <c r="Q176" s="101"/>
      <c r="Z176"/>
      <c r="AA176"/>
    </row>
    <row r="177" spans="1:27" x14ac:dyDescent="0.45">
      <c r="A177" s="116" t="str">
        <f>IF(RiskLogTable5[[#This Row],[Issue Description  (including Impact)]]&lt;&gt;"",(TEXT(ROW(175:175), "\I\-\000")),"")</f>
        <v/>
      </c>
      <c r="B177" s="109"/>
      <c r="C177" s="101"/>
      <c r="D177" s="102"/>
      <c r="E177" s="101"/>
      <c r="F177" s="102"/>
      <c r="G177" s="109"/>
      <c r="H177" s="101"/>
      <c r="I177" s="101"/>
      <c r="J177" s="101"/>
      <c r="K177" s="101"/>
      <c r="L177" s="101"/>
      <c r="M177" s="101"/>
      <c r="N177" s="101"/>
      <c r="O177" s="102"/>
      <c r="P177" s="102"/>
      <c r="Q177" s="101"/>
      <c r="Z177"/>
      <c r="AA177"/>
    </row>
    <row r="178" spans="1:27" x14ac:dyDescent="0.45">
      <c r="A178" s="116" t="str">
        <f>IF(RiskLogTable5[[#This Row],[Issue Description  (including Impact)]]&lt;&gt;"",(TEXT(ROW(176:176), "\I\-\000")),"")</f>
        <v/>
      </c>
      <c r="B178" s="109"/>
      <c r="C178" s="101"/>
      <c r="D178" s="102"/>
      <c r="E178" s="101"/>
      <c r="F178" s="102"/>
      <c r="G178" s="109"/>
      <c r="H178" s="101"/>
      <c r="I178" s="101"/>
      <c r="J178" s="101"/>
      <c r="K178" s="101"/>
      <c r="L178" s="101"/>
      <c r="M178" s="101"/>
      <c r="N178" s="101"/>
      <c r="O178" s="102"/>
      <c r="P178" s="102"/>
      <c r="Q178" s="101"/>
      <c r="Z178"/>
      <c r="AA178"/>
    </row>
    <row r="179" spans="1:27" x14ac:dyDescent="0.45">
      <c r="A179" s="116" t="str">
        <f>IF(RiskLogTable5[[#This Row],[Issue Description  (including Impact)]]&lt;&gt;"",(TEXT(ROW(177:177), "\I\-\000")),"")</f>
        <v/>
      </c>
      <c r="B179" s="109"/>
      <c r="C179" s="101"/>
      <c r="D179" s="102"/>
      <c r="E179" s="101"/>
      <c r="F179" s="102"/>
      <c r="G179" s="109"/>
      <c r="H179" s="101"/>
      <c r="I179" s="101"/>
      <c r="J179" s="101"/>
      <c r="K179" s="101"/>
      <c r="L179" s="101"/>
      <c r="M179" s="101"/>
      <c r="N179" s="101"/>
      <c r="O179" s="102"/>
      <c r="P179" s="102"/>
      <c r="Q179" s="101"/>
      <c r="Z179"/>
      <c r="AA179"/>
    </row>
    <row r="180" spans="1:27" x14ac:dyDescent="0.45">
      <c r="A180" s="116" t="str">
        <f>IF(RiskLogTable5[[#This Row],[Issue Description  (including Impact)]]&lt;&gt;"",(TEXT(ROW(178:178), "\I\-\000")),"")</f>
        <v/>
      </c>
      <c r="B180" s="109"/>
      <c r="C180" s="101"/>
      <c r="D180" s="102"/>
      <c r="E180" s="101"/>
      <c r="F180" s="102"/>
      <c r="G180" s="109"/>
      <c r="H180" s="101"/>
      <c r="I180" s="101"/>
      <c r="J180" s="101"/>
      <c r="K180" s="101"/>
      <c r="L180" s="101"/>
      <c r="M180" s="101"/>
      <c r="N180" s="101"/>
      <c r="O180" s="102"/>
      <c r="P180" s="102"/>
      <c r="Q180" s="101"/>
      <c r="Z180"/>
      <c r="AA180"/>
    </row>
    <row r="181" spans="1:27" x14ac:dyDescent="0.45">
      <c r="A181" s="116" t="str">
        <f>IF(RiskLogTable5[[#This Row],[Issue Description  (including Impact)]]&lt;&gt;"",(TEXT(ROW(179:179), "\I\-\000")),"")</f>
        <v/>
      </c>
      <c r="B181" s="109"/>
      <c r="C181" s="101"/>
      <c r="D181" s="102"/>
      <c r="E181" s="101"/>
      <c r="F181" s="102"/>
      <c r="G181" s="109"/>
      <c r="H181" s="101"/>
      <c r="I181" s="101"/>
      <c r="J181" s="101"/>
      <c r="K181" s="101"/>
      <c r="L181" s="101"/>
      <c r="M181" s="101"/>
      <c r="N181" s="101"/>
      <c r="O181" s="102"/>
      <c r="P181" s="102"/>
      <c r="Q181" s="101"/>
      <c r="Z181"/>
      <c r="AA181"/>
    </row>
    <row r="182" spans="1:27" x14ac:dyDescent="0.45">
      <c r="A182" s="116" t="str">
        <f>IF(RiskLogTable5[[#This Row],[Issue Description  (including Impact)]]&lt;&gt;"",(TEXT(ROW(180:180), "\I\-\000")),"")</f>
        <v/>
      </c>
      <c r="B182" s="109"/>
      <c r="C182" s="101"/>
      <c r="D182" s="102"/>
      <c r="E182" s="101"/>
      <c r="F182" s="102"/>
      <c r="G182" s="109"/>
      <c r="H182" s="101"/>
      <c r="I182" s="101"/>
      <c r="J182" s="101"/>
      <c r="K182" s="101"/>
      <c r="L182" s="101"/>
      <c r="M182" s="101"/>
      <c r="N182" s="101"/>
      <c r="O182" s="102"/>
      <c r="P182" s="102"/>
      <c r="Q182" s="101"/>
      <c r="Z182"/>
      <c r="AA182"/>
    </row>
    <row r="183" spans="1:27" x14ac:dyDescent="0.45">
      <c r="A183" s="116" t="str">
        <f>IF(RiskLogTable5[[#This Row],[Issue Description  (including Impact)]]&lt;&gt;"",(TEXT(ROW(181:181), "\I\-\000")),"")</f>
        <v/>
      </c>
      <c r="B183" s="109"/>
      <c r="C183" s="101"/>
      <c r="D183" s="102"/>
      <c r="E183" s="101"/>
      <c r="F183" s="102"/>
      <c r="G183" s="109"/>
      <c r="H183" s="101"/>
      <c r="I183" s="101"/>
      <c r="J183" s="101"/>
      <c r="K183" s="101"/>
      <c r="L183" s="101"/>
      <c r="M183" s="101"/>
      <c r="N183" s="101"/>
      <c r="O183" s="102"/>
      <c r="P183" s="102"/>
      <c r="Q183" s="101"/>
      <c r="Z183"/>
      <c r="AA183"/>
    </row>
    <row r="184" spans="1:27" x14ac:dyDescent="0.45">
      <c r="A184" s="116" t="str">
        <f>IF(RiskLogTable5[[#This Row],[Issue Description  (including Impact)]]&lt;&gt;"",(TEXT(ROW(182:182), "\I\-\000")),"")</f>
        <v/>
      </c>
      <c r="B184" s="109"/>
      <c r="C184" s="101"/>
      <c r="D184" s="102"/>
      <c r="E184" s="101"/>
      <c r="F184" s="102"/>
      <c r="G184" s="109"/>
      <c r="H184" s="101"/>
      <c r="I184" s="101"/>
      <c r="J184" s="101"/>
      <c r="K184" s="101"/>
      <c r="L184" s="101"/>
      <c r="M184" s="101"/>
      <c r="N184" s="101"/>
      <c r="O184" s="102"/>
      <c r="P184" s="102"/>
      <c r="Q184" s="101"/>
      <c r="Z184"/>
      <c r="AA184"/>
    </row>
    <row r="185" spans="1:27" x14ac:dyDescent="0.45">
      <c r="A185" s="116" t="str">
        <f>IF(RiskLogTable5[[#This Row],[Issue Description  (including Impact)]]&lt;&gt;"",(TEXT(ROW(183:183), "\I\-\000")),"")</f>
        <v/>
      </c>
      <c r="B185" s="109"/>
      <c r="C185" s="101"/>
      <c r="D185" s="102"/>
      <c r="E185" s="101"/>
      <c r="F185" s="102"/>
      <c r="G185" s="109"/>
      <c r="H185" s="101"/>
      <c r="I185" s="101"/>
      <c r="J185" s="101"/>
      <c r="K185" s="101"/>
      <c r="L185" s="101"/>
      <c r="M185" s="101"/>
      <c r="N185" s="101"/>
      <c r="O185" s="102"/>
      <c r="P185" s="102"/>
      <c r="Q185" s="101"/>
      <c r="Z185"/>
      <c r="AA185"/>
    </row>
    <row r="186" spans="1:27" x14ac:dyDescent="0.45">
      <c r="A186" s="116" t="str">
        <f>IF(RiskLogTable5[[#This Row],[Issue Description  (including Impact)]]&lt;&gt;"",(TEXT(ROW(184:184), "\I\-\000")),"")</f>
        <v/>
      </c>
      <c r="B186" s="109"/>
      <c r="C186" s="101"/>
      <c r="D186" s="102"/>
      <c r="E186" s="101"/>
      <c r="F186" s="102"/>
      <c r="G186" s="109"/>
      <c r="H186" s="101"/>
      <c r="I186" s="101"/>
      <c r="J186" s="101"/>
      <c r="K186" s="101"/>
      <c r="L186" s="101"/>
      <c r="M186" s="101"/>
      <c r="N186" s="101"/>
      <c r="O186" s="102"/>
      <c r="P186" s="102"/>
      <c r="Q186" s="101"/>
      <c r="Z186"/>
      <c r="AA186"/>
    </row>
    <row r="187" spans="1:27" x14ac:dyDescent="0.45">
      <c r="A187" s="116" t="str">
        <f>IF(RiskLogTable5[[#This Row],[Issue Description  (including Impact)]]&lt;&gt;"",(TEXT(ROW(185:185), "\I\-\000")),"")</f>
        <v/>
      </c>
      <c r="B187" s="109"/>
      <c r="C187" s="101"/>
      <c r="D187" s="102"/>
      <c r="E187" s="101"/>
      <c r="F187" s="102"/>
      <c r="G187" s="109"/>
      <c r="H187" s="101"/>
      <c r="I187" s="101"/>
      <c r="J187" s="101"/>
      <c r="K187" s="101"/>
      <c r="L187" s="101"/>
      <c r="M187" s="101"/>
      <c r="N187" s="101"/>
      <c r="O187" s="102"/>
      <c r="P187" s="102"/>
      <c r="Q187" s="101"/>
      <c r="Z187"/>
      <c r="AA187"/>
    </row>
    <row r="188" spans="1:27" x14ac:dyDescent="0.45">
      <c r="A188" s="116" t="str">
        <f>IF(RiskLogTable5[[#This Row],[Issue Description  (including Impact)]]&lt;&gt;"",(TEXT(ROW(186:186), "\I\-\000")),"")</f>
        <v/>
      </c>
      <c r="B188" s="109"/>
      <c r="C188" s="101"/>
      <c r="D188" s="102"/>
      <c r="E188" s="101"/>
      <c r="F188" s="102"/>
      <c r="G188" s="109"/>
      <c r="H188" s="101"/>
      <c r="I188" s="101"/>
      <c r="J188" s="101"/>
      <c r="K188" s="101"/>
      <c r="L188" s="101"/>
      <c r="M188" s="101"/>
      <c r="N188" s="101"/>
      <c r="O188" s="102"/>
      <c r="P188" s="102"/>
      <c r="Q188" s="101"/>
      <c r="Z188"/>
      <c r="AA188"/>
    </row>
    <row r="189" spans="1:27" x14ac:dyDescent="0.45">
      <c r="A189" s="116" t="str">
        <f>IF(RiskLogTable5[[#This Row],[Issue Description  (including Impact)]]&lt;&gt;"",(TEXT(ROW(187:187), "\I\-\000")),"")</f>
        <v/>
      </c>
      <c r="B189" s="109"/>
      <c r="C189" s="101"/>
      <c r="D189" s="102"/>
      <c r="E189" s="101"/>
      <c r="F189" s="102"/>
      <c r="G189" s="109"/>
      <c r="H189" s="101"/>
      <c r="I189" s="101"/>
      <c r="J189" s="101"/>
      <c r="K189" s="101"/>
      <c r="L189" s="101"/>
      <c r="M189" s="101"/>
      <c r="N189" s="101"/>
      <c r="O189" s="102"/>
      <c r="P189" s="102"/>
      <c r="Q189" s="101"/>
      <c r="Z189"/>
      <c r="AA189"/>
    </row>
    <row r="190" spans="1:27" x14ac:dyDescent="0.45">
      <c r="A190" s="116" t="str">
        <f>IF(RiskLogTable5[[#This Row],[Issue Description  (including Impact)]]&lt;&gt;"",(TEXT(ROW(188:188), "\I\-\000")),"")</f>
        <v/>
      </c>
      <c r="B190" s="109"/>
      <c r="C190" s="101"/>
      <c r="D190" s="102"/>
      <c r="E190" s="101"/>
      <c r="F190" s="102"/>
      <c r="G190" s="109"/>
      <c r="H190" s="101"/>
      <c r="I190" s="101"/>
      <c r="J190" s="101"/>
      <c r="K190" s="101"/>
      <c r="L190" s="101"/>
      <c r="M190" s="101"/>
      <c r="N190" s="101"/>
      <c r="O190" s="102"/>
      <c r="P190" s="102"/>
      <c r="Q190" s="101"/>
      <c r="Z190"/>
      <c r="AA190"/>
    </row>
    <row r="191" spans="1:27" x14ac:dyDescent="0.45">
      <c r="A191" s="116" t="str">
        <f>IF(RiskLogTable5[[#This Row],[Issue Description  (including Impact)]]&lt;&gt;"",(TEXT(ROW(189:189), "\I\-\000")),"")</f>
        <v/>
      </c>
      <c r="B191" s="109"/>
      <c r="C191" s="101"/>
      <c r="D191" s="102"/>
      <c r="E191" s="101"/>
      <c r="F191" s="102"/>
      <c r="G191" s="109"/>
      <c r="H191" s="101"/>
      <c r="I191" s="101"/>
      <c r="J191" s="101"/>
      <c r="K191" s="101"/>
      <c r="L191" s="101"/>
      <c r="M191" s="101"/>
      <c r="N191" s="101"/>
      <c r="O191" s="102"/>
      <c r="P191" s="102"/>
      <c r="Q191" s="101"/>
      <c r="Z191"/>
      <c r="AA191"/>
    </row>
    <row r="192" spans="1:27" x14ac:dyDescent="0.45">
      <c r="A192" s="116" t="str">
        <f>IF(RiskLogTable5[[#This Row],[Issue Description  (including Impact)]]&lt;&gt;"",(TEXT(ROW(190:190), "\I\-\000")),"")</f>
        <v/>
      </c>
      <c r="B192" s="109"/>
      <c r="C192" s="101"/>
      <c r="D192" s="102"/>
      <c r="E192" s="101"/>
      <c r="F192" s="102"/>
      <c r="G192" s="109"/>
      <c r="H192" s="101"/>
      <c r="I192" s="101"/>
      <c r="J192" s="101"/>
      <c r="K192" s="101"/>
      <c r="L192" s="101"/>
      <c r="M192" s="101"/>
      <c r="N192" s="101"/>
      <c r="O192" s="102"/>
      <c r="P192" s="102"/>
      <c r="Q192" s="101"/>
      <c r="Z192"/>
      <c r="AA192"/>
    </row>
    <row r="193" spans="1:27" x14ac:dyDescent="0.45">
      <c r="A193" s="116" t="str">
        <f>IF(RiskLogTable5[[#This Row],[Issue Description  (including Impact)]]&lt;&gt;"",(TEXT(ROW(191:191), "\I\-\000")),"")</f>
        <v/>
      </c>
      <c r="B193" s="109"/>
      <c r="C193" s="101"/>
      <c r="D193" s="102"/>
      <c r="E193" s="101"/>
      <c r="F193" s="102"/>
      <c r="G193" s="109"/>
      <c r="H193" s="101"/>
      <c r="I193" s="101"/>
      <c r="J193" s="101"/>
      <c r="K193" s="101"/>
      <c r="L193" s="101"/>
      <c r="M193" s="101"/>
      <c r="N193" s="101"/>
      <c r="O193" s="102"/>
      <c r="P193" s="102"/>
      <c r="Q193" s="101"/>
      <c r="Z193"/>
      <c r="AA193"/>
    </row>
    <row r="194" spans="1:27" x14ac:dyDescent="0.45">
      <c r="A194" s="116" t="str">
        <f>IF(RiskLogTable5[[#This Row],[Issue Description  (including Impact)]]&lt;&gt;"",(TEXT(ROW(192:192), "\I\-\000")),"")</f>
        <v/>
      </c>
      <c r="B194" s="109"/>
      <c r="C194" s="101"/>
      <c r="D194" s="102"/>
      <c r="E194" s="101"/>
      <c r="F194" s="102"/>
      <c r="G194" s="109"/>
      <c r="H194" s="101"/>
      <c r="I194" s="101"/>
      <c r="J194" s="101"/>
      <c r="K194" s="101"/>
      <c r="L194" s="101"/>
      <c r="M194" s="101"/>
      <c r="N194" s="101"/>
      <c r="O194" s="102"/>
      <c r="P194" s="102"/>
      <c r="Q194" s="101"/>
      <c r="Z194"/>
      <c r="AA194"/>
    </row>
    <row r="195" spans="1:27" x14ac:dyDescent="0.45">
      <c r="A195" s="116" t="str">
        <f>IF(RiskLogTable5[[#This Row],[Issue Description  (including Impact)]]&lt;&gt;"",(TEXT(ROW(193:193), "\I\-\000")),"")</f>
        <v/>
      </c>
      <c r="B195" s="109"/>
      <c r="C195" s="101"/>
      <c r="D195" s="102"/>
      <c r="E195" s="101"/>
      <c r="F195" s="102"/>
      <c r="G195" s="109"/>
      <c r="H195" s="101"/>
      <c r="I195" s="101"/>
      <c r="J195" s="101"/>
      <c r="K195" s="101"/>
      <c r="L195" s="101"/>
      <c r="M195" s="101"/>
      <c r="N195" s="101"/>
      <c r="O195" s="102"/>
      <c r="P195" s="102"/>
      <c r="Q195" s="101"/>
      <c r="Z195"/>
      <c r="AA195"/>
    </row>
    <row r="196" spans="1:27" x14ac:dyDescent="0.45">
      <c r="A196" s="116" t="str">
        <f>IF(RiskLogTable5[[#This Row],[Issue Description  (including Impact)]]&lt;&gt;"",(TEXT(ROW(194:194), "\I\-\000")),"")</f>
        <v/>
      </c>
      <c r="B196" s="109"/>
      <c r="C196" s="101"/>
      <c r="D196" s="102"/>
      <c r="E196" s="101"/>
      <c r="F196" s="102"/>
      <c r="G196" s="109"/>
      <c r="H196" s="101"/>
      <c r="I196" s="101"/>
      <c r="J196" s="101"/>
      <c r="K196" s="101"/>
      <c r="L196" s="101"/>
      <c r="M196" s="101"/>
      <c r="N196" s="101"/>
      <c r="O196" s="102"/>
      <c r="P196" s="102"/>
      <c r="Q196" s="101"/>
      <c r="Z196"/>
      <c r="AA196"/>
    </row>
    <row r="197" spans="1:27" x14ac:dyDescent="0.45">
      <c r="A197" s="116" t="str">
        <f>IF(RiskLogTable5[[#This Row],[Issue Description  (including Impact)]]&lt;&gt;"",(TEXT(ROW(195:195), "\I\-\000")),"")</f>
        <v/>
      </c>
      <c r="B197" s="109"/>
      <c r="C197" s="101"/>
      <c r="D197" s="102"/>
      <c r="E197" s="101"/>
      <c r="F197" s="102"/>
      <c r="G197" s="109"/>
      <c r="H197" s="101"/>
      <c r="I197" s="101"/>
      <c r="J197" s="101"/>
      <c r="K197" s="101"/>
      <c r="L197" s="101"/>
      <c r="M197" s="101"/>
      <c r="N197" s="101"/>
      <c r="O197" s="102"/>
      <c r="P197" s="102"/>
      <c r="Q197" s="101"/>
      <c r="Z197"/>
      <c r="AA197"/>
    </row>
    <row r="198" spans="1:27" x14ac:dyDescent="0.45">
      <c r="A198" s="116" t="str">
        <f>IF(RiskLogTable5[[#This Row],[Issue Description  (including Impact)]]&lt;&gt;"",(TEXT(ROW(196:196), "\I\-\000")),"")</f>
        <v/>
      </c>
      <c r="B198" s="109"/>
      <c r="C198" s="101"/>
      <c r="D198" s="102"/>
      <c r="E198" s="101"/>
      <c r="F198" s="102"/>
      <c r="G198" s="109"/>
      <c r="H198" s="101"/>
      <c r="I198" s="101"/>
      <c r="J198" s="101"/>
      <c r="K198" s="101"/>
      <c r="L198" s="101"/>
      <c r="M198" s="101"/>
      <c r="N198" s="101"/>
      <c r="O198" s="102"/>
      <c r="P198" s="102"/>
      <c r="Q198" s="101"/>
      <c r="Z198"/>
      <c r="AA198"/>
    </row>
    <row r="199" spans="1:27" x14ac:dyDescent="0.45">
      <c r="A199" s="116" t="str">
        <f>IF(RiskLogTable5[[#This Row],[Issue Description  (including Impact)]]&lt;&gt;"",(TEXT(ROW(197:197), "\I\-\000")),"")</f>
        <v/>
      </c>
      <c r="B199" s="109"/>
      <c r="C199" s="101"/>
      <c r="D199" s="102"/>
      <c r="E199" s="101"/>
      <c r="F199" s="102"/>
      <c r="G199" s="109"/>
      <c r="H199" s="101"/>
      <c r="I199" s="101"/>
      <c r="J199" s="101"/>
      <c r="K199" s="101"/>
      <c r="L199" s="101"/>
      <c r="M199" s="101"/>
      <c r="N199" s="101"/>
      <c r="O199" s="102"/>
      <c r="P199" s="102"/>
      <c r="Q199" s="101"/>
      <c r="Z199"/>
      <c r="AA199"/>
    </row>
    <row r="200" spans="1:27" x14ac:dyDescent="0.45">
      <c r="A200" s="116" t="str">
        <f>IF(RiskLogTable5[[#This Row],[Issue Description  (including Impact)]]&lt;&gt;"",(TEXT(ROW(198:198), "\I\-\000")),"")</f>
        <v/>
      </c>
      <c r="B200" s="109"/>
      <c r="C200" s="101"/>
      <c r="D200" s="102"/>
      <c r="E200" s="101"/>
      <c r="F200" s="102"/>
      <c r="G200" s="109"/>
      <c r="H200" s="101"/>
      <c r="I200" s="101"/>
      <c r="J200" s="101"/>
      <c r="K200" s="101"/>
      <c r="L200" s="101"/>
      <c r="M200" s="101"/>
      <c r="N200" s="101"/>
      <c r="O200" s="102"/>
      <c r="P200" s="102"/>
      <c r="Q200" s="101"/>
      <c r="Z200"/>
      <c r="AA200"/>
    </row>
  </sheetData>
  <sheetProtection formatCells="0" formatColumns="0" formatRows="0" insertColumns="0" insertRows="0" insertHyperlinks="0" deleteColumns="0" deleteRows="0" sort="0" autoFilter="0" pivotTables="0"/>
  <conditionalFormatting sqref="A3:A18 J19:P70 L3:Q18 I3:I70 C3:E18 A19:H200 I71:P200">
    <cfRule type="expression" dxfId="28" priority="80" stopIfTrue="1">
      <formula>$P3="Closed"</formula>
    </cfRule>
  </conditionalFormatting>
  <conditionalFormatting sqref="D3:D200">
    <cfRule type="cellIs" dxfId="27" priority="13" operator="equal">
      <formula>"Very High"</formula>
    </cfRule>
    <cfRule type="cellIs" dxfId="26" priority="14" operator="equal">
      <formula>"High"</formula>
    </cfRule>
    <cfRule type="cellIs" dxfId="25" priority="15" operator="equal">
      <formula>"Medium"</formula>
    </cfRule>
    <cfRule type="cellIs" dxfId="24" priority="16" operator="equal">
      <formula>"Low"</formula>
    </cfRule>
    <cfRule type="cellIs" dxfId="23" priority="17" operator="equal">
      <formula>"Very Low"</formula>
    </cfRule>
  </conditionalFormatting>
  <conditionalFormatting sqref="B3:B18">
    <cfRule type="expression" dxfId="22" priority="11" stopIfTrue="1">
      <formula>$P3="Closed"</formula>
    </cfRule>
  </conditionalFormatting>
  <conditionalFormatting sqref="F16">
    <cfRule type="expression" dxfId="21" priority="10">
      <formula>$N16="Resolved"</formula>
    </cfRule>
  </conditionalFormatting>
  <conditionalFormatting sqref="J3:J18">
    <cfRule type="expression" dxfId="20" priority="2" stopIfTrue="1">
      <formula>$P3="Closed"</formula>
    </cfRule>
  </conditionalFormatting>
  <dataValidations count="8">
    <dataValidation type="list" allowBlank="1" showInputMessage="1" showErrorMessage="1" sqref="Q201:Q1048576 P1:P200">
      <formula1>"Open, Closed"</formula1>
    </dataValidation>
    <dataValidation type="list" allowBlank="1" showInputMessage="1" showErrorMessage="1" sqref="N1:N200">
      <formula1>"Y, N"</formula1>
    </dataValidation>
    <dataValidation type="list" allowBlank="1" showInputMessage="1" showErrorMessage="1" sqref="B96:B1048576">
      <formula1>"Communications, Compliance &amp; Legal, External Stakeholders, Financial, Human resources, Information Security, IT, Operating Environment, Internal Stakeholders, Policy, Project Management, Reputation"</formula1>
    </dataValidation>
    <dataValidation type="list" allowBlank="1" showInputMessage="1" showErrorMessage="1" sqref="A201:A1048576">
      <formula1>"Blocker on Innovation, Programme Cost &amp; Budget, Data &amp; Security, DCC Skills and Capabilities, External Stakeholders, Ofgem-DCC Relationship, Ofgem Skills and Capabilities, Timing &amp; Delivery"</formula1>
    </dataValidation>
    <dataValidation type="list" allowBlank="1" showInputMessage="1" showErrorMessage="1" sqref="O3:O200 L3:M200">
      <formula1>"Y,N"</formula1>
    </dataValidation>
    <dataValidation type="list" allowBlank="1" showInputMessage="1" showErrorMessage="1" sqref="D3:D200">
      <formula1>"Very Low, Low, Medium, High, Very High"</formula1>
    </dataValidation>
    <dataValidation type="list" allowBlank="1" showInputMessage="1" showErrorMessage="1" sqref="C3:C200">
      <formula1>"Programme, Commercial, Business Readiness/ Mobilisation, Mobilisation, Cutover, Data, Testing, Post Go Live, Stakeholder Engagement, Regulatory Design, Design Change Management, DIAT, Security, Governance Structure, N/A"</formula1>
    </dataValidation>
    <dataValidation type="list" allowBlank="1" showInputMessage="1" showErrorMessage="1" sqref="I3:I200">
      <formula1>"Jenny Boothe, Arik Dondi, Rachel Clarke, Andrew Wallace, Andrew Amato, Natasha Sheel, Joe Karmali, Jonathan Dixon, Nicola Garland, Tony Van Uden"</formula1>
    </dataValidation>
  </dataValidation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E6:P22"/>
  <sheetViews>
    <sheetView showGridLines="0" workbookViewId="0"/>
  </sheetViews>
  <sheetFormatPr defaultRowHeight="14.25" x14ac:dyDescent="0.45"/>
  <sheetData>
    <row r="6" spans="5:16" ht="30.75" x14ac:dyDescent="0.9">
      <c r="E6" s="18" t="s">
        <v>49</v>
      </c>
      <c r="F6" s="18"/>
      <c r="G6" s="18"/>
      <c r="H6" s="18"/>
      <c r="I6" s="18"/>
      <c r="J6" s="18"/>
      <c r="K6" s="18"/>
    </row>
    <row r="7" spans="5:16" x14ac:dyDescent="0.45">
      <c r="F7" s="17" t="s">
        <v>68</v>
      </c>
      <c r="G7" s="17"/>
      <c r="H7" s="17"/>
      <c r="I7" s="17"/>
      <c r="J7" s="17"/>
      <c r="K7" s="17"/>
      <c r="L7" s="17"/>
      <c r="M7" s="17"/>
      <c r="N7" s="17"/>
      <c r="O7" s="17"/>
      <c r="P7" s="17"/>
    </row>
    <row r="8" spans="5:16" x14ac:dyDescent="0.45">
      <c r="F8" s="17" t="s">
        <v>66</v>
      </c>
      <c r="G8" s="17"/>
      <c r="H8" s="17"/>
      <c r="I8" s="17"/>
      <c r="J8" s="17"/>
      <c r="K8" s="17"/>
      <c r="L8" s="17"/>
      <c r="M8" s="17"/>
      <c r="N8" s="17"/>
      <c r="O8" s="17"/>
      <c r="P8" s="17"/>
    </row>
    <row r="10" spans="5:16" x14ac:dyDescent="0.45">
      <c r="F10" s="17"/>
      <c r="G10" s="24" t="s">
        <v>116</v>
      </c>
      <c r="H10" s="17"/>
      <c r="I10" s="17"/>
      <c r="J10" s="17"/>
      <c r="K10" s="17"/>
      <c r="L10" s="17"/>
      <c r="M10" s="17"/>
    </row>
    <row r="11" spans="5:16" x14ac:dyDescent="0.45">
      <c r="F11" s="25">
        <v>1</v>
      </c>
      <c r="G11" s="17" t="s">
        <v>67</v>
      </c>
      <c r="H11" s="17"/>
      <c r="I11" s="17"/>
      <c r="J11" s="17"/>
      <c r="K11" s="17"/>
      <c r="L11" s="17"/>
      <c r="M11" s="17"/>
    </row>
    <row r="12" spans="5:16" x14ac:dyDescent="0.45">
      <c r="F12" s="25">
        <v>2</v>
      </c>
      <c r="G12" s="17" t="s">
        <v>83</v>
      </c>
      <c r="H12" s="17"/>
      <c r="I12" s="17"/>
      <c r="J12" s="17"/>
      <c r="K12" s="17"/>
      <c r="L12" s="17"/>
      <c r="M12" s="17"/>
    </row>
    <row r="13" spans="5:16" x14ac:dyDescent="0.45">
      <c r="F13" s="25">
        <v>3</v>
      </c>
      <c r="G13" s="17" t="s">
        <v>143</v>
      </c>
      <c r="H13" s="17"/>
      <c r="I13" s="17"/>
      <c r="J13" s="26"/>
      <c r="K13" s="26"/>
      <c r="L13" s="17"/>
      <c r="M13" s="17"/>
    </row>
    <row r="14" spans="5:16" x14ac:dyDescent="0.45">
      <c r="F14" s="25">
        <v>4</v>
      </c>
      <c r="G14" s="17" t="s">
        <v>84</v>
      </c>
      <c r="H14" s="17"/>
      <c r="I14" s="17"/>
      <c r="J14" s="17"/>
      <c r="K14" s="17"/>
      <c r="L14" s="17"/>
      <c r="M14" s="17"/>
    </row>
    <row r="16" spans="5:16" x14ac:dyDescent="0.45">
      <c r="G16" s="24" t="s">
        <v>144</v>
      </c>
    </row>
    <row r="17" spans="6:7" x14ac:dyDescent="0.45">
      <c r="F17" s="25">
        <v>1</v>
      </c>
      <c r="G17" s="17" t="s">
        <v>145</v>
      </c>
    </row>
    <row r="18" spans="6:7" x14ac:dyDescent="0.45">
      <c r="F18" s="25">
        <v>2</v>
      </c>
      <c r="G18" s="17" t="s">
        <v>146</v>
      </c>
    </row>
    <row r="19" spans="6:7" x14ac:dyDescent="0.45">
      <c r="F19" s="25">
        <v>3</v>
      </c>
      <c r="G19" s="17" t="s">
        <v>147</v>
      </c>
    </row>
    <row r="20" spans="6:7" x14ac:dyDescent="0.45">
      <c r="F20" s="25">
        <v>4</v>
      </c>
      <c r="G20" s="17" t="s">
        <v>137</v>
      </c>
    </row>
    <row r="21" spans="6:7" x14ac:dyDescent="0.45">
      <c r="F21" s="25">
        <v>5</v>
      </c>
      <c r="G21" s="17" t="s">
        <v>148</v>
      </c>
    </row>
    <row r="22" spans="6:7" x14ac:dyDescent="0.45">
      <c r="F22" s="25">
        <v>6</v>
      </c>
      <c r="G22" s="17"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37"/>
  <sheetViews>
    <sheetView showGridLines="0" zoomScale="86" workbookViewId="0">
      <selection activeCell="K27" sqref="K27"/>
    </sheetView>
  </sheetViews>
  <sheetFormatPr defaultRowHeight="14.25" x14ac:dyDescent="0.45"/>
  <cols>
    <col min="2" max="2" width="31" customWidth="1"/>
    <col min="3" max="3" width="16" customWidth="1"/>
    <col min="4" max="4" width="15" customWidth="1"/>
    <col min="5" max="5" width="14.73046875" customWidth="1"/>
    <col min="6" max="6" width="13.19921875" customWidth="1"/>
    <col min="8" max="8" width="13" customWidth="1"/>
    <col min="9" max="9" width="13.53125" customWidth="1"/>
    <col min="11" max="12" width="11" bestFit="1" customWidth="1"/>
  </cols>
  <sheetData>
    <row r="1" spans="2:25" x14ac:dyDescent="0.45">
      <c r="F1" s="49" t="s">
        <v>117</v>
      </c>
      <c r="G1" s="44"/>
      <c r="H1" s="48" t="s">
        <v>151</v>
      </c>
      <c r="I1" s="48" t="s">
        <v>152</v>
      </c>
    </row>
    <row r="2" spans="2:25" x14ac:dyDescent="0.45">
      <c r="F2" s="50">
        <f ca="1">TODAY()</f>
        <v>43542</v>
      </c>
      <c r="G2" s="45"/>
      <c r="H2" s="87">
        <f ca="1">DATE(YEAR(F2), MONTH(F2)-1, 1)</f>
        <v>43497</v>
      </c>
      <c r="I2" s="88">
        <f ca="1">DATE(YEAR(F2), MONTH(F2), 1)</f>
        <v>43525</v>
      </c>
    </row>
    <row r="3" spans="2:25" x14ac:dyDescent="0.45">
      <c r="F3" s="45"/>
      <c r="G3" s="45"/>
      <c r="H3" s="45"/>
      <c r="I3" s="45"/>
    </row>
    <row r="4" spans="2:25" x14ac:dyDescent="0.45">
      <c r="B4" s="11" t="s">
        <v>122</v>
      </c>
    </row>
    <row r="5" spans="2:25" ht="42.75" x14ac:dyDescent="0.45">
      <c r="B5" s="46" t="s">
        <v>4</v>
      </c>
      <c r="C5" s="46" t="s">
        <v>31</v>
      </c>
      <c r="D5" s="46" t="s">
        <v>32</v>
      </c>
      <c r="E5" s="46" t="s">
        <v>43</v>
      </c>
      <c r="F5" s="47" t="s">
        <v>118</v>
      </c>
      <c r="G5" s="89">
        <v>43374</v>
      </c>
      <c r="H5" s="89">
        <v>43405</v>
      </c>
      <c r="I5" s="89">
        <v>43435</v>
      </c>
      <c r="J5" s="89">
        <v>43466</v>
      </c>
      <c r="K5" s="89">
        <v>43497</v>
      </c>
      <c r="L5" s="89">
        <v>43525</v>
      </c>
      <c r="M5" s="89">
        <v>43556</v>
      </c>
      <c r="N5" s="89">
        <v>43586</v>
      </c>
      <c r="O5" s="89">
        <v>43617</v>
      </c>
      <c r="P5" s="89">
        <v>43647</v>
      </c>
      <c r="Q5" s="89">
        <v>43678</v>
      </c>
      <c r="R5" s="89">
        <v>43709</v>
      </c>
      <c r="S5" s="89">
        <v>43739</v>
      </c>
      <c r="T5" s="89">
        <v>43770</v>
      </c>
      <c r="U5" s="89">
        <v>43800</v>
      </c>
      <c r="V5" s="89">
        <v>43831</v>
      </c>
      <c r="W5" s="89">
        <v>43862</v>
      </c>
      <c r="X5" s="89">
        <v>43891</v>
      </c>
      <c r="Y5" s="89">
        <v>43922</v>
      </c>
    </row>
    <row r="6" spans="2:25" x14ac:dyDescent="0.45">
      <c r="B6" s="61" t="s">
        <v>400</v>
      </c>
      <c r="C6" s="61">
        <f>AVERAGEIF(RiskLogTable[Risk Theme],B6,RiskLogTable[Weighted RiskScore])</f>
        <v>10.5</v>
      </c>
      <c r="D6" s="61" t="str">
        <f>IF(C6&lt;1,"All Closed",IF(C6&lt;5,"Very Low",IF(C6&lt;10,"Low",IF(C6&lt;20,"Medium",IF(C6&lt;30,"High", IF(C6&gt;=30,"Very High"))))))</f>
        <v>Medium</v>
      </c>
      <c r="E6" s="61" t="str">
        <f ca="1">IF(C6&gt;F6,"ñ",IF(C6&lt;F6,"ò",IF(C6=F6,"ó")))</f>
        <v>ó</v>
      </c>
      <c r="F6" s="62">
        <f ca="1">HLOOKUP($H$2,$G$5:$Y$12,2,FALSE)</f>
        <v>10.5</v>
      </c>
      <c r="G6" s="63"/>
      <c r="H6" s="63"/>
      <c r="I6" s="64"/>
      <c r="J6" s="64"/>
      <c r="K6" s="64">
        <v>10.5</v>
      </c>
      <c r="L6" s="64"/>
      <c r="M6" s="64"/>
      <c r="N6" s="64"/>
      <c r="O6" s="64"/>
      <c r="P6" s="64"/>
      <c r="Q6" s="64"/>
      <c r="R6" s="64"/>
      <c r="S6" s="64"/>
      <c r="T6" s="64"/>
      <c r="U6" s="64"/>
      <c r="V6" s="64"/>
      <c r="W6" s="64"/>
      <c r="X6" s="64"/>
      <c r="Y6" s="64"/>
    </row>
    <row r="7" spans="2:25" x14ac:dyDescent="0.45">
      <c r="B7" s="61" t="s">
        <v>401</v>
      </c>
      <c r="C7" s="61">
        <f>AVERAGEIF(RiskLogTable[Risk Theme],B7,RiskLogTable[Weighted RiskScore])</f>
        <v>18.25</v>
      </c>
      <c r="D7" s="61" t="str">
        <f>IF(C7&lt;1,"All Closed",IF(C7&lt;5,"Very Low",IF(C7&lt;10,"Low",IF(C7&lt;20,"Medium",IF(C7&lt;30,"High", IF(C7&gt;=30,"Very High"))))))</f>
        <v>Medium</v>
      </c>
      <c r="E7" s="61" t="str">
        <f ca="1">IF(C7&gt;F7,"ñ",IF(C7&lt;F7,"ò",IF(C7=F7,"ó")))</f>
        <v>ó</v>
      </c>
      <c r="F7" s="62">
        <f ca="1">HLOOKUP($H$2,$G$5:$Y$12,3,FALSE)</f>
        <v>18.25</v>
      </c>
      <c r="G7" s="63"/>
      <c r="H7" s="63"/>
      <c r="I7" s="64"/>
      <c r="J7" s="64"/>
      <c r="K7" s="64">
        <v>18.25</v>
      </c>
      <c r="L7" s="64"/>
      <c r="M7" s="64"/>
      <c r="N7" s="64"/>
      <c r="O7" s="64"/>
      <c r="P7" s="64"/>
      <c r="Q7" s="64"/>
      <c r="R7" s="64"/>
      <c r="S7" s="64"/>
      <c r="T7" s="64"/>
      <c r="U7" s="64"/>
      <c r="V7" s="64"/>
      <c r="W7" s="64"/>
      <c r="X7" s="64"/>
      <c r="Y7" s="64"/>
    </row>
    <row r="8" spans="2:25" x14ac:dyDescent="0.45">
      <c r="B8" s="61" t="s">
        <v>402</v>
      </c>
      <c r="C8" s="61">
        <f>AVERAGEIF(RiskLogTable[Risk Theme],B8,RiskLogTable[Weighted RiskScore])</f>
        <v>4.92</v>
      </c>
      <c r="D8" s="61" t="str">
        <f t="shared" ref="D8:D12" si="0">IF(C8&lt;1,"All Closed",IF(C8&lt;5,"Very Low",IF(C8&lt;10,"Low",IF(C8&lt;20,"Medium",IF(C8&lt;30,"High", IF(C8&gt;=30,"Very High"))))))</f>
        <v>Very Low</v>
      </c>
      <c r="E8" s="61" t="str">
        <f t="shared" ref="E8:E12" ca="1" si="1">IF(C8&gt;F8,"ñ",IF(C8&lt;F8,"ò",IF(C8=F8,"ó")))</f>
        <v>ó</v>
      </c>
      <c r="F8" s="62">
        <f ca="1">HLOOKUP($H$2,$G$5:$Y$12,4,FALSE)</f>
        <v>4.92</v>
      </c>
      <c r="G8" s="63"/>
      <c r="H8" s="63"/>
      <c r="I8" s="64"/>
      <c r="J8" s="64"/>
      <c r="K8" s="64">
        <v>4.92</v>
      </c>
      <c r="L8" s="64"/>
      <c r="M8" s="64"/>
      <c r="N8" s="64"/>
      <c r="O8" s="64"/>
      <c r="P8" s="64"/>
      <c r="Q8" s="64"/>
      <c r="R8" s="64"/>
      <c r="S8" s="64"/>
      <c r="T8" s="64"/>
      <c r="U8" s="64"/>
      <c r="V8" s="64"/>
      <c r="W8" s="64"/>
      <c r="X8" s="64"/>
      <c r="Y8" s="64"/>
    </row>
    <row r="9" spans="2:25" x14ac:dyDescent="0.45">
      <c r="B9" s="61" t="s">
        <v>403</v>
      </c>
      <c r="C9" s="61">
        <f>AVERAGEIF(RiskLogTable[Risk Theme],B9,RiskLogTable[Weighted RiskScore])</f>
        <v>6</v>
      </c>
      <c r="D9" s="61" t="str">
        <f t="shared" si="0"/>
        <v>Low</v>
      </c>
      <c r="E9" s="61" t="str">
        <f t="shared" ca="1" si="1"/>
        <v>ó</v>
      </c>
      <c r="F9" s="62">
        <f ca="1">HLOOKUP($H$2,$G$5:$Y$12,5,FALSE)</f>
        <v>6</v>
      </c>
      <c r="G9" s="63"/>
      <c r="H9" s="63"/>
      <c r="I9" s="64"/>
      <c r="J9" s="64"/>
      <c r="K9" s="64">
        <v>6</v>
      </c>
      <c r="L9" s="64"/>
      <c r="M9" s="64"/>
      <c r="N9" s="64"/>
      <c r="O9" s="64"/>
      <c r="P9" s="64"/>
      <c r="Q9" s="64"/>
      <c r="R9" s="64"/>
      <c r="S9" s="64"/>
      <c r="T9" s="64"/>
      <c r="U9" s="64"/>
      <c r="V9" s="64"/>
      <c r="W9" s="64"/>
      <c r="X9" s="64"/>
      <c r="Y9" s="64"/>
    </row>
    <row r="10" spans="2:25" x14ac:dyDescent="0.45">
      <c r="B10" s="61" t="s">
        <v>406</v>
      </c>
      <c r="C10" s="61">
        <f>AVERAGEIF(RiskLogTable[Risk Theme],B10,RiskLogTable[Weighted RiskScore])</f>
        <v>7.2</v>
      </c>
      <c r="D10" s="61" t="str">
        <f t="shared" si="0"/>
        <v>Low</v>
      </c>
      <c r="E10" s="61" t="str">
        <f t="shared" ca="1" si="1"/>
        <v>ó</v>
      </c>
      <c r="F10" s="62">
        <f ca="1">HLOOKUP($H$2,$G$5:$Y$12,6,FALSE)</f>
        <v>7.2</v>
      </c>
      <c r="G10" s="63"/>
      <c r="H10" s="63"/>
      <c r="I10" s="64"/>
      <c r="J10" s="64"/>
      <c r="K10" s="64">
        <v>7.2</v>
      </c>
      <c r="L10" s="64"/>
      <c r="M10" s="64"/>
      <c r="N10" s="64"/>
      <c r="O10" s="64"/>
      <c r="P10" s="64"/>
      <c r="Q10" s="64"/>
      <c r="R10" s="64"/>
      <c r="S10" s="64"/>
      <c r="T10" s="64"/>
      <c r="U10" s="64"/>
      <c r="V10" s="64"/>
      <c r="W10" s="64"/>
      <c r="X10" s="64"/>
      <c r="Y10" s="64"/>
    </row>
    <row r="11" spans="2:25" x14ac:dyDescent="0.45">
      <c r="B11" s="61" t="s">
        <v>404</v>
      </c>
      <c r="C11" s="61">
        <f>AVERAGEIF(RiskLogTable[Risk Theme],B11,RiskLogTable[Weighted RiskScore])</f>
        <v>10.014285714285714</v>
      </c>
      <c r="D11" s="61" t="str">
        <f t="shared" si="0"/>
        <v>Medium</v>
      </c>
      <c r="E11" s="61" t="str">
        <f t="shared" ca="1" si="1"/>
        <v>ó</v>
      </c>
      <c r="F11" s="62">
        <f ca="1">HLOOKUP($H$2,$G$5:$Y$12,7,FALSE)</f>
        <v>10.014285714285714</v>
      </c>
      <c r="G11" s="63"/>
      <c r="H11" s="63"/>
      <c r="I11" s="64"/>
      <c r="J11" s="64"/>
      <c r="K11" s="64">
        <v>10.014285714285714</v>
      </c>
      <c r="L11" s="64"/>
      <c r="M11" s="64"/>
      <c r="N11" s="64"/>
      <c r="O11" s="64"/>
      <c r="P11" s="64"/>
      <c r="Q11" s="64"/>
      <c r="R11" s="64"/>
      <c r="S11" s="64"/>
      <c r="T11" s="64"/>
      <c r="U11" s="64"/>
      <c r="V11" s="64"/>
      <c r="W11" s="64"/>
      <c r="X11" s="64"/>
      <c r="Y11" s="64"/>
    </row>
    <row r="12" spans="2:25" x14ac:dyDescent="0.45">
      <c r="B12" s="61" t="s">
        <v>405</v>
      </c>
      <c r="C12" s="61">
        <f>AVERAGEIF(RiskLogTable[Risk Theme],B12,RiskLogTable[Weighted RiskScore])</f>
        <v>4.8</v>
      </c>
      <c r="D12" s="61" t="str">
        <f t="shared" si="0"/>
        <v>Very Low</v>
      </c>
      <c r="E12" s="61" t="str">
        <f t="shared" ca="1" si="1"/>
        <v>ó</v>
      </c>
      <c r="F12" s="62">
        <f ca="1">HLOOKUP($H$2,$G$5:$Y$12,8,FALSE)</f>
        <v>4.8</v>
      </c>
      <c r="G12" s="63"/>
      <c r="H12" s="63"/>
      <c r="I12" s="64"/>
      <c r="J12" s="64"/>
      <c r="K12" s="64">
        <v>4.8</v>
      </c>
      <c r="L12" s="64"/>
      <c r="M12" s="64"/>
      <c r="N12" s="64"/>
      <c r="O12" s="64"/>
      <c r="P12" s="64"/>
      <c r="Q12" s="64"/>
      <c r="R12" s="64"/>
      <c r="S12" s="64"/>
      <c r="T12" s="64"/>
      <c r="U12" s="64"/>
      <c r="V12" s="64"/>
      <c r="W12" s="64"/>
      <c r="X12" s="64"/>
      <c r="Y12" s="64"/>
    </row>
    <row r="13" spans="2:25" x14ac:dyDescent="0.45">
      <c r="B13" s="14"/>
      <c r="C13" s="14"/>
      <c r="D13" s="14"/>
      <c r="E13" s="14"/>
    </row>
    <row r="14" spans="2:25" x14ac:dyDescent="0.45">
      <c r="B14" s="66" t="s">
        <v>44</v>
      </c>
      <c r="C14" s="67"/>
      <c r="D14" s="67"/>
      <c r="E14" s="67"/>
    </row>
    <row r="15" spans="2:25" x14ac:dyDescent="0.45">
      <c r="B15" s="68" t="s">
        <v>8</v>
      </c>
      <c r="C15" s="68" t="s">
        <v>45</v>
      </c>
      <c r="D15" s="68" t="s">
        <v>48</v>
      </c>
      <c r="E15" s="68" t="s">
        <v>45</v>
      </c>
      <c r="G15" s="17"/>
      <c r="H15" s="24" t="s">
        <v>142</v>
      </c>
      <c r="K15" s="60"/>
    </row>
    <row r="16" spans="2:25" x14ac:dyDescent="0.45">
      <c r="B16" s="69">
        <v>5</v>
      </c>
      <c r="C16" s="69">
        <v>3</v>
      </c>
      <c r="D16" s="69">
        <v>5</v>
      </c>
      <c r="E16" s="69">
        <v>5</v>
      </c>
      <c r="G16" s="65">
        <v>1</v>
      </c>
      <c r="H16" s="17" t="s">
        <v>139</v>
      </c>
      <c r="J16" s="60"/>
    </row>
    <row r="17" spans="2:8" x14ac:dyDescent="0.45">
      <c r="B17" s="69">
        <v>4</v>
      </c>
      <c r="C17" s="69">
        <v>2</v>
      </c>
      <c r="D17" s="69">
        <v>4</v>
      </c>
      <c r="E17" s="69">
        <v>3</v>
      </c>
      <c r="G17" s="65">
        <v>2</v>
      </c>
      <c r="H17" s="17" t="s">
        <v>153</v>
      </c>
    </row>
    <row r="18" spans="2:8" x14ac:dyDescent="0.45">
      <c r="B18" s="69">
        <v>3</v>
      </c>
      <c r="C18" s="69">
        <v>1</v>
      </c>
      <c r="D18" s="69">
        <v>3</v>
      </c>
      <c r="E18" s="69">
        <v>1</v>
      </c>
      <c r="G18" s="65">
        <v>3</v>
      </c>
      <c r="H18" s="17" t="s">
        <v>154</v>
      </c>
    </row>
    <row r="19" spans="2:8" x14ac:dyDescent="0.45">
      <c r="B19" s="69">
        <v>2</v>
      </c>
      <c r="C19" s="69">
        <v>1</v>
      </c>
      <c r="D19" s="69">
        <v>2</v>
      </c>
      <c r="E19" s="69">
        <v>1</v>
      </c>
      <c r="G19" s="65">
        <v>4</v>
      </c>
      <c r="H19" s="17" t="s">
        <v>140</v>
      </c>
    </row>
    <row r="20" spans="2:8" x14ac:dyDescent="0.45">
      <c r="B20" s="69">
        <v>1</v>
      </c>
      <c r="C20" s="69">
        <v>1</v>
      </c>
      <c r="D20" s="69">
        <v>1</v>
      </c>
      <c r="E20" s="69">
        <v>1</v>
      </c>
      <c r="G20" s="17"/>
      <c r="H20" s="17" t="s">
        <v>141</v>
      </c>
    </row>
    <row r="23" spans="2:8" x14ac:dyDescent="0.45">
      <c r="B23" s="70" t="s">
        <v>47</v>
      </c>
      <c r="C23" s="70" t="s">
        <v>46</v>
      </c>
    </row>
    <row r="24" spans="2:8" x14ac:dyDescent="0.45">
      <c r="B24" s="64" t="s">
        <v>33</v>
      </c>
      <c r="C24" s="64" t="s">
        <v>34</v>
      </c>
    </row>
    <row r="25" spans="2:8" x14ac:dyDescent="0.45">
      <c r="B25" s="64" t="s">
        <v>35</v>
      </c>
      <c r="C25" s="64" t="s">
        <v>36</v>
      </c>
    </row>
    <row r="26" spans="2:8" x14ac:dyDescent="0.45">
      <c r="B26" s="64" t="s">
        <v>37</v>
      </c>
      <c r="C26" s="64" t="s">
        <v>38</v>
      </c>
    </row>
    <row r="27" spans="2:8" x14ac:dyDescent="0.45">
      <c r="B27" s="64" t="s">
        <v>39</v>
      </c>
      <c r="C27" s="64" t="s">
        <v>40</v>
      </c>
    </row>
    <row r="28" spans="2:8" x14ac:dyDescent="0.45">
      <c r="B28" s="64" t="s">
        <v>41</v>
      </c>
      <c r="C28" s="64" t="s">
        <v>42</v>
      </c>
    </row>
    <row r="31" spans="2:8" x14ac:dyDescent="0.45">
      <c r="B31" s="175" t="s">
        <v>400</v>
      </c>
    </row>
    <row r="32" spans="2:8" x14ac:dyDescent="0.45">
      <c r="B32" s="175" t="s">
        <v>401</v>
      </c>
    </row>
    <row r="33" spans="2:2" x14ac:dyDescent="0.45">
      <c r="B33" s="175" t="s">
        <v>402</v>
      </c>
    </row>
    <row r="34" spans="2:2" x14ac:dyDescent="0.45">
      <c r="B34" s="175" t="s">
        <v>403</v>
      </c>
    </row>
    <row r="35" spans="2:2" x14ac:dyDescent="0.45">
      <c r="B35" s="175" t="s">
        <v>406</v>
      </c>
    </row>
    <row r="36" spans="2:2" x14ac:dyDescent="0.45">
      <c r="B36" s="175" t="s">
        <v>404</v>
      </c>
    </row>
    <row r="37" spans="2:2" x14ac:dyDescent="0.45">
      <c r="B37" s="175" t="s">
        <v>405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B9"/>
  <sheetViews>
    <sheetView workbookViewId="0"/>
  </sheetViews>
  <sheetFormatPr defaultRowHeight="14.25" x14ac:dyDescent="0.45"/>
  <cols>
    <col min="1" max="1" width="30.73046875" customWidth="1"/>
    <col min="2" max="2" width="67.46484375" style="7" customWidth="1"/>
  </cols>
  <sheetData>
    <row r="1" spans="1:2" x14ac:dyDescent="0.45">
      <c r="A1" s="12" t="s">
        <v>4</v>
      </c>
      <c r="B1" s="15" t="s">
        <v>28</v>
      </c>
    </row>
    <row r="2" spans="1:2" ht="156.75" x14ac:dyDescent="0.45">
      <c r="A2" s="13" t="s">
        <v>29</v>
      </c>
      <c r="B2" s="16" t="s">
        <v>17</v>
      </c>
    </row>
    <row r="3" spans="1:2" ht="71.25" x14ac:dyDescent="0.45">
      <c r="A3" s="13" t="s">
        <v>18</v>
      </c>
      <c r="B3" s="16" t="s">
        <v>19</v>
      </c>
    </row>
    <row r="4" spans="1:2" ht="57" x14ac:dyDescent="0.45">
      <c r="A4" s="13" t="s">
        <v>20</v>
      </c>
      <c r="B4" s="16" t="s">
        <v>21</v>
      </c>
    </row>
    <row r="5" spans="1:2" ht="71.25" x14ac:dyDescent="0.45">
      <c r="A5" s="13" t="s">
        <v>22</v>
      </c>
      <c r="B5" s="16" t="s">
        <v>23</v>
      </c>
    </row>
    <row r="6" spans="1:2" ht="57" x14ac:dyDescent="0.45">
      <c r="A6" s="13" t="s">
        <v>24</v>
      </c>
      <c r="B6" s="16" t="s">
        <v>25</v>
      </c>
    </row>
    <row r="7" spans="1:2" ht="28.5" x14ac:dyDescent="0.45">
      <c r="A7" s="20" t="s">
        <v>59</v>
      </c>
      <c r="B7" s="21" t="s">
        <v>26</v>
      </c>
    </row>
    <row r="8" spans="1:2" ht="28.5" x14ac:dyDescent="0.45">
      <c r="A8" s="13" t="s">
        <v>30</v>
      </c>
      <c r="B8" s="16" t="s">
        <v>27</v>
      </c>
    </row>
    <row r="9" spans="1:2" ht="57" x14ac:dyDescent="0.45">
      <c r="A9" s="22" t="s">
        <v>60</v>
      </c>
      <c r="B9" s="16" t="s">
        <v>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L i n k e d T a b l e s " > < C u s t o m C o n t e n t > < ! [ C D A T A [ < L i n k e d T a b l e s   x m l n s : x s i = " h t t p : / / w w w . w 3 . o r g / 2 0 0 1 / X M L S c h e m a - i n s t a n c e "   x m l n s : x s d = " h t t p : / / w w w . w 3 . o r g / 2 0 0 1 / X M L S c h e m a " > < L i n k e d T a b l e L i s t > < L i n k e d T a b l e I n f o > < E x c e l T a b l e N a m e > R i s k L o g T a b l e < / E x c e l T a b l e N a m e > < G e m i n i T a b l e I d > R i s k L o g T a b l e < / G e m i n i T a b l e I d > < L i n k e d C o l u m n L i s t   / > < U p d a t e N e e d e d > t r u e < / U p d a t e N e e d e d > < R o w C o u n t > 0 < / R o w C o u n t > < / L i n k e d T a b l e I n f o > < / L i n k e d T a b l e L i s t > < / L i n k e d T a b l e s > ] ] > < / C u s t o m C o n t e n t > < / G e m i n i > 
</file>

<file path=customXml/item11.xml><?xml version="1.0" encoding="utf-8"?>
<p:properties xmlns:p="http://schemas.microsoft.com/office/2006/metadata/properties" xmlns:xsi="http://www.w3.org/2001/XMLSchema-instance" xmlns:pc="http://schemas.microsoft.com/office/infopath/2007/PartnerControls">
  <documentManagement>
    <jdd4b0e66e4b4c9c97e4aaa2176ba5d2 xmlns="9307eae2-cc78-4b03-9c22-11b6a6540e14">
      <Terms xmlns="http://schemas.microsoft.com/office/infopath/2007/PartnerControls">
        <TermInfo xmlns="http://schemas.microsoft.com/office/infopath/2007/PartnerControls">
          <TermName xmlns="http://schemas.microsoft.com/office/infopath/2007/PartnerControls">Risk</TermName>
          <TermId xmlns="http://schemas.microsoft.com/office/infopath/2007/PartnerControls">b0a0d91e-a03f-4661-8390-33ef953b76ab</TermId>
        </TermInfo>
        <TermInfo xmlns="http://schemas.microsoft.com/office/infopath/2007/PartnerControls">
          <TermName xmlns="http://schemas.microsoft.com/office/infopath/2007/PartnerControls">risk log</TermName>
          <TermId xmlns="http://schemas.microsoft.com/office/infopath/2007/PartnerControls">2ca91fa4-489b-4f4e-9e34-ae08369c0435</TermId>
        </TermInfo>
        <TermInfo xmlns="http://schemas.microsoft.com/office/infopath/2007/PartnerControls">
          <TermName xmlns="http://schemas.microsoft.com/office/infopath/2007/PartnerControls">Data Working Group</TermName>
          <TermId xmlns="http://schemas.microsoft.com/office/infopath/2007/PartnerControls">c7ddeb24-c94a-4f94-96cc-ce8ae4af45fb</TermId>
        </TermInfo>
      </Terms>
    </jdd4b0e66e4b4c9c97e4aaa2176ba5d2>
    <BJSCc5a055b0_x002D_1bed_x002D_4579_x xmlns="9307eae2-cc78-4b03-9c22-11b6a6540e14" xsi:nil="true"/>
    <Document_x0020_Status xmlns="74565e04-d6b2-45a3-b9b7-4a15edde7cb9">Draft</Document_x0020_Status>
    <BJSCSummaryMarking xmlns="9307eae2-cc78-4b03-9c22-11b6a6540e14">This item has no classification</BJSCSummaryMarking>
    <BJSCdd9eba61_x002D_d6b9_x002D_469b_x xmlns="9307eae2-cc78-4b03-9c22-11b6a6540e14" xsi:nil="true"/>
    <BJSCInternalLabel xmlns="9307eae2-cc78-4b03-9c22-11b6a6540e14">&lt;?xml version="1.0" encoding="us-ascii"?&gt;&lt;sisl xmlns:xsi="http://www.w3.org/2001/XMLSchema-instance" xmlns:xsd="http://www.w3.org/2001/XMLSchema" sislVersion="0" policy="973096ae-7329-4b3b-9368-47aeba6959e1" xmlns="http://www.boldonjames.com/2008/01/sie/internal/label" /&gt;</BJSCInternalLabel>
    <TaxCatchAll xmlns="631298fc-6a88-4548-b7d9-3b164918c4a3">
      <Value>643</Value>
      <Value>129</Value>
      <Value>413</Value>
    </TaxCatchAll>
    <Document_x0020_Type xmlns="74565e04-d6b2-45a3-b9b7-4a15edde7cb9">Project Management document</Document_x0020_Type>
    <Workstream xmlns="74565e04-d6b2-45a3-b9b7-4a15edde7cb9">Data</Workstream>
    <Programme_x0020_Phase xmlns="9307eae2-cc78-4b03-9c22-11b6a6540e14">DBT</Programme_x0020_Phase>
    <jfc60aaa43c242a7a3a374b1462ecca8 xmlns="74565e04-d6b2-45a3-b9b7-4a15edde7cb9">
      <Terms xmlns="http://schemas.microsoft.com/office/infopath/2007/PartnerControls"/>
    </jfc60aaa43c242a7a3a374b1462ecca8>
    <Classification xmlns="631298fc-6a88-4548-b7d9-3b164918c4a3">OFFICIAL</Classification>
    <Event_x0020_Date xmlns="74565e04-d6b2-45a3-b9b7-4a15edde7cb9" xsi:nil="true"/>
    <Descriptor xmlns="631298fc-6a88-4548-b7d9-3b164918c4a3" xsi:nil="true"/>
  </documentManagement>
</p:properties>
</file>

<file path=customXml/item12.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13.xml>��< ? x m l   v e r s i o n = " 1 . 0 "   e n c o d i n g = " U T F - 1 6 " ? > < G e m i n i   x m l n s = " h t t p : / / g e m i n i / p i v o t c u s t o m i z a t i o n / C l i e n t W i n d o w X M L " > < C u s t o m C o n t e n t > < ! [ C D A T A [ R i s k L o g T a b l e ] ] > < / C u s t o m C o n t e n t > < / G e m i n i > 
</file>

<file path=customXml/item14.xml>��< ? x m l   v e r s i o n = " 1 . 0 "   e n c o d i n g = " U T F - 1 6 " ? > < G e m i n i   x m l n s = " h t t p : / / g e m i n i / p i v o t c u s t o m i z a t i o n / R e l a t i o n s h i p A u t o D e t e c t i o n E n a b l e d " > < C u s t o m C o n t e n t > < ! [ C D A T A [ T r u e ] ] > < / 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 R i s k L o g T a b l e 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 R i s k L o g T a b l e 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 C o l u m n s \ R i s k   I D < / K e y > < / D i a g r a m O b j e c t K e y > < D i a g r a m O b j e c t K e y > < K e y > C o l u m n s \ R i s k   T h e m e < / K e y > < / D i a g r a m O b j e c t K e y > < D i a g r a m O b j e c t K e y > < K e y > C o l u m n s \ T h e m e   D e c s r i p t i o n                 ( A u t o   p o p u l a t e s ) < / K e y > < / D i a g r a m O b j e c t K e y > < D i a g r a m O b j e c t K e y > < K e y > C o l u m n s \ R i s k   D e s c r i p t i o n   ( I n c l u d i n g   p o t e n t i a l   c o n s e q u e n c i e s ) < / K e y > < / D i a g r a m O b j e c t K e y > < D i a g r a m O b j e c t K e y > < K e y > C o l u m n s \ R i s k   C a t e g o r y < / K e y > < / D i a g r a m O b j e c t K e y > < D i a g r a m O b j e c t K e y > < K e y > C o l u m n s \ R i s k   P r o x i m i t y < / K e y > < / D i a g r a m O b j e c t K e y > < D i a g r a m O b j e c t K e y > < K e y > C o l u m n s \ C o n t r o l s   i n   P l a c e < / K e y > < / D i a g r a m O b j e c t K e y > < D i a g r a m O b j e c t K e y > < K e y > C o l u m n s \ S e v e r i t y < / K e y > < / D i a g r a m O b j e c t K e y > < D i a g r a m O b j e c t K e y > < K e y > C o l u m n s \ W e i g h t e d   S e v e r i t y < / K e y > < / D i a g r a m O b j e c t K e y > < D i a g r a m O b j e c t K e y > < K e y > C o l u m n s \ L i k l e h o o d < / K e y > < / D i a g r a m O b j e c t K e y > < D i a g r a m O b j e c t K e y > < K e y > C o l u m n s \ W e i g h t e d   L i k e l i h o o d < / K e y > < / D i a g r a m O b j e c t K e y > < D i a g r a m O b j e c t K e y > < K e y > C o l u m n s \ R i s k   S c o r e < / K e y > < / D i a g r a m O b j e c t K e y > < D i a g r a m O b j e c t K e y > < K e y > C o l u m n s \ W e i g h t e d   R i s k S c o r e < / K e y > < / D i a g r a m O b j e c t K e y > < D i a g r a m O b j e c t K e y > < K e y > C o l u m n s \ A s s o c i a t e d   A c t i o n s < / K e y > < / D i a g r a m O b j e c t K e y > < D i a g r a m O b j e c t K e y > < K e y > C o l u m n s \ S u m m a r y   P r o g r e s s   U p d a t e   f o r   P e r i o d < / K e y > < / D i a g r a m O b j e c t K e y > < D i a g r a m O b j e c t K e y > < K e y > C o l u m n s \ G E M A   T i e r   1 < / K e y > < / D i a g r a m O b j e c t K e y > < D i a g r a m O b j e c t K e y > < K e y > C o l u m n s \ O p e n   / C l o s e d < / K e y > < / D i a g r a m O b j e c t K e y > < D i a g r a m O b j e c t K e y > < K e y > C o l u m n s \ D B T   G o v e r n a n c e   F o r u m   O w n e r s h i p < / 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 C o l u m n s \ R i s k   I D < / K e y > < / a : K e y > < a : V a l u e   i : t y p e = " M e a s u r e G r i d N o d e V i e w S t a t e " > < L a y e d O u t > t r u e < / L a y e d O u t > < / a : V a l u e > < / a : K e y V a l u e O f D i a g r a m O b j e c t K e y a n y T y p e z b w N T n L X > < a : K e y V a l u e O f D i a g r a m O b j e c t K e y a n y T y p e z b w N T n L X > < a : K e y > < K e y > C o l u m n s \ R i s k   T h e m e < / K e y > < / a : K e y > < a : V a l u e   i : t y p e = " M e a s u r e G r i d N o d e V i e w S t a t e " > < C o l u m n > 1 < / C o l u m n > < L a y e d O u t > t r u e < / L a y e d O u t > < / a : V a l u e > < / a : K e y V a l u e O f D i a g r a m O b j e c t K e y a n y T y p e z b w N T n L X > < a : K e y V a l u e O f D i a g r a m O b j e c t K e y a n y T y p e z b w N T n L X > < a : K e y > < K e y > C o l u m n s \ T h e m e   D e c s r i p t i o n                 ( A u t o   p o p u l a t e s ) < / K e y > < / a : K e y > < a : V a l u e   i : t y p e = " M e a s u r e G r i d N o d e V i e w S t a t e " > < C o l u m n > 2 < / C o l u m n > < L a y e d O u t > t r u e < / L a y e d O u t > < / a : V a l u e > < / a : K e y V a l u e O f D i a g r a m O b j e c t K e y a n y T y p e z b w N T n L X > < a : K e y V a l u e O f D i a g r a m O b j e c t K e y a n y T y p e z b w N T n L X > < a : K e y > < K e y > C o l u m n s \ R i s k   D e s c r i p t i o n   ( I n c l u d i n g   p o t e n t i a l   c o n s e q u e n c i e s ) < / K e y > < / a : K e y > < a : V a l u e   i : t y p e = " M e a s u r e G r i d N o d e V i e w S t a t e " > < C o l u m n > 3 < / C o l u m n > < L a y e d O u t > t r u e < / L a y e d O u t > < / a : V a l u e > < / a : K e y V a l u e O f D i a g r a m O b j e c t K e y a n y T y p e z b w N T n L X > < a : K e y V a l u e O f D i a g r a m O b j e c t K e y a n y T y p e z b w N T n L X > < a : K e y > < K e y > C o l u m n s \ R i s k   C a t e g o r y < / K e y > < / a : K e y > < a : V a l u e   i : t y p e = " M e a s u r e G r i d N o d e V i e w S t a t e " > < C o l u m n > 4 < / C o l u m n > < L a y e d O u t > t r u e < / L a y e d O u t > < / a : V a l u e > < / a : K e y V a l u e O f D i a g r a m O b j e c t K e y a n y T y p e z b w N T n L X > < a : K e y V a l u e O f D i a g r a m O b j e c t K e y a n y T y p e z b w N T n L X > < a : K e y > < K e y > C o l u m n s \ R i s k   P r o x i m i t y < / K e y > < / a : K e y > < a : V a l u e   i : t y p e = " M e a s u r e G r i d N o d e V i e w S t a t e " > < C o l u m n > 5 < / C o l u m n > < L a y e d O u t > t r u e < / L a y e d O u t > < / a : V a l u e > < / a : K e y V a l u e O f D i a g r a m O b j e c t K e y a n y T y p e z b w N T n L X > < a : K e y V a l u e O f D i a g r a m O b j e c t K e y a n y T y p e z b w N T n L X > < a : K e y > < K e y > C o l u m n s \ C o n t r o l s   i n   P l a c e < / K e y > < / a : K e y > < a : V a l u e   i : t y p e = " M e a s u r e G r i d N o d e V i e w S t a t e " > < C o l u m n > 6 < / C o l u m n > < L a y e d O u t > t r u e < / L a y e d O u t > < / a : V a l u e > < / a : K e y V a l u e O f D i a g r a m O b j e c t K e y a n y T y p e z b w N T n L X > < a : K e y V a l u e O f D i a g r a m O b j e c t K e y a n y T y p e z b w N T n L X > < a : K e y > < K e y > C o l u m n s \ S e v e r i t y < / K e y > < / a : K e y > < a : V a l u e   i : t y p e = " M e a s u r e G r i d N o d e V i e w S t a t e " > < C o l u m n > 7 < / C o l u m n > < L a y e d O u t > t r u e < / L a y e d O u t > < / a : V a l u e > < / a : K e y V a l u e O f D i a g r a m O b j e c t K e y a n y T y p e z b w N T n L X > < a : K e y V a l u e O f D i a g r a m O b j e c t K e y a n y T y p e z b w N T n L X > < a : K e y > < K e y > C o l u m n s \ W e i g h t e d   S e v e r i t y < / K e y > < / a : K e y > < a : V a l u e   i : t y p e = " M e a s u r e G r i d N o d e V i e w S t a t e " > < C o l u m n > 8 < / C o l u m n > < L a y e d O u t > t r u e < / L a y e d O u t > < / a : V a l u e > < / a : K e y V a l u e O f D i a g r a m O b j e c t K e y a n y T y p e z b w N T n L X > < a : K e y V a l u e O f D i a g r a m O b j e c t K e y a n y T y p e z b w N T n L X > < a : K e y > < K e y > C o l u m n s \ L i k l e h o o d < / K e y > < / a : K e y > < a : V a l u e   i : t y p e = " M e a s u r e G r i d N o d e V i e w S t a t e " > < C o l u m n > 9 < / C o l u m n > < L a y e d O u t > t r u e < / L a y e d O u t > < / a : V a l u e > < / a : K e y V a l u e O f D i a g r a m O b j e c t K e y a n y T y p e z b w N T n L X > < a : K e y V a l u e O f D i a g r a m O b j e c t K e y a n y T y p e z b w N T n L X > < a : K e y > < K e y > C o l u m n s \ W e i g h t e d   L i k e l i h o o d < / K e y > < / a : K e y > < a : V a l u e   i : t y p e = " M e a s u r e G r i d N o d e V i e w S t a t e " > < C o l u m n > 1 0 < / C o l u m n > < L a y e d O u t > t r u e < / L a y e d O u t > < / a : V a l u e > < / a : K e y V a l u e O f D i a g r a m O b j e c t K e y a n y T y p e z b w N T n L X > < a : K e y V a l u e O f D i a g r a m O b j e c t K e y a n y T y p e z b w N T n L X > < a : K e y > < K e y > C o l u m n s \ R i s k   S c o r e < / K e y > < / a : K e y > < a : V a l u e   i : t y p e = " M e a s u r e G r i d N o d e V i e w S t a t e " > < C o l u m n > 1 1 < / C o l u m n > < L a y e d O u t > t r u e < / L a y e d O u t > < / a : V a l u e > < / a : K e y V a l u e O f D i a g r a m O b j e c t K e y a n y T y p e z b w N T n L X > < a : K e y V a l u e O f D i a g r a m O b j e c t K e y a n y T y p e z b w N T n L X > < a : K e y > < K e y > C o l u m n s \ W e i g h t e d   R i s k S c o r e < / K e y > < / a : K e y > < a : V a l u e   i : t y p e = " M e a s u r e G r i d N o d e V i e w S t a t e " > < C o l u m n > 1 2 < / C o l u m n > < L a y e d O u t > t r u e < / L a y e d O u t > < / a : V a l u e > < / a : K e y V a l u e O f D i a g r a m O b j e c t K e y a n y T y p e z b w N T n L X > < a : K e y V a l u e O f D i a g r a m O b j e c t K e y a n y T y p e z b w N T n L X > < a : K e y > < K e y > C o l u m n s \ A s s o c i a t e d   A c t i o n s < / K e y > < / a : K e y > < a : V a l u e   i : t y p e = " M e a s u r e G r i d N o d e V i e w S t a t e " > < C o l u m n > 1 3 < / C o l u m n > < L a y e d O u t > t r u e < / L a y e d O u t > < / a : V a l u e > < / a : K e y V a l u e O f D i a g r a m O b j e c t K e y a n y T y p e z b w N T n L X > < a : K e y V a l u e O f D i a g r a m O b j e c t K e y a n y T y p e z b w N T n L X > < a : K e y > < K e y > C o l u m n s \ S u m m a r y   P r o g r e s s   U p d a t e   f o r   P e r i o d < / K e y > < / a : K e y > < a : V a l u e   i : t y p e = " M e a s u r e G r i d N o d e V i e w S t a t e " > < C o l u m n > 1 4 < / C o l u m n > < L a y e d O u t > t r u e < / L a y e d O u t > < / a : V a l u e > < / a : K e y V a l u e O f D i a g r a m O b j e c t K e y a n y T y p e z b w N T n L X > < a : K e y V a l u e O f D i a g r a m O b j e c t K e y a n y T y p e z b w N T n L X > < a : K e y > < K e y > C o l u m n s \ G E M A   T i e r   1 < / K e y > < / a : K e y > < a : V a l u e   i : t y p e = " M e a s u r e G r i d N o d e V i e w S t a t e " > < C o l u m n > 1 5 < / C o l u m n > < L a y e d O u t > t r u e < / L a y e d O u t > < / a : V a l u e > < / a : K e y V a l u e O f D i a g r a m O b j e c t K e y a n y T y p e z b w N T n L X > < a : K e y V a l u e O f D i a g r a m O b j e c t K e y a n y T y p e z b w N T n L X > < a : K e y > < K e y > C o l u m n s \ O p e n   / C l o s e d < / K e y > < / a : K e y > < a : V a l u e   i : t y p e = " M e a s u r e G r i d N o d e V i e w S t a t e " > < C o l u m n > 1 6 < / C o l u m n > < L a y e d O u t > t r u e < / L a y e d O u t > < / a : V a l u e > < / a : K e y V a l u e O f D i a g r a m O b j e c t K e y a n y T y p e z b w N T n L X > < a : K e y V a l u e O f D i a g r a m O b j e c t K e y a n y T y p e z b w N T n L X > < a : K e y > < K e y > C o l u m n s \ D B T   G o v e r n a n c e   F o r u m   O w n e r s h i p < / K e y > < / a : K e y > < a : V a l u e   i : t y p e = " M e a s u r e G r i d N o d e V i e w S t a t e " > < C o l u m n > 1 7 < / 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 T a g s \ T a b l e s \ & l t ; T a b l e s \ R i s k L o g T a b l e & g t ; < / K e y > < / D i a g r a m O b j e c t K e y > < D i a g r a m O b j e c t K e y > < K e y > T a b l e s \ R i s k L o g T a b l e < / K e y > < / D i a g r a m O b j e c t K e y > < D i a g r a m O b j e c t K e y > < K e y > T a b l e s \ R i s k L o g T a b l e \ C o l u m n s \ R i s k   I D < / K e y > < / D i a g r a m O b j e c t K e y > < D i a g r a m O b j e c t K e y > < K e y > T a b l e s \ R i s k L o g T a b l e \ C o l u m n s \ R i s k   T h e m e < / K e y > < / D i a g r a m O b j e c t K e y > < D i a g r a m O b j e c t K e y > < K e y > T a b l e s \ R i s k L o g T a b l e \ C o l u m n s \ T h e m e   D e c s r i p t i o n                 ( A u t o   p o p u l a t e s ) < / K e y > < / D i a g r a m O b j e c t K e y > < D i a g r a m O b j e c t K e y > < K e y > T a b l e s \ R i s k L o g T a b l e \ C o l u m n s \ R i s k   D e s c r i p t i o n   ( I n c l u d i n g   p o t e n t i a l   c o n s e q u e n c i e s ) < / K e y > < / D i a g r a m O b j e c t K e y > < D i a g r a m O b j e c t K e y > < K e y > T a b l e s \ R i s k L o g T a b l e \ C o l u m n s \ R i s k   C a t e g o r y < / K e y > < / D i a g r a m O b j e c t K e y > < D i a g r a m O b j e c t K e y > < K e y > T a b l e s \ R i s k L o g T a b l e \ C o l u m n s \ R i s k   P r o x i m i t y < / K e y > < / D i a g r a m O b j e c t K e y > < D i a g r a m O b j e c t K e y > < K e y > T a b l e s \ R i s k L o g T a b l e \ C o l u m n s \ C o n t r o l s   i n   P l a c e < / K e y > < / D i a g r a m O b j e c t K e y > < D i a g r a m O b j e c t K e y > < K e y > T a b l e s \ R i s k L o g T a b l e \ C o l u m n s \ S e v e r i t y < / K e y > < / D i a g r a m O b j e c t K e y > < D i a g r a m O b j e c t K e y > < K e y > T a b l e s \ R i s k L o g T a b l e \ C o l u m n s \ W e i g h t e d   S e v e r i t y < / K e y > < / D i a g r a m O b j e c t K e y > < D i a g r a m O b j e c t K e y > < K e y > T a b l e s \ R i s k L o g T a b l e \ C o l u m n s \ L i k l e h o o d < / K e y > < / D i a g r a m O b j e c t K e y > < D i a g r a m O b j e c t K e y > < K e y > T a b l e s \ R i s k L o g T a b l e \ C o l u m n s \ W e i g h t e d   L i k e l i h o o d < / K e y > < / D i a g r a m O b j e c t K e y > < D i a g r a m O b j e c t K e y > < K e y > T a b l e s \ R i s k L o g T a b l e \ C o l u m n s \ R i s k   S c o r e < / K e y > < / D i a g r a m O b j e c t K e y > < D i a g r a m O b j e c t K e y > < K e y > T a b l e s \ R i s k L o g T a b l e \ C o l u m n s \ W e i g h t e d   R i s k S c o r e < / K e y > < / D i a g r a m O b j e c t K e y > < D i a g r a m O b j e c t K e y > < K e y > T a b l e s \ R i s k L o g T a b l e \ C o l u m n s \ A s s o c i a t e d   A c t i o n s < / K e y > < / D i a g r a m O b j e c t K e y > < D i a g r a m O b j e c t K e y > < K e y > T a b l e s \ R i s k L o g T a b l e \ C o l u m n s \ S u m m a r y   P r o g r e s s   U p d a t e   f o r   P e r i o d < / K e y > < / D i a g r a m O b j e c t K e y > < D i a g r a m O b j e c t K e y > < K e y > T a b l e s \ R i s k L o g T a b l e \ C o l u m n s \ G E M A   T i e r   1 < / K e y > < / D i a g r a m O b j e c t K e y > < D i a g r a m O b j e c t K e y > < K e y > T a b l e s \ R i s k L o g T a b l e \ C o l u m n s \ O p e n   / C l o s e d < / K e y > < / D i a g r a m O b j e c t K e y > < D i a g r a m O b j e c t K e y > < K e y > T a b l e s \ R i s k L o g T a b l e \ C o l u m n s \ D B T   G o v e r n a n c e   F o r u m   O w n e r s h i p < / K e y > < / D i a g r a m O b j e c t K e y > < D i a g r a m O b j e c t K e y > < K e y > T a b l e s \ R i s k L o g T a b l e \ M e a s u r e s \ S u m   o f   S e v e r i t y < / K e y > < / D i a g r a m O b j e c t K e y > < D i a g r a m O b j e c t K e y > < K e y > T a b l e s \ R i s k L o g T a b l e \ S u m   o f   S e v e r i t y \ A d d i t i o n a l   I n f o \ I m p l i c i t   M e a s u r e < / K e y > < / D i a g r a m O b j e c t K e y > < D i a g r a m O b j e c t K e y > < K e y > T a b l e s \ R i s k L o g T a b l e \ M e a s u r e s \ S u m   o f   L i k l e h o o d < / K e y > < / D i a g r a m O b j e c t K e y > < D i a g r a m O b j e c t K e y > < K e y > T a b l e s \ R i s k L o g T a b l e \ S u m   o f   L i k l e h o o d \ A d d i t i o n a l   I n f o \ I m p l i c i t   M e a s u r e < / K e y > < / D i a g r a m O b j e c t K e y > < D i a g r a m O b j e c t K e y > < K e y > T a b l e s \ R i s k L o g T a b l e \ M e a s u r e s \ S u m   o f   R i s k   S c o r e < / K e y > < / D i a g r a m O b j e c t K e y > < D i a g r a m O b j e c t K e y > < K e y > T a b l e s \ R i s k L o g T a b l e \ S u m   o f   R i s k   S c o r e \ A d d i t i o n a l   I n f o \ I m p l i c i t   M e a s u r e < / K e y > < / D i a g r a m O b j e c t K e y > < / A l l K e y s > < 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 T a g s \ T a b l e s \ & l t ; T a b l e s \ R i s k L o g T a b l e & g t ; < / K e y > < / a : K e y > < a : V a l u e   i : t y p e = " D i a g r a m D i s p l a y T a g V i e w S t a t e " > < I s N o t F i l t e r e d O u t > t r u e < / I s N o t F i l t e r e d O u t > < / a : V a l u e > < / a : K e y V a l u e O f D i a g r a m O b j e c t K e y a n y T y p e z b w N T n L X > < a : K e y V a l u e O f D i a g r a m O b j e c t K e y a n y T y p e z b w N T n L X > < a : K e y > < K e y > T a b l e s \ R i s k L o g T a b l e < / K e y > < / a : K e y > < a : V a l u e   i : t y p e = " D i a g r a m D i s p l a y N o d e V i e w S t a t e " > < H e i g h t > 2 6 7 . 3 3 3 3 3 3 3 3 3 3 3 3 3 1 < / H e i g h t > < I s E x p a n d e d > t r u e < / I s E x p a n d e d > < L a y e d O u t > t r u e < / L a y e d O u t > < W i d t h > 2 4 7 . 3 3 3 3 3 3 3 3 3 3 3 3 3 1 < / W i d t h > < / a : V a l u e > < / a : K e y V a l u e O f D i a g r a m O b j e c t K e y a n y T y p e z b w N T n L X > < a : K e y V a l u e O f D i a g r a m O b j e c t K e y a n y T y p e z b w N T n L X > < a : K e y > < K e y > T a b l e s \ R i s k L o g T a b l e \ C o l u m n s \ R i s k   I D < / K e y > < / a : K e y > < a : V a l u e   i : t y p e = " D i a g r a m D i s p l a y N o d e V i e w S t a t e " > < H e i g h t > 1 5 0 < / H e i g h t > < I s E x p a n d e d > t r u e < / I s E x p a n d e d > < W i d t h > 2 0 0 < / W i d t h > < / a : V a l u e > < / a : K e y V a l u e O f D i a g r a m O b j e c t K e y a n y T y p e z b w N T n L X > < a : K e y V a l u e O f D i a g r a m O b j e c t K e y a n y T y p e z b w N T n L X > < a : K e y > < K e y > T a b l e s \ R i s k L o g T a b l e \ C o l u m n s \ R i s k   T h e m e < / K e y > < / a : K e y > < a : V a l u e   i : t y p e = " D i a g r a m D i s p l a y N o d e V i e w S t a t e " > < H e i g h t > 1 5 0 < / H e i g h t > < I s E x p a n d e d > t r u e < / I s E x p a n d e d > < W i d t h > 2 0 0 < / W i d t h > < / a : V a l u e > < / a : K e y V a l u e O f D i a g r a m O b j e c t K e y a n y T y p e z b w N T n L X > < a : K e y V a l u e O f D i a g r a m O b j e c t K e y a n y T y p e z b w N T n L X > < a : K e y > < K e y > T a b l e s \ R i s k L o g T a b l e \ C o l u m n s \ T h e m e   D e c s r i p t i o n                 ( A u t o   p o p u l a t e s ) < / K e y > < / a : K e y > < a : V a l u e   i : t y p e = " D i a g r a m D i s p l a y N o d e V i e w S t a t e " > < H e i g h t > 1 5 0 < / H e i g h t > < I s E x p a n d e d > t r u e < / I s E x p a n d e d > < W i d t h > 2 0 0 < / W i d t h > < / a : V a l u e > < / a : K e y V a l u e O f D i a g r a m O b j e c t K e y a n y T y p e z b w N T n L X > < a : K e y V a l u e O f D i a g r a m O b j e c t K e y a n y T y p e z b w N T n L X > < a : K e y > < K e y > T a b l e s \ R i s k L o g T a b l e \ C o l u m n s \ R i s k   D e s c r i p t i o n   ( I n c l u d i n g   p o t e n t i a l   c o n s e q u e n c i e s ) < / K e y > < / a : K e y > < a : V a l u e   i : t y p e = " D i a g r a m D i s p l a y N o d e V i e w S t a t e " > < H e i g h t > 1 5 0 < / H e i g h t > < I s E x p a n d e d > t r u e < / I s E x p a n d e d > < W i d t h > 2 0 0 < / W i d t h > < / a : V a l u e > < / a : K e y V a l u e O f D i a g r a m O b j e c t K e y a n y T y p e z b w N T n L X > < a : K e y V a l u e O f D i a g r a m O b j e c t K e y a n y T y p e z b w N T n L X > < a : K e y > < K e y > T a b l e s \ R i s k L o g T a b l e \ C o l u m n s \ R i s k   C a t e g o r y < / K e y > < / a : K e y > < a : V a l u e   i : t y p e = " D i a g r a m D i s p l a y N o d e V i e w S t a t e " > < H e i g h t > 1 5 0 < / H e i g h t > < I s E x p a n d e d > t r u e < / I s E x p a n d e d > < W i d t h > 2 0 0 < / W i d t h > < / a : V a l u e > < / a : K e y V a l u e O f D i a g r a m O b j e c t K e y a n y T y p e z b w N T n L X > < a : K e y V a l u e O f D i a g r a m O b j e c t K e y a n y T y p e z b w N T n L X > < a : K e y > < K e y > T a b l e s \ R i s k L o g T a b l e \ C o l u m n s \ R i s k   P r o x i m i t y < / K e y > < / a : K e y > < a : V a l u e   i : t y p e = " D i a g r a m D i s p l a y N o d e V i e w S t a t e " > < H e i g h t > 1 5 0 < / H e i g h t > < I s E x p a n d e d > t r u e < / I s E x p a n d e d > < W i d t h > 2 0 0 < / W i d t h > < / a : V a l u e > < / a : K e y V a l u e O f D i a g r a m O b j e c t K e y a n y T y p e z b w N T n L X > < a : K e y V a l u e O f D i a g r a m O b j e c t K e y a n y T y p e z b w N T n L X > < a : K e y > < K e y > T a b l e s \ R i s k L o g T a b l e \ C o l u m n s \ C o n t r o l s   i n   P l a c e < / K e y > < / a : K e y > < a : V a l u e   i : t y p e = " D i a g r a m D i s p l a y N o d e V i e w S t a t e " > < H e i g h t > 1 5 0 < / H e i g h t > < I s E x p a n d e d > t r u e < / I s E x p a n d e d > < W i d t h > 2 0 0 < / W i d t h > < / a : V a l u e > < / a : K e y V a l u e O f D i a g r a m O b j e c t K e y a n y T y p e z b w N T n L X > < a : K e y V a l u e O f D i a g r a m O b j e c t K e y a n y T y p e z b w N T n L X > < a : K e y > < K e y > T a b l e s \ R i s k L o g T a b l e \ C o l u m n s \ S e v e r i t y < / K e y > < / a : K e y > < a : V a l u e   i : t y p e = " D i a g r a m D i s p l a y N o d e V i e w S t a t e " > < H e i g h t > 1 5 0 < / H e i g h t > < I s E x p a n d e d > t r u e < / I s E x p a n d e d > < W i d t h > 2 0 0 < / W i d t h > < / a : V a l u e > < / a : K e y V a l u e O f D i a g r a m O b j e c t K e y a n y T y p e z b w N T n L X > < a : K e y V a l u e O f D i a g r a m O b j e c t K e y a n y T y p e z b w N T n L X > < a : K e y > < K e y > T a b l e s \ R i s k L o g T a b l e \ C o l u m n s \ W e i g h t e d   S e v e r i t y < / K e y > < / a : K e y > < a : V a l u e   i : t y p e = " D i a g r a m D i s p l a y N o d e V i e w S t a t e " > < H e i g h t > 1 5 0 < / H e i g h t > < I s E x p a n d e d > t r u e < / I s E x p a n d e d > < W i d t h > 2 0 0 < / W i d t h > < / a : V a l u e > < / a : K e y V a l u e O f D i a g r a m O b j e c t K e y a n y T y p e z b w N T n L X > < a : K e y V a l u e O f D i a g r a m O b j e c t K e y a n y T y p e z b w N T n L X > < a : K e y > < K e y > T a b l e s \ R i s k L o g T a b l e \ C o l u m n s \ L i k l e h o o d < / K e y > < / a : K e y > < a : V a l u e   i : t y p e = " D i a g r a m D i s p l a y N o d e V i e w S t a t e " > < H e i g h t > 1 5 0 < / H e i g h t > < I s E x p a n d e d > t r u e < / I s E x p a n d e d > < W i d t h > 2 0 0 < / W i d t h > < / a : V a l u e > < / a : K e y V a l u e O f D i a g r a m O b j e c t K e y a n y T y p e z b w N T n L X > < a : K e y V a l u e O f D i a g r a m O b j e c t K e y a n y T y p e z b w N T n L X > < a : K e y > < K e y > T a b l e s \ R i s k L o g T a b l e \ C o l u m n s \ W e i g h t e d   L i k e l i h o o d < / K e y > < / a : K e y > < a : V a l u e   i : t y p e = " D i a g r a m D i s p l a y N o d e V i e w S t a t e " > < H e i g h t > 1 5 0 < / H e i g h t > < I s E x p a n d e d > t r u e < / I s E x p a n d e d > < W i d t h > 2 0 0 < / W i d t h > < / a : V a l u e > < / a : K e y V a l u e O f D i a g r a m O b j e c t K e y a n y T y p e z b w N T n L X > < a : K e y V a l u e O f D i a g r a m O b j e c t K e y a n y T y p e z b w N T n L X > < a : K e y > < K e y > T a b l e s \ R i s k L o g T a b l e \ C o l u m n s \ R i s k   S c o r e < / K e y > < / a : K e y > < a : V a l u e   i : t y p e = " D i a g r a m D i s p l a y N o d e V i e w S t a t e " > < H e i g h t > 1 5 0 < / H e i g h t > < I s E x p a n d e d > t r u e < / I s E x p a n d e d > < W i d t h > 2 0 0 < / W i d t h > < / a : V a l u e > < / a : K e y V a l u e O f D i a g r a m O b j e c t K e y a n y T y p e z b w N T n L X > < a : K e y V a l u e O f D i a g r a m O b j e c t K e y a n y T y p e z b w N T n L X > < a : K e y > < K e y > T a b l e s \ R i s k L o g T a b l e \ C o l u m n s \ W e i g h t e d   R i s k S c o r e < / K e y > < / a : K e y > < a : V a l u e   i : t y p e = " D i a g r a m D i s p l a y N o d e V i e w S t a t e " > < H e i g h t > 1 5 0 < / H e i g h t > < I s E x p a n d e d > t r u e < / I s E x p a n d e d > < W i d t h > 2 0 0 < / W i d t h > < / a : V a l u e > < / a : K e y V a l u e O f D i a g r a m O b j e c t K e y a n y T y p e z b w N T n L X > < a : K e y V a l u e O f D i a g r a m O b j e c t K e y a n y T y p e z b w N T n L X > < a : K e y > < K e y > T a b l e s \ R i s k L o g T a b l e \ C o l u m n s \ A s s o c i a t e d   A c t i o n s < / K e y > < / a : K e y > < a : V a l u e   i : t y p e = " D i a g r a m D i s p l a y N o d e V i e w S t a t e " > < H e i g h t > 1 5 0 < / H e i g h t > < I s E x p a n d e d > t r u e < / I s E x p a n d e d > < W i d t h > 2 0 0 < / W i d t h > < / a : V a l u e > < / a : K e y V a l u e O f D i a g r a m O b j e c t K e y a n y T y p e z b w N T n L X > < a : K e y V a l u e O f D i a g r a m O b j e c t K e y a n y T y p e z b w N T n L X > < a : K e y > < K e y > T a b l e s \ R i s k L o g T a b l e \ C o l u m n s \ S u m m a r y   P r o g r e s s   U p d a t e   f o r   P e r i o d < / K e y > < / a : K e y > < a : V a l u e   i : t y p e = " D i a g r a m D i s p l a y N o d e V i e w S t a t e " > < H e i g h t > 1 5 0 < / H e i g h t > < I s E x p a n d e d > t r u e < / I s E x p a n d e d > < W i d t h > 2 0 0 < / W i d t h > < / a : V a l u e > < / a : K e y V a l u e O f D i a g r a m O b j e c t K e y a n y T y p e z b w N T n L X > < a : K e y V a l u e O f D i a g r a m O b j e c t K e y a n y T y p e z b w N T n L X > < a : K e y > < K e y > T a b l e s \ R i s k L o g T a b l e \ C o l u m n s \ G E M A   T i e r   1 < / K e y > < / a : K e y > < a : V a l u e   i : t y p e = " D i a g r a m D i s p l a y N o d e V i e w S t a t e " > < H e i g h t > 1 5 0 < / H e i g h t > < I s E x p a n d e d > t r u e < / I s E x p a n d e d > < W i d t h > 2 0 0 < / W i d t h > < / a : V a l u e > < / a : K e y V a l u e O f D i a g r a m O b j e c t K e y a n y T y p e z b w N T n L X > < a : K e y V a l u e O f D i a g r a m O b j e c t K e y a n y T y p e z b w N T n L X > < a : K e y > < K e y > T a b l e s \ R i s k L o g T a b l e \ C o l u m n s \ O p e n   / C l o s e d < / K e y > < / a : K e y > < a : V a l u e   i : t y p e = " D i a g r a m D i s p l a y N o d e V i e w S t a t e " > < H e i g h t > 1 5 0 < / H e i g h t > < I s E x p a n d e d > t r u e < / I s E x p a n d e d > < W i d t h > 2 0 0 < / W i d t h > < / a : V a l u e > < / a : K e y V a l u e O f D i a g r a m O b j e c t K e y a n y T y p e z b w N T n L X > < a : K e y V a l u e O f D i a g r a m O b j e c t K e y a n y T y p e z b w N T n L X > < a : K e y > < K e y > T a b l e s \ R i s k L o g T a b l e \ C o l u m n s \ D B T   G o v e r n a n c e   F o r u m   O w n e r s h i p < / K e y > < / a : K e y > < a : V a l u e   i : t y p e = " D i a g r a m D i s p l a y N o d e V i e w S t a t e " > < H e i g h t > 1 5 0 < / H e i g h t > < I s E x p a n d e d > t r u e < / I s E x p a n d e d > < W i d t h > 2 0 0 < / W i d t h > < / a : V a l u e > < / a : K e y V a l u e O f D i a g r a m O b j e c t K e y a n y T y p e z b w N T n L X > < a : K e y V a l u e O f D i a g r a m O b j e c t K e y a n y T y p e z b w N T n L X > < a : K e y > < K e y > T a b l e s \ R i s k L o g T a b l e \ M e a s u r e s \ S u m   o f   S e v e r i t y < / K e y > < / a : K e y > < a : V a l u e   i : t y p e = " D i a g r a m D i s p l a y N o d e V i e w S t a t e " > < H e i g h t > 1 5 0 < / H e i g h t > < I s E x p a n d e d > t r u e < / I s E x p a n d e d > < W i d t h > 2 0 0 < / W i d t h > < / a : V a l u e > < / a : K e y V a l u e O f D i a g r a m O b j e c t K e y a n y T y p e z b w N T n L X > < a : K e y V a l u e O f D i a g r a m O b j e c t K e y a n y T y p e z b w N T n L X > < a : K e y > < K e y > T a b l e s \ R i s k L o g T a b l e \ S u m   o f   S e v e r i t y \ A d d i t i o n a l   I n f o \ I m p l i c i t   M e a s u r e < / K e y > < / a : K e y > < a : V a l u e   i : t y p e = " D i a g r a m D i s p l a y V i e w S t a t e I D i a g r a m T a g A d d i t i o n a l I n f o " / > < / a : K e y V a l u e O f D i a g r a m O b j e c t K e y a n y T y p e z b w N T n L X > < a : K e y V a l u e O f D i a g r a m O b j e c t K e y a n y T y p e z b w N T n L X > < a : K e y > < K e y > T a b l e s \ R i s k L o g T a b l e \ M e a s u r e s \ S u m   o f   L i k l e h o o d < / K e y > < / a : K e y > < a : V a l u e   i : t y p e = " D i a g r a m D i s p l a y N o d e V i e w S t a t e " > < H e i g h t > 1 5 0 < / H e i g h t > < I s E x p a n d e d > t r u e < / I s E x p a n d e d > < W i d t h > 2 0 0 < / W i d t h > < / a : V a l u e > < / a : K e y V a l u e O f D i a g r a m O b j e c t K e y a n y T y p e z b w N T n L X > < a : K e y V a l u e O f D i a g r a m O b j e c t K e y a n y T y p e z b w N T n L X > < a : K e y > < K e y > T a b l e s \ R i s k L o g T a b l e \ S u m   o f   L i k l e h o o d \ A d d i t i o n a l   I n f o \ I m p l i c i t   M e a s u r e < / K e y > < / a : K e y > < a : V a l u e   i : t y p e = " D i a g r a m D i s p l a y V i e w S t a t e I D i a g r a m T a g A d d i t i o n a l I n f o " / > < / a : K e y V a l u e O f D i a g r a m O b j e c t K e y a n y T y p e z b w N T n L X > < a : K e y V a l u e O f D i a g r a m O b j e c t K e y a n y T y p e z b w N T n L X > < a : K e y > < K e y > T a b l e s \ R i s k L o g T a b l e \ M e a s u r e s \ S u m   o f   R i s k   S c o r e < / K e y > < / a : K e y > < a : V a l u e   i : t y p e = " D i a g r a m D i s p l a y N o d e V i e w S t a t e " > < H e i g h t > 1 5 0 < / H e i g h t > < I s E x p a n d e d > t r u e < / I s E x p a n d e d > < W i d t h > 2 0 0 < / W i d t h > < / a : V a l u e > < / a : K e y V a l u e O f D i a g r a m O b j e c t K e y a n y T y p e z b w N T n L X > < a : K e y V a l u e O f D i a g r a m O b j e c t K e y a n y T y p e z b w N T n L X > < a : K e y > < K e y > T a b l e s \ R i s k L o g T a b l e \ S u m   o f   R i s k   S c o r e \ A d d i t i o n a l   I n f o \ I m p l i c i t   M e a s u r e < / K e y > < / a : K e y > < a : V a l u e   i : t y p e = " D i a g r a m D i s p l a y V i e w S t a t e I D i a g r a m T a g A d d i t i o n a l I n f o " / > < / a : K e y V a l u e O f D i a g r a m O b j e c t K e y a n y T y p e z b w N T n L X > < / V i e w S t a t e s > < / D i a g r a m M a n a g e r . S e r i a l i z a b l e D i a g r a m > < / A r r a y O f D i a g r a m M a n a g e r . S e r i a l i z a b l e D i a g r a m > ] ] > < / C u s t o m C o n t e n t > < / G e m i n i > 
</file>

<file path=customXml/item16.xml>��< ? x m l   v e r s i o n = " 1 . 0 "   e n c o d i n g = " U T F - 1 6 " ? > < G e m i n i   x m l n s = " h t t p : / / g e m i n i / p i v o t c u s t o m i z a t i o n / T a b l e X M L _ R i s k L o g T a b l e 1 _ 3 1 e f 1 c 7 d - 8 c f 0 - 4 1 3 7 - a 2 0 a - 2 0 0 f 3 3 6 8 0 a 9 2 " > < C u s t o m C o n t e n t > < ! [ C D A T A [ < T a b l e W i d g e t G r i d S e r i a l i z a t i o n   x m l n s : x s i = " h t t p : / / w w w . w 3 . o r g / 2 0 0 1 / X M L S c h e m a - i n s t a n c e "   x m l n s : x s d = " h t t p : / / w w w . w 3 . o r g / 2 0 0 1 / X M L S c h e m a " > < C o l u m n S u g g e s t e d T y p e   / > < C o l u m n F o r m a t   / > < C o l u m n A c c u r a c y   / > < C o l u m n C u r r e n c y S y m b o l   / > < C o l u m n P o s i t i v e P a t t e r n   / > < C o l u m n N e g a t i v e P a t t e r n   / > < C o l u m n W i d t h s > < i t e m > < k e y > < s t r i n g > R i s k   I D < / s t r i n g > < / k e y > < v a l u e > < i n t > 1 1 0 < / i n t > < / v a l u e > < / i t e m > < i t e m > < k e y > < s t r i n g > R i s k   T h e m e < / s t r i n g > < / k e y > < v a l u e > < i n t > 1 5 3 < / i n t > < / v a l u e > < / i t e m > < i t e m > < k e y > < s t r i n g > T h e m e   D e c s r i p t i o n                 ( A u t o   p o p u l a t e s ) < / s t r i n g > < / k e y > < v a l u e > < i n t > 4 1 5 < / i n t > < / v a l u e > < / i t e m > < i t e m > < k e y > < s t r i n g > R i s k   D e s c r i p t i o n   ( I n c l u d i n g   p o t e n t i a l   c o n s e q u e n c i e s ) < / s t r i n g > < / k e y > < v a l u e > < i n t > 5 2 2 < / i n t > < / v a l u e > < / i t e m > < i t e m > < k e y > < s t r i n g > R i s k   C a t e g o r y < / s t r i n g > < / k e y > < v a l u e > < i n t > 1 7 1 < / i n t > < / v a l u e > < / i t e m > < i t e m > < k e y > < s t r i n g > R i s k   P r o x i m i t y < / s t r i n g > < / k e y > < v a l u e > < i n t > 1 7 6 < / i n t > < / v a l u e > < / i t e m > < i t e m > < k e y > < s t r i n g > C o n t r o l s   i n   P l a c e < / s t r i n g > < / k e y > < v a l u e > < i n t > 2 0 0 < / i n t > < / v a l u e > < / i t e m > < i t e m > < k e y > < s t r i n g > S e v e r i t y < / s t r i n g > < / k e y > < v a l u e > < i n t > 1 2 1 < / i n t > < / v a l u e > < / i t e m > < i t e m > < k e y > < s t r i n g > W e i g h t e d   S e v e r i t y < / s t r i n g > < / k e y > < v a l u e > < i n t > 2 1 3 < / i n t > < / v a l u e > < / i t e m > < i t e m > < k e y > < s t r i n g > L i k l e h o o d < / s t r i n g > < / k e y > < v a l u e > < i n t > 1 3 7 < / i n t > < / v a l u e > < / i t e m > < i t e m > < k e y > < s t r i n g > W e i g h t e d   L i k e l i h o o d < / s t r i n g > < / k e y > < v a l u e > < i n t > 2 3 3 < / i n t > < / v a l u e > < / i t e m > < i t e m > < k e y > < s t r i n g > R i s k   S c o r e < / s t r i n g > < / k e y > < v a l u e > < i n t > 1 4 0 < / i n t > < / v a l u e > < / i t e m > < i t e m > < k e y > < s t r i n g > W e i g h t e d   R i s k S c o r e < / s t r i n g > < / k e y > < v a l u e > < i n t > 2 2 7 < / i n t > < / v a l u e > < / i t e m > < i t e m > < k e y > < s t r i n g > A s s o c i a t e d   A c t i o n s < / s t r i n g > < / k e y > < v a l u e > < i n t > 2 1 9 < / i n t > < / v a l u e > < / i t e m > < i t e m > < k e y > < s t r i n g > S u m m a r y   P r o g r e s s   U p d a t e   f o r   P e r i o d < / s t r i n g > < / k e y > < v a l u e > < i n t > 3 8 7 < / i n t > < / v a l u e > < / i t e m > < i t e m > < k e y > < s t r i n g > G E M A   T i e r   1 < / s t r i n g > < / k e y > < v a l u e > < i n t > 1 6 2 < / i n t > < / v a l u e > < / i t e m > < i t e m > < k e y > < s t r i n g > O p e n   / C l o s e d < / s t r i n g > < / k e y > < v a l u e > < i n t > 1 7 4 < / i n t > < / v a l u e > < / i t e m > < i t e m > < k e y > < s t r i n g > D B T   G o v e r n a n c e   F o r u m   O w n e r s h i p < / s t r i n g > < / k e y > < v a l u e > < i n t > 3 7 0 < / i n t > < / v a l u e > < / i t e m > < / C o l u m n W i d t h s > < C o l u m n D i s p l a y I n d e x > < i t e m > < k e y > < s t r i n g > R i s k   I D < / s t r i n g > < / k e y > < v a l u e > < i n t > 0 < / i n t > < / v a l u e > < / i t e m > < i t e m > < k e y > < s t r i n g > R i s k   T h e m e < / s t r i n g > < / k e y > < v a l u e > < i n t > 1 < / i n t > < / v a l u e > < / i t e m > < i t e m > < k e y > < s t r i n g > T h e m e   D e c s r i p t i o n                 ( A u t o   p o p u l a t e s ) < / s t r i n g > < / k e y > < v a l u e > < i n t > 2 < / i n t > < / v a l u e > < / i t e m > < i t e m > < k e y > < s t r i n g > R i s k   D e s c r i p t i o n   ( I n c l u d i n g   p o t e n t i a l   c o n s e q u e n c i e s ) < / s t r i n g > < / k e y > < v a l u e > < i n t > 3 < / i n t > < / v a l u e > < / i t e m > < i t e m > < k e y > < s t r i n g > R i s k   C a t e g o r y < / s t r i n g > < / k e y > < v a l u e > < i n t > 4 < / i n t > < / v a l u e > < / i t e m > < i t e m > < k e y > < s t r i n g > R i s k   P r o x i m i t y < / s t r i n g > < / k e y > < v a l u e > < i n t > 5 < / i n t > < / v a l u e > < / i t e m > < i t e m > < k e y > < s t r i n g > C o n t r o l s   i n   P l a c e < / s t r i n g > < / k e y > < v a l u e > < i n t > 6 < / i n t > < / v a l u e > < / i t e m > < i t e m > < k e y > < s t r i n g > S e v e r i t y < / s t r i n g > < / k e y > < v a l u e > < i n t > 7 < / i n t > < / v a l u e > < / i t e m > < i t e m > < k e y > < s t r i n g > W e i g h t e d   S e v e r i t y < / s t r i n g > < / k e y > < v a l u e > < i n t > 8 < / i n t > < / v a l u e > < / i t e m > < i t e m > < k e y > < s t r i n g > L i k l e h o o d < / s t r i n g > < / k e y > < v a l u e > < i n t > 9 < / i n t > < / v a l u e > < / i t e m > < i t e m > < k e y > < s t r i n g > W e i g h t e d   L i k e l i h o o d < / s t r i n g > < / k e y > < v a l u e > < i n t > 1 0 < / i n t > < / v a l u e > < / i t e m > < i t e m > < k e y > < s t r i n g > R i s k   S c o r e < / s t r i n g > < / k e y > < v a l u e > < i n t > 1 1 < / i n t > < / v a l u e > < / i t e m > < i t e m > < k e y > < s t r i n g > W e i g h t e d   R i s k S c o r e < / s t r i n g > < / k e y > < v a l u e > < i n t > 1 2 < / i n t > < / v a l u e > < / i t e m > < i t e m > < k e y > < s t r i n g > A s s o c i a t e d   A c t i o n s < / s t r i n g > < / k e y > < v a l u e > < i n t > 1 3 < / i n t > < / v a l u e > < / i t e m > < i t e m > < k e y > < s t r i n g > S u m m a r y   P r o g r e s s   U p d a t e   f o r   P e r i o d < / s t r i n g > < / k e y > < v a l u e > < i n t > 1 4 < / i n t > < / v a l u e > < / i t e m > < i t e m > < k e y > < s t r i n g > G E M A   T i e r   1 < / s t r i n g > < / k e y > < v a l u e > < i n t > 1 5 < / i n t > < / v a l u e > < / i t e m > < i t e m > < k e y > < s t r i n g > O p e n   / C l o s e d < / s t r i n g > < / k e y > < v a l u e > < i n t > 1 6 < / i n t > < / v a l u e > < / i t e m > < i t e m > < k e y > < s t r i n g > D B T   G o v e r n a n c e   F o r u m   O w n e r s h i p < / s t r i n g > < / k e y > < v a l u e > < i n t > 1 7 < / 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S h o w I m p l i c i t M e a s u r e s " > < C u s t o m C o n t e n t > < ! [ C D A T A [ F a l s e ] ] > < / C u s t o m C o n t e n t > < / G e m i n i > 
</file>

<file path=customXml/item18.xml>��< ? x m l   v e r s i o n = " 1 . 0 "   e n c o d i n g = " U T F - 1 6 " ? > < G e m i n i   x m l n s = " h t t p : / / g e m i n i / p i v o t c u s t o m i z a t i o n / I s S a n d b o x E m b e d d e d " > < C u s t o m C o n t e n t > < ! [ C D A T A [ y e s ] ] > < / 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a : K e y V a l u e O f s t r i n g S a n d b o x E r r o r V S n 7 U v A O > < a : K e y > ' R i s k L o g T a b l e ' [ S u m   o f   L i k e l i h o o d   S c o r e ] < / a : K e y > < a : V a l u e > < D e s c r i p t i o n > C o l u m n   ' R i s k   S c o r e '   i n   t a b l e   ' R i s k L o g T a b l e '   c a n n o t   b e   f o u n d   o r   m a y   n o t   b e   u s e d   i n   t h i s   e x p r e s s i o n . < / D e s c r i p t i o n > < R o w N u m b e r > - 1 < / R o w N u m b e r > < S o u r c e > < N a m e > S u m   o f   L i k e l i h o o d   S c o r e < / N a m e > < T a b l e > R i s k L o g T a b l e < / T a b l e > < / S o u r c e > < / a : V a l u e > < / a : K e y V a l u e O f s t r i n g S a n d b o x E r r o r V S n 7 U v A O > < a : K e y V a l u e O f s t r i n g S a n d b o x E r r o r V S n 7 U v A O > < a : K e y > ' R i s k L o g T a b l e ' [ S u m   o f   S e v e r i t y   S c o r e ] < / a : K e y > < a : V a l u e > < D e s c r i p t i o n > C o l u m n   ' L i k l e h o o d '   i n   t a b l e   ' R i s k L o g T a b l e '   c a n n o t   b e   f o u n d   o r   m a y   n o t   b e   u s e d   i n   t h i s   e x p r e s s i o n . < / D e s c r i p t i o n > < R o w N u m b e r > - 1 < / R o w N u m b e r > < S o u r c e > < N a m e > S u m   o f   S e v e r i t y   S c o r e < / N a m e > < T a b l e > R i s k L o g T a b l e < / T a b l e > < / S o u r c e > < / a : V a l u e > < / a : K e y V a l u e O f s t r i n g S a n d b o x E r r o r V S n 7 U v A O > < / E r r o r C a c h e D i c t i o n a r y > < L a s t P r o c e s s e d T i m e > 2 0 1 8 - 1 1 - 0 2 T 0 9 : 3 7 : 1 0 . 1 0 7 1 8 7 4 + 0 0 : 0 0 < / L a s t P r o c e s s e d T i m e > < / D a t a M o d e l i n g S a n d b o x . S e r i a l i z e d S a n d b o x E r r o r C a c h e > ] ] > < / C u s t o m C o n t e n t > < / G e m i n i > 
</file>

<file path=customXml/item2.xml>��< ? x m l   v e r s i o n = " 1 . 0 "   e n c o d i n g = " U T F - 1 6 " ? > < G e m i n i   x m l n s = " h t t p : / / g e m i n i / p i v o t c u s t o m i z a t i o n / T a b l e O r d e r " > < C u s t o m C o n t e n t > < ! [ C D A T A [ R i s k L o g T a b l e ] ] > < / C u s t o m C o n t e n t > < / G e m i n i > 
</file>

<file path=customXml/item20.xml>��< ? x m l   v e r s i o n = " 1 . 0 "   e n c o d i n g = " U T F - 1 6 " ? > < G e m i n i   x m l n s = " h t t p : / / g e m i n i / p i v o t c u s t o m i z a t i o n / P o w e r P i v o t V e r s i o n " > < C u s t o m C o n t e n t > < ! [ C D A T A [ 1 1 . 0 . 9 1 6 6 . 1 8 8 ] ] > < / C u s t o m C o n t e n t > < / G e m i n i > 
</file>

<file path=customXml/item21.xml><?xml version="1.0" encoding="utf-8"?>
<ct:contentTypeSchema xmlns:ct="http://schemas.microsoft.com/office/2006/metadata/contentType" xmlns:ma="http://schemas.microsoft.com/office/2006/metadata/properties/metaAttributes" ct:_="" ma:_="" ma:contentTypeName="Content Type 1" ma:contentTypeID="0x010100B73AC9881012B84386BD33078BAD49E300B93FF1DBD378EE4AB39A06A2A90A6E3A" ma:contentTypeVersion="22" ma:contentTypeDescription="" ma:contentTypeScope="" ma:versionID="8337b1091ec7f78f6012350e8c69ba85">
  <xsd:schema xmlns:xsd="http://www.w3.org/2001/XMLSchema" xmlns:xs="http://www.w3.org/2001/XMLSchema" xmlns:p="http://schemas.microsoft.com/office/2006/metadata/properties" xmlns:ns2="74565e04-d6b2-45a3-b9b7-4a15edde7cb9" xmlns:ns3="631298fc-6a88-4548-b7d9-3b164918c4a3" xmlns:ns4="9307eae2-cc78-4b03-9c22-11b6a6540e14" targetNamespace="http://schemas.microsoft.com/office/2006/metadata/properties" ma:root="true" ma:fieldsID="cbf189857ad60805adeae54907cda537" ns2:_="" ns3:_="" ns4:_="">
    <xsd:import namespace="74565e04-d6b2-45a3-b9b7-4a15edde7cb9"/>
    <xsd:import namespace="631298fc-6a88-4548-b7d9-3b164918c4a3"/>
    <xsd:import namespace="9307eae2-cc78-4b03-9c22-11b6a6540e14"/>
    <xsd:element name="properties">
      <xsd:complexType>
        <xsd:sequence>
          <xsd:element name="documentManagement">
            <xsd:complexType>
              <xsd:all>
                <xsd:element ref="ns2:Workstream" minOccurs="0"/>
                <xsd:element ref="ns2:Document_x0020_Type" minOccurs="0"/>
                <xsd:element ref="ns2:Document_x0020_Status" minOccurs="0"/>
                <xsd:element ref="ns3:Classification" minOccurs="0"/>
                <xsd:element ref="ns3:Descriptor" minOccurs="0"/>
                <xsd:element ref="ns2:Event_x0020_Date" minOccurs="0"/>
                <xsd:element ref="ns3:TaxCatchAll" minOccurs="0"/>
                <xsd:element ref="ns3:TaxCatchAllLabel" minOccurs="0"/>
                <xsd:element ref="ns2:jfc60aaa43c242a7a3a374b1462ecca8" minOccurs="0"/>
                <xsd:element ref="ns4:jdd4b0e66e4b4c9c97e4aaa2176ba5d2" minOccurs="0"/>
                <xsd:element ref="ns4:BJSCInternalLabel" minOccurs="0"/>
                <xsd:element ref="ns4:BJSCdd9eba61_x002D_d6b9_x002D_469b_x" minOccurs="0"/>
                <xsd:element ref="ns4:BJSCc5a055b0_x002D_1bed_x002D_4579_x" minOccurs="0"/>
                <xsd:element ref="ns4:BJSCSummaryMarking" minOccurs="0"/>
                <xsd:element ref="ns4:Programme_x0020_Ph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65e04-d6b2-45a3-b9b7-4a15edde7cb9" elementFormDefault="qualified">
    <xsd:import namespace="http://schemas.microsoft.com/office/2006/documentManagement/types"/>
    <xsd:import namespace="http://schemas.microsoft.com/office/infopath/2007/PartnerControls"/>
    <xsd:element name="Workstream" ma:index="1" nillable="true" ma:displayName="Workstream" ma:format="Dropdown" ma:internalName="Workstream">
      <xsd:simpleType>
        <xsd:restriction base="dms:Choice">
          <xsd:enumeration value="Archive"/>
          <xsd:enumeration value="Blueprint Design Authority"/>
          <xsd:enumeration value="Business process design"/>
          <xsd:enumeration value="Change Requests"/>
          <xsd:enumeration value="Commercial design"/>
          <xsd:enumeration value="CSS Design"/>
          <xsd:enumeration value="Data"/>
          <xsd:enumeration value="Delivery"/>
          <xsd:enumeration value="Delivery strategy"/>
          <xsd:enumeration value="Design Authority"/>
          <xsd:enumeration value="Design Baseline"/>
          <xsd:enumeration value="DIAT"/>
          <xsd:enumeration value="EDAG"/>
          <xsd:enumeration value="Governance"/>
          <xsd:enumeration value="Near Term Improvements"/>
          <xsd:enumeration value="Planning Documentation"/>
          <xsd:enumeration value="Programme board"/>
          <xsd:enumeration value="Programme management"/>
          <xsd:enumeration value="Regulatory design"/>
          <xsd:enumeration value="Security"/>
          <xsd:enumeration value="Senior stakeholder group"/>
          <xsd:enumeration value="SPDG"/>
          <xsd:enumeration value="Stakeholder engagement"/>
          <xsd:enumeration value="Technical Design Authority"/>
          <xsd:enumeration value="Queries"/>
        </xsd:restriction>
      </xsd:simpleType>
    </xsd:element>
    <xsd:element name="Document_x0020_Type" ma:index="3" nillable="true" ma:displayName="Document Type" ma:format="Dropdown" ma:internalName="Document_x0020_Type">
      <xsd:simpleType>
        <xsd:restriction base="dms:Choice">
          <xsd:enumeration value="Admin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Information Request"/>
          <xsd:enumeration value="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enumeration value="Process flow"/>
        </xsd:restriction>
      </xsd:simpleType>
    </xsd:element>
    <xsd:element name="Document_x0020_Status" ma:index="5" nillable="true" ma:displayName="Document Status" ma:format="RadioButtons" ma:internalName="Document_x0020_Status">
      <xsd:simpleType>
        <xsd:restriction base="dms:Choice">
          <xsd:enumeration value="Draft"/>
          <xsd:enumeration value="Final"/>
        </xsd:restriction>
      </xsd:simpleType>
    </xsd:element>
    <xsd:element name="Event_x0020_Date" ma:index="8" nillable="true" ma:displayName="Event Date" ma:format="DateOnly" ma:indexed="true" ma:internalName="Event_x0020_Date">
      <xsd:simpleType>
        <xsd:restriction base="dms:DateTime"/>
      </xsd:simpleType>
    </xsd:element>
    <xsd:element name="jfc60aaa43c242a7a3a374b1462ecca8" ma:index="16" nillable="true" ma:taxonomy="true" ma:internalName="jfc60aaa43c242a7a3a374b1462ecca8" ma:taxonomyFieldName="Organisation_Contactshare" ma:displayName="Organisation_Contactshare" ma:indexed="true" ma:default="" ma:fieldId="{3fc60aaa-43c2-42a7-a3a3-74b1462ecca8}"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6" nillable="true" ma:displayName="Classification" ma:default="OFFICIAL" ma:format="Dropdown" ma:hidden="true" ma:internalName="Classification" ma:readOnly="false">
      <xsd:simpleType>
        <xsd:restriction base="dms:Choice">
          <xsd:enumeration value="OFFICIAL"/>
          <xsd:enumeration value="OFFICIAL SENSITIVE"/>
          <xsd:enumeration value="Unclassified"/>
          <xsd:enumeration value="Protect"/>
          <xsd:enumeration value="Restricted"/>
        </xsd:restriction>
      </xsd:simpleType>
    </xsd:element>
    <xsd:element name="Descriptor" ma:index="7"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TaxCatchAll" ma:index="9" nillable="true" ma:displayName="Taxonomy Catch All Column" ma:hidden="true" ma:list="{7322fadc-f799-4e41-8862-be1b14da3f2e}" ma:internalName="TaxCatchAll" ma:showField="CatchAllData" ma:web="74565e04-d6b2-45a3-b9b7-4a15edde7cb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322fadc-f799-4e41-8862-be1b14da3f2e}" ma:internalName="TaxCatchAllLabel" ma:readOnly="true" ma:showField="CatchAllDataLabel" ma:web="74565e04-d6b2-45a3-b9b7-4a15edde7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307eae2-cc78-4b03-9c22-11b6a6540e14" elementFormDefault="qualified">
    <xsd:import namespace="http://schemas.microsoft.com/office/2006/documentManagement/types"/>
    <xsd:import namespace="http://schemas.microsoft.com/office/infopath/2007/PartnerControls"/>
    <xsd:element name="jdd4b0e66e4b4c9c97e4aaa2176ba5d2" ma:index="19" nillable="true" ma:taxonomy="true" ma:internalName="jdd4b0e66e4b4c9c97e4aaa2176ba5d2" ma:taxonomyFieldName="Switching_programme_folksonomy" ma:displayName="Switching_programme_folksonomy" ma:default="" ma:fieldId="{3dd4b0e6-6e4b-4c9c-97e4-aaa2176ba5d2}" ma:taxonomyMulti="true" ma:sspId="ca9306fc-8436-45f0-b931-e34f519be3a3" ma:termSetId="d489b2e8-374a-47a3-a44e-3f1b5aae522d" ma:anchorId="00000000-0000-0000-0000-000000000000" ma:open="true" ma:isKeyword="false">
      <xsd:complexType>
        <xsd:sequence>
          <xsd:element ref="pc:Terms" minOccurs="0" maxOccurs="1"/>
        </xsd:sequence>
      </xsd:complexType>
    </xsd:element>
    <xsd:element name="BJSCInternalLabel" ma:index="20" nillable="true" ma:displayName="Classifier Label" ma:internalName="BJSCInternalLabel">
      <xsd:simpleType>
        <xsd:restriction base="dms:Unknown"/>
      </xsd:simpleType>
    </xsd:element>
    <xsd:element name="BJSCdd9eba61_x002D_d6b9_x002D_469b_x" ma:index="21" nillable="true" ma:displayName="Audience" ma:internalName="BJSCdd9eba61_x002D_d6b9_x002D_469b_x">
      <xsd:simpleType>
        <xsd:restriction base="dms:Text"/>
      </xsd:simpleType>
    </xsd:element>
    <xsd:element name="BJSCc5a055b0_x002D_1bed_x002D_4579_x" ma:index="22" nillable="true" ma:displayName="Visual marking" ma:internalName="BJSCc5a055b0_x002D_1bed_x002D_4579_x">
      <xsd:simpleType>
        <xsd:restriction base="dms:Text"/>
      </xsd:simpleType>
    </xsd:element>
    <xsd:element name="BJSCSummaryMarking" ma:index="23" nillable="true" ma:displayName="Summary Marking" ma:internalName="BJSCSummaryMarking">
      <xsd:simpleType>
        <xsd:restriction base="dms:Text"/>
      </xsd:simpleType>
    </xsd:element>
    <xsd:element name="Programme_x0020_Phase" ma:index="24" nillable="true" ma:displayName="Programme Phase" ma:format="Dropdown" ma:internalName="Programme_x0020_Phase">
      <xsd:simpleType>
        <xsd:restriction base="dms:Choice">
          <xsd:enumeration value="Blueprint"/>
          <xsd:enumeration value="DLS"/>
          <xsd:enumeration value="Enactment"/>
          <xsd:enumeration value="DB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1 6 " ? > < G e m i n i   x m l n s = " h t t p : / / g e m i n i / p i v o t c u s t o m i z a t i o n / L i n k e d T a b l e U p d a t e M o d e " > < C u s t o m C o n t e n t > < ! [ C D A T A [ T r u e ] ] > < / C u s t o m C o n t e n t > < / G e m i n i > 
</file>

<file path=customXml/item23.xml>��< ? x m l   v e r s i o n = " 1 . 0 "   e n c o d i n g = " U T F - 1 6 " ? > < G e m i n i   x m l n s = " h t t p : / / g e m i n i / p i v o t c u s t o m i z a t i o n / S a n d b o x N o n E m p t y " > < C u s t o m C o n t e n t > < ! [ C D A T A [ 1 ] ] > < / C u s t o m C o n t e n t > < / G e m i n i > 
</file>

<file path=customXml/item24.xml><?xml version="1.0" encoding="utf-8"?>
<sisl xmlns:xsi="http://www.w3.org/2001/XMLSchema-instance" xmlns:xsd="http://www.w3.org/2001/XMLSchema" xmlns="http://www.boldonjames.com/2008/01/sie/internal/label" sislVersion="0" policy="973096ae-7329-4b3b-9368-47aeba6959e1"/>
</file>

<file path=customXml/item3.xml>��< ? x m l   v e r s i o n = " 1 . 0 "   e n c o d i n g = " U T F - 1 6 " ? > < G e m i n i   x m l n s = " h t t p : / / g e m i n i / p i v o t c u s t o m i z a t i o n / T a b l e C o u n t I n S a n d b o x " > < C u s t o m C o n t e n t > < ! [ C D A T A [ 1 ] ] > < / C u s t o m C o n t e n t > < / G e m i n i > 
</file>

<file path=customXml/item4.xml>��< ? x m l   v e r s i o n = " 1 . 0 "   e n c o d i n g = " U T F - 1 6 " ? > < G e m i n i   x m l n s = " h t t p : / / g e m i n i / p i v o t c u s t o m i z a t i o n / T a b l e X M L _ R i s k L o g T a b l e " > < C u s t o m C o n t e n t > < ! [ C D A T A [ < T a b l e W i d g e t G r i d S e r i a l i z a t i o n   x m l n s : x s i = " h t t p : / / w w w . w 3 . o r g / 2 0 0 1 / X M L S c h e m a - i n s t a n c e "   x m l n s : x s d = " h t t p : / / w w w . w 3 . o r g / 2 0 0 1 / X M L S c h e m a " > < C o l u m n S u g g e s t e d T y p e   / > < C o l u m n F o r m a t   / > < C o l u m n A c c u r a c y   / > < C o l u m n C u r r e n c y S y m b o l   / > < C o l u m n P o s i t i v e P a t t e r n   / > < C o l u m n N e g a t i v e P a t t e r n   / > < C o l u m n W i d t h s > < i t e m > < k e y > < s t r i n g > R i s k   I D < / s t r i n g > < / k e y > < v a l u e > < i n t > 1 1 0 < / i n t > < / v a l u e > < / i t e m > < i t e m > < k e y > < s t r i n g > R i s k   T h e m e < / s t r i n g > < / k e y > < v a l u e > < i n t > 1 5 3 < / i n t > < / v a l u e > < / i t e m > < i t e m > < k e y > < s t r i n g > T h e m e   D e c s r i p t i o n                 ( A u t o   p o p u l a t e s ) < / s t r i n g > < / k e y > < v a l u e > < i n t > 4 1 5 < / i n t > < / v a l u e > < / i t e m > < i t e m > < k e y > < s t r i n g > R i s k   D e s c r i p t i o n   ( I n c l u d i n g   p o t e n t i a l   c o n s e q u e n c i e s ) < / s t r i n g > < / k e y > < v a l u e > < i n t > 5 2 2 < / i n t > < / v a l u e > < / i t e m > < i t e m > < k e y > < s t r i n g > R i s k   C a t e g o r y < / s t r i n g > < / k e y > < v a l u e > < i n t > 1 7 1 < / i n t > < / v a l u e > < / i t e m > < i t e m > < k e y > < s t r i n g > R i s k   P r o x i m i t y < / s t r i n g > < / k e y > < v a l u e > < i n t > 1 7 6 < / i n t > < / v a l u e > < / i t e m > < i t e m > < k e y > < s t r i n g > C o n t r o l s   i n   P l a c e < / s t r i n g > < / k e y > < v a l u e > < i n t > 2 0 0 < / i n t > < / v a l u e > < / i t e m > < i t e m > < k e y > < s t r i n g > S e v e r i t y < / s t r i n g > < / k e y > < v a l u e > < i n t > 1 2 1 < / i n t > < / v a l u e > < / i t e m > < i t e m > < k e y > < s t r i n g > W e i g h t e d   S e v e r i t y < / s t r i n g > < / k e y > < v a l u e > < i n t > 2 1 3 < / i n t > < / v a l u e > < / i t e m > < i t e m > < k e y > < s t r i n g > L i k l e h o o d < / s t r i n g > < / k e y > < v a l u e > < i n t > 1 3 7 < / i n t > < / v a l u e > < / i t e m > < i t e m > < k e y > < s t r i n g > W e i g h t e d   L i k e l i h o o d < / s t r i n g > < / k e y > < v a l u e > < i n t > 2 3 3 < / i n t > < / v a l u e > < / i t e m > < i t e m > < k e y > < s t r i n g > R i s k   S c o r e < / s t r i n g > < / k e y > < v a l u e > < i n t > 1 4 0 < / i n t > < / v a l u e > < / i t e m > < i t e m > < k e y > < s t r i n g > W e i g h t e d   R i s k S c o r e < / s t r i n g > < / k e y > < v a l u e > < i n t > 2 2 7 < / i n t > < / v a l u e > < / i t e m > < i t e m > < k e y > < s t r i n g > A s s o c i a t e d   A c t i o n s < / s t r i n g > < / k e y > < v a l u e > < i n t > 2 1 9 < / i n t > < / v a l u e > < / i t e m > < i t e m > < k e y > < s t r i n g > S u m m a r y   P r o g r e s s   U p d a t e   f o r   P e r i o d < / s t r i n g > < / k e y > < v a l u e > < i n t > 3 8 7 < / i n t > < / v a l u e > < / i t e m > < i t e m > < k e y > < s t r i n g > G E M A   T i e r   1 < / s t r i n g > < / k e y > < v a l u e > < i n t > 1 6 2 < / i n t > < / v a l u e > < / i t e m > < i t e m > < k e y > < s t r i n g > O p e n   / C l o s e d < / s t r i n g > < / k e y > < v a l u e > < i n t > 1 7 4 < / i n t > < / v a l u e > < / i t e m > < i t e m > < k e y > < s t r i n g > D B T   G o v e r n a n c e   F o r u m   O w n e r s h i p < / s t r i n g > < / k e y > < v a l u e > < i n t > 3 7 0 < / i n t > < / v a l u e > < / i t e m > < / C o l u m n W i d t h s > < C o l u m n D i s p l a y I n d e x > < i t e m > < k e y > < s t r i n g > R i s k   I D < / s t r i n g > < / k e y > < v a l u e > < i n t > 0 < / i n t > < / v a l u e > < / i t e m > < i t e m > < k e y > < s t r i n g > R i s k   T h e m e < / s t r i n g > < / k e y > < v a l u e > < i n t > 1 < / i n t > < / v a l u e > < / i t e m > < i t e m > < k e y > < s t r i n g > T h e m e   D e c s r i p t i o n                 ( A u t o   p o p u l a t e s ) < / s t r i n g > < / k e y > < v a l u e > < i n t > 2 < / i n t > < / v a l u e > < / i t e m > < i t e m > < k e y > < s t r i n g > R i s k   D e s c r i p t i o n   ( I n c l u d i n g   p o t e n t i a l   c o n s e q u e n c i e s ) < / s t r i n g > < / k e y > < v a l u e > < i n t > 3 < / i n t > < / v a l u e > < / i t e m > < i t e m > < k e y > < s t r i n g > R i s k   C a t e g o r y < / s t r i n g > < / k e y > < v a l u e > < i n t > 4 < / i n t > < / v a l u e > < / i t e m > < i t e m > < k e y > < s t r i n g > R i s k   P r o x i m i t y < / s t r i n g > < / k e y > < v a l u e > < i n t > 5 < / i n t > < / v a l u e > < / i t e m > < i t e m > < k e y > < s t r i n g > C o n t r o l s   i n   P l a c e < / s t r i n g > < / k e y > < v a l u e > < i n t > 6 < / i n t > < / v a l u e > < / i t e m > < i t e m > < k e y > < s t r i n g > S e v e r i t y < / s t r i n g > < / k e y > < v a l u e > < i n t > 7 < / i n t > < / v a l u e > < / i t e m > < i t e m > < k e y > < s t r i n g > W e i g h t e d   S e v e r i t y < / s t r i n g > < / k e y > < v a l u e > < i n t > 8 < / i n t > < / v a l u e > < / i t e m > < i t e m > < k e y > < s t r i n g > L i k l e h o o d < / s t r i n g > < / k e y > < v a l u e > < i n t > 9 < / i n t > < / v a l u e > < / i t e m > < i t e m > < k e y > < s t r i n g > W e i g h t e d   L i k e l i h o o d < / s t r i n g > < / k e y > < v a l u e > < i n t > 1 0 < / i n t > < / v a l u e > < / i t e m > < i t e m > < k e y > < s t r i n g > R i s k   S c o r e < / s t r i n g > < / k e y > < v a l u e > < i n t > 1 1 < / i n t > < / v a l u e > < / i t e m > < i t e m > < k e y > < s t r i n g > W e i g h t e d   R i s k S c o r e < / s t r i n g > < / k e y > < v a l u e > < i n t > 1 2 < / i n t > < / v a l u e > < / i t e m > < i t e m > < k e y > < s t r i n g > A s s o c i a t e d   A c t i o n s < / s t r i n g > < / k e y > < v a l u e > < i n t > 1 3 < / i n t > < / v a l u e > < / i t e m > < i t e m > < k e y > < s t r i n g > S u m m a r y   P r o g r e s s   U p d a t e   f o r   P e r i o d < / s t r i n g > < / k e y > < v a l u e > < i n t > 1 4 < / i n t > < / v a l u e > < / i t e m > < i t e m > < k e y > < s t r i n g > G E M A   T i e r   1 < / s t r i n g > < / k e y > < v a l u e > < i n t > 1 5 < / i n t > < / v a l u e > < / i t e m > < i t e m > < k e y > < s t r i n g > O p e n   / C l o s e d < / s t r i n g > < / k e y > < v a l u e > < i n t > 1 6 < / i n t > < / v a l u e > < / i t e m > < i t e m > < k e y > < s t r i n g > D B T   G o v e r n a n c e   F o r u m   O w n e r s h i p < / s t r i n g > < / k e y > < v a l u e > < i n t > 1 7 < / 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S h o w H i d d e n " > < C u s t o m C o n t e n t > < ! [ C D A T A [ T r u e ] ] > < / 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D a t a M a s h u p   x m l n s = " h t t p : / / s c h e m a s . m i c r o s o f t . c o m / D a t a M a s h u p " > A A A A A B g D A A B Q S w M E F A A C A A g A l J B T T X 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J S Q U 0 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k F N N K I p H u A 4 A A A A R A A A A E w A c A E Z v c m 1 1 b G F z L 1 N l Y 3 R p b 2 4 x L m 0 g o h g A K K A U A A A A A A A A A A A A A A A A A A A A A A A A A A A A K 0 5 N L s n M z 1 M I h t C G 1 g B Q S w E C L Q A U A A I A C A C U k F N N d b 8 1 V 6 g A A A D 4 A A A A E g A A A A A A A A A A A A A A A A A A A A A A Q 2 9 u Z m l n L 1 B h Y 2 t h Z 2 U u e G 1 s U E s B A i 0 A F A A C A A g A l J B T T Q / K 6 a u k A A A A 6 Q A A A B M A A A A A A A A A A A A A A A A A 9 A A A A F t D b 2 5 0 Z W 5 0 X 1 R 5 c G V z X S 5 4 b W x Q S w E C L Q A U A A I A C A C U k F N N 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R N R M n H n s 0 O + c M X 1 f p B G n g A A A A A C A A A A A A A D Z g A A w A A A A B A A A A A s t W 5 B Y Q Y l S X r o K h T R x N Z S A A A A A A S A A A C g A A A A E A A A A J + W m U e A S W h S B G j K h u t x M O Z Q A A A A U 7 J W i 7 5 K k F A P Z p n f j j H b M T K 6 2 8 r f M J s 3 9 i K K t c m U u X Q I F o t f u A 0 1 v 6 Y R s Y 3 1 n R e f N B q x h o j B b A 5 s U K y N q K z G e w k c 3 0 W E r R C g L e H L A X h J k z o U A A A A s U t i 9 A T F Q z K m I R Q w g 8 L w 9 c j o U 1 Y = < / D a t a M a s h u p > 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 R i s k L o g T a b l e 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 R i s k L o g T a b l e 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 C o l u m n s \ R i s k   I D < / K e y > < / a : K e y > < a : V a l u e   i : t y p e = " T a b l e W i d g e t B a s e V i e w S t a t e " / > < / a : K e y V a l u e O f D i a g r a m O b j e c t K e y a n y T y p e z b w N T n L X > < a : K e y V a l u e O f D i a g r a m O b j e c t K e y a n y T y p e z b w N T n L X > < a : K e y > < K e y > C o l u m n s \ R i s k   T h e m e < / K e y > < / a : K e y > < a : V a l u e   i : t y p e = " T a b l e W i d g e t B a s e V i e w S t a t e " / > < / a : K e y V a l u e O f D i a g r a m O b j e c t K e y a n y T y p e z b w N T n L X > < a : K e y V a l u e O f D i a g r a m O b j e c t K e y a n y T y p e z b w N T n L X > < a : K e y > < K e y > C o l u m n s \ T h e m e   D e c s r i p t i o n                 ( A u t o   p o p u l a t e s ) < / K e y > < / a : K e y > < a : V a l u e   i : t y p e = " T a b l e W i d g e t B a s e V i e w S t a t e " / > < / a : K e y V a l u e O f D i a g r a m O b j e c t K e y a n y T y p e z b w N T n L X > < a : K e y V a l u e O f D i a g r a m O b j e c t K e y a n y T y p e z b w N T n L X > < a : K e y > < K e y > C o l u m n s \ R i s k   D e s c r i p t i o n   ( I n c l u d i n g   p o t e n t i a l   c o n s e q u e n c i e s ) < / K e y > < / a : K e y > < a : V a l u e   i : t y p e = " T a b l e W i d g e t B a s e V i e w S t a t e " / > < / a : K e y V a l u e O f D i a g r a m O b j e c t K e y a n y T y p e z b w N T n L X > < a : K e y V a l u e O f D i a g r a m O b j e c t K e y a n y T y p e z b w N T n L X > < a : K e y > < K e y > C o l u m n s \ R i s k   C a t e g o r y < / K e y > < / a : K e y > < a : V a l u e   i : t y p e = " T a b l e W i d g e t B a s e V i e w S t a t e " / > < / a : K e y V a l u e O f D i a g r a m O b j e c t K e y a n y T y p e z b w N T n L X > < a : K e y V a l u e O f D i a g r a m O b j e c t K e y a n y T y p e z b w N T n L X > < a : K e y > < K e y > C o l u m n s \ R i s k   P r o x i m i t y < / K e y > < / a : K e y > < a : V a l u e   i : t y p e = " T a b l e W i d g e t B a s e V i e w S t a t e " / > < / a : K e y V a l u e O f D i a g r a m O b j e c t K e y a n y T y p e z b w N T n L X > < a : K e y V a l u e O f D i a g r a m O b j e c t K e y a n y T y p e z b w N T n L X > < a : K e y > < K e y > C o l u m n s \ C o n t r o l s   i n   P l a c e < / K e y > < / a : K e y > < a : V a l u e   i : t y p e = " T a b l e W i d g e t B a s e V i e w S t a t e " / > < / a : K e y V a l u e O f D i a g r a m O b j e c t K e y a n y T y p e z b w N T n L X > < a : K e y V a l u e O f D i a g r a m O b j e c t K e y a n y T y p e z b w N T n L X > < a : K e y > < K e y > C o l u m n s \ S e v e r i t y < / K e y > < / a : K e y > < a : V a l u e   i : t y p e = " T a b l e W i d g e t B a s e V i e w S t a t e " / > < / a : K e y V a l u e O f D i a g r a m O b j e c t K e y a n y T y p e z b w N T n L X > < a : K e y V a l u e O f D i a g r a m O b j e c t K e y a n y T y p e z b w N T n L X > < a : K e y > < K e y > C o l u m n s \ W e i g h t e d   S e v e r i t y < / K e y > < / a : K e y > < a : V a l u e   i : t y p e = " T a b l e W i d g e t B a s e V i e w S t a t e " / > < / a : K e y V a l u e O f D i a g r a m O b j e c t K e y a n y T y p e z b w N T n L X > < a : K e y V a l u e O f D i a g r a m O b j e c t K e y a n y T y p e z b w N T n L X > < a : K e y > < K e y > C o l u m n s \ L i k l e h o o d < / K e y > < / a : K e y > < a : V a l u e   i : t y p e = " T a b l e W i d g e t B a s e V i e w S t a t e " / > < / a : K e y V a l u e O f D i a g r a m O b j e c t K e y a n y T y p e z b w N T n L X > < a : K e y V a l u e O f D i a g r a m O b j e c t K e y a n y T y p e z b w N T n L X > < a : K e y > < K e y > C o l u m n s \ W e i g h t e d   L i k e l i h o o d < / K e y > < / a : K e y > < a : V a l u e   i : t y p e = " T a b l e W i d g e t B a s e V i e w S t a t e " / > < / a : K e y V a l u e O f D i a g r a m O b j e c t K e y a n y T y p e z b w N T n L X > < a : K e y V a l u e O f D i a g r a m O b j e c t K e y a n y T y p e z b w N T n L X > < a : K e y > < K e y > C o l u m n s \ R i s k   S c o r e < / K e y > < / a : K e y > < a : V a l u e   i : t y p e = " T a b l e W i d g e t B a s e V i e w S t a t e " / > < / a : K e y V a l u e O f D i a g r a m O b j e c t K e y a n y T y p e z b w N T n L X > < a : K e y V a l u e O f D i a g r a m O b j e c t K e y a n y T y p e z b w N T n L X > < a : K e y > < K e y > C o l u m n s \ W e i g h t e d   R i s k S c o r e < / K e y > < / a : K e y > < a : V a l u e   i : t y p e = " T a b l e W i d g e t B a s e V i e w S t a t e " / > < / a : K e y V a l u e O f D i a g r a m O b j e c t K e y a n y T y p e z b w N T n L X > < a : K e y V a l u e O f D i a g r a m O b j e c t K e y a n y T y p e z b w N T n L X > < a : K e y > < K e y > C o l u m n s \ A s s o c i a t e d   A c t i o n s < / K e y > < / a : K e y > < a : V a l u e   i : t y p e = " T a b l e W i d g e t B a s e V i e w S t a t e " / > < / a : K e y V a l u e O f D i a g r a m O b j e c t K e y a n y T y p e z b w N T n L X > < a : K e y V a l u e O f D i a g r a m O b j e c t K e y a n y T y p e z b w N T n L X > < a : K e y > < K e y > C o l u m n s \ S u m m a r y   P r o g r e s s   U p d a t e   f o r   P e r i o d < / K e y > < / a : K e y > < a : V a l u e   i : t y p e = " T a b l e W i d g e t B a s e V i e w S t a t e " / > < / a : K e y V a l u e O f D i a g r a m O b j e c t K e y a n y T y p e z b w N T n L X > < a : K e y V a l u e O f D i a g r a m O b j e c t K e y a n y T y p e z b w N T n L X > < a : K e y > < K e y > C o l u m n s \ G E M A   T i e r   1 < / K e y > < / a : K e y > < a : V a l u e   i : t y p e = " T a b l e W i d g e t B a s e V i e w S t a t e " / > < / a : K e y V a l u e O f D i a g r a m O b j e c t K e y a n y T y p e z b w N T n L X > < a : K e y V a l u e O f D i a g r a m O b j e c t K e y a n y T y p e z b w N T n L X > < a : K e y > < K e y > C o l u m n s \ O p e n   / C l o s e d < / K e y > < / a : K e y > < a : V a l u e   i : t y p e = " T a b l e W i d g e t B a s e V i e w S t a t e " / > < / a : K e y V a l u e O f D i a g r a m O b j e c t K e y a n y T y p e z b w N T n L X > < a : K e y V a l u e O f D i a g r a m O b j e c t K e y a n y T y p e z b w N T n L X > < a : K e y > < K e y > C o l u m n s \ D B T   G o v e r n a n c e   F o r u m   O w n e r s h i p < / 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 R i s k L o g T a b l e < / K e y > < V a l u e   x m l n s : a = " h t t p : / / s c h e m a s . d a t a c o n t r a c t . o r g / 2 0 0 4 / 0 7 / M i c r o s o f t . A n a l y s i s S e r v i c e s . C o m m o n " > < a : H a s F o c u s > f a l s e < / a : H a s F o c u s > < a : S i z e A t D p i 9 6 > 1 4 7 < / a : S i z e A t D p i 9 6 > < a : V i s i b l e > f a l s e 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4A69B53B-CE80-460A-B313-371A423D1EB6}">
  <ds:schemaRefs/>
</ds:datastoreItem>
</file>

<file path=customXml/itemProps10.xml><?xml version="1.0" encoding="utf-8"?>
<ds:datastoreItem xmlns:ds="http://schemas.openxmlformats.org/officeDocument/2006/customXml" ds:itemID="{4487340F-81B3-463D-B3DC-AB6B15AFC761}">
  <ds:schemaRefs/>
</ds:datastoreItem>
</file>

<file path=customXml/itemProps11.xml><?xml version="1.0" encoding="utf-8"?>
<ds:datastoreItem xmlns:ds="http://schemas.openxmlformats.org/officeDocument/2006/customXml" ds:itemID="{46043C44-57C6-49A2-885E-B7CE086CAE2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purl.org/dc/terms/"/>
    <ds:schemaRef ds:uri="74565e04-d6b2-45a3-b9b7-4a15edde7cb9"/>
    <ds:schemaRef ds:uri="http://schemas.openxmlformats.org/package/2006/metadata/core-properties"/>
    <ds:schemaRef ds:uri="9307eae2-cc78-4b03-9c22-11b6a6540e14"/>
    <ds:schemaRef ds:uri="http://www.w3.org/XML/1998/namespace"/>
    <ds:schemaRef ds:uri="http://purl.org/dc/dcmitype/"/>
  </ds:schemaRefs>
</ds:datastoreItem>
</file>

<file path=customXml/itemProps12.xml><?xml version="1.0" encoding="utf-8"?>
<ds:datastoreItem xmlns:ds="http://schemas.openxmlformats.org/officeDocument/2006/customXml" ds:itemID="{29C98AD2-DA5B-49EE-B924-263AF131CF03}">
  <ds:schemaRefs/>
</ds:datastoreItem>
</file>

<file path=customXml/itemProps13.xml><?xml version="1.0" encoding="utf-8"?>
<ds:datastoreItem xmlns:ds="http://schemas.openxmlformats.org/officeDocument/2006/customXml" ds:itemID="{EBCA4E62-B2B2-4B68-8FC5-38F30CB1F71C}">
  <ds:schemaRefs/>
</ds:datastoreItem>
</file>

<file path=customXml/itemProps14.xml><?xml version="1.0" encoding="utf-8"?>
<ds:datastoreItem xmlns:ds="http://schemas.openxmlformats.org/officeDocument/2006/customXml" ds:itemID="{734AE3F5-2F67-4AB2-81E4-43D28E8735CF}">
  <ds:schemaRefs/>
</ds:datastoreItem>
</file>

<file path=customXml/itemProps15.xml><?xml version="1.0" encoding="utf-8"?>
<ds:datastoreItem xmlns:ds="http://schemas.openxmlformats.org/officeDocument/2006/customXml" ds:itemID="{42D67F78-08F8-4770-B4A0-35E46E15F603}">
  <ds:schemaRefs/>
</ds:datastoreItem>
</file>

<file path=customXml/itemProps16.xml><?xml version="1.0" encoding="utf-8"?>
<ds:datastoreItem xmlns:ds="http://schemas.openxmlformats.org/officeDocument/2006/customXml" ds:itemID="{674A68CD-12DB-429F-9D1E-D0E92A96FA35}">
  <ds:schemaRefs/>
</ds:datastoreItem>
</file>

<file path=customXml/itemProps17.xml><?xml version="1.0" encoding="utf-8"?>
<ds:datastoreItem xmlns:ds="http://schemas.openxmlformats.org/officeDocument/2006/customXml" ds:itemID="{D9BC2DA8-DBAC-4FB3-9A49-009343156A4A}">
  <ds:schemaRefs/>
</ds:datastoreItem>
</file>

<file path=customXml/itemProps18.xml><?xml version="1.0" encoding="utf-8"?>
<ds:datastoreItem xmlns:ds="http://schemas.openxmlformats.org/officeDocument/2006/customXml" ds:itemID="{A7C46AF8-5E31-4A8C-9D50-833861ED3A86}">
  <ds:schemaRefs/>
</ds:datastoreItem>
</file>

<file path=customXml/itemProps19.xml><?xml version="1.0" encoding="utf-8"?>
<ds:datastoreItem xmlns:ds="http://schemas.openxmlformats.org/officeDocument/2006/customXml" ds:itemID="{CC845018-0518-4F7A-BE7C-1532BC81897C}">
  <ds:schemaRefs/>
</ds:datastoreItem>
</file>

<file path=customXml/itemProps2.xml><?xml version="1.0" encoding="utf-8"?>
<ds:datastoreItem xmlns:ds="http://schemas.openxmlformats.org/officeDocument/2006/customXml" ds:itemID="{BFE421EC-362D-4C18-A12E-822354F1790B}">
  <ds:schemaRefs/>
</ds:datastoreItem>
</file>

<file path=customXml/itemProps20.xml><?xml version="1.0" encoding="utf-8"?>
<ds:datastoreItem xmlns:ds="http://schemas.openxmlformats.org/officeDocument/2006/customXml" ds:itemID="{2EC76725-00DB-4F8E-8728-E1AD73CDCCB1}">
  <ds:schemaRefs/>
</ds:datastoreItem>
</file>

<file path=customXml/itemProps21.xml><?xml version="1.0" encoding="utf-8"?>
<ds:datastoreItem xmlns:ds="http://schemas.openxmlformats.org/officeDocument/2006/customXml" ds:itemID="{2640682C-3378-4183-8A53-5087F2DB8B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565e04-d6b2-45a3-b9b7-4a15edde7cb9"/>
    <ds:schemaRef ds:uri="631298fc-6a88-4548-b7d9-3b164918c4a3"/>
    <ds:schemaRef ds:uri="9307eae2-cc78-4b03-9c22-11b6a6540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963E2EE6-090C-4114-A677-FC0E8FD93C5B}">
  <ds:schemaRefs/>
</ds:datastoreItem>
</file>

<file path=customXml/itemProps23.xml><?xml version="1.0" encoding="utf-8"?>
<ds:datastoreItem xmlns:ds="http://schemas.openxmlformats.org/officeDocument/2006/customXml" ds:itemID="{BC70590B-8CFB-48A2-BCFD-4C99B49CC4A9}">
  <ds:schemaRefs/>
</ds:datastoreItem>
</file>

<file path=customXml/itemProps24.xml><?xml version="1.0" encoding="utf-8"?>
<ds:datastoreItem xmlns:ds="http://schemas.openxmlformats.org/officeDocument/2006/customXml" ds:itemID="{5F440342-E148-416C-A458-81A1767B713F}">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7953B7CA-EB5A-47DE-8BA7-C5FFA8C02807}">
  <ds:schemaRefs/>
</ds:datastoreItem>
</file>

<file path=customXml/itemProps4.xml><?xml version="1.0" encoding="utf-8"?>
<ds:datastoreItem xmlns:ds="http://schemas.openxmlformats.org/officeDocument/2006/customXml" ds:itemID="{C454A232-8126-4973-B708-8D21AA9359D5}">
  <ds:schemaRefs/>
</ds:datastoreItem>
</file>

<file path=customXml/itemProps5.xml><?xml version="1.0" encoding="utf-8"?>
<ds:datastoreItem xmlns:ds="http://schemas.openxmlformats.org/officeDocument/2006/customXml" ds:itemID="{3F9820D5-8BC5-4412-BF22-56739A42A929}">
  <ds:schemaRefs/>
</ds:datastoreItem>
</file>

<file path=customXml/itemProps6.xml><?xml version="1.0" encoding="utf-8"?>
<ds:datastoreItem xmlns:ds="http://schemas.openxmlformats.org/officeDocument/2006/customXml" ds:itemID="{4E21AFB3-D4E1-4536-B818-C13F29A6F99C}">
  <ds:schemaRefs>
    <ds:schemaRef ds:uri="http://schemas.microsoft.com/sharepoint/v3/contenttype/forms"/>
  </ds:schemaRefs>
</ds:datastoreItem>
</file>

<file path=customXml/itemProps7.xml><?xml version="1.0" encoding="utf-8"?>
<ds:datastoreItem xmlns:ds="http://schemas.openxmlformats.org/officeDocument/2006/customXml" ds:itemID="{5B937C02-9891-4D10-8933-C1C2F4AEE4E6}">
  <ds:schemaRefs>
    <ds:schemaRef ds:uri="http://schemas.microsoft.com/DataMashup"/>
  </ds:schemaRefs>
</ds:datastoreItem>
</file>

<file path=customXml/itemProps8.xml><?xml version="1.0" encoding="utf-8"?>
<ds:datastoreItem xmlns:ds="http://schemas.openxmlformats.org/officeDocument/2006/customXml" ds:itemID="{A08D89C8-9611-488D-8ED8-A2EB17422FEC}">
  <ds:schemaRefs/>
</ds:datastoreItem>
</file>

<file path=customXml/itemProps9.xml><?xml version="1.0" encoding="utf-8"?>
<ds:datastoreItem xmlns:ds="http://schemas.openxmlformats.org/officeDocument/2006/customXml" ds:itemID="{E09343FE-C32E-4E2A-A688-A68C46DF5FE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Definitions</vt:lpstr>
      <vt:lpstr>Risk themes</vt:lpstr>
      <vt:lpstr>&gt;&gt;INSTRUCTIONS</vt:lpstr>
      <vt:lpstr>Master Risk Register</vt:lpstr>
      <vt:lpstr>Action Log </vt:lpstr>
      <vt:lpstr>Issue Log</vt:lpstr>
      <vt:lpstr>&gt;&gt;&gt; INSTRUCTIONS</vt:lpstr>
      <vt:lpstr>Working Table(DON'T AMEND) </vt:lpstr>
      <vt:lpstr>Reference</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OFGEM Switching Risk Management Workbook v0.6</dc:title>
  <dc:creator>Onyi Chiejine</dc:creator>
  <cp:lastModifiedBy>Andrew Amato</cp:lastModifiedBy>
  <dcterms:created xsi:type="dcterms:W3CDTF">2018-10-17T11:23:55Z</dcterms:created>
  <dcterms:modified xsi:type="dcterms:W3CDTF">2019-03-18T16:02:29Z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e0a618ef-fb51-462d-9102-f602de8fb906</vt:lpwstr>
  </property>
  <property fmtid="{D5CDD505-2E9C-101B-9397-08002B2CF9AE}" pid="3" name="bjSaver">
    <vt:lpwstr>a1eQop2icj6k7maod3OlWtEW3AR8PLFZ</vt:lpwstr>
  </property>
  <property fmtid="{D5CDD505-2E9C-101B-9397-08002B2CF9AE}" pid="4" name="ContentTypeId">
    <vt:lpwstr>0x010100B73AC9881012B84386BD33078BAD49E300B93FF1DBD378EE4AB39A06A2A90A6E3A</vt:lpwstr>
  </property>
  <property fmtid="{D5CDD505-2E9C-101B-9397-08002B2CF9AE}" pid="5" name="Order">
    <vt:r8>600900</vt:r8>
  </property>
  <property fmtid="{D5CDD505-2E9C-101B-9397-08002B2CF9AE}" pid="6" name="BJSCSummaryMarking">
    <vt:lpwstr>This item has no classification</vt:lpwstr>
  </property>
  <property fmtid="{D5CDD505-2E9C-101B-9397-08002B2CF9AE}" pid="7"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8" name="TaxCatchAll">
    <vt:lpwstr>413;#Risk|b0a0d91e-a03f-4661-8390-33ef953b76ab;#129;#risk log|2ca91fa4-489b-4f4e-9e34-ae08369c0435</vt:lpwstr>
  </property>
  <property fmtid="{D5CDD505-2E9C-101B-9397-08002B2CF9AE}" pid="9" name="Switching_programme_folksonomy">
    <vt:lpwstr>413;#Risk|b0a0d91e-a03f-4661-8390-33ef953b76ab;#129;#risk log|2ca91fa4-489b-4f4e-9e34-ae08369c0435;#643;#Data Working Group|c7ddeb24-c94a-4f94-96cc-ce8ae4af45fb</vt:lpwstr>
  </property>
  <property fmtid="{D5CDD505-2E9C-101B-9397-08002B2CF9AE}" pid="10" name="Organisation_Contactshare">
    <vt:lpwstr/>
  </property>
  <property fmtid="{D5CDD505-2E9C-101B-9397-08002B2CF9AE}" pid="11" name="Classification">
    <vt:lpwstr>OFFICIAL</vt:lpwstr>
  </property>
  <property fmtid="{D5CDD505-2E9C-101B-9397-08002B2CF9AE}" pid="12" name="Document Type">
    <vt:lpwstr>Project Management document</vt:lpwstr>
  </property>
  <property fmtid="{D5CDD505-2E9C-101B-9397-08002B2CF9AE}" pid="13" name="Workstream">
    <vt:lpwstr>Programme management</vt:lpwstr>
  </property>
  <property fmtid="{D5CDD505-2E9C-101B-9397-08002B2CF9AE}" pid="14" name="Programme Phase">
    <vt:lpwstr>Enactment</vt:lpwstr>
  </property>
  <property fmtid="{D5CDD505-2E9C-101B-9397-08002B2CF9AE}" pid="15" name="Document Status">
    <vt:lpwstr>Draft</vt:lpwstr>
  </property>
  <property fmtid="{D5CDD505-2E9C-101B-9397-08002B2CF9AE}" pid="16" name="BJSCc5a055b0-1bed-4579_x">
    <vt:lpwstr/>
  </property>
  <property fmtid="{D5CDD505-2E9C-101B-9397-08002B2CF9AE}" pid="17" name="BJSCdd9eba61-d6b9-469b_x">
    <vt:lpwstr/>
  </property>
  <property fmtid="{D5CDD505-2E9C-101B-9397-08002B2CF9AE}" pid="18" name="bjDocumentSecurityLabel">
    <vt:lpwstr>This item has no classification</vt:lpwstr>
  </property>
</Properties>
</file>