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0920" tabRatio="805"/>
  </bookViews>
  <sheets>
    <sheet name="Universal data" sheetId="12" r:id="rId1"/>
    <sheet name="Index" sheetId="2" r:id="rId2"/>
    <sheet name="Outputs" sheetId="3" r:id="rId3"/>
    <sheet name="Incentives" sheetId="4" r:id="rId4"/>
    <sheet name="Innovation" sheetId="5" r:id="rId5"/>
    <sheet name="Financial data" sheetId="6" r:id="rId6"/>
    <sheet name="8-year TO forecasts" sheetId="7" r:id="rId7"/>
    <sheet name="NGET SO totex performance" sheetId="8" r:id="rId8"/>
    <sheet name="APPENDIX 1" sheetId="9" r:id="rId9"/>
    <sheet name="APPENDIX 2" sheetId="10" r:id="rId10"/>
    <sheet name="APPENDIX 3" sheetId="11" r:id="rId11"/>
    <sheet name="APPENDIX 4" sheetId="1" r:id="rId1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64" i="1" l="1"/>
  <c r="W164" i="1"/>
  <c r="V164" i="1"/>
  <c r="U164" i="1"/>
  <c r="U166" i="1" s="1"/>
  <c r="T164" i="1"/>
  <c r="T166" i="1" s="1"/>
  <c r="S164" i="1"/>
  <c r="S166" i="1" s="1"/>
  <c r="R164" i="1"/>
  <c r="R166" i="1" s="1"/>
  <c r="Q164" i="1"/>
  <c r="T25" i="1"/>
  <c r="R25" i="1"/>
  <c r="I25" i="1"/>
  <c r="G25" i="1"/>
  <c r="T21" i="1"/>
  <c r="Q21" i="1"/>
  <c r="P21" i="1"/>
  <c r="O21" i="1"/>
  <c r="R21" i="1" s="1"/>
  <c r="N21" i="1"/>
  <c r="T23" i="1" s="1"/>
  <c r="F21" i="1"/>
  <c r="E21" i="1"/>
  <c r="D21" i="1"/>
  <c r="I21" i="1" s="1"/>
  <c r="C21" i="1"/>
  <c r="I23" i="1" s="1"/>
  <c r="T20" i="1"/>
  <c r="R20" i="1"/>
  <c r="I20" i="1"/>
  <c r="G20" i="1"/>
  <c r="T19" i="1"/>
  <c r="R19" i="1"/>
  <c r="I19" i="1"/>
  <c r="G19" i="1"/>
  <c r="T18" i="1"/>
  <c r="R18" i="1"/>
  <c r="I18" i="1"/>
  <c r="G18" i="1"/>
  <c r="T17" i="1"/>
  <c r="R17" i="1"/>
  <c r="I17" i="1"/>
  <c r="G17" i="1"/>
  <c r="T16" i="1"/>
  <c r="R16" i="1"/>
  <c r="I16" i="1"/>
  <c r="G16" i="1"/>
  <c r="T14" i="1"/>
  <c r="R14" i="1"/>
  <c r="I14" i="1"/>
  <c r="G14" i="1"/>
  <c r="T12" i="1"/>
  <c r="R12" i="1"/>
  <c r="I12" i="1"/>
  <c r="G12" i="1"/>
  <c r="T11" i="1"/>
  <c r="R11" i="1"/>
  <c r="I11" i="1"/>
  <c r="G11" i="1"/>
  <c r="R185" i="11"/>
  <c r="Q185" i="11"/>
  <c r="P185" i="11"/>
  <c r="O185" i="11"/>
  <c r="O187" i="11" s="1"/>
  <c r="N185" i="11"/>
  <c r="N187" i="11" s="1"/>
  <c r="M185" i="11"/>
  <c r="L185" i="11"/>
  <c r="M187" i="11" s="1"/>
  <c r="K185" i="11"/>
  <c r="M178" i="11"/>
  <c r="R176" i="11"/>
  <c r="Q176" i="11"/>
  <c r="P176" i="11"/>
  <c r="O176" i="11"/>
  <c r="N176" i="11"/>
  <c r="O178" i="11" s="1"/>
  <c r="M176" i="11"/>
  <c r="N178" i="11" s="1"/>
  <c r="L176" i="11"/>
  <c r="K176" i="11"/>
  <c r="L178" i="11" s="1"/>
  <c r="AA30" i="11"/>
  <c r="Y30" i="11"/>
  <c r="AA28" i="11"/>
  <c r="X26" i="11"/>
  <c r="U26" i="11"/>
  <c r="AA26" i="11" s="1"/>
  <c r="S26" i="11"/>
  <c r="Y28" i="11" s="1"/>
  <c r="AA25" i="11"/>
  <c r="Y25" i="11"/>
  <c r="Y24" i="11"/>
  <c r="AA22" i="11"/>
  <c r="Y22" i="11"/>
  <c r="O22" i="11"/>
  <c r="M22" i="11"/>
  <c r="AA21" i="11"/>
  <c r="Y21" i="11"/>
  <c r="AA20" i="11"/>
  <c r="Y20" i="11"/>
  <c r="O20" i="11"/>
  <c r="M20" i="11"/>
  <c r="AA19" i="11"/>
  <c r="Y19" i="11"/>
  <c r="O19" i="11"/>
  <c r="M19" i="11"/>
  <c r="AA18" i="11"/>
  <c r="Y18" i="11"/>
  <c r="O18" i="11"/>
  <c r="M18" i="11"/>
  <c r="O17" i="11"/>
  <c r="M17" i="11"/>
  <c r="AA16" i="11"/>
  <c r="Y16" i="11"/>
  <c r="O16" i="11"/>
  <c r="M16" i="11"/>
  <c r="O15" i="11"/>
  <c r="M15" i="11"/>
  <c r="AA14" i="11"/>
  <c r="Y14" i="11"/>
  <c r="O13" i="11"/>
  <c r="M13" i="11"/>
  <c r="AA11" i="11"/>
  <c r="Y11" i="11"/>
  <c r="O11" i="11"/>
  <c r="M11" i="11"/>
  <c r="O10" i="11"/>
  <c r="M10" i="11"/>
  <c r="AA9" i="11"/>
  <c r="Y9" i="11"/>
  <c r="O9" i="11"/>
  <c r="M9" i="11"/>
  <c r="E8" i="11"/>
  <c r="D8" i="11"/>
  <c r="M41" i="10"/>
  <c r="K41" i="10"/>
  <c r="J41" i="10"/>
  <c r="H41" i="10"/>
  <c r="G41" i="10"/>
  <c r="M40" i="10"/>
  <c r="L40" i="10"/>
  <c r="I40" i="10"/>
  <c r="M39" i="10"/>
  <c r="L39" i="10"/>
  <c r="I39" i="10"/>
  <c r="M38" i="10"/>
  <c r="L38" i="10"/>
  <c r="I38" i="10"/>
  <c r="I41" i="10" s="1"/>
  <c r="M37" i="10"/>
  <c r="L37" i="10"/>
  <c r="L41" i="10" s="1"/>
  <c r="I37" i="10"/>
  <c r="D24" i="10"/>
  <c r="D25" i="10" s="1"/>
  <c r="F25" i="10" s="1"/>
  <c r="F20" i="10"/>
  <c r="D17" i="10"/>
  <c r="D19" i="10" s="1"/>
  <c r="F19" i="10" s="1"/>
  <c r="D13" i="10"/>
  <c r="F13" i="10" s="1"/>
  <c r="E37" i="9"/>
  <c r="F37" i="9" s="1"/>
  <c r="D37" i="9"/>
  <c r="L27" i="9"/>
  <c r="E27" i="9"/>
  <c r="F27" i="9" s="1"/>
  <c r="K26" i="9"/>
  <c r="M26" i="9" s="1"/>
  <c r="D26" i="9"/>
  <c r="D27" i="9" s="1"/>
  <c r="M22" i="9"/>
  <c r="F22" i="9"/>
  <c r="K21" i="9"/>
  <c r="M21" i="9" s="1"/>
  <c r="D21" i="9"/>
  <c r="F21" i="9" s="1"/>
  <c r="K19" i="9"/>
  <c r="D19" i="9"/>
  <c r="D16" i="9"/>
  <c r="F16" i="9" s="1"/>
  <c r="X15" i="9"/>
  <c r="W15" i="9"/>
  <c r="U15" i="9"/>
  <c r="T15" i="9"/>
  <c r="Z14" i="9"/>
  <c r="Y14" i="9"/>
  <c r="V14" i="9"/>
  <c r="K14" i="9"/>
  <c r="K16" i="9" s="1"/>
  <c r="M16" i="9" s="1"/>
  <c r="D14" i="9"/>
  <c r="Z13" i="9"/>
  <c r="Y13" i="9"/>
  <c r="Y15" i="9" s="1"/>
  <c r="V13" i="9"/>
  <c r="Z12" i="9"/>
  <c r="Y12" i="9"/>
  <c r="V12" i="9"/>
  <c r="Z11" i="9"/>
  <c r="Z15" i="9" s="1"/>
  <c r="Y11" i="9"/>
  <c r="V11" i="9"/>
  <c r="V15" i="9" s="1"/>
  <c r="J9" i="8"/>
  <c r="I9" i="8"/>
  <c r="H9" i="8"/>
  <c r="G9" i="8"/>
  <c r="F9" i="8"/>
  <c r="E9" i="8"/>
  <c r="D9" i="8"/>
  <c r="C9" i="8"/>
  <c r="J8" i="8"/>
  <c r="I8" i="8"/>
  <c r="H8" i="8"/>
  <c r="G7" i="8"/>
  <c r="F7" i="8"/>
  <c r="E7" i="8"/>
  <c r="D7" i="8"/>
  <c r="C7" i="8"/>
  <c r="G21" i="1" l="1"/>
  <c r="G23" i="1"/>
  <c r="R23" i="1"/>
  <c r="Y26" i="11"/>
  <c r="L187" i="11"/>
  <c r="F24" i="10"/>
  <c r="M27" i="9"/>
  <c r="K27" i="9"/>
</calcChain>
</file>

<file path=xl/sharedStrings.xml><?xml version="1.0" encoding="utf-8"?>
<sst xmlns="http://schemas.openxmlformats.org/spreadsheetml/2006/main" count="1295" uniqueCount="681">
  <si>
    <t>RIIO-T1 Regulatory Instructions and Guidance</t>
  </si>
  <si>
    <t>Universal Data</t>
  </si>
  <si>
    <t>Company Name:</t>
  </si>
  <si>
    <t>Company Short Name:</t>
  </si>
  <si>
    <t>Reporting Year: (enter 2007 for 2006/07)</t>
  </si>
  <si>
    <t>Version (Number)</t>
  </si>
  <si>
    <t>Submitted Date:</t>
  </si>
  <si>
    <t>Reporting Year - 6</t>
  </si>
  <si>
    <t>Reporting Year - 5</t>
  </si>
  <si>
    <t>Reporting Year - 4</t>
  </si>
  <si>
    <t>Reporting Year - 3</t>
  </si>
  <si>
    <t>Reporting Year - 2</t>
  </si>
  <si>
    <t>Reporting Year - 1</t>
  </si>
  <si>
    <t>Reporting Year:</t>
  </si>
  <si>
    <t>Reporting Year + 1</t>
  </si>
  <si>
    <t>Reporting Year + 2</t>
  </si>
  <si>
    <t>Reporting Year + 3</t>
  </si>
  <si>
    <t>Reporting Year + 4</t>
  </si>
  <si>
    <t>Reporting Year + 5</t>
  </si>
  <si>
    <t>Error Limit lower than (Rounding)</t>
  </si>
  <si>
    <t>RPI Index</t>
  </si>
  <si>
    <t>Financial year average RPI</t>
  </si>
  <si>
    <t>2003/04</t>
  </si>
  <si>
    <t>2004/05</t>
  </si>
  <si>
    <t>2005/06</t>
  </si>
  <si>
    <t>2006/07</t>
  </si>
  <si>
    <t>2007/08</t>
  </si>
  <si>
    <t>2008/09</t>
  </si>
  <si>
    <t>2009/10</t>
  </si>
  <si>
    <t>2010/11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</si>
  <si>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</si>
  <si>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</si>
  <si>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</si>
  <si>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</si>
  <si>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</si>
  <si>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</si>
  <si>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</si>
  <si>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</si>
  <si>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</si>
  <si>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</si>
  <si>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</si>
  <si>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</si>
  <si>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Convert 2009/10 prices to 2017/18</t>
  </si>
  <si>
    <t>Convert 2017/18 to 2009/10</t>
  </si>
  <si>
    <t>Convert from previous year price base (2016/17 to 2017/18)</t>
  </si>
  <si>
    <t>Table/Figure</t>
  </si>
  <si>
    <t>Table 1: Outputs and measures of performance</t>
  </si>
  <si>
    <t>Chapter 2</t>
  </si>
  <si>
    <t>Table 2: TO performance under the SEI</t>
  </si>
  <si>
    <t>Table 3: Performance scores for the SSO survey</t>
  </si>
  <si>
    <t>Table 4: TO financial performance under the SSO</t>
  </si>
  <si>
    <t>Table 5: ENS performance</t>
  </si>
  <si>
    <t>Table 6: TO financial performance under the ENS</t>
  </si>
  <si>
    <t>Table 7: SF6 performance</t>
  </si>
  <si>
    <t>Table 8: TO financial performance under the SF6</t>
  </si>
  <si>
    <t>Table 9: Output incentive mechanisms - indicative cumulative rewards and penalties 2013-18</t>
  </si>
  <si>
    <t>Table 10: BCF in terms of tonnes of CO2 equivalent per licensee in 2013-18</t>
  </si>
  <si>
    <t>Table 11: Historical annual losses from the GB transmission system</t>
  </si>
  <si>
    <t>Table 12: Company activity under the NIA</t>
  </si>
  <si>
    <t>Table 13: Projects selected for funding in the 2018 NIC</t>
  </si>
  <si>
    <t>Figure 1: RoRE based on Notional Gearing - RIIO-ET1 period</t>
  </si>
  <si>
    <t>Table 14: RoRE based on Notional Gearing - RIIO-ET1 period</t>
  </si>
  <si>
    <t>Figure 2: Estimates of typical GB consumer costs to meet allowed revenue</t>
  </si>
  <si>
    <t>Table 15: Regional estimates of typical GB consumer cost to meet allowed revenue (£ Real (2017-18 price basis) customer bill per typical domestic consumer)</t>
  </si>
  <si>
    <t>Table 16: TO view of totex expenditure vs adjusted allowed totex (£m)</t>
  </si>
  <si>
    <t>Chapter 3</t>
  </si>
  <si>
    <t xml:space="preserve">Figure 3: Actual and forecast expenditure vs SO forecast allowance </t>
  </si>
  <si>
    <t>Chapter 4</t>
  </si>
  <si>
    <t xml:space="preserve">Table 10: Categorisation of additional allowance </t>
  </si>
  <si>
    <t xml:space="preserve">Table A1.1: SPT current view of totex vs forecast allowance (pre true-up) </t>
  </si>
  <si>
    <t>Appendix 1</t>
  </si>
  <si>
    <t>Table A1.2: SHET current view of totex vs forecast allowance (pre true-up)</t>
  </si>
  <si>
    <t xml:space="preserve">Table A2.1. NGET TO expenditure vs forecast allowance (pre true-up)   </t>
  </si>
  <si>
    <t>Appendix 2</t>
  </si>
  <si>
    <t>Figure A2.2: Uncertainty mechanism movement: NGET TO current view of allowances for the T1+2 period (fixed forecast to RRP18 forecast).</t>
  </si>
  <si>
    <t>Table A2.2: NGET view of drivers of performance for price control mechanisms (post true-up)</t>
  </si>
  <si>
    <t>Table A2.3: NGET TO NLR expenditure and allowance comparison RRP17 and RRP18 (pre true-up)</t>
  </si>
  <si>
    <t>Table A3.1: Ofgem’s current view of total expenditure and adjusted allowed totex: SPT &amp; SHET (pre true-up)</t>
  </si>
  <si>
    <t>Appendix 3</t>
  </si>
  <si>
    <t>Table A3.2: Ofgem’s current view SPT’s LRE vs forecast allowance (pre true-up)</t>
  </si>
  <si>
    <t>Table A3.3: Ofgem’s current view of SHET’s LRE vs forecast allowance (pre true-up)</t>
  </si>
  <si>
    <t xml:space="preserve">Table A3.4: excluded services spend vs allowance (pre true-up) </t>
  </si>
  <si>
    <t xml:space="preserve">Table A3.5: excluded services true-up, including RPEs </t>
  </si>
  <si>
    <t xml:space="preserve">Table A3.6: excluded services spend vs allowance (pre true-up, incl. RPEs) </t>
  </si>
  <si>
    <t xml:space="preserve">Table A3.7: excluded services true-up, including RPEs </t>
  </si>
  <si>
    <t>Table A3.8: Generation volume driver summary</t>
  </si>
  <si>
    <t>Table A3.9: sole-use spend vs allowance (up to threshold)</t>
  </si>
  <si>
    <t>Table A3.10 sole-use spend vs allowance (above threshold)</t>
  </si>
  <si>
    <t>Table A3.11: SHET’s shared-use spend vs allowance (up to threshold)</t>
  </si>
  <si>
    <t>Table A3.12 shared-use spend vs allowance (above threshold)</t>
  </si>
  <si>
    <t>Table A3.13: sole-use spend vs allowance (up to threshold)</t>
  </si>
  <si>
    <t>Table A3.14: SPT shared-use spend vs allowance (up to threshold)</t>
  </si>
  <si>
    <t>Table A3.15: SPT shared-use spend vs allowance (above threshold)</t>
  </si>
  <si>
    <t>Table A3.16: SHET BWW forecast</t>
  </si>
  <si>
    <t xml:space="preserve">Table A3.17: SPT BWW forecast </t>
  </si>
  <si>
    <t xml:space="preserve">Table A3.18. SPT’s MSCDN spend vs allowance </t>
  </si>
  <si>
    <t>Table A3.19: revised Shetland spend vs allowance (LR13</t>
  </si>
  <si>
    <t>Table A3.20: SHET wider work spend vs allowance (LR3)</t>
  </si>
  <si>
    <t>Table A3.21: SHET shared-use pre-construction spend vs allowance (LR15)</t>
  </si>
  <si>
    <t xml:space="preserve">Table A3.22. SPT’s GSP reinforcement spend vs allowance (LR13) </t>
  </si>
  <si>
    <t>Table A3.23: SHET approved SWW spend vs allowance (excl. handback)</t>
  </si>
  <si>
    <t>Table A3.24: SHET approved SWW spend vs allowance (incl. handback)</t>
  </si>
  <si>
    <t>Table A3.25: SHET pre construction activity (LR21)</t>
  </si>
  <si>
    <t>Table A3.26: SPT pre construction activity (LR21)</t>
  </si>
  <si>
    <t xml:space="preserve">Table A3.27: SHET view of drivers of load related performance </t>
  </si>
  <si>
    <t>Table A3.28: SPT view of drivers of load related performance (pre true-up)</t>
  </si>
  <si>
    <t>Figure A2.1: SPT view of drivers of load related performance</t>
  </si>
  <si>
    <t>Table A3.29: SHET non-operational capex spend vs allowance</t>
  </si>
  <si>
    <t>Table A3.30: SPT non-operational capex spend vs allowance</t>
  </si>
  <si>
    <t>Table A3.31: SHET opex spend vs allowance</t>
  </si>
  <si>
    <t>Table A3.32: SPT opex spend vs allowance</t>
  </si>
  <si>
    <t>Table A3.33: SPT opex spend vs allowance 2013/14 to 2017/18 (including capitalisation)</t>
  </si>
  <si>
    <t>Figure A3.2: Evolution of cumulative forecast expenditure vs TO forecast NLR allowance: SHET</t>
  </si>
  <si>
    <t>Figure A3.3: Actual and forecast expenditure vs TO forecast NLR allowance: SHET</t>
  </si>
  <si>
    <t>Table: A3.34: Factors contributing to RIIO-ET1 forecast position 2017RRP vs 2018RRP</t>
  </si>
  <si>
    <t>Figure A3.4: Evolution of forecast cumulative expenditure vs TO forecast NLR allowance: SPT</t>
  </si>
  <si>
    <t>Figure A3.5: Actual and forecast expenditure vs TO forecast NLR allowance: SPT</t>
  </si>
  <si>
    <t>Table A3.35: Factors contributing to RIIO-ET1 forecast position 2017RRP vs 2018RRP</t>
  </si>
  <si>
    <t>Table A4.1: Ofgem’s view of NGET TO’s LRE vs forecast allowance (fixed T1+2 period forecast)</t>
  </si>
  <si>
    <t>Appendix 4</t>
  </si>
  <si>
    <t>Table A4.2: Ofgem’s view of NGET TO’s LRE vs forecast allowance (NGET’s updated T1+2 period forecast)</t>
  </si>
  <si>
    <t xml:space="preserve">Table A4.3: excluded services spend vs allowance (pre true-up, incl. RPEs) </t>
  </si>
  <si>
    <t xml:space="preserve">Table A4.4: excluded services true-up, including RPEs </t>
  </si>
  <si>
    <t>Table A4.5: generation connection volume driver spend vs allowance (fixed forecast for T1+2)</t>
  </si>
  <si>
    <t>Table A4.6: demand connection volume driver spend vs allowance (fixed forecast T1+2 period)</t>
  </si>
  <si>
    <t>Table A4.7: IWW volume driver spend vs allowance (fixed forecast)</t>
  </si>
  <si>
    <t>Table A4.8a: TPWW spend vs allowance</t>
  </si>
  <si>
    <t>Table A4.8b: TPWW scheme expenditure breakdown</t>
  </si>
  <si>
    <t>Table A4.9: Undergrounding/DNO mitigation volume driver spend vs allowance (fixed forecast)</t>
  </si>
  <si>
    <t>Table A4.10: NGET TO BWW forecast spend vs allowance (incl. RPE)</t>
  </si>
  <si>
    <t xml:space="preserve">Table A4.11: SWW construction cost forecast (not yet approved) </t>
  </si>
  <si>
    <t xml:space="preserve">Table A4.12: SWW pre-construction cost forecast </t>
  </si>
  <si>
    <t xml:space="preserve">Table A4.13: SWW pre-construction cost forecast (not yet approved) </t>
  </si>
  <si>
    <t>Table A4.14. NGET TO Non-variant costs spend vs allowance (incl. RPE)</t>
  </si>
  <si>
    <t>Table A4.15: NGET TO NLR expenditure and allowance</t>
  </si>
  <si>
    <t>Figure A4.1: Actual and forecast expenditure vs TO forecast NLR allowance</t>
  </si>
  <si>
    <t>Figure A4.2: Evolution of NGET TO’s RIIO-ET1 eight year NLR forecasts</t>
  </si>
  <si>
    <t>Table A4.16: Factors contributing to RIIO-ET1 forecast position 2017RRP vs 2018RRP</t>
  </si>
  <si>
    <t xml:space="preserve">Output requirement </t>
  </si>
  <si>
    <t xml:space="preserve">RIIO measure </t>
  </si>
  <si>
    <t xml:space="preserve">TO’s Performance </t>
  </si>
  <si>
    <t xml:space="preserve">i Safety </t>
  </si>
  <si>
    <t xml:space="preserve">Comply with Health &amp; Safety Executive law </t>
  </si>
  <si>
    <t xml:space="preserve">To meet all safety legislation requirements. </t>
  </si>
  <si>
    <t>All met</t>
  </si>
  <si>
    <t>ii Reliability</t>
  </si>
  <si>
    <t xml:space="preserve">Minimise how much electricity is lost to our customers because of failures of the assets on the network </t>
  </si>
  <si>
    <t>2017/18 targets</t>
  </si>
  <si>
    <t>NGET: less than 316 MWh</t>
  </si>
  <si>
    <t>All below target</t>
  </si>
  <si>
    <t>SPT: less than 225 MWh</t>
  </si>
  <si>
    <t>SHET: less than 120 MWh</t>
  </si>
  <si>
    <t xml:space="preserve">iii Availability </t>
  </si>
  <si>
    <t>Implement the Network Access Policy[1]</t>
  </si>
  <si>
    <t xml:space="preserve">Implement and maintain policy. </t>
  </si>
  <si>
    <t xml:space="preserve">iv Environmental benefits </t>
  </si>
  <si>
    <t>Minimise SF6 greenhouse gas emissions</t>
  </si>
  <si>
    <t>2017/18 limits[2]</t>
  </si>
  <si>
    <t>Reward/penalty based on the non-traded carbon price for carbon equivalent emissions.</t>
  </si>
  <si>
    <t>NGET:  12,449.9 tCO2e</t>
  </si>
  <si>
    <t>All below limits [3]</t>
  </si>
  <si>
    <t>SPT:     782.1 tCO2e</t>
  </si>
  <si>
    <t>SHET:   340.2 tCO2e</t>
  </si>
  <si>
    <t>Performance band:</t>
  </si>
  <si>
    <t>Financial reward[4]</t>
  </si>
  <si>
    <t>Annual funding of up to £4m will be available in each scheme year.</t>
  </si>
  <si>
    <t>SPT:    Proactive (69%)</t>
  </si>
  <si>
    <t>SPT:   none</t>
  </si>
  <si>
    <t>NGET:  Proactive (68%)</t>
  </si>
  <si>
    <t>NGET: none</t>
  </si>
  <si>
    <t>SHET:  Leadership (81%)</t>
  </si>
  <si>
    <t>SHET: £4m</t>
  </si>
  <si>
    <t xml:space="preserve">Publish annual progress on </t>
  </si>
  <si>
    <t>No financial incentive</t>
  </si>
  <si>
    <t>·         Business Carbon Footprint[5]</t>
  </si>
  <si>
    <t xml:space="preserve">v Customer satisfaction </t>
  </si>
  <si>
    <t xml:space="preserve"> </t>
  </si>
  <si>
    <t>NGET: 7.74/10</t>
  </si>
  <si>
    <t>Customer Satisfaction Survey (NGET only) and Stakeholder Satisfaction Survey (all)</t>
  </si>
  <si>
    <t>NGET: 7.88/10</t>
  </si>
  <si>
    <t>SPT: 8.3/10</t>
  </si>
  <si>
    <t>SHET: 8.0/10</t>
  </si>
  <si>
    <t>Stakeholder engagement discretionary reward</t>
  </si>
  <si>
    <t>NGET:  5.1/10</t>
  </si>
  <si>
    <t>Neutral point:     5.0/10</t>
  </si>
  <si>
    <t>SPT:    6.4/10</t>
  </si>
  <si>
    <t>SHET:  3.25/10</t>
  </si>
  <si>
    <t xml:space="preserve">vi Timely connections </t>
  </si>
  <si>
    <t>The timely meeting of existing licence requirements in relation to delivering new generation &amp; new demand connections.</t>
  </si>
  <si>
    <t>Financial incentives apply to SPT/SHET only; no financial incentive on NGET as it is the contractual interface with customers.</t>
  </si>
  <si>
    <t>All new or modified offers provided to customers within the 90 days.[6]</t>
  </si>
  <si>
    <t>vii Connection works and Wider works</t>
  </si>
  <si>
    <t xml:space="preserve">NGET (TO): Connection of new generation </t>
  </si>
  <si>
    <t>·         Baseline target: 33.7GW[7]</t>
  </si>
  <si>
    <t>These measures are subject to company specific volume driver mechanisms.</t>
  </si>
  <si>
    <t>Construction of new OHL to accommodate new customers</t>
  </si>
  <si>
    <t>Further detail is provided in the section below and in the relevant company appendices.</t>
  </si>
  <si>
    <t xml:space="preserve">NGET (TO): Construction of new super grid transformers (SGT) </t>
  </si>
  <si>
    <t xml:space="preserve">NGET (TO): Incremental Wider Works to strengthen specific boundaries </t>
  </si>
  <si>
    <t>SPT: New generation connections (MW)</t>
  </si>
  <si>
    <t xml:space="preserve">These measures are subject to company specific volume driver mechanisms. </t>
  </si>
  <si>
    <t>SPT: New network capacity (MVA)</t>
  </si>
  <si>
    <t>SHET: New network capacity (MVA)</t>
  </si>
  <si>
    <t>Further detail is provided in the relevant appendices.</t>
  </si>
  <si>
    <t xml:space="preserve">Delivery of Baseline Wider Works (BWW) </t>
  </si>
  <si>
    <t xml:space="preserve">Delivery of  Strategic Wider Works (SWW) </t>
  </si>
  <si>
    <t xml:space="preserve">NGET: Progressing five projects which NGET expects to meet the criteria of the SWW arrangements[9].  </t>
  </si>
  <si>
    <t xml:space="preserve">[1] In June 2015 the Authority approved a single common NAP for Scotland, applicable to both SPT and SHET, and a separate NAP for England and Wales, capturing NGET’s functions of SO and TO.  </t>
  </si>
  <si>
    <t>[2] The target for SF6 leakage increases as the number of assets on the network using SF6 increases.</t>
  </si>
  <si>
    <t xml:space="preserve">[3] This is the first year that SHET have achieved a reduction in leakage rates relative to the pre-agreed annual limit (326.8MW).  </t>
  </si>
  <si>
    <t>[4] https://www.ofgem.gov.uk/publications-and-updates/decision-riio-t1-environmental-discretionary-reward-2017-18-scheme-year</t>
  </si>
  <si>
    <t xml:space="preserve">[5] Total BCF (tonnes per CO2 equivalent) in 2017-18: 2,197,699; Total BCF in 2016-17: 2,384,362; Total BCF in 2015-16: 2,911,307; Total BCF in 2014-15: 3,151,539. </t>
  </si>
  <si>
    <t>[6] SPT reports that one final offer was delivered late, with the draft being delivered early, but no customer impact was recorded as the customer received their offer on time.</t>
  </si>
  <si>
    <t xml:space="preserve">[7] The baseline assumed 33.7GW of generation would connect during the 8-year period, which was based on an energy outlook premised on the 2012 Gone Green scenario and NGET’s 2012 Business Plan. </t>
  </si>
  <si>
    <t>[8] The MPR confirmed that SPT propose to deliver an alternative Voltage Control scheme (420MVAr) in lieu of delivering Kilmarnock South scheme and will utilise the baseline funding accordingly.</t>
  </si>
  <si>
    <t>[9] The connection of the Hinkley-Seabank project, the North West Coast Connection at Moorside, the Eastern HVDC link from Scotland to England, a new east–west circuit between the north east of England and Lancashire, and new transmission route Between South London and the South East Coast.</t>
  </si>
  <si>
    <r>
      <t>Environmental Discretionary Reward (EDR)</t>
    </r>
    <r>
      <rPr>
        <sz val="9"/>
        <color theme="1"/>
        <rFont val="Verdana"/>
        <family val="2"/>
      </rPr>
      <t xml:space="preserve"> 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</si>
  <si>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>Transmission Losses</t>
    </r>
    <r>
      <rPr>
        <b/>
        <sz val="9"/>
        <color rgb="FF000000"/>
        <rFont val="Verdana"/>
        <family val="2"/>
      </rPr>
      <t xml:space="preserve"> 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</si>
  <si>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>NGET Customer 6.9/10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</si>
  <si>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 xml:space="preserve">NGET Stakeholder 7.4/10 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</si>
  <si>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>SPT Stakeholder 7.4/10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</si>
  <si>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>SHET Stakeholder  7.4/10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</si>
  <si>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i/>
        <sz val="9"/>
        <color rgb="FF000000"/>
        <rFont val="Verdana"/>
        <family val="2"/>
      </rPr>
      <t>Current T1 forecast: 12.5GW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</si>
  <si>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>Baseline target: 215.4km OHL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</si>
  <si>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i/>
        <sz val="9"/>
        <color rgb="FF000000"/>
        <rFont val="Verdana"/>
        <family val="2"/>
      </rPr>
      <t>Current T1 forecast: 41.4km OHL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</si>
  <si>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>Baseline target: 72 SGT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</si>
  <si>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i/>
        <sz val="9"/>
        <color rgb="FF000000"/>
        <rFont val="Verdana"/>
        <family val="2"/>
      </rPr>
      <t>Current T1 forecast: 40 SGT</t>
    </r>
  </si>
  <si>
    <r>
      <t>Construction of new OHL to accommodate new customers.</t>
    </r>
    <r>
      <rPr>
        <sz val="9"/>
        <color rgb="FF000000"/>
        <rFont val="Verdana"/>
        <family val="2"/>
      </rPr>
      <t xml:space="preserve"> 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</si>
  <si>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>Baseline target: 27km OHL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</si>
  <si>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i/>
        <sz val="9"/>
        <color rgb="FF000000"/>
        <rFont val="Verdana"/>
        <family val="2"/>
      </rPr>
      <t>Current T1 forecast: 5.42km OHL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</si>
  <si>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>Baseline target of 23GW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</si>
  <si>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i/>
        <sz val="9"/>
        <color rgb="FF000000"/>
        <rFont val="Verdana"/>
        <family val="2"/>
      </rPr>
      <t>Current T1 forecast: 11GW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</si>
  <si>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>Baseline threshold: 2,503MW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</si>
  <si>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i/>
        <sz val="9"/>
        <color rgb="FF000000"/>
        <rFont val="Verdana"/>
        <family val="2"/>
      </rPr>
      <t>Current T1 forecast: 1,620MW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</si>
  <si>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>Baseline threshold: 1,073MVa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</si>
  <si>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i/>
        <sz val="9"/>
        <color rgb="FF000000"/>
        <rFont val="Verdana"/>
        <family val="2"/>
      </rPr>
      <t>Current T1 forecast: 3,482MVa</t>
    </r>
  </si>
  <si>
    <r>
      <t xml:space="preserve">SHET: New generation connections </t>
    </r>
    <r>
      <rPr>
        <b/>
        <sz val="8"/>
        <color rgb="FF000000"/>
        <rFont val="Verdana"/>
        <family val="2"/>
      </rPr>
      <t>(MW)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</si>
  <si>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>Baseline threshold: 1,168MW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</si>
  <si>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i/>
        <sz val="9"/>
        <color rgb="FF000000"/>
        <rFont val="Verdana"/>
        <family val="2"/>
      </rPr>
      <t>Current T1 forecast: 1,572MW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</si>
  <si>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sz val="9"/>
        <color rgb="FF000000"/>
        <rFont val="Verdana"/>
        <family val="2"/>
      </rPr>
      <t>Baseline threshold: 1,006MVa</t>
    </r>
  </si>
  <si>
    <r>
      <t>·</t>
    </r>
    <r>
      <rPr>
        <sz val="7"/>
        <color rgb="FF000000"/>
        <rFont val="Times New Roman"/>
        <family val="1"/>
      </rPr>
      <t xml:space="preserve">         </t>
    </r>
    <r>
      <rPr>
        <i/>
        <sz val="9"/>
        <color rgb="FF000000"/>
        <rFont val="Verdana"/>
        <family val="2"/>
      </rPr>
      <t>Current T1 forecast: 4,179MVa</t>
    </r>
  </si>
  <si>
    <r>
      <t>SHET:</t>
    </r>
    <r>
      <rPr>
        <sz val="8.5"/>
        <color rgb="FF000000"/>
        <rFont val="Verdana"/>
        <family val="2"/>
      </rPr>
      <t xml:space="preserve"> All BWW outputs delivered on time.</t>
    </r>
  </si>
  <si>
    <r>
      <t>NGET (TO)</t>
    </r>
    <r>
      <rPr>
        <sz val="8.5"/>
        <color rgb="FF000000"/>
        <rFont val="Verdana"/>
        <family val="2"/>
      </rPr>
      <t xml:space="preserve">: Four BWW outputs delivered on time. The WHVDC link is delayed. </t>
    </r>
  </si>
  <si>
    <r>
      <t xml:space="preserve">SPT: </t>
    </r>
    <r>
      <rPr>
        <sz val="8.5"/>
        <color rgb="FF000000"/>
        <rFont val="Verdana"/>
        <family val="2"/>
      </rPr>
      <t>No approved SWW projects or potential SWW projects within RIIO-ET1.</t>
    </r>
  </si>
  <si>
    <r>
      <t xml:space="preserve">SHET: </t>
    </r>
    <r>
      <rPr>
        <sz val="8.5"/>
        <color rgb="FF000000"/>
        <rFont val="Verdana"/>
        <family val="2"/>
      </rPr>
      <t>Based on current information, all three approved SWW projects have been delivered.</t>
    </r>
    <r>
      <rPr>
        <b/>
        <sz val="8.5"/>
        <color rgb="FF000000"/>
        <rFont val="Verdana"/>
        <family val="2"/>
      </rPr>
      <t xml:space="preserve"> </t>
    </r>
  </si>
  <si>
    <r>
      <rPr>
        <b/>
        <sz val="10"/>
        <color theme="1"/>
        <rFont val="Verdana"/>
        <family val="2"/>
      </rPr>
      <t>SPT</t>
    </r>
    <r>
      <rPr>
        <sz val="10"/>
        <color theme="1"/>
        <rFont val="Verdana"/>
        <family val="2"/>
      </rPr>
      <t xml:space="preserve">: Three BWW outputs delivered on time. The WHVDC link is forecast to be delivered to a revised completion date. The Kilmarnock South scheme is the subject of a substitution.[8] </t>
    </r>
  </si>
  <si>
    <r>
      <t>Table 2: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TO performance under the SEI</t>
    </r>
  </si>
  <si>
    <r>
      <t>Table 10 - BCF in terms of tonnes of CO</t>
    </r>
    <r>
      <rPr>
        <b/>
        <vertAlign val="subscript"/>
        <sz val="10"/>
        <color theme="1"/>
        <rFont val="Verdana"/>
        <family val="2"/>
      </rPr>
      <t>2</t>
    </r>
    <r>
      <rPr>
        <b/>
        <sz val="10"/>
        <color theme="1"/>
        <rFont val="Verdana"/>
        <family val="2"/>
      </rPr>
      <t xml:space="preserve"> equivalent per licensee in 2013-18</t>
    </r>
  </si>
  <si>
    <t>Year</t>
  </si>
  <si>
    <t>NGET</t>
  </si>
  <si>
    <t>SHET</t>
  </si>
  <si>
    <t>SPT</t>
  </si>
  <si>
    <t>2013-14</t>
  </si>
  <si>
    <t>2014-15</t>
  </si>
  <si>
    <t>2015-16</t>
  </si>
  <si>
    <t>2016-17</t>
  </si>
  <si>
    <t>2017-18</t>
  </si>
  <si>
    <t>Score out of 10</t>
  </si>
  <si>
    <t xml:space="preserve">SPT </t>
  </si>
  <si>
    <t xml:space="preserve">NGET </t>
  </si>
  <si>
    <t>Table 11 – Historical annual losses from the GB transmission system</t>
  </si>
  <si>
    <r>
      <t xml:space="preserve">Table 3: Performance Scores for the SSO </t>
    </r>
    <r>
      <rPr>
        <b/>
        <sz val="9"/>
        <color theme="1"/>
        <rFont val="Verdana"/>
        <family val="2"/>
      </rPr>
      <t>Survey</t>
    </r>
  </si>
  <si>
    <t>16/17</t>
  </si>
  <si>
    <t>17/18</t>
  </si>
  <si>
    <t>Baseline</t>
  </si>
  <si>
    <t>Losses (%)</t>
  </si>
  <si>
    <t xml:space="preserve">Survey Scores </t>
  </si>
  <si>
    <t xml:space="preserve">SHET </t>
  </si>
  <si>
    <t>GB losses</t>
  </si>
  <si>
    <t xml:space="preserve">KPI Scores </t>
  </si>
  <si>
    <t>External Assurance</t>
  </si>
  <si>
    <t>Exceeding</t>
  </si>
  <si>
    <t>N/A</t>
  </si>
  <si>
    <t>Compliant</t>
  </si>
  <si>
    <r>
      <t>Table 4: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 xml:space="preserve">TO financial performance under the SSO </t>
    </r>
  </si>
  <si>
    <t>£m, 2009-10 prices</t>
  </si>
  <si>
    <t xml:space="preserve">Table 5: ENS performance </t>
  </si>
  <si>
    <t>MWh</t>
  </si>
  <si>
    <t>% below target</t>
  </si>
  <si>
    <r>
      <t>Table 6: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 xml:space="preserve">TO financial performance under ENS </t>
    </r>
  </si>
  <si>
    <r>
      <t>Table 7: SF</t>
    </r>
    <r>
      <rPr>
        <b/>
        <vertAlign val="sub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 xml:space="preserve"> performance </t>
    </r>
  </si>
  <si>
    <t>% vs target</t>
  </si>
  <si>
    <r>
      <t>Table 8: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TO financial performance under SF</t>
    </r>
    <r>
      <rPr>
        <b/>
        <vertAlign val="subscript"/>
        <sz val="10"/>
        <color rgb="FF000000"/>
        <rFont val="Verdana"/>
        <family val="2"/>
      </rPr>
      <t>6</t>
    </r>
    <r>
      <rPr>
        <b/>
        <sz val="10"/>
        <color rgb="FF000000"/>
        <rFont val="Verdana"/>
        <family val="2"/>
      </rPr>
      <t xml:space="preserve"> </t>
    </r>
  </si>
  <si>
    <t>Table 9: Output incentive mechanisms – indicative cumulative revenue rewards and penalties for 2013-18</t>
  </si>
  <si>
    <t>Cumulative reward or penalty</t>
  </si>
  <si>
    <t xml:space="preserve">Total </t>
  </si>
  <si>
    <t>Total all mechanisms</t>
  </si>
  <si>
    <t>Table 12 – Company activity under the NIA</t>
  </si>
  <si>
    <t>Actual allowance claimed for the year</t>
  </si>
  <si>
    <t>(£m, nominal prices)</t>
  </si>
  <si>
    <t>Company</t>
  </si>
  <si>
    <t>Total number of projects since 2013</t>
  </si>
  <si>
    <t>13-14</t>
  </si>
  <si>
    <t>14-15</t>
  </si>
  <si>
    <t>15-16</t>
  </si>
  <si>
    <t>16-17</t>
  </si>
  <si>
    <t>17-18</t>
  </si>
  <si>
    <t>Table 13 – Projects selected for funding in the 2018 NIC</t>
  </si>
  <si>
    <t>Project Title</t>
  </si>
  <si>
    <t>Lead company</t>
  </si>
  <si>
    <t>NIC funding awarded (£m)</t>
  </si>
  <si>
    <t>Total project costs (£m)*</t>
  </si>
  <si>
    <t>Project end date</t>
  </si>
  <si>
    <t>Black Start from Distributed Energy Resources (DER)</t>
  </si>
  <si>
    <t xml:space="preserve">The Finance annex is available here: https://www.ofgem.gov.uk/publications-and-updates/regulatory-financial-performance-annex-riio-1-annual-reports-2017-18 </t>
  </si>
  <si>
    <t>Figure 1: RoRE based on Notional Gearing – RIIO-ET1 period</t>
  </si>
  <si>
    <t>Table 14 – RoRE based on Notional Gearing – RIIO-ET1 period</t>
  </si>
  <si>
    <t>NGET TO</t>
  </si>
  <si>
    <t>RIIO-ET1 operational RoRE</t>
  </si>
  <si>
    <t>Financing and tax performance</t>
  </si>
  <si>
    <t>Total RoRE</t>
  </si>
  <si>
    <t>£m, 2017-18 prices </t>
  </si>
  <si>
    <r>
      <t xml:space="preserve">Current RIIO-ET1 company forecast </t>
    </r>
    <r>
      <rPr>
        <i/>
        <sz val="8"/>
        <color rgb="FF000000"/>
        <rFont val="Verdana"/>
        <family val="2"/>
      </rPr>
      <t>(company adjustments applied, pre true-up)</t>
    </r>
    <r>
      <rPr>
        <b/>
        <vertAlign val="superscript"/>
        <sz val="8"/>
        <color theme="1"/>
        <rFont val="Verdana"/>
        <family val="2"/>
      </rPr>
      <t xml:space="preserve"> </t>
    </r>
    <r>
      <rPr>
        <b/>
        <vertAlign val="superscript"/>
        <sz val="9"/>
        <color theme="1"/>
        <rFont val="Verdana"/>
        <family val="2"/>
      </rPr>
      <t>†</t>
    </r>
  </si>
  <si>
    <t>Allowance</t>
  </si>
  <si>
    <t>Expenditure</t>
  </si>
  <si>
    <t>Difference</t>
  </si>
  <si>
    <t>£m</t>
  </si>
  <si>
    <t>%</t>
  </si>
  <si>
    <t>NGET (TO)</t>
  </si>
  <si>
    <t>Total</t>
  </si>
  <si>
    <t>† The figures are based upon the TOs’ published values. Small rounding errors may exist.</t>
  </si>
  <si>
    <t>ACTUAL</t>
  </si>
  <si>
    <t>FORECAST</t>
  </si>
  <si>
    <t>Actual expenditure</t>
  </si>
  <si>
    <t>TOTAL</t>
  </si>
  <si>
    <t>Forecast expenditure</t>
  </si>
  <si>
    <t xml:space="preserve">ToTEX allowance 2009/10 </t>
  </si>
  <si>
    <t>Forecast adjusted allowance</t>
  </si>
  <si>
    <t>TOTEX allowance (£/m) 2017/18</t>
  </si>
  <si>
    <t>Controllable opex (£/m) 2017/18</t>
  </si>
  <si>
    <t>CAPEX (£/m) 2017/18</t>
  </si>
  <si>
    <t>TOTEX expenditure (actual and forecast) (£/m)</t>
  </si>
  <si>
    <r>
      <t>Table A1.1: SPT current view of totex vs forecast allowance (pre true-up)</t>
    </r>
    <r>
      <rPr>
        <b/>
        <u/>
        <sz val="10"/>
        <color rgb="FFFF0000"/>
        <rFont val="Verdana"/>
        <family val="2"/>
      </rPr>
      <t xml:space="preserve"> </t>
    </r>
  </si>
  <si>
    <t>Figure A2.1: Uncertainty mechanism movement: NGET TO current view of allowances for the T1+2 period (fixed forecast to RRP18 forecast).</t>
  </si>
  <si>
    <t>£m, 2017-18 Prices</t>
  </si>
  <si>
    <t xml:space="preserve">Cost </t>
  </si>
  <si>
    <t>Forecast allowance</t>
  </si>
  <si>
    <t>Actual &amp; forecast</t>
  </si>
  <si>
    <r>
      <t>expenditure</t>
    </r>
    <r>
      <rPr>
        <b/>
        <vertAlign val="superscript"/>
        <sz val="9"/>
        <color theme="1"/>
        <rFont val="Verdana"/>
        <family val="2"/>
      </rPr>
      <t>†</t>
    </r>
  </si>
  <si>
    <t>Performance</t>
  </si>
  <si>
    <t>RRP17 forecast</t>
  </si>
  <si>
    <t>RRP18 forecast</t>
  </si>
  <si>
    <t>T1+2 Variance (e-b)</t>
  </si>
  <si>
    <t xml:space="preserve">Load related </t>
  </si>
  <si>
    <t>i. Opening allowance 1 April 2013</t>
  </si>
  <si>
    <t>£m, 2017-18 prices</t>
  </si>
  <si>
    <t>a. T1</t>
  </si>
  <si>
    <t>b. T1 +2 (fixed)</t>
  </si>
  <si>
    <t>c. TOTAL (a+b)</t>
  </si>
  <si>
    <t>d. T1</t>
  </si>
  <si>
    <t>e. T1 +2 (updated)</t>
  </si>
  <si>
    <t>f. NGET TOTAL (d+e)</t>
  </si>
  <si>
    <t>ii. MPR impact</t>
  </si>
  <si>
    <t>Generation</t>
  </si>
  <si>
    <t>iii. Green Economy Fund (GEF)</t>
  </si>
  <si>
    <t>iii. ‘Hand back’</t>
  </si>
  <si>
    <t>Demand</t>
  </si>
  <si>
    <t xml:space="preserve">iv. Additional Direct Funding (2017 AIP) </t>
  </si>
  <si>
    <t>IWW (excl TPWW)</t>
  </si>
  <si>
    <t>v. Opening allowance 2017-18 (i+ii+iii+iv)</t>
  </si>
  <si>
    <t>Undergrounding &amp; DNO mitigation</t>
  </si>
  <si>
    <t>vi. TO view of UM adjustments (2018 RRP)</t>
  </si>
  <si>
    <t>Current T1 forecast (v+vi)</t>
  </si>
  <si>
    <t>Non Load related</t>
  </si>
  <si>
    <t>ii. Additional Direct Funding (2017 AIP)</t>
  </si>
  <si>
    <t>iii. Opening allowance 2017-18 (i+ii)</t>
  </si>
  <si>
    <t>iv. TO view of UM adjustments</t>
  </si>
  <si>
    <t>Current T1 forecast (iii+iv)</t>
  </si>
  <si>
    <t>Non-op capex</t>
  </si>
  <si>
    <t xml:space="preserve">Current T1 forecast </t>
  </si>
  <si>
    <t xml:space="preserve">Opex </t>
  </si>
  <si>
    <t>i.  Opening allowance 1 April 2013</t>
  </si>
  <si>
    <t>ii. Additional Direct Funding</t>
  </si>
  <si>
    <t>iii. TO view of UM adjustments</t>
  </si>
  <si>
    <t>Current T1 forecast (i+ii+iii)</t>
  </si>
  <si>
    <t>70 (35%)</t>
  </si>
  <si>
    <t>Published RRP values</t>
  </si>
  <si>
    <t>(small rounding errors may exist)</t>
  </si>
  <si>
    <t>† LR figures do include the current forecast of contributions received to date/forecast to be received from customers across the RIIO-ET1 period (£90 million).</t>
  </si>
  <si>
    <t>† LR figures do include the current forecast of contributions received to date/forecast to be received from customers across the RIIO-ET1 period (£95 million).</t>
  </si>
  <si>
    <t>Load-Related Mechanism</t>
  </si>
  <si>
    <t>a. Price Control</t>
  </si>
  <si>
    <t>b. External</t>
  </si>
  <si>
    <t>Total Impact (a+b)</t>
  </si>
  <si>
    <t>Efficiency Examples</t>
  </si>
  <si>
    <t>£m 2017/18 prices</t>
  </si>
  <si>
    <t>Generation Connection (6F)</t>
  </si>
  <si>
    <t>Local Demand volume Driver (6L)</t>
  </si>
  <si>
    <t>Incremental Wider Works (6J)</t>
  </si>
  <si>
    <t>£ billion, 2017-18 Prices</t>
  </si>
  <si>
    <t>RRP 17</t>
  </si>
  <si>
    <t>RRP 18</t>
  </si>
  <si>
    <t xml:space="preserve">Difference </t>
  </si>
  <si>
    <t>TPWW (6J)</t>
  </si>
  <si>
    <t>-</t>
  </si>
  <si>
    <t>Non-load related</t>
  </si>
  <si>
    <t>a. Current forecast of T1 expenditure</t>
  </si>
  <si>
    <t>DNO Volume Driver (6k)</t>
  </si>
  <si>
    <t>nr</t>
  </si>
  <si>
    <t>b. Current forecast of T1 allowance</t>
  </si>
  <si>
    <t>Undergrounding provision (6k)</t>
  </si>
  <si>
    <t>Performance (a-b)</t>
  </si>
  <si>
    <t>Baseline Wider Works (6I)</t>
  </si>
  <si>
    <t>non-variant</t>
  </si>
  <si>
    <t>-758 underspend</t>
  </si>
  <si>
    <t>-380</t>
  </si>
  <si>
    <t>overspend</t>
  </si>
  <si>
    <t>underspend</t>
  </si>
  <si>
    <r>
      <t>expenditure</t>
    </r>
    <r>
      <rPr>
        <i/>
        <sz val="8"/>
        <color theme="1"/>
        <rFont val="Calibri"/>
        <family val="2"/>
      </rPr>
      <t>††</t>
    </r>
  </si>
  <si>
    <t>iii. Voluntary Deferral</t>
  </si>
  <si>
    <t>vi. TO view of UM adjustments (RRP 18)</t>
  </si>
  <si>
    <t>ii. ISS reopener (2017 AIP)</t>
  </si>
  <si>
    <t>iii. Voluntary deferral</t>
  </si>
  <si>
    <t>iv. Opening allowance 2017-18 (i+ii+iii)</t>
  </si>
  <si>
    <t>iv. TO view of UM adjustments†</t>
  </si>
  <si>
    <t>Current T1 forecast (iv+v)</t>
  </si>
  <si>
    <t xml:space="preserve">† Mitigating the impact of pre-existing infrastructure and Physical Site Security.  </t>
  </si>
  <si>
    <t>†† LR figures do include the current forecast of contributions received to date/forecast to be received from customers across the RIIO-ET1 period (£239 million).</t>
  </si>
  <si>
    <t xml:space="preserve">Cost category  </t>
  </si>
  <si>
    <t>A</t>
  </si>
  <si>
    <t>B</t>
  </si>
  <si>
    <t>C</t>
  </si>
  <si>
    <t>D = B-A</t>
  </si>
  <si>
    <t>E = (B+C)-A</t>
  </si>
  <si>
    <t xml:space="preserve">Cost category </t>
  </si>
  <si>
    <t>TOTEX</t>
  </si>
  <si>
    <r>
      <t>(RRP reference)</t>
    </r>
    <r>
      <rPr>
        <i/>
        <sz val="9"/>
        <color rgb="FF000000"/>
        <rFont val="Calibri"/>
        <family val="2"/>
      </rPr>
      <t xml:space="preserve"> </t>
    </r>
  </si>
  <si>
    <r>
      <t>(RRP reference)</t>
    </r>
    <r>
      <rPr>
        <b/>
        <i/>
        <sz val="9"/>
        <color rgb="FF000000"/>
        <rFont val="Calibri"/>
        <family val="2"/>
      </rPr>
      <t xml:space="preserve"> </t>
    </r>
  </si>
  <si>
    <t>£m,  2017/18 Prices</t>
  </si>
  <si>
    <t>8 year forecast allowed Totex</t>
  </si>
  <si>
    <t>T1 forecast expenditure: T1 delivery</t>
  </si>
  <si>
    <t>T1 forecast expenditure: delivery beyond T1</t>
  </si>
  <si>
    <t xml:space="preserve">T1 Performance </t>
  </si>
  <si>
    <t xml:space="preserve">Total cost Performance </t>
  </si>
  <si>
    <t>T1 forecast expenditure: T1+2 delivery</t>
  </si>
  <si>
    <t>Transmission connection assets (LR1 &amp; LR2)</t>
  </si>
  <si>
    <t>Transmission connection assets</t>
  </si>
  <si>
    <t>Generation connection volume driver: Sole use  (LR9 &amp; LR10)</t>
  </si>
  <si>
    <t>(LR1 &amp; LR2)</t>
  </si>
  <si>
    <t xml:space="preserve">Generation connection volume driver: Shared use (LR11) </t>
  </si>
  <si>
    <t xml:space="preserve">Generation connection volume driver: Sole use  </t>
  </si>
  <si>
    <t>Plus IRM adjustment</t>
  </si>
  <si>
    <t xml:space="preserve"> (+26)</t>
  </si>
  <si>
    <t xml:space="preserve"> (+11)</t>
  </si>
  <si>
    <t>(LR5 &amp; LR6)</t>
  </si>
  <si>
    <t>Generation connection volume driver: Shared use (LR12)</t>
  </si>
  <si>
    <t xml:space="preserve">Plus IRM adjustment </t>
  </si>
  <si>
    <t xml:space="preserve"> (+6)</t>
  </si>
  <si>
    <t>Generation connection volume driver: Shared use (LR7 &amp; LR8)</t>
  </si>
  <si>
    <t>Baseline wider works connections  (LR21)</t>
  </si>
  <si>
    <r>
      <t>MSCDN (LR15)</t>
    </r>
    <r>
      <rPr>
        <b/>
        <vertAlign val="superscript"/>
        <sz val="9"/>
        <color theme="1"/>
        <rFont val="Verdana"/>
        <family val="2"/>
      </rPr>
      <t>†</t>
    </r>
  </si>
  <si>
    <t>Baseline wider works connections  (LR20)</t>
  </si>
  <si>
    <t>GSP reinforcement (LR13)</t>
  </si>
  <si>
    <t>SWW pre-construction activity only (LR20)</t>
  </si>
  <si>
    <t>Ex ante infrastructure:  onshore (LR3)</t>
  </si>
  <si>
    <t>Transmission System Services (LR22)</t>
  </si>
  <si>
    <t>Ex ante infrastructure: offshore (LR3)</t>
  </si>
  <si>
    <t>Total (excl current forecast of capital contributions)</t>
  </si>
  <si>
    <t>Shetland  (LR13)</t>
  </si>
  <si>
    <t>Current forecast of customer contributions</t>
  </si>
  <si>
    <t>Shared-use pre construction activity  (LR15)</t>
  </si>
  <si>
    <t>Adjusted total</t>
  </si>
  <si>
    <t xml:space="preserve">Approved SWW (LR18) </t>
  </si>
  <si>
    <t>capex only†</t>
  </si>
  <si>
    <t>SWW pre construction activity only (LR21)</t>
  </si>
  <si>
    <r>
      <t>Transmission System Services (LR22)</t>
    </r>
    <r>
      <rPr>
        <b/>
        <vertAlign val="superscript"/>
        <sz val="9"/>
        <color rgb="FF000000"/>
        <rFont val="Verdana"/>
        <family val="2"/>
      </rPr>
      <t xml:space="preserve"> </t>
    </r>
  </si>
  <si>
    <t>Pre True-up Total</t>
  </si>
  <si>
    <r>
      <t>1.</t>
    </r>
    <r>
      <rPr>
        <b/>
        <sz val="7"/>
        <color rgb="FF000000"/>
        <rFont val="Times New Roman"/>
        <family val="1"/>
      </rPr>
      <t xml:space="preserve">        </t>
    </r>
    <r>
      <rPr>
        <b/>
        <sz val="9"/>
        <color rgb="FF000000"/>
        <rFont val="Calibri"/>
        <family val="2"/>
      </rPr>
      <t>Adjusted total</t>
    </r>
  </si>
  <si>
    <t>Hand back</t>
  </si>
  <si>
    <t>2. Adjusted total</t>
  </si>
  <si>
    <t>£m, 2017/18 prices</t>
  </si>
  <si>
    <t>T1</t>
  </si>
  <si>
    <t xml:space="preserve">T2 </t>
  </si>
  <si>
    <t>3 (1+2)</t>
  </si>
  <si>
    <t>6 (4+5)</t>
  </si>
  <si>
    <t>LR1 expenditure</t>
  </si>
  <si>
    <t>Baseline allowance (pre CC)</t>
  </si>
  <si>
    <t>Original Forecast Customer Contributions</t>
  </si>
  <si>
    <t>Baseline allowance (post CC)</t>
  </si>
  <si>
    <t>Current forecast Customer Contributions</t>
  </si>
  <si>
    <t>Current view of expenditure</t>
  </si>
  <si>
    <t>Net current view of expenditure</t>
  </si>
  <si>
    <t xml:space="preserve">† Not including the handback. </t>
  </si>
  <si>
    <t>LR2 expenditure</t>
  </si>
  <si>
    <t>LR1 Allowance</t>
  </si>
  <si>
    <t>a. Sub total</t>
  </si>
  <si>
    <t>LR2 Allowance</t>
  </si>
  <si>
    <t xml:space="preserve">LR1 allowance </t>
  </si>
  <si>
    <t>n/a</t>
  </si>
  <si>
    <t>LR2 allowance</t>
  </si>
  <si>
    <t>Forecast “true-up” value (Col 6 - Col 3)</t>
  </si>
  <si>
    <t>b. Sub total</t>
  </si>
  <si>
    <t>TOTAL a-b</t>
  </si>
  <si>
    <r>
      <t>Table A3.7: excluded services true-up, including RPEs</t>
    </r>
    <r>
      <rPr>
        <b/>
        <sz val="9"/>
        <color rgb="FFFF0000"/>
        <rFont val="Calibri"/>
        <family val="2"/>
      </rPr>
      <t xml:space="preserve"> </t>
    </r>
  </si>
  <si>
    <t>(£m, 2017/18 prices)</t>
  </si>
  <si>
    <r>
      <t>a.</t>
    </r>
    <r>
      <rPr>
        <sz val="7"/>
        <color rgb="FF000000"/>
        <rFont val="Times New Roman"/>
        <family val="1"/>
      </rPr>
      <t xml:space="preserve">      </t>
    </r>
    <r>
      <rPr>
        <sz val="9"/>
        <color rgb="FF000000"/>
        <rFont val="Arial"/>
        <family val="2"/>
      </rPr>
      <t>LR5 expenditure</t>
    </r>
  </si>
  <si>
    <t xml:space="preserve">T1+2 </t>
  </si>
  <si>
    <t xml:space="preserve">b. LR5 allowance </t>
  </si>
  <si>
    <t>typical expenditure</t>
  </si>
  <si>
    <t>atypical expenditure</t>
  </si>
  <si>
    <r>
      <t>a.</t>
    </r>
    <r>
      <rPr>
        <b/>
        <sz val="7"/>
        <color rgb="FF000000"/>
        <rFont val="Times New Roman"/>
        <family val="1"/>
      </rPr>
      <t xml:space="preserve">      </t>
    </r>
    <r>
      <rPr>
        <b/>
        <sz val="9"/>
        <color rgb="FF000000"/>
        <rFont val="Arial"/>
        <family val="2"/>
      </rPr>
      <t>Total</t>
    </r>
  </si>
  <si>
    <t xml:space="preserve">typical allowance </t>
  </si>
  <si>
    <t>atypical allowance</t>
  </si>
  <si>
    <r>
      <t>b.</t>
    </r>
    <r>
      <rPr>
        <b/>
        <sz val="7"/>
        <color rgb="FF000000"/>
        <rFont val="Times New Roman"/>
        <family val="1"/>
      </rPr>
      <t xml:space="preserve">      </t>
    </r>
    <r>
      <rPr>
        <b/>
        <sz val="9"/>
        <color rgb="FF000000"/>
        <rFont val="Arial"/>
        <family val="2"/>
      </rPr>
      <t>Total</t>
    </r>
  </si>
  <si>
    <r>
      <t>a.</t>
    </r>
    <r>
      <rPr>
        <sz val="7"/>
        <color rgb="FF000000"/>
        <rFont val="Times New Roman"/>
        <family val="1"/>
      </rPr>
      <t xml:space="preserve">      </t>
    </r>
    <r>
      <rPr>
        <sz val="9"/>
        <color rgb="FF000000"/>
        <rFont val="Arial"/>
        <family val="2"/>
      </rPr>
      <t xml:space="preserve">LR7 expenditure </t>
    </r>
  </si>
  <si>
    <t xml:space="preserve">b. LR7 allowance </t>
  </si>
  <si>
    <r>
      <t>a.</t>
    </r>
    <r>
      <rPr>
        <sz val="7"/>
        <color rgb="FF000000"/>
        <rFont val="Times New Roman"/>
        <family val="1"/>
      </rPr>
      <t xml:space="preserve">      </t>
    </r>
    <r>
      <rPr>
        <sz val="9"/>
        <color rgb="FF000000"/>
        <rFont val="Arial"/>
        <family val="2"/>
      </rPr>
      <t>LR9 expenditure</t>
    </r>
  </si>
  <si>
    <t>LR11 expenditure</t>
  </si>
  <si>
    <t xml:space="preserve">b. LR9 allowance </t>
  </si>
  <si>
    <t>IRM expenditure</t>
  </si>
  <si>
    <t>c. Performance (a-b)</t>
  </si>
  <si>
    <r>
      <t>a.</t>
    </r>
    <r>
      <rPr>
        <b/>
        <sz val="7"/>
        <color rgb="FF000000"/>
        <rFont val="Times New Roman"/>
        <family val="1"/>
      </rPr>
      <t xml:space="preserve">      </t>
    </r>
    <r>
      <rPr>
        <b/>
        <sz val="9"/>
        <color rgb="FF000000"/>
        <rFont val="Arial"/>
        <family val="2"/>
      </rPr>
      <t xml:space="preserve">Expenditure </t>
    </r>
  </si>
  <si>
    <t>d. Estimated clawback (SPT value)</t>
  </si>
  <si>
    <t xml:space="preserve">LR11 allowance </t>
  </si>
  <si>
    <t>Adjusted performance (c+d)</t>
  </si>
  <si>
    <t>IRM allowance</t>
  </si>
  <si>
    <r>
      <t>b.</t>
    </r>
    <r>
      <rPr>
        <b/>
        <sz val="7"/>
        <color rgb="FF000000"/>
        <rFont val="Times New Roman"/>
        <family val="1"/>
      </rPr>
      <t xml:space="preserve">      </t>
    </r>
    <r>
      <rPr>
        <b/>
        <sz val="9"/>
        <color rgb="FF000000"/>
        <rFont val="Arial"/>
        <family val="2"/>
      </rPr>
      <t>Allowance</t>
    </r>
  </si>
  <si>
    <t xml:space="preserve"> £m, 2017-18 prices</t>
  </si>
  <si>
    <t xml:space="preserve">Allowance </t>
  </si>
  <si>
    <t xml:space="preserve"> Scheme name</t>
  </si>
  <si>
    <t>Net position K-S project only</t>
  </si>
  <si>
    <t>£m, 2017-18 prices (excl RPMs)</t>
  </si>
  <si>
    <t>Scottish series and shunt compensation</t>
  </si>
  <si>
    <t>East - West Upgrade</t>
  </si>
  <si>
    <t xml:space="preserve">Western HVDC </t>
  </si>
  <si>
    <t>Hunterston Kintyre link</t>
  </si>
  <si>
    <r>
      <t>a.</t>
    </r>
    <r>
      <rPr>
        <sz val="7"/>
        <color rgb="FF000000"/>
        <rFont val="Times New Roman"/>
        <family val="1"/>
      </rPr>
      <t xml:space="preserve">      </t>
    </r>
    <r>
      <rPr>
        <sz val="9"/>
        <color rgb="FF000000"/>
        <rFont val="Arial"/>
        <family val="2"/>
      </rPr>
      <t xml:space="preserve">expenditure </t>
    </r>
  </si>
  <si>
    <t>Kilmarnock South (not a ‘live’ project)</t>
  </si>
  <si>
    <t xml:space="preserve">b. LR15 allowance </t>
  </si>
  <si>
    <t xml:space="preserve">Kilmarnock South Substitute </t>
  </si>
  <si>
    <t>Table A3.19: revised Shetland spend vs allowance (LR13)</t>
  </si>
  <si>
    <t>Onshore</t>
  </si>
  <si>
    <t>Offshore</t>
  </si>
  <si>
    <t xml:space="preserve">b. LR13 allowance </t>
  </si>
  <si>
    <t xml:space="preserve">Capex Allowance </t>
  </si>
  <si>
    <t xml:space="preserve">Caithness Moray </t>
  </si>
  <si>
    <t>Beauly Mossford overhead line</t>
  </si>
  <si>
    <t>Kintyre Hunterston</t>
  </si>
  <si>
    <t xml:space="preserve">SWW pre construction </t>
  </si>
  <si>
    <t>(incl. future schemes)</t>
  </si>
  <si>
    <t>(excl. future schemes)</t>
  </si>
  <si>
    <t>Efficiency</t>
  </si>
  <si>
    <t>External</t>
  </si>
  <si>
    <t>Circumstantial</t>
  </si>
  <si>
    <t xml:space="preserve">Price control </t>
  </si>
  <si>
    <t>Total Impact</t>
  </si>
  <si>
    <t>Price Control</t>
  </si>
  <si>
    <t xml:space="preserve">Total Impact </t>
  </si>
  <si>
    <t>Demand Connections* (LR13)</t>
  </si>
  <si>
    <t>Demand Connections</t>
  </si>
  <si>
    <t>Generation Connections* (LR3/5/6/7/8)</t>
  </si>
  <si>
    <t>Generation Connections</t>
  </si>
  <si>
    <t>Baseline Wider Works (LR15/21)</t>
  </si>
  <si>
    <t>Baseline Wider Works</t>
  </si>
  <si>
    <t>SWW (LR20)</t>
  </si>
  <si>
    <t>GSP Reinforcement</t>
  </si>
  <si>
    <t xml:space="preserve">Other </t>
  </si>
  <si>
    <t>Infrastructure TSS</t>
  </si>
  <si>
    <t>Forecast Expenditure</t>
  </si>
  <si>
    <t>Overspend</t>
  </si>
  <si>
    <t>Y/Y Overspend Increase</t>
  </si>
  <si>
    <t/>
  </si>
  <si>
    <t>TO Actual Expenditure</t>
  </si>
  <si>
    <t>TO Forecast Expenditure</t>
  </si>
  <si>
    <t>TO forecast adjusted allowance</t>
  </si>
  <si>
    <t>Overspend/Underspend Category</t>
  </si>
  <si>
    <t>Year on Year Change</t>
  </si>
  <si>
    <t>RIIO-T1 Allowance</t>
  </si>
  <si>
    <t>Changes</t>
  </si>
  <si>
    <t>i Work volume changes</t>
  </si>
  <si>
    <t>ii Work cost changes</t>
  </si>
  <si>
    <t>iii Work type changes</t>
  </si>
  <si>
    <t>iv Work schedule change</t>
  </si>
  <si>
    <t>v Other</t>
  </si>
  <si>
    <t>Total RIIO-T1 Overspend, £m 2017/18 Prices</t>
  </si>
  <si>
    <t>Work volume changes</t>
  </si>
  <si>
    <t>Work cost changes</t>
  </si>
  <si>
    <t>Work type changes</t>
  </si>
  <si>
    <t>Work schedule change</t>
  </si>
  <si>
    <t>Other</t>
  </si>
  <si>
    <t>D</t>
  </si>
  <si>
    <t>E = B-A</t>
  </si>
  <si>
    <t>F =(B+C)-A</t>
  </si>
  <si>
    <t>£m,  2017/18 Prices*</t>
  </si>
  <si>
    <t>Forecast allowed totex</t>
  </si>
  <si>
    <t>T1 forecast expenditure: &gt;T1+2 delivery</t>
  </si>
  <si>
    <r>
      <t>T1 forecast expenditure: T1 delivery</t>
    </r>
    <r>
      <rPr>
        <vertAlign val="superscript"/>
        <sz val="9"/>
        <color rgb="FF000000"/>
        <rFont val="Calibri"/>
        <family val="2"/>
      </rPr>
      <t xml:space="preserve"> </t>
    </r>
  </si>
  <si>
    <t>T1 forecast expenditure: T2 delivery</t>
  </si>
  <si>
    <t>“Excluded services” (LR1 &amp; LR2)</t>
  </si>
  <si>
    <t xml:space="preserve">Generation connections  (LR4)** </t>
  </si>
  <si>
    <t xml:space="preserve">Local generation connections**  (LR4) </t>
  </si>
  <si>
    <t>Demand Connections (LR14)**</t>
  </si>
  <si>
    <t>Local demand Connections (LR14)</t>
  </si>
  <si>
    <t>Incremental Wider Works      excluding TPWW*** (LR16)</t>
  </si>
  <si>
    <t>DNO volume driver &amp; undergrounding (LR18 &amp; LR19)</t>
  </si>
  <si>
    <t>SWW pre-con (LR20)      approved only***</t>
  </si>
  <si>
    <t>SWW pre-construction activity approved only (LR20)</t>
  </si>
  <si>
    <t>BWW (LR21) incl WHVDC</t>
  </si>
  <si>
    <t>Baseline Wider Work connections (LR21) incl WHVDC</t>
  </si>
  <si>
    <t>Other (LR3, LR13, LR15 &amp; LR22)</t>
  </si>
  <si>
    <t>Forecast customer contributions</t>
  </si>
  <si>
    <t>Voluntary deferral</t>
  </si>
  <si>
    <t xml:space="preserve">T1 forecast expenditure: T2 delivery </t>
  </si>
  <si>
    <t>Forecast “true-up” performance (Col 6 - Col 3)</t>
  </si>
  <si>
    <t>Delivery within T1 period</t>
  </si>
  <si>
    <t xml:space="preserve">Delivery within T1+T2 </t>
  </si>
  <si>
    <t>Delivery beyond T1+T2</t>
  </si>
  <si>
    <r>
      <t>a.</t>
    </r>
    <r>
      <rPr>
        <sz val="7"/>
        <color rgb="FF000000"/>
        <rFont val="Times New Roman"/>
        <family val="1"/>
      </rPr>
      <t xml:space="preserve">      </t>
    </r>
    <r>
      <rPr>
        <sz val="9"/>
        <color rgb="FF000000"/>
        <rFont val="Arial"/>
        <family val="2"/>
      </rPr>
      <t>LR4 expenditure</t>
    </r>
  </si>
  <si>
    <t xml:space="preserve">b. LR4 allowance </t>
  </si>
  <si>
    <r>
      <t>Table A4.6: demand connection volume driver spend vs allowance</t>
    </r>
    <r>
      <rPr>
        <sz val="10"/>
        <color rgb="FF000000"/>
        <rFont val="Verdana"/>
        <family val="2"/>
      </rPr>
      <t xml:space="preserve"> (</t>
    </r>
    <r>
      <rPr>
        <b/>
        <sz val="10"/>
        <color rgb="FF000000"/>
        <rFont val="Verdana"/>
        <family val="2"/>
      </rPr>
      <t>fixed forecast T1+2 period)</t>
    </r>
  </si>
  <si>
    <t xml:space="preserve">Delivery within T1 period </t>
  </si>
  <si>
    <r>
      <t>a.</t>
    </r>
    <r>
      <rPr>
        <sz val="7"/>
        <color rgb="FF000000"/>
        <rFont val="Times New Roman"/>
        <family val="1"/>
      </rPr>
      <t xml:space="preserve">      </t>
    </r>
    <r>
      <rPr>
        <sz val="9"/>
        <color rgb="FF000000"/>
        <rFont val="Arial"/>
        <family val="2"/>
      </rPr>
      <t>LR14 expenditure</t>
    </r>
  </si>
  <si>
    <t xml:space="preserve">b. LR14 allowance </t>
  </si>
  <si>
    <r>
      <t>Table A4.7: IWW volume driver spend vs allowance</t>
    </r>
    <r>
      <rPr>
        <sz val="10"/>
        <color rgb="FF000000"/>
        <rFont val="Verdana"/>
        <family val="2"/>
      </rPr>
      <t xml:space="preserve"> (</t>
    </r>
    <r>
      <rPr>
        <b/>
        <sz val="10"/>
        <color rgb="FF000000"/>
        <rFont val="Verdana"/>
        <family val="2"/>
      </rPr>
      <t>fixed forecast)</t>
    </r>
  </si>
  <si>
    <r>
      <t>a.</t>
    </r>
    <r>
      <rPr>
        <sz val="7"/>
        <color rgb="FF000000"/>
        <rFont val="Times New Roman"/>
        <family val="1"/>
      </rPr>
      <t xml:space="preserve">      </t>
    </r>
    <r>
      <rPr>
        <sz val="9"/>
        <color rgb="FF000000"/>
        <rFont val="Arial"/>
        <family val="2"/>
      </rPr>
      <t>LR16 expenditure</t>
    </r>
  </si>
  <si>
    <t xml:space="preserve">b. LR16 allowance </t>
  </si>
  <si>
    <t>Pre-RIIO</t>
  </si>
  <si>
    <r>
      <t>a.</t>
    </r>
    <r>
      <rPr>
        <sz val="7"/>
        <color rgb="FF000000"/>
        <rFont val="Times New Roman"/>
        <family val="1"/>
      </rPr>
      <t xml:space="preserve">      </t>
    </r>
    <r>
      <rPr>
        <sz val="9"/>
        <color rgb="FF000000"/>
        <rFont val="Arial"/>
        <family val="2"/>
      </rPr>
      <t>LR17 expenditure</t>
    </r>
  </si>
  <si>
    <t xml:space="preserve">b. LR17 allowance request </t>
  </si>
  <si>
    <t>Reinforcement</t>
  </si>
  <si>
    <t>Expenditure in RIIO-T1</t>
  </si>
  <si>
    <t>TPWW Request</t>
  </si>
  <si>
    <t>Hackney - Tottenham - Waltham Cross Uprate</t>
  </si>
  <si>
    <t xml:space="preserve">Bramford - Braintree - Rayleigh Main Reconductoring </t>
  </si>
  <si>
    <t>Bramford - Twinstead _Pelham Reconductoring</t>
  </si>
  <si>
    <t>Rayleigh Coryton Tilbury</t>
  </si>
  <si>
    <t>High Marnham - West Burton Reconductor</t>
  </si>
  <si>
    <r>
      <t>Table A4.9: Undergrounding/DNO mitigation volume driver spend vs allowance</t>
    </r>
    <r>
      <rPr>
        <sz val="10"/>
        <color rgb="FF000000"/>
        <rFont val="Verdana"/>
        <family val="2"/>
      </rPr>
      <t xml:space="preserve"> (</t>
    </r>
    <r>
      <rPr>
        <b/>
        <sz val="10"/>
        <color rgb="FF000000"/>
        <rFont val="Verdana"/>
        <family val="2"/>
      </rPr>
      <t>fixed forecast)</t>
    </r>
  </si>
  <si>
    <t xml:space="preserve">Delivery within T1+T3 </t>
  </si>
  <si>
    <t>Delivery beyond T1+T3</t>
  </si>
  <si>
    <t>LR 18 expenditure</t>
  </si>
  <si>
    <t>LR18 expenditure</t>
  </si>
  <si>
    <r>
      <t>a.</t>
    </r>
    <r>
      <rPr>
        <sz val="7"/>
        <color rgb="FF000000"/>
        <rFont val="Times New Roman"/>
        <family val="1"/>
      </rPr>
      <t xml:space="preserve">      </t>
    </r>
    <r>
      <rPr>
        <sz val="9"/>
        <color rgb="FF000000"/>
        <rFont val="Arial"/>
        <family val="2"/>
      </rPr>
      <t>Total expenditure</t>
    </r>
  </si>
  <si>
    <t>LR18 allowance</t>
  </si>
  <si>
    <t>LR19 allowance</t>
  </si>
  <si>
    <t xml:space="preserve">b. Total allowance </t>
  </si>
  <si>
    <t>Delivered BWW outputs</t>
  </si>
  <si>
    <t>WHVDC (delayed)</t>
  </si>
  <si>
    <r>
      <t>Table A4.11: SWW construction cost forecas</t>
    </r>
    <r>
      <rPr>
        <b/>
        <sz val="11"/>
        <color theme="1"/>
        <rFont val="Calibri"/>
        <family val="2"/>
      </rPr>
      <t xml:space="preserve">t (not yet approved) </t>
    </r>
  </si>
  <si>
    <t xml:space="preserve">Beyond T1 </t>
  </si>
  <si>
    <t>Hinkley Seabank</t>
  </si>
  <si>
    <t>Moorside (North West Coast)</t>
  </si>
  <si>
    <t>Eastern HVDC 1</t>
  </si>
  <si>
    <t>&lt;1</t>
  </si>
  <si>
    <t>Eastern HVDC 2</t>
  </si>
  <si>
    <t>South Coast OHL</t>
  </si>
  <si>
    <t>New circuit between the North East and Lancashire</t>
  </si>
  <si>
    <r>
      <t>a.</t>
    </r>
    <r>
      <rPr>
        <sz val="7"/>
        <color rgb="FF000000"/>
        <rFont val="Times New Roman"/>
        <family val="1"/>
      </rPr>
      <t xml:space="preserve">      </t>
    </r>
    <r>
      <rPr>
        <sz val="9"/>
        <color rgb="FF000000"/>
        <rFont val="Arial"/>
        <family val="2"/>
      </rPr>
      <t>Total construction expenditure</t>
    </r>
  </si>
  <si>
    <t>b. Total forecast allowance</t>
  </si>
  <si>
    <r>
      <t>Table A4.12: SWW pre-construction cost forecas</t>
    </r>
    <r>
      <rPr>
        <b/>
        <sz val="11"/>
        <color theme="1"/>
        <rFont val="Calibri"/>
        <family val="2"/>
      </rPr>
      <t xml:space="preserve">t </t>
    </r>
  </si>
  <si>
    <t>Total pre-construction expenditure</t>
  </si>
  <si>
    <r>
      <t>Table A4.13: SWW pre-construction cost forecas</t>
    </r>
    <r>
      <rPr>
        <b/>
        <sz val="11"/>
        <color theme="1"/>
        <rFont val="Calibri"/>
        <family val="2"/>
      </rPr>
      <t xml:space="preserve">t (not yet approved) </t>
    </r>
  </si>
  <si>
    <t>Delivery beyond T1</t>
  </si>
  <si>
    <t>LR3 expenditure</t>
  </si>
  <si>
    <t>LR13 expenditure</t>
  </si>
  <si>
    <t>LR15 expenditure</t>
  </si>
  <si>
    <t>Pre True-up LR1 &amp; LR2 expenditure</t>
  </si>
  <si>
    <t>TSS expenditure</t>
  </si>
  <si>
    <r>
      <t>a.</t>
    </r>
    <r>
      <rPr>
        <b/>
        <sz val="7"/>
        <color rgb="FF000000"/>
        <rFont val="Times New Roman"/>
        <family val="1"/>
      </rPr>
      <t xml:space="preserve">      </t>
    </r>
    <r>
      <rPr>
        <b/>
        <sz val="9"/>
        <color rgb="FF000000"/>
        <rFont val="Arial"/>
        <family val="2"/>
      </rPr>
      <t>Total expenditure</t>
    </r>
  </si>
  <si>
    <t>LR3 allowance</t>
  </si>
  <si>
    <t>LR13 allowance</t>
  </si>
  <si>
    <t>LR15 allowance</t>
  </si>
  <si>
    <t>Pre True-up LR1 &amp; LR2 allowance</t>
  </si>
  <si>
    <t>TSS allowance</t>
  </si>
  <si>
    <t>b.  Initial allowance</t>
  </si>
  <si>
    <t>NGET view</t>
  </si>
  <si>
    <t xml:space="preserve">Unadjusted baseline  </t>
  </si>
  <si>
    <t>i. Starting Allowance</t>
  </si>
  <si>
    <t>ii. Uncertainty mechanism allowances</t>
  </si>
  <si>
    <t>iii. Re-opener</t>
  </si>
  <si>
    <t xml:space="preserve">iv. Voluntary Deferral </t>
  </si>
  <si>
    <t>v. Effective Allowance</t>
  </si>
  <si>
    <t>vi. Total NLR Expenditure</t>
  </si>
  <si>
    <t>vii. Reverse exceptional items</t>
  </si>
  <si>
    <t>viii. Category change: expenditure</t>
  </si>
  <si>
    <t>ix. Subtract uncertainty mechanism costs</t>
  </si>
  <si>
    <t>x. Effective Expenditure</t>
  </si>
  <si>
    <t>Forecast performance</t>
  </si>
  <si>
    <t>(vi – v)</t>
  </si>
  <si>
    <t>(x – i)</t>
  </si>
  <si>
    <t>Cost schedule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</si>
</sst>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0.0"/>
    <numFmt numFmtId="165" formatCode="[$-809]d\ mmmm\ yyyy;@"/>
    <numFmt numFmtId="166" formatCode="0.000"/>
    <numFmt numFmtId="167" formatCode="[$$-409]#,##0.00"/>
    <numFmt numFmtId="168" formatCode="#,##0.0;[Red]\(#,##0.0\)"/>
    <numFmt numFmtId="169" formatCode="#,##0.0"/>
    <numFmt numFmtId="170" formatCode="0.0%"/>
  </numFmts>
  <fonts count="84">
    <font>
      <sz val="10"/>
      <color theme="1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sz val="10"/>
      <name val="Verdana"/>
      <family val="2"/>
    </font>
    <font>
      <b/>
      <sz val="20"/>
      <name val="CG Omega"/>
      <family val="2"/>
    </font>
    <font>
      <b/>
      <sz val="16"/>
      <name val="CG Omega"/>
      <family val="2"/>
    </font>
    <font>
      <b/>
      <sz val="10"/>
      <color indexed="8"/>
      <name val="CG Omega"/>
      <family val="2"/>
    </font>
    <font>
      <sz val="11"/>
      <name val="CG Omega"/>
      <family val="2"/>
    </font>
    <font>
      <b/>
      <sz val="16"/>
      <color rgb="FF3E3E3E"/>
      <name val="CG Omega"/>
      <family val="2"/>
    </font>
    <font>
      <b/>
      <sz val="10"/>
      <name val="Verdana"/>
      <family val="2"/>
    </font>
    <font>
      <sz val="11"/>
      <name val="Verdana"/>
      <family val="2"/>
    </font>
    <font>
      <b/>
      <sz val="12"/>
      <color theme="1"/>
      <name val="Verdana"/>
      <family val="2"/>
    </font>
    <font>
      <b/>
      <sz val="9"/>
      <color rgb="FF000000"/>
      <name val="Verdana"/>
      <family val="2"/>
    </font>
    <font>
      <b/>
      <sz val="9"/>
      <color theme="1"/>
      <name val="Verdana"/>
      <family val="2"/>
    </font>
    <font>
      <b/>
      <sz val="10"/>
      <color rgb="FF000000"/>
      <name val="Verdana"/>
      <family val="2"/>
    </font>
    <font>
      <sz val="9"/>
      <color rgb="FF000000"/>
      <name val="Verdana"/>
      <family val="2"/>
    </font>
    <font>
      <u/>
      <sz val="9"/>
      <color theme="1"/>
      <name val="Verdana"/>
      <family val="2"/>
    </font>
    <font>
      <sz val="9"/>
      <color theme="1"/>
      <name val="Verdana"/>
      <family val="2"/>
    </font>
    <font>
      <sz val="8"/>
      <color rgb="FF000000"/>
      <name val="Verdana"/>
      <family val="2"/>
    </font>
    <font>
      <u/>
      <sz val="9"/>
      <color rgb="FF000000"/>
      <name val="Verdana"/>
      <family val="2"/>
    </font>
    <font>
      <sz val="8"/>
      <color theme="1"/>
      <name val="Verdana"/>
      <family val="2"/>
    </font>
    <font>
      <b/>
      <sz val="8"/>
      <color rgb="FF000000"/>
      <name val="Verdana"/>
      <family val="2"/>
    </font>
    <font>
      <sz val="9"/>
      <color rgb="FF000000"/>
      <name val="Symbol"/>
      <family val="1"/>
      <charset val="2"/>
    </font>
    <font>
      <b/>
      <sz val="8.5"/>
      <color rgb="FF000000"/>
      <name val="Verdana"/>
      <family val="2"/>
    </font>
    <font>
      <sz val="8.5"/>
      <color rgb="FF000000"/>
      <name val="Verdana"/>
      <family val="2"/>
    </font>
    <font>
      <u/>
      <sz val="10"/>
      <color theme="10"/>
      <name val="Verdana"/>
      <family val="2"/>
    </font>
    <font>
      <vertAlign val="superscript"/>
      <sz val="8"/>
      <color theme="1"/>
      <name val="Verdana"/>
      <family val="2"/>
    </font>
    <font>
      <sz val="7"/>
      <color rgb="FF000000"/>
      <name val="Times New Roman"/>
      <family val="1"/>
    </font>
    <font>
      <i/>
      <sz val="9"/>
      <color rgb="FF000000"/>
      <name val="Verdana"/>
      <family val="2"/>
    </font>
    <font>
      <sz val="10"/>
      <color rgb="FF000000"/>
      <name val="Verdana"/>
      <family val="2"/>
    </font>
    <font>
      <b/>
      <vertAlign val="subscript"/>
      <sz val="10"/>
      <color theme="1"/>
      <name val="Verdana"/>
      <family val="2"/>
    </font>
    <font>
      <sz val="11"/>
      <color rgb="FF000000"/>
      <name val="Calibri"/>
      <family val="2"/>
    </font>
    <font>
      <b/>
      <sz val="10"/>
      <color rgb="FF58595B"/>
      <name val="Arial"/>
      <family val="2"/>
    </font>
    <font>
      <b/>
      <sz val="11"/>
      <color rgb="FF000000"/>
      <name val="Calibri"/>
      <family val="2"/>
    </font>
    <font>
      <b/>
      <vertAlign val="subscript"/>
      <sz val="10"/>
      <color rgb="FF000000"/>
      <name val="Verdana"/>
      <family val="2"/>
    </font>
    <font>
      <sz val="10"/>
      <color theme="1"/>
      <name val="Times New Roman"/>
      <family val="1"/>
    </font>
    <font>
      <b/>
      <sz val="9"/>
      <color rgb="FF000000"/>
      <name val="Arial"/>
      <family val="2"/>
    </font>
    <font>
      <i/>
      <sz val="11"/>
      <color rgb="FF000000"/>
      <name val="Calibri"/>
      <family val="2"/>
    </font>
    <font>
      <sz val="11"/>
      <name val="Calibri"/>
      <family val="2"/>
      <scheme val="minor"/>
    </font>
    <font>
      <i/>
      <sz val="8"/>
      <color rgb="FF000000"/>
      <name val="Verdana"/>
      <family val="2"/>
    </font>
    <font>
      <b/>
      <vertAlign val="superscript"/>
      <sz val="8"/>
      <color theme="1"/>
      <name val="Verdana"/>
      <family val="2"/>
    </font>
    <font>
      <b/>
      <vertAlign val="superscript"/>
      <sz val="9"/>
      <color theme="1"/>
      <name val="Verdana"/>
      <family val="2"/>
    </font>
    <font>
      <i/>
      <sz val="8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1F497D"/>
      <name val="Calibri"/>
      <family val="2"/>
    </font>
    <font>
      <b/>
      <u/>
      <sz val="10"/>
      <color rgb="FFFF0000"/>
      <name val="Verdana"/>
      <family val="2"/>
    </font>
    <font>
      <b/>
      <i/>
      <sz val="9"/>
      <color theme="1"/>
      <name val="Calibri"/>
      <family val="2"/>
    </font>
    <font>
      <i/>
      <sz val="9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Calibri"/>
      <family val="2"/>
    </font>
    <font>
      <b/>
      <sz val="12"/>
      <color rgb="FF000000"/>
      <name val="Calibri"/>
      <family val="2"/>
    </font>
    <font>
      <sz val="9"/>
      <color theme="1"/>
      <name val="Calibri"/>
      <family val="2"/>
    </font>
    <font>
      <sz val="8"/>
      <color rgb="FF000000"/>
      <name val="Calibri"/>
      <family val="2"/>
    </font>
    <font>
      <i/>
      <sz val="8"/>
      <color theme="1"/>
      <name val="Calibri"/>
      <family val="2"/>
    </font>
    <font>
      <b/>
      <sz val="9"/>
      <color theme="1"/>
      <name val="Calibri"/>
      <family val="2"/>
      <scheme val="minor"/>
    </font>
    <font>
      <b/>
      <sz val="8"/>
      <color theme="1"/>
      <name val="Verdana"/>
      <family val="2"/>
    </font>
    <font>
      <b/>
      <i/>
      <sz val="9"/>
      <color rgb="FF000000"/>
      <name val="Calibri"/>
      <family val="2"/>
    </font>
    <font>
      <b/>
      <sz val="9"/>
      <color theme="1"/>
      <name val="Calibri"/>
      <family val="2"/>
    </font>
    <font>
      <b/>
      <vertAlign val="superscript"/>
      <sz val="9"/>
      <color rgb="FF000000"/>
      <name val="Verdana"/>
      <family val="2"/>
    </font>
    <font>
      <b/>
      <sz val="7"/>
      <color rgb="FF000000"/>
      <name val="Times New Roman"/>
      <family val="1"/>
    </font>
    <font>
      <sz val="9"/>
      <color rgb="FF000000"/>
      <name val="Arial"/>
      <family val="2"/>
    </font>
    <font>
      <i/>
      <sz val="9"/>
      <color rgb="FF000000"/>
      <name val="Arial"/>
      <family val="2"/>
    </font>
    <font>
      <i/>
      <sz val="8"/>
      <color theme="1"/>
      <name val="Verdana"/>
      <family val="2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</font>
    <font>
      <b/>
      <sz val="11"/>
      <color theme="1"/>
      <name val="Calibri"/>
      <family val="2"/>
    </font>
    <font>
      <i/>
      <sz val="10"/>
      <color theme="1"/>
      <name val="Verdana"/>
      <family val="2"/>
    </font>
    <font>
      <b/>
      <sz val="11"/>
      <color rgb="FFFFFFFF"/>
      <name val="Calibri"/>
      <family val="2"/>
    </font>
    <font>
      <i/>
      <sz val="11"/>
      <color theme="1"/>
      <name val="Calibri"/>
      <family val="2"/>
    </font>
    <font>
      <sz val="11"/>
      <color theme="1"/>
      <name val="Calibri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9"/>
      <name val="Calibri"/>
      <family val="2"/>
      <scheme val="minor"/>
    </font>
    <font>
      <b/>
      <sz val="10"/>
      <name val="Arial"/>
      <family val="2"/>
    </font>
    <font>
      <b/>
      <sz val="9"/>
      <color rgb="FFFFFFFF"/>
      <name val="Arial"/>
      <family val="2"/>
    </font>
    <font>
      <vertAlign val="superscript"/>
      <sz val="9"/>
      <color rgb="FF000000"/>
      <name val="Calibri"/>
      <family val="2"/>
    </font>
    <font>
      <b/>
      <sz val="9"/>
      <color rgb="FF000000"/>
      <name val="Calibri"/>
      <family val="2"/>
      <scheme val="minor"/>
    </font>
    <font>
      <b/>
      <u/>
      <sz val="9"/>
      <color theme="1"/>
      <name val="Calibri"/>
      <family val="2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b/>
      <sz val="14"/>
      <color rgb="FF00B2BF"/>
      <name val="Verdana"/>
      <family val="2"/>
    </font>
    <font>
      <sz val="9"/>
      <color theme="1"/>
      <name val="Arial"/>
      <family val="2"/>
    </font>
    <font>
      <b/>
      <sz val="9"/>
      <color theme="1"/>
      <name val="Calibri Light"/>
      <family val="1"/>
      <scheme val="major"/>
    </font>
    <font>
      <i/>
      <sz val="10"/>
      <color rgb="FF000000"/>
      <name val="Verdana"/>
      <family val="2"/>
    </font>
  </fonts>
  <fills count="28">
    <fill>
      <patternFill patternType="none"/>
    </fill>
    <fill>
      <patternFill patternType="gray125"/>
    </fill>
    <fill>
      <patternFill patternType="solid">
        <fgColor rgb="FFFF99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D9F1"/>
        <bgColor indexed="64"/>
      </patternFill>
    </fill>
    <fill>
      <patternFill patternType="solid">
        <fgColor rgb="FFC4BD97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B2BF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/>
      <right style="dotted">
        <color indexed="64"/>
      </right>
      <top/>
      <bottom/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 style="dotted">
        <color indexed="64"/>
      </right>
      <top/>
      <bottom style="thick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7" fillId="0" borderId="0"/>
    <xf numFmtId="0" fontId="7" fillId="0" borderId="0"/>
    <xf numFmtId="167" fontId="7" fillId="0" borderId="0"/>
    <xf numFmtId="0" fontId="25" fillId="0" borderId="0" applyNumberFormat="0" applyFill="0" applyBorder="0" applyAlignment="0" applyProtection="0"/>
  </cellStyleXfs>
  <cellXfs count="68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4" fillId="2" borderId="0" xfId="2" applyNumberFormat="1" applyFont="1" applyFill="1" applyBorder="1" applyAlignment="1" applyProtection="1">
      <alignment horizontal="left"/>
    </xf>
    <xf numFmtId="0" fontId="0" fillId="2" borderId="0" xfId="0" applyFill="1"/>
    <xf numFmtId="0" fontId="5" fillId="2" borderId="1" xfId="2" applyNumberFormat="1" applyFont="1" applyFill="1" applyBorder="1" applyAlignment="1" applyProtection="1">
      <alignment horizontal="left"/>
    </xf>
    <xf numFmtId="0" fontId="6" fillId="3" borderId="0" xfId="3" applyNumberFormat="1" applyFont="1" applyFill="1"/>
    <xf numFmtId="0" fontId="8" fillId="4" borderId="0" xfId="4" applyNumberFormat="1" applyFont="1" applyFill="1"/>
    <xf numFmtId="0" fontId="3" fillId="0" borderId="2" xfId="5" applyFont="1" applyBorder="1"/>
    <xf numFmtId="0" fontId="3" fillId="5" borderId="2" xfId="5" applyFont="1" applyFill="1" applyBorder="1" applyAlignment="1" applyProtection="1">
      <alignment horizontal="center"/>
      <protection locked="0"/>
    </xf>
    <xf numFmtId="164" fontId="3" fillId="6" borderId="2" xfId="5" applyNumberFormat="1" applyFont="1" applyFill="1" applyBorder="1" applyAlignment="1" applyProtection="1">
      <alignment horizontal="center"/>
      <protection locked="0"/>
    </xf>
    <xf numFmtId="165" fontId="3" fillId="6" borderId="2" xfId="5" applyNumberFormat="1" applyFont="1" applyFill="1" applyBorder="1" applyAlignment="1" applyProtection="1">
      <alignment horizontal="center"/>
      <protection locked="0"/>
    </xf>
    <xf numFmtId="0" fontId="3" fillId="7" borderId="2" xfId="5" applyFont="1" applyFill="1" applyBorder="1" applyAlignment="1">
      <alignment horizontal="center"/>
    </xf>
    <xf numFmtId="0" fontId="3" fillId="0" borderId="2" xfId="5" applyFont="1" applyBorder="1" applyAlignment="1">
      <alignment horizontal="right"/>
    </xf>
    <xf numFmtId="2" fontId="3" fillId="5" borderId="2" xfId="5" applyNumberFormat="1" applyFont="1" applyFill="1" applyBorder="1"/>
    <xf numFmtId="0" fontId="9" fillId="0" borderId="2" xfId="5" applyFont="1" applyBorder="1"/>
    <xf numFmtId="0" fontId="3" fillId="8" borderId="2" xfId="5" applyFont="1" applyFill="1" applyBorder="1" applyAlignment="1">
      <alignment horizontal="center"/>
    </xf>
    <xf numFmtId="166" fontId="3" fillId="8" borderId="2" xfId="5" applyNumberFormat="1" applyFont="1" applyFill="1" applyBorder="1"/>
    <xf numFmtId="166" fontId="3" fillId="8" borderId="2" xfId="6" applyNumberFormat="1" applyFont="1" applyFill="1" applyBorder="1"/>
    <xf numFmtId="0" fontId="10" fillId="0" borderId="0" xfId="5" applyFont="1"/>
    <xf numFmtId="167" fontId="3" fillId="0" borderId="2" xfId="6" applyFont="1" applyBorder="1"/>
    <xf numFmtId="166" fontId="3" fillId="7" borderId="2" xfId="6" applyNumberFormat="1" applyFont="1" applyFill="1" applyBorder="1" applyAlignment="1">
      <alignment horizontal="center"/>
    </xf>
    <xf numFmtId="167" fontId="10" fillId="0" borderId="0" xfId="6" applyFont="1"/>
    <xf numFmtId="0" fontId="11" fillId="0" borderId="2" xfId="0" applyFont="1" applyBorder="1"/>
    <xf numFmtId="0" fontId="12" fillId="9" borderId="0" xfId="0" applyFont="1" applyFill="1"/>
    <xf numFmtId="0" fontId="0" fillId="0" borderId="0" xfId="0" applyAlignment="1">
      <alignment vertical="center" wrapText="1"/>
    </xf>
    <xf numFmtId="0" fontId="13" fillId="9" borderId="0" xfId="0" applyFont="1" applyFill="1"/>
    <xf numFmtId="0" fontId="12" fillId="9" borderId="0" xfId="0" applyFont="1" applyFill="1" applyAlignment="1">
      <alignment vertical="center"/>
    </xf>
    <xf numFmtId="0" fontId="13" fillId="9" borderId="0" xfId="0" applyFont="1" applyFill="1" applyAlignment="1">
      <alignment vertical="center"/>
    </xf>
    <xf numFmtId="0" fontId="13" fillId="10" borderId="0" xfId="0" applyFont="1" applyFill="1" applyAlignment="1">
      <alignment vertical="center"/>
    </xf>
    <xf numFmtId="0" fontId="13" fillId="11" borderId="0" xfId="0" applyFont="1" applyFill="1" applyAlignment="1">
      <alignment vertical="center"/>
    </xf>
    <xf numFmtId="0" fontId="13" fillId="12" borderId="0" xfId="0" applyFont="1" applyFill="1"/>
    <xf numFmtId="0" fontId="13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/>
    <xf numFmtId="0" fontId="13" fillId="0" borderId="0" xfId="0" applyFont="1" applyAlignment="1">
      <alignment vertical="center"/>
    </xf>
    <xf numFmtId="0" fontId="14" fillId="0" borderId="0" xfId="0" applyFont="1"/>
    <xf numFmtId="0" fontId="0" fillId="0" borderId="0" xfId="0" applyAlignment="1"/>
    <xf numFmtId="0" fontId="12" fillId="0" borderId="3" xfId="0" applyFont="1" applyBorder="1" applyAlignment="1">
      <alignment vertical="center" wrapText="1"/>
    </xf>
    <xf numFmtId="0" fontId="12" fillId="0" borderId="4" xfId="0" applyFont="1" applyBorder="1" applyAlignment="1">
      <alignment vertical="center" wrapText="1"/>
    </xf>
    <xf numFmtId="0" fontId="12" fillId="13" borderId="5" xfId="0" applyFont="1" applyFill="1" applyBorder="1" applyAlignment="1">
      <alignment vertical="center" wrapText="1"/>
    </xf>
    <xf numFmtId="0" fontId="12" fillId="13" borderId="6" xfId="0" applyFont="1" applyFill="1" applyBorder="1" applyAlignment="1">
      <alignment vertical="center" wrapText="1"/>
    </xf>
    <xf numFmtId="0" fontId="12" fillId="13" borderId="4" xfId="0" applyFont="1" applyFill="1" applyBorder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5" fillId="0" borderId="7" xfId="0" applyFont="1" applyBorder="1" applyAlignment="1">
      <alignment vertical="center" wrapText="1"/>
    </xf>
    <xf numFmtId="0" fontId="12" fillId="14" borderId="8" xfId="0" applyFont="1" applyFill="1" applyBorder="1" applyAlignment="1">
      <alignment horizontal="center" vertical="center" wrapText="1"/>
    </xf>
    <xf numFmtId="0" fontId="12" fillId="0" borderId="9" xfId="0" applyFont="1" applyBorder="1" applyAlignment="1">
      <alignment vertical="center" wrapText="1"/>
    </xf>
    <xf numFmtId="0" fontId="15" fillId="0" borderId="9" xfId="0" applyFont="1" applyBorder="1" applyAlignment="1">
      <alignment vertical="center" wrapText="1"/>
    </xf>
    <xf numFmtId="0" fontId="12" fillId="14" borderId="10" xfId="0" applyFont="1" applyFill="1" applyBorder="1" applyAlignment="1">
      <alignment horizontal="center" vertical="center" wrapText="1"/>
    </xf>
    <xf numFmtId="0" fontId="16" fillId="0" borderId="8" xfId="0" applyFont="1" applyBorder="1" applyAlignment="1">
      <alignment vertical="center" wrapText="1"/>
    </xf>
    <xf numFmtId="0" fontId="12" fillId="15" borderId="8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vertical="center" wrapText="1"/>
    </xf>
    <xf numFmtId="0" fontId="17" fillId="0" borderId="8" xfId="0" applyFont="1" applyBorder="1" applyAlignment="1">
      <alignment vertical="center" wrapText="1"/>
    </xf>
    <xf numFmtId="0" fontId="15" fillId="15" borderId="8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vertical="center" wrapText="1"/>
    </xf>
    <xf numFmtId="0" fontId="0" fillId="15" borderId="10" xfId="0" applyFill="1" applyBorder="1" applyAlignment="1">
      <alignment vertical="top" wrapText="1"/>
    </xf>
    <xf numFmtId="0" fontId="17" fillId="0" borderId="10" xfId="0" applyFont="1" applyBorder="1" applyAlignment="1">
      <alignment vertical="center" wrapText="1"/>
    </xf>
    <xf numFmtId="0" fontId="12" fillId="0" borderId="11" xfId="0" applyFont="1" applyBorder="1" applyAlignment="1">
      <alignment vertical="center" wrapText="1"/>
    </xf>
    <xf numFmtId="0" fontId="15" fillId="0" borderId="11" xfId="0" applyFont="1" applyBorder="1" applyAlignment="1">
      <alignment vertical="center" wrapText="1"/>
    </xf>
    <xf numFmtId="0" fontId="15" fillId="0" borderId="8" xfId="0" applyFont="1" applyBorder="1" applyAlignment="1">
      <alignment vertical="center" wrapText="1"/>
    </xf>
    <xf numFmtId="0" fontId="0" fillId="0" borderId="11" xfId="0" applyBorder="1" applyAlignment="1">
      <alignment vertical="top" wrapText="1"/>
    </xf>
    <xf numFmtId="0" fontId="12" fillId="0" borderId="7" xfId="0" applyFont="1" applyBorder="1" applyAlignment="1">
      <alignment vertical="center" wrapText="1"/>
    </xf>
    <xf numFmtId="0" fontId="19" fillId="0" borderId="12" xfId="0" applyFont="1" applyBorder="1" applyAlignment="1">
      <alignment vertical="center" wrapText="1"/>
    </xf>
    <xf numFmtId="0" fontId="20" fillId="0" borderId="11" xfId="0" applyFont="1" applyBorder="1" applyAlignment="1">
      <alignment vertical="center" wrapText="1"/>
    </xf>
    <xf numFmtId="0" fontId="18" fillId="0" borderId="8" xfId="0" applyFont="1" applyBorder="1" applyAlignment="1">
      <alignment vertical="center" wrapText="1"/>
    </xf>
    <xf numFmtId="0" fontId="21" fillId="15" borderId="8" xfId="0" applyFont="1" applyFill="1" applyBorder="1" applyAlignment="1">
      <alignment vertical="center" wrapText="1"/>
    </xf>
    <xf numFmtId="0" fontId="17" fillId="0" borderId="11" xfId="0" applyFont="1" applyBorder="1" applyAlignment="1">
      <alignment vertical="center" wrapText="1"/>
    </xf>
    <xf numFmtId="0" fontId="0" fillId="0" borderId="9" xfId="0" applyBorder="1" applyAlignment="1">
      <alignment vertical="top" wrapText="1"/>
    </xf>
    <xf numFmtId="0" fontId="15" fillId="0" borderId="10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5" fillId="0" borderId="11" xfId="0" applyFont="1" applyBorder="1" applyAlignment="1">
      <alignment vertical="center" wrapText="1"/>
    </xf>
    <xf numFmtId="0" fontId="12" fillId="0" borderId="8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left" vertical="center" wrapText="1" indent="4"/>
    </xf>
    <xf numFmtId="0" fontId="0" fillId="0" borderId="10" xfId="0" applyBorder="1" applyAlignment="1">
      <alignment vertical="top" wrapText="1"/>
    </xf>
    <xf numFmtId="0" fontId="13" fillId="0" borderId="11" xfId="0" applyFont="1" applyBorder="1" applyAlignment="1">
      <alignment vertical="center" wrapText="1"/>
    </xf>
    <xf numFmtId="0" fontId="19" fillId="0" borderId="8" xfId="0" applyFont="1" applyBorder="1" applyAlignment="1">
      <alignment vertical="center" wrapText="1"/>
    </xf>
    <xf numFmtId="0" fontId="12" fillId="15" borderId="8" xfId="0" applyFont="1" applyFill="1" applyBorder="1" applyAlignment="1">
      <alignment vertical="center" wrapText="1"/>
    </xf>
    <xf numFmtId="0" fontId="22" fillId="0" borderId="8" xfId="0" applyFont="1" applyBorder="1" applyAlignment="1">
      <alignment horizontal="left" vertical="center" wrapText="1" indent="2"/>
    </xf>
    <xf numFmtId="0" fontId="15" fillId="0" borderId="8" xfId="0" applyFont="1" applyBorder="1" applyAlignment="1">
      <alignment horizontal="left" vertical="center" wrapText="1" indent="2"/>
    </xf>
    <xf numFmtId="0" fontId="22" fillId="0" borderId="10" xfId="0" applyFont="1" applyBorder="1" applyAlignment="1">
      <alignment horizontal="left" vertical="center" wrapText="1" indent="2"/>
    </xf>
    <xf numFmtId="0" fontId="12" fillId="15" borderId="10" xfId="0" applyFont="1" applyFill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15" fillId="0" borderId="10" xfId="0" applyFont="1" applyBorder="1" applyAlignment="1">
      <alignment horizontal="left" vertical="center" wrapText="1" indent="2"/>
    </xf>
    <xf numFmtId="0" fontId="15" fillId="0" borderId="9" xfId="0" applyFont="1" applyBorder="1" applyAlignment="1">
      <alignment vertical="center" wrapText="1"/>
    </xf>
    <xf numFmtId="0" fontId="21" fillId="0" borderId="11" xfId="0" applyFont="1" applyBorder="1" applyAlignment="1">
      <alignment vertical="center" wrapText="1"/>
    </xf>
    <xf numFmtId="0" fontId="0" fillId="0" borderId="8" xfId="0" applyBorder="1" applyAlignment="1">
      <alignment vertical="top" wrapText="1"/>
    </xf>
    <xf numFmtId="0" fontId="18" fillId="0" borderId="8" xfId="0" applyFont="1" applyBorder="1" applyAlignment="1">
      <alignment horizontal="left" vertical="center" wrapText="1" indent="2"/>
    </xf>
    <xf numFmtId="0" fontId="23" fillId="0" borderId="8" xfId="0" applyFont="1" applyBorder="1" applyAlignment="1">
      <alignment vertical="center" wrapText="1"/>
    </xf>
    <xf numFmtId="0" fontId="13" fillId="0" borderId="9" xfId="0" applyFont="1" applyBorder="1" applyAlignment="1">
      <alignment vertical="center" wrapText="1"/>
    </xf>
    <xf numFmtId="0" fontId="25" fillId="0" borderId="0" xfId="7" applyAlignment="1">
      <alignment vertical="center"/>
    </xf>
    <xf numFmtId="0" fontId="26" fillId="0" borderId="0" xfId="0" applyFont="1" applyAlignment="1">
      <alignment vertical="center"/>
    </xf>
    <xf numFmtId="0" fontId="12" fillId="13" borderId="5" xfId="0" applyFont="1" applyFill="1" applyBorder="1" applyAlignment="1">
      <alignment vertical="center" wrapText="1"/>
    </xf>
    <xf numFmtId="0" fontId="12" fillId="13" borderId="6" xfId="0" applyFont="1" applyFill="1" applyBorder="1" applyAlignment="1">
      <alignment vertical="center" wrapText="1"/>
    </xf>
    <xf numFmtId="0" fontId="12" fillId="13" borderId="4" xfId="0" applyFont="1" applyFill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0" fillId="0" borderId="3" xfId="0" applyBorder="1"/>
    <xf numFmtId="0" fontId="23" fillId="0" borderId="7" xfId="0" applyFont="1" applyBorder="1" applyAlignment="1">
      <alignment vertical="center" wrapText="1"/>
    </xf>
    <xf numFmtId="0" fontId="24" fillId="0" borderId="11" xfId="0" applyFont="1" applyBorder="1" applyAlignment="1">
      <alignment vertical="center" wrapText="1"/>
    </xf>
    <xf numFmtId="0" fontId="23" fillId="0" borderId="11" xfId="0" applyFont="1" applyBorder="1" applyAlignment="1">
      <alignment vertical="center" wrapText="1"/>
    </xf>
    <xf numFmtId="0" fontId="0" fillId="0" borderId="9" xfId="0" applyBorder="1"/>
    <xf numFmtId="0" fontId="0" fillId="0" borderId="7" xfId="0" applyBorder="1"/>
    <xf numFmtId="0" fontId="12" fillId="15" borderId="7" xfId="0" applyFont="1" applyFill="1" applyBorder="1" applyAlignment="1">
      <alignment horizontal="center" vertical="center" wrapText="1"/>
    </xf>
    <xf numFmtId="0" fontId="12" fillId="15" borderId="11" xfId="0" applyFont="1" applyFill="1" applyBorder="1" applyAlignment="1">
      <alignment horizontal="center" vertical="center" wrapText="1"/>
    </xf>
    <xf numFmtId="0" fontId="0" fillId="0" borderId="11" xfId="0" applyBorder="1"/>
    <xf numFmtId="0" fontId="15" fillId="15" borderId="11" xfId="0" applyFont="1" applyFill="1" applyBorder="1" applyAlignment="1">
      <alignment horizontal="center" vertical="center" wrapText="1"/>
    </xf>
    <xf numFmtId="0" fontId="0" fillId="15" borderId="11" xfId="0" applyFill="1" applyBorder="1" applyAlignment="1">
      <alignment vertical="top" wrapText="1"/>
    </xf>
    <xf numFmtId="0" fontId="21" fillId="15" borderId="11" xfId="0" applyFont="1" applyFill="1" applyBorder="1" applyAlignment="1">
      <alignment vertical="center" wrapText="1"/>
    </xf>
    <xf numFmtId="0" fontId="15" fillId="15" borderId="11" xfId="0" applyFont="1" applyFill="1" applyBorder="1" applyAlignment="1">
      <alignment vertical="center" wrapText="1"/>
    </xf>
    <xf numFmtId="0" fontId="0" fillId="15" borderId="9" xfId="0" applyFill="1" applyBorder="1" applyAlignment="1">
      <alignment vertical="top" wrapText="1"/>
    </xf>
    <xf numFmtId="0" fontId="14" fillId="0" borderId="0" xfId="0" applyFont="1" applyAlignment="1">
      <alignment vertical="center"/>
    </xf>
    <xf numFmtId="0" fontId="31" fillId="0" borderId="4" xfId="0" applyFont="1" applyBorder="1" applyAlignment="1">
      <alignment horizontal="right" vertical="center"/>
    </xf>
    <xf numFmtId="0" fontId="31" fillId="0" borderId="6" xfId="0" applyFont="1" applyBorder="1" applyAlignment="1">
      <alignment horizontal="center" vertical="center"/>
    </xf>
    <xf numFmtId="0" fontId="15" fillId="0" borderId="3" xfId="0" applyFont="1" applyBorder="1" applyAlignment="1">
      <alignment vertical="center" wrapText="1"/>
    </xf>
    <xf numFmtId="0" fontId="12" fillId="16" borderId="4" xfId="0" applyFont="1" applyFill="1" applyBorder="1" applyAlignment="1">
      <alignment horizontal="center" vertical="center" wrapText="1"/>
    </xf>
    <xf numFmtId="0" fontId="31" fillId="0" borderId="8" xfId="0" applyFont="1" applyBorder="1" applyAlignment="1">
      <alignment horizontal="right" vertical="center"/>
    </xf>
    <xf numFmtId="3" fontId="31" fillId="0" borderId="0" xfId="0" applyNumberFormat="1" applyFont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right" vertical="center"/>
    </xf>
    <xf numFmtId="3" fontId="31" fillId="0" borderId="1" xfId="0" applyNumberFormat="1" applyFont="1" applyBorder="1" applyAlignment="1">
      <alignment horizontal="center" vertical="center"/>
    </xf>
    <xf numFmtId="0" fontId="32" fillId="0" borderId="0" xfId="0" applyFont="1" applyAlignment="1">
      <alignment vertical="center"/>
    </xf>
    <xf numFmtId="0" fontId="14" fillId="0" borderId="3" xfId="0" applyFont="1" applyBorder="1" applyAlignment="1">
      <alignment vertical="center" wrapText="1"/>
    </xf>
    <xf numFmtId="0" fontId="14" fillId="16" borderId="4" xfId="0" applyFont="1" applyFill="1" applyBorder="1" applyAlignment="1">
      <alignment horizontal="center" vertical="center" wrapText="1"/>
    </xf>
    <xf numFmtId="0" fontId="33" fillId="0" borderId="12" xfId="0" applyFont="1" applyBorder="1" applyAlignment="1">
      <alignment horizontal="right" vertical="center"/>
    </xf>
    <xf numFmtId="0" fontId="31" fillId="0" borderId="13" xfId="0" applyFont="1" applyBorder="1" applyAlignment="1">
      <alignment horizontal="center" vertical="center"/>
    </xf>
    <xf numFmtId="0" fontId="14" fillId="0" borderId="5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4" fillId="0" borderId="4" xfId="0" applyFont="1" applyBorder="1" applyAlignment="1">
      <alignment vertical="center" wrapText="1"/>
    </xf>
    <xf numFmtId="0" fontId="31" fillId="0" borderId="12" xfId="0" applyFont="1" applyBorder="1" applyAlignment="1">
      <alignment horizontal="right" vertical="center"/>
    </xf>
    <xf numFmtId="0" fontId="29" fillId="0" borderId="9" xfId="0" applyFont="1" applyBorder="1" applyAlignment="1">
      <alignment vertical="center" wrapText="1"/>
    </xf>
    <xf numFmtId="0" fontId="29" fillId="0" borderId="10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33" fillId="0" borderId="10" xfId="0" applyFont="1" applyBorder="1" applyAlignment="1">
      <alignment horizontal="right" vertical="center"/>
    </xf>
    <xf numFmtId="0" fontId="33" fillId="0" borderId="1" xfId="0" applyFont="1" applyBorder="1" applyAlignment="1">
      <alignment horizontal="center" vertical="center"/>
    </xf>
    <xf numFmtId="0" fontId="0" fillId="0" borderId="0" xfId="0" applyFill="1" applyBorder="1"/>
    <xf numFmtId="0" fontId="14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21" fillId="0" borderId="0" xfId="0" applyFont="1" applyFill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0" fontId="2" fillId="0" borderId="0" xfId="0" applyFont="1" applyFill="1" applyBorder="1" applyAlignment="1">
      <alignment horizontal="center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7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right" vertical="center" wrapText="1"/>
    </xf>
    <xf numFmtId="0" fontId="0" fillId="0" borderId="0" xfId="0" applyAlignment="1">
      <alignment vertical="center"/>
    </xf>
    <xf numFmtId="0" fontId="12" fillId="16" borderId="5" xfId="0" applyFont="1" applyFill="1" applyBorder="1" applyAlignment="1">
      <alignment horizontal="center" vertical="center" wrapText="1"/>
    </xf>
    <xf numFmtId="0" fontId="12" fillId="16" borderId="4" xfId="0" applyFont="1" applyFill="1" applyBorder="1" applyAlignment="1">
      <alignment horizontal="center" vertical="center" wrapText="1"/>
    </xf>
    <xf numFmtId="9" fontId="15" fillId="0" borderId="10" xfId="0" applyNumberFormat="1" applyFont="1" applyBorder="1" applyAlignment="1">
      <alignment vertical="center" wrapText="1"/>
    </xf>
    <xf numFmtId="9" fontId="15" fillId="0" borderId="0" xfId="0" applyNumberFormat="1" applyFont="1" applyBorder="1" applyAlignment="1">
      <alignment vertical="center" wrapText="1"/>
    </xf>
    <xf numFmtId="9" fontId="15" fillId="0" borderId="10" xfId="0" applyNumberFormat="1" applyFont="1" applyBorder="1" applyAlignment="1">
      <alignment horizontal="center" vertical="center" wrapText="1"/>
    </xf>
    <xf numFmtId="10" fontId="15" fillId="0" borderId="10" xfId="0" applyNumberFormat="1" applyFont="1" applyBorder="1" applyAlignment="1">
      <alignment horizontal="center" vertical="center" wrapText="1"/>
    </xf>
    <xf numFmtId="0" fontId="35" fillId="0" borderId="14" xfId="0" applyFont="1" applyBorder="1" applyAlignment="1">
      <alignment vertical="center" wrapText="1"/>
    </xf>
    <xf numFmtId="0" fontId="36" fillId="0" borderId="14" xfId="0" applyFont="1" applyBorder="1" applyAlignment="1">
      <alignment horizontal="center" vertical="center" wrapText="1"/>
    </xf>
    <xf numFmtId="0" fontId="36" fillId="0" borderId="1" xfId="0" applyFont="1" applyBorder="1" applyAlignment="1">
      <alignment horizontal="right" vertical="center" wrapText="1"/>
    </xf>
    <xf numFmtId="0" fontId="36" fillId="0" borderId="15" xfId="0" applyFont="1" applyBorder="1" applyAlignment="1">
      <alignment horizontal="right" vertical="center" wrapText="1"/>
    </xf>
    <xf numFmtId="0" fontId="12" fillId="17" borderId="7" xfId="0" applyFont="1" applyFill="1" applyBorder="1" applyAlignment="1">
      <alignment vertical="center"/>
    </xf>
    <xf numFmtId="0" fontId="21" fillId="17" borderId="7" xfId="0" applyFont="1" applyFill="1" applyBorder="1" applyAlignment="1">
      <alignment vertical="center" wrapText="1"/>
    </xf>
    <xf numFmtId="0" fontId="12" fillId="17" borderId="16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2" xfId="0" applyFont="1" applyFill="1" applyBorder="1" applyAlignment="1">
      <alignment horizontal="center" vertical="center"/>
    </xf>
    <xf numFmtId="0" fontId="12" fillId="17" borderId="9" xfId="0" applyFont="1" applyFill="1" applyBorder="1" applyAlignment="1">
      <alignment vertical="center"/>
    </xf>
    <xf numFmtId="0" fontId="21" fillId="17" borderId="9" xfId="0" applyFont="1" applyFill="1" applyBorder="1" applyAlignment="1">
      <alignment vertical="center" wrapText="1"/>
    </xf>
    <xf numFmtId="0" fontId="12" fillId="17" borderId="17" xfId="0" applyFont="1" applyFill="1" applyBorder="1" applyAlignment="1">
      <alignment horizontal="center" vertical="center"/>
    </xf>
    <xf numFmtId="0" fontId="12" fillId="17" borderId="1" xfId="0" applyFont="1" applyFill="1" applyBorder="1" applyAlignment="1">
      <alignment horizontal="center" vertical="center"/>
    </xf>
    <xf numFmtId="0" fontId="12" fillId="17" borderId="10" xfId="0" applyFont="1" applyFill="1" applyBorder="1" applyAlignment="1">
      <alignment horizontal="center" vertical="center"/>
    </xf>
    <xf numFmtId="0" fontId="21" fillId="17" borderId="7" xfId="0" applyFont="1" applyFill="1" applyBorder="1" applyAlignment="1">
      <alignment horizontal="center" vertical="center" wrapText="1"/>
    </xf>
    <xf numFmtId="0" fontId="12" fillId="17" borderId="7" xfId="0" applyFont="1" applyFill="1" applyBorder="1" applyAlignment="1">
      <alignment horizontal="center" vertical="center"/>
    </xf>
    <xf numFmtId="0" fontId="21" fillId="17" borderId="9" xfId="0" applyFont="1" applyFill="1" applyBorder="1" applyAlignment="1">
      <alignment horizontal="center" vertical="center" wrapText="1"/>
    </xf>
    <xf numFmtId="0" fontId="12" fillId="17" borderId="9" xfId="0" applyFont="1" applyFill="1" applyBorder="1" applyAlignment="1">
      <alignment horizontal="center" vertical="center"/>
    </xf>
    <xf numFmtId="0" fontId="15" fillId="14" borderId="10" xfId="0" applyFont="1" applyFill="1" applyBorder="1" applyAlignment="1">
      <alignment horizontal="center" vertical="center"/>
    </xf>
    <xf numFmtId="0" fontId="15" fillId="14" borderId="1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14" fillId="17" borderId="3" xfId="0" applyFont="1" applyFill="1" applyBorder="1" applyAlignment="1">
      <alignment vertical="center" wrapText="1"/>
    </xf>
    <xf numFmtId="0" fontId="21" fillId="17" borderId="4" xfId="0" applyFont="1" applyFill="1" applyBorder="1" applyAlignment="1">
      <alignment vertical="center" wrapText="1"/>
    </xf>
    <xf numFmtId="0" fontId="1" fillId="0" borderId="9" xfId="0" applyFont="1" applyBorder="1" applyAlignment="1">
      <alignment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right" vertical="center" wrapText="1"/>
    </xf>
    <xf numFmtId="0" fontId="13" fillId="17" borderId="7" xfId="0" applyFont="1" applyFill="1" applyBorder="1" applyAlignment="1">
      <alignment horizontal="center" vertical="center" wrapText="1"/>
    </xf>
    <xf numFmtId="0" fontId="13" fillId="17" borderId="9" xfId="0" applyFont="1" applyFill="1" applyBorder="1" applyAlignment="1">
      <alignment horizontal="center" vertical="center" wrapText="1"/>
    </xf>
    <xf numFmtId="0" fontId="12" fillId="17" borderId="7" xfId="0" applyFont="1" applyFill="1" applyBorder="1" applyAlignment="1">
      <alignment horizontal="center" vertical="center" wrapText="1"/>
    </xf>
    <xf numFmtId="0" fontId="12" fillId="17" borderId="9" xfId="0" applyFont="1" applyFill="1" applyBorder="1" applyAlignment="1">
      <alignment horizontal="center" vertical="center" wrapText="1"/>
    </xf>
    <xf numFmtId="0" fontId="0" fillId="0" borderId="0" xfId="0" applyBorder="1" applyAlignment="1"/>
    <xf numFmtId="0" fontId="25" fillId="0" borderId="0" xfId="7"/>
    <xf numFmtId="0" fontId="13" fillId="0" borderId="0" xfId="0" applyFont="1" applyBorder="1" applyAlignment="1">
      <alignment vertical="center"/>
    </xf>
    <xf numFmtId="0" fontId="31" fillId="0" borderId="0" xfId="0" applyFont="1" applyBorder="1" applyAlignment="1">
      <alignment vertical="center"/>
    </xf>
    <xf numFmtId="0" fontId="31" fillId="0" borderId="0" xfId="0" applyFont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0" fontId="31" fillId="0" borderId="0" xfId="0" applyFont="1" applyBorder="1" applyAlignment="1">
      <alignment horizontal="right" vertical="center"/>
    </xf>
    <xf numFmtId="3" fontId="31" fillId="0" borderId="0" xfId="0" applyNumberFormat="1" applyFont="1" applyBorder="1" applyAlignment="1">
      <alignment horizontal="right" vertical="center"/>
    </xf>
    <xf numFmtId="3" fontId="33" fillId="0" borderId="0" xfId="0" applyNumberFormat="1" applyFont="1" applyBorder="1" applyAlignment="1">
      <alignment horizontal="center" vertical="center"/>
    </xf>
    <xf numFmtId="0" fontId="38" fillId="0" borderId="0" xfId="7" applyFont="1" applyBorder="1" applyAlignment="1">
      <alignment horizontal="right" vertical="center"/>
    </xf>
    <xf numFmtId="10" fontId="31" fillId="0" borderId="0" xfId="0" applyNumberFormat="1" applyFont="1" applyBorder="1" applyAlignment="1">
      <alignment horizontal="right" vertical="center"/>
    </xf>
    <xf numFmtId="0" fontId="25" fillId="0" borderId="0" xfId="7" applyBorder="1" applyAlignment="1">
      <alignment vertical="center"/>
    </xf>
    <xf numFmtId="0" fontId="21" fillId="17" borderId="4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vertical="center" wrapText="1"/>
    </xf>
    <xf numFmtId="10" fontId="17" fillId="0" borderId="10" xfId="0" applyNumberFormat="1" applyFont="1" applyBorder="1" applyAlignment="1">
      <alignment horizontal="center" vertical="center" wrapText="1"/>
    </xf>
    <xf numFmtId="0" fontId="35" fillId="0" borderId="0" xfId="0" applyFont="1" applyBorder="1" applyAlignment="1"/>
    <xf numFmtId="0" fontId="33" fillId="0" borderId="0" xfId="0" applyFont="1" applyBorder="1" applyAlignment="1">
      <alignment vertical="center"/>
    </xf>
    <xf numFmtId="0" fontId="28" fillId="0" borderId="18" xfId="0" applyFont="1" applyBorder="1" applyAlignment="1">
      <alignment horizontal="right" vertical="center" wrapText="1"/>
    </xf>
    <xf numFmtId="0" fontId="28" fillId="0" borderId="19" xfId="0" applyFont="1" applyBorder="1" applyAlignment="1">
      <alignment horizontal="center" vertical="center" wrapText="1"/>
    </xf>
    <xf numFmtId="0" fontId="28" fillId="0" borderId="2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3" fontId="18" fillId="0" borderId="0" xfId="0" applyNumberFormat="1" applyFont="1" applyAlignment="1">
      <alignment horizontal="center" vertical="center" wrapText="1"/>
    </xf>
    <xf numFmtId="3" fontId="18" fillId="0" borderId="24" xfId="0" applyNumberFormat="1" applyFont="1" applyBorder="1" applyAlignment="1">
      <alignment horizontal="center" vertical="center" wrapText="1"/>
    </xf>
    <xf numFmtId="9" fontId="18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2" fillId="0" borderId="25" xfId="0" applyFont="1" applyBorder="1" applyAlignment="1">
      <alignment horizontal="right" vertical="center" wrapText="1"/>
    </xf>
    <xf numFmtId="3" fontId="21" fillId="0" borderId="15" xfId="0" applyNumberFormat="1" applyFont="1" applyBorder="1" applyAlignment="1">
      <alignment horizontal="center" vertical="center" wrapText="1"/>
    </xf>
    <xf numFmtId="3" fontId="21" fillId="0" borderId="26" xfId="0" applyNumberFormat="1" applyFont="1" applyBorder="1" applyAlignment="1">
      <alignment horizontal="center" vertical="center" wrapText="1"/>
    </xf>
    <xf numFmtId="9" fontId="21" fillId="0" borderId="15" xfId="0" applyNumberFormat="1" applyFont="1" applyBorder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0" fillId="0" borderId="2" xfId="0" applyBorder="1"/>
    <xf numFmtId="0" fontId="0" fillId="0" borderId="27" xfId="0" applyBorder="1"/>
    <xf numFmtId="1" fontId="0" fillId="0" borderId="2" xfId="0" applyNumberFormat="1" applyBorder="1"/>
    <xf numFmtId="0" fontId="0" fillId="18" borderId="0" xfId="0" applyFill="1"/>
    <xf numFmtId="0" fontId="43" fillId="0" borderId="0" xfId="0" applyFont="1"/>
    <xf numFmtId="168" fontId="0" fillId="0" borderId="2" xfId="0" applyNumberFormat="1" applyBorder="1"/>
    <xf numFmtId="169" fontId="0" fillId="19" borderId="0" xfId="0" applyNumberFormat="1" applyFill="1"/>
    <xf numFmtId="169" fontId="0" fillId="18" borderId="0" xfId="0" applyNumberFormat="1" applyFill="1"/>
    <xf numFmtId="169" fontId="43" fillId="19" borderId="0" xfId="0" applyNumberFormat="1" applyFont="1" applyFill="1"/>
    <xf numFmtId="164" fontId="0" fillId="0" borderId="2" xfId="0" applyNumberFormat="1" applyBorder="1"/>
    <xf numFmtId="170" fontId="0" fillId="0" borderId="0" xfId="0" applyNumberFormat="1"/>
    <xf numFmtId="4" fontId="0" fillId="10" borderId="0" xfId="0" applyNumberFormat="1" applyFill="1"/>
    <xf numFmtId="4" fontId="0" fillId="18" borderId="0" xfId="0" applyNumberFormat="1" applyFill="1"/>
    <xf numFmtId="169" fontId="43" fillId="10" borderId="0" xfId="0" applyNumberFormat="1" applyFont="1" applyFill="1"/>
    <xf numFmtId="4" fontId="0" fillId="0" borderId="0" xfId="0" applyNumberFormat="1"/>
    <xf numFmtId="169" fontId="43" fillId="0" borderId="0" xfId="0" applyNumberFormat="1" applyFont="1"/>
    <xf numFmtId="0" fontId="44" fillId="0" borderId="0" xfId="0" applyFont="1" applyAlignment="1">
      <alignment vertical="center" wrapText="1"/>
    </xf>
    <xf numFmtId="0" fontId="2" fillId="0" borderId="2" xfId="0" applyFont="1" applyBorder="1"/>
    <xf numFmtId="0" fontId="0" fillId="0" borderId="0" xfId="0" applyBorder="1"/>
    <xf numFmtId="0" fontId="46" fillId="0" borderId="0" xfId="0" applyFont="1" applyBorder="1" applyAlignment="1">
      <alignment vertical="center"/>
    </xf>
    <xf numFmtId="0" fontId="35" fillId="0" borderId="0" xfId="0" applyFont="1" applyBorder="1" applyAlignment="1">
      <alignment vertical="center"/>
    </xf>
    <xf numFmtId="0" fontId="47" fillId="0" borderId="8" xfId="0" applyFont="1" applyBorder="1" applyAlignment="1">
      <alignment vertical="center" wrapText="1"/>
    </xf>
    <xf numFmtId="0" fontId="46" fillId="0" borderId="11" xfId="0" applyFont="1" applyBorder="1" applyAlignment="1">
      <alignment vertical="center"/>
    </xf>
    <xf numFmtId="0" fontId="35" fillId="0" borderId="28" xfId="0" applyFont="1" applyBorder="1" applyAlignment="1">
      <alignment vertical="center"/>
    </xf>
    <xf numFmtId="0" fontId="35" fillId="0" borderId="0" xfId="0" applyFont="1" applyAlignment="1">
      <alignment vertical="center"/>
    </xf>
    <xf numFmtId="0" fontId="48" fillId="0" borderId="0" xfId="0" applyFont="1" applyBorder="1" applyAlignment="1">
      <alignment vertical="center" wrapText="1"/>
    </xf>
    <xf numFmtId="0" fontId="48" fillId="0" borderId="0" xfId="0" applyFont="1" applyBorder="1" applyAlignment="1">
      <alignment horizontal="right" vertical="center"/>
    </xf>
    <xf numFmtId="0" fontId="48" fillId="0" borderId="0" xfId="0" applyFont="1" applyBorder="1" applyAlignment="1">
      <alignment horizontal="right" vertical="center" wrapText="1"/>
    </xf>
    <xf numFmtId="0" fontId="48" fillId="0" borderId="8" xfId="0" applyFont="1" applyBorder="1" applyAlignment="1">
      <alignment vertical="center" wrapText="1"/>
    </xf>
    <xf numFmtId="0" fontId="48" fillId="0" borderId="28" xfId="0" applyFont="1" applyBorder="1" applyAlignment="1">
      <alignment horizontal="right" vertical="center"/>
    </xf>
    <xf numFmtId="0" fontId="48" fillId="0" borderId="0" xfId="0" applyFont="1" applyAlignment="1">
      <alignment horizontal="right" vertical="center" wrapText="1"/>
    </xf>
    <xf numFmtId="0" fontId="48" fillId="0" borderId="10" xfId="0" applyFont="1" applyBorder="1" applyAlignment="1">
      <alignment vertical="center" wrapText="1"/>
    </xf>
    <xf numFmtId="0" fontId="46" fillId="0" borderId="9" xfId="0" applyFont="1" applyBorder="1" applyAlignment="1">
      <alignment vertical="center"/>
    </xf>
    <xf numFmtId="0" fontId="48" fillId="0" borderId="17" xfId="0" applyFont="1" applyBorder="1" applyAlignment="1">
      <alignment horizontal="right" vertical="center"/>
    </xf>
    <xf numFmtId="0" fontId="48" fillId="0" borderId="1" xfId="0" applyFont="1" applyBorder="1" applyAlignment="1">
      <alignment horizontal="right" vertical="center" wrapText="1"/>
    </xf>
    <xf numFmtId="0" fontId="49" fillId="0" borderId="0" xfId="0" applyFont="1" applyBorder="1" applyAlignment="1">
      <alignment vertical="center" wrapText="1"/>
    </xf>
    <xf numFmtId="3" fontId="48" fillId="0" borderId="0" xfId="0" applyNumberFormat="1" applyFont="1" applyBorder="1" applyAlignment="1">
      <alignment horizontal="right" vertical="center"/>
    </xf>
    <xf numFmtId="0" fontId="49" fillId="20" borderId="3" xfId="0" applyFont="1" applyFill="1" applyBorder="1" applyAlignment="1">
      <alignment vertical="center"/>
    </xf>
    <xf numFmtId="0" fontId="50" fillId="20" borderId="5" xfId="0" applyFont="1" applyFill="1" applyBorder="1" applyAlignment="1">
      <alignment horizontal="center" vertical="center" wrapText="1"/>
    </xf>
    <xf numFmtId="0" fontId="50" fillId="20" borderId="6" xfId="0" applyFont="1" applyFill="1" applyBorder="1" applyAlignment="1">
      <alignment horizontal="center" vertical="center" wrapText="1"/>
    </xf>
    <xf numFmtId="0" fontId="50" fillId="20" borderId="4" xfId="0" applyFont="1" applyFill="1" applyBorder="1" applyAlignment="1">
      <alignment horizontal="center" vertical="center" wrapText="1"/>
    </xf>
    <xf numFmtId="0" fontId="49" fillId="20" borderId="12" xfId="0" applyFont="1" applyFill="1" applyBorder="1" applyAlignment="1">
      <alignment horizontal="center" vertical="center" wrapText="1"/>
    </xf>
    <xf numFmtId="0" fontId="49" fillId="0" borderId="12" xfId="0" applyFont="1" applyBorder="1" applyAlignment="1">
      <alignment vertical="center" wrapText="1"/>
    </xf>
    <xf numFmtId="3" fontId="48" fillId="0" borderId="8" xfId="0" applyNumberFormat="1" applyFont="1" applyBorder="1" applyAlignment="1">
      <alignment horizontal="right" vertical="center"/>
    </xf>
    <xf numFmtId="0" fontId="48" fillId="0" borderId="8" xfId="0" applyFont="1" applyBorder="1" applyAlignment="1">
      <alignment horizontal="right" vertical="center" wrapText="1"/>
    </xf>
    <xf numFmtId="0" fontId="48" fillId="0" borderId="7" xfId="0" applyFont="1" applyBorder="1" applyAlignment="1">
      <alignment horizontal="right" vertical="center"/>
    </xf>
    <xf numFmtId="0" fontId="48" fillId="0" borderId="0" xfId="0" applyFont="1" applyBorder="1" applyAlignment="1">
      <alignment vertical="center"/>
    </xf>
    <xf numFmtId="0" fontId="48" fillId="0" borderId="0" xfId="0" applyFont="1" applyBorder="1" applyAlignment="1">
      <alignment horizontal="right" vertical="center"/>
    </xf>
    <xf numFmtId="0" fontId="49" fillId="20" borderId="9" xfId="0" applyFont="1" applyFill="1" applyBorder="1" applyAlignment="1">
      <alignment vertical="center"/>
    </xf>
    <xf numFmtId="0" fontId="49" fillId="20" borderId="10" xfId="0" applyFont="1" applyFill="1" applyBorder="1" applyAlignment="1">
      <alignment horizontal="center" vertical="center" wrapText="1"/>
    </xf>
    <xf numFmtId="0" fontId="49" fillId="0" borderId="8" xfId="0" applyFont="1" applyBorder="1" applyAlignment="1">
      <alignment vertical="center" wrapText="1"/>
    </xf>
    <xf numFmtId="0" fontId="48" fillId="0" borderId="8" xfId="0" applyFont="1" applyBorder="1" applyAlignment="1">
      <alignment vertical="center"/>
    </xf>
    <xf numFmtId="0" fontId="48" fillId="0" borderId="8" xfId="0" applyFont="1" applyBorder="1" applyAlignment="1">
      <alignment horizontal="right" vertical="center"/>
    </xf>
    <xf numFmtId="0" fontId="48" fillId="0" borderId="11" xfId="0" applyFont="1" applyBorder="1" applyAlignment="1">
      <alignment horizontal="right" vertical="center"/>
    </xf>
    <xf numFmtId="0" fontId="51" fillId="0" borderId="0" xfId="0" applyFont="1" applyBorder="1" applyAlignment="1">
      <alignment vertical="center"/>
    </xf>
    <xf numFmtId="0" fontId="48" fillId="0" borderId="9" xfId="0" applyFont="1" applyBorder="1" applyAlignment="1">
      <alignment vertical="center"/>
    </xf>
    <xf numFmtId="0" fontId="51" fillId="0" borderId="10" xfId="0" applyFont="1" applyBorder="1" applyAlignment="1">
      <alignment horizontal="center" vertical="center"/>
    </xf>
    <xf numFmtId="0" fontId="48" fillId="0" borderId="10" xfId="0" applyFont="1" applyBorder="1" applyAlignment="1">
      <alignment horizontal="center" vertical="center"/>
    </xf>
    <xf numFmtId="0" fontId="49" fillId="0" borderId="10" xfId="0" applyFont="1" applyBorder="1" applyAlignment="1">
      <alignment horizontal="center" vertical="center"/>
    </xf>
    <xf numFmtId="0" fontId="48" fillId="0" borderId="10" xfId="0" applyFont="1" applyBorder="1" applyAlignment="1">
      <alignment horizontal="center" vertical="center" wrapText="1"/>
    </xf>
    <xf numFmtId="0" fontId="49" fillId="0" borderId="10" xfId="0" applyFont="1" applyBorder="1" applyAlignment="1">
      <alignment horizontal="center" vertical="center" wrapText="1"/>
    </xf>
    <xf numFmtId="0" fontId="50" fillId="0" borderId="10" xfId="0" applyFont="1" applyBorder="1" applyAlignment="1">
      <alignment horizontal="center" vertical="center" wrapText="1"/>
    </xf>
    <xf numFmtId="0" fontId="51" fillId="0" borderId="8" xfId="0" applyFont="1" applyBorder="1" applyAlignment="1">
      <alignment vertical="center"/>
    </xf>
    <xf numFmtId="0" fontId="51" fillId="0" borderId="8" xfId="0" applyFont="1" applyBorder="1" applyAlignment="1">
      <alignment horizontal="right" vertical="center"/>
    </xf>
    <xf numFmtId="0" fontId="51" fillId="0" borderId="10" xfId="0" applyFont="1" applyBorder="1" applyAlignment="1">
      <alignment vertical="center"/>
    </xf>
    <xf numFmtId="0" fontId="48" fillId="0" borderId="10" xfId="0" applyFont="1" applyBorder="1" applyAlignment="1">
      <alignment horizontal="right" vertical="center"/>
    </xf>
    <xf numFmtId="0" fontId="51" fillId="0" borderId="1" xfId="0" applyFont="1" applyBorder="1" applyAlignment="1">
      <alignment vertical="center"/>
    </xf>
    <xf numFmtId="3" fontId="48" fillId="0" borderId="9" xfId="0" applyNumberFormat="1" applyFont="1" applyBorder="1" applyAlignment="1">
      <alignment horizontal="right" vertical="center"/>
    </xf>
    <xf numFmtId="3" fontId="48" fillId="0" borderId="10" xfId="0" applyNumberFormat="1" applyFont="1" applyBorder="1" applyAlignment="1">
      <alignment horizontal="right" vertical="center"/>
    </xf>
    <xf numFmtId="3" fontId="51" fillId="0" borderId="0" xfId="0" applyNumberFormat="1" applyFont="1" applyBorder="1" applyAlignment="1">
      <alignment horizontal="right" vertical="center"/>
    </xf>
    <xf numFmtId="0" fontId="51" fillId="0" borderId="10" xfId="0" applyFont="1" applyBorder="1" applyAlignment="1">
      <alignment horizontal="right" vertical="center"/>
    </xf>
    <xf numFmtId="0" fontId="51" fillId="0" borderId="10" xfId="0" applyFont="1" applyBorder="1" applyAlignment="1">
      <alignment horizontal="right" vertical="center" wrapText="1"/>
    </xf>
    <xf numFmtId="0" fontId="51" fillId="0" borderId="1" xfId="0" applyFont="1" applyBorder="1" applyAlignment="1">
      <alignment horizontal="right" vertical="center" wrapText="1"/>
    </xf>
    <xf numFmtId="0" fontId="49" fillId="0" borderId="0" xfId="0" applyFont="1" applyBorder="1" applyAlignment="1">
      <alignment vertical="center"/>
    </xf>
    <xf numFmtId="3" fontId="49" fillId="0" borderId="0" xfId="0" applyNumberFormat="1" applyFont="1" applyBorder="1" applyAlignment="1">
      <alignment horizontal="right" vertical="center"/>
    </xf>
    <xf numFmtId="0" fontId="49" fillId="16" borderId="9" xfId="0" applyFont="1" applyFill="1" applyBorder="1" applyAlignment="1">
      <alignment vertical="center"/>
    </xf>
    <xf numFmtId="0" fontId="49" fillId="16" borderId="10" xfId="0" applyFont="1" applyFill="1" applyBorder="1" applyAlignment="1">
      <alignment horizontal="center" vertical="center" wrapText="1"/>
    </xf>
    <xf numFmtId="0" fontId="49" fillId="0" borderId="10" xfId="0" applyFont="1" applyBorder="1" applyAlignment="1">
      <alignment vertical="center" wrapText="1"/>
    </xf>
    <xf numFmtId="0" fontId="49" fillId="0" borderId="10" xfId="0" applyFont="1" applyBorder="1" applyAlignment="1">
      <alignment vertical="center"/>
    </xf>
    <xf numFmtId="3" fontId="49" fillId="0" borderId="1" xfId="0" applyNumberFormat="1" applyFont="1" applyBorder="1" applyAlignment="1">
      <alignment horizontal="right" vertical="center"/>
    </xf>
    <xf numFmtId="3" fontId="49" fillId="0" borderId="17" xfId="0" applyNumberFormat="1" applyFont="1" applyBorder="1" applyAlignment="1">
      <alignment horizontal="right" vertical="center" wrapText="1"/>
    </xf>
    <xf numFmtId="3" fontId="48" fillId="0" borderId="17" xfId="0" applyNumberFormat="1" applyFont="1" applyBorder="1" applyAlignment="1">
      <alignment horizontal="right" vertical="center" wrapText="1"/>
    </xf>
    <xf numFmtId="0" fontId="49" fillId="0" borderId="1" xfId="0" applyFont="1" applyBorder="1" applyAlignment="1">
      <alignment vertical="center"/>
    </xf>
    <xf numFmtId="3" fontId="49" fillId="0" borderId="9" xfId="0" applyNumberFormat="1" applyFont="1" applyBorder="1" applyAlignment="1">
      <alignment horizontal="right" vertical="center"/>
    </xf>
    <xf numFmtId="3" fontId="49" fillId="0" borderId="1" xfId="0" applyNumberFormat="1" applyFont="1" applyBorder="1" applyAlignment="1">
      <alignment horizontal="right" vertical="center" wrapText="1"/>
    </xf>
    <xf numFmtId="0" fontId="48" fillId="0" borderId="0" xfId="0" applyFont="1" applyAlignment="1">
      <alignment horizontal="right" vertical="center"/>
    </xf>
    <xf numFmtId="0" fontId="48" fillId="0" borderId="28" xfId="0" applyFont="1" applyBorder="1" applyAlignment="1">
      <alignment horizontal="right" vertical="center" wrapText="1"/>
    </xf>
    <xf numFmtId="0" fontId="48" fillId="0" borderId="10" xfId="0" applyFont="1" applyBorder="1" applyAlignment="1">
      <alignment vertical="center"/>
    </xf>
    <xf numFmtId="0" fontId="48" fillId="0" borderId="1" xfId="0" applyFont="1" applyBorder="1" applyAlignment="1">
      <alignment horizontal="right" vertical="center"/>
    </xf>
    <xf numFmtId="0" fontId="48" fillId="0" borderId="17" xfId="0" applyFont="1" applyBorder="1" applyAlignment="1">
      <alignment horizontal="right" vertical="center" wrapText="1"/>
    </xf>
    <xf numFmtId="0" fontId="49" fillId="0" borderId="1" xfId="0" applyFont="1" applyBorder="1" applyAlignment="1">
      <alignment horizontal="right" vertical="center"/>
    </xf>
    <xf numFmtId="0" fontId="49" fillId="0" borderId="17" xfId="0" applyFont="1" applyBorder="1" applyAlignment="1">
      <alignment horizontal="right" vertical="center" wrapText="1"/>
    </xf>
    <xf numFmtId="3" fontId="49" fillId="0" borderId="0" xfId="0" applyNumberFormat="1" applyFont="1" applyBorder="1" applyAlignment="1">
      <alignment horizontal="right" vertical="center" wrapText="1"/>
    </xf>
    <xf numFmtId="3" fontId="48" fillId="0" borderId="0" xfId="0" applyNumberFormat="1" applyFont="1" applyBorder="1" applyAlignment="1">
      <alignment horizontal="right" vertical="center" wrapText="1"/>
    </xf>
    <xf numFmtId="0" fontId="49" fillId="0" borderId="10" xfId="0" applyFont="1" applyBorder="1" applyAlignment="1">
      <alignment vertical="center" wrapText="1"/>
    </xf>
    <xf numFmtId="0" fontId="49" fillId="0" borderId="0" xfId="0" applyFont="1" applyBorder="1" applyAlignment="1">
      <alignment vertical="center" wrapText="1"/>
    </xf>
    <xf numFmtId="0" fontId="49" fillId="0" borderId="0" xfId="0" applyFont="1" applyBorder="1" applyAlignment="1">
      <alignment horizontal="right" vertical="center"/>
    </xf>
    <xf numFmtId="0" fontId="49" fillId="0" borderId="0" xfId="0" applyFont="1" applyBorder="1" applyAlignment="1">
      <alignment horizontal="right" vertical="center" wrapText="1"/>
    </xf>
    <xf numFmtId="0" fontId="49" fillId="0" borderId="16" xfId="0" applyFont="1" applyBorder="1" applyAlignment="1">
      <alignment horizontal="center" vertical="center" wrapText="1"/>
    </xf>
    <xf numFmtId="0" fontId="49" fillId="0" borderId="12" xfId="0" applyFont="1" applyBorder="1" applyAlignment="1">
      <alignment horizontal="center" vertical="center" wrapText="1"/>
    </xf>
    <xf numFmtId="3" fontId="49" fillId="0" borderId="7" xfId="0" applyNumberFormat="1" applyFont="1" applyBorder="1" applyAlignment="1">
      <alignment horizontal="right" vertical="center"/>
    </xf>
    <xf numFmtId="3" fontId="49" fillId="0" borderId="7" xfId="0" applyNumberFormat="1" applyFont="1" applyBorder="1" applyAlignment="1">
      <alignment horizontal="right" vertical="center" wrapText="1"/>
    </xf>
    <xf numFmtId="0" fontId="52" fillId="0" borderId="17" xfId="0" applyFont="1" applyBorder="1" applyAlignment="1">
      <alignment horizontal="center" vertical="center" wrapText="1"/>
    </xf>
    <xf numFmtId="0" fontId="52" fillId="0" borderId="10" xfId="0" applyFont="1" applyBorder="1" applyAlignment="1">
      <alignment horizontal="center" vertical="center" wrapText="1"/>
    </xf>
    <xf numFmtId="3" fontId="49" fillId="0" borderId="9" xfId="0" applyNumberFormat="1" applyFont="1" applyBorder="1" applyAlignment="1">
      <alignment horizontal="right" vertical="center"/>
    </xf>
    <xf numFmtId="0" fontId="49" fillId="0" borderId="9" xfId="0" applyFont="1" applyBorder="1" applyAlignment="1">
      <alignment horizontal="right" vertical="center" wrapText="1"/>
    </xf>
    <xf numFmtId="0" fontId="49" fillId="20" borderId="7" xfId="0" applyFont="1" applyFill="1" applyBorder="1" applyAlignment="1">
      <alignment vertical="center" wrapText="1"/>
    </xf>
    <xf numFmtId="0" fontId="49" fillId="20" borderId="7" xfId="0" applyFont="1" applyFill="1" applyBorder="1" applyAlignment="1">
      <alignment horizontal="center" vertical="center" wrapText="1"/>
    </xf>
    <xf numFmtId="0" fontId="49" fillId="21" borderId="7" xfId="0" applyFont="1" applyFill="1" applyBorder="1" applyAlignment="1">
      <alignment horizontal="center" vertical="center" wrapText="1"/>
    </xf>
    <xf numFmtId="0" fontId="49" fillId="20" borderId="9" xfId="0" applyFont="1" applyFill="1" applyBorder="1" applyAlignment="1">
      <alignment vertical="center" wrapText="1"/>
    </xf>
    <xf numFmtId="0" fontId="49" fillId="20" borderId="9" xfId="0" applyFont="1" applyFill="1" applyBorder="1" applyAlignment="1">
      <alignment horizontal="center" vertical="center" wrapText="1"/>
    </xf>
    <xf numFmtId="0" fontId="49" fillId="21" borderId="9" xfId="0" applyFont="1" applyFill="1" applyBorder="1" applyAlignment="1">
      <alignment horizontal="center" vertical="center" wrapText="1"/>
    </xf>
    <xf numFmtId="0" fontId="48" fillId="0" borderId="10" xfId="0" applyFont="1" applyBorder="1" applyAlignment="1">
      <alignment vertical="center" wrapText="1"/>
    </xf>
    <xf numFmtId="0" fontId="49" fillId="0" borderId="1" xfId="0" applyFont="1" applyBorder="1" applyAlignment="1">
      <alignment horizontal="center" vertical="center" wrapText="1"/>
    </xf>
    <xf numFmtId="0" fontId="49" fillId="0" borderId="8" xfId="0" applyFont="1" applyBorder="1" applyAlignment="1">
      <alignment vertical="center" wrapText="1"/>
    </xf>
    <xf numFmtId="0" fontId="48" fillId="0" borderId="7" xfId="0" applyFont="1" applyBorder="1" applyAlignment="1">
      <alignment horizontal="center" vertical="center" wrapText="1"/>
    </xf>
    <xf numFmtId="0" fontId="48" fillId="0" borderId="9" xfId="0" applyFont="1" applyBorder="1" applyAlignment="1">
      <alignment horizontal="center" vertical="center" wrapText="1"/>
    </xf>
    <xf numFmtId="0" fontId="49" fillId="16" borderId="7" xfId="0" applyFont="1" applyFill="1" applyBorder="1" applyAlignment="1">
      <alignment vertical="center"/>
    </xf>
    <xf numFmtId="0" fontId="49" fillId="16" borderId="8" xfId="0" applyFont="1" applyFill="1" applyBorder="1" applyAlignment="1">
      <alignment horizontal="center" vertical="center" wrapText="1"/>
    </xf>
    <xf numFmtId="0" fontId="49" fillId="16" borderId="7" xfId="0" applyFont="1" applyFill="1" applyBorder="1" applyAlignment="1">
      <alignment horizontal="center" vertical="center" wrapText="1"/>
    </xf>
    <xf numFmtId="0" fontId="49" fillId="16" borderId="9" xfId="0" applyFont="1" applyFill="1" applyBorder="1" applyAlignment="1">
      <alignment vertical="center"/>
    </xf>
    <xf numFmtId="0" fontId="49" fillId="16" borderId="9" xfId="0" applyFont="1" applyFill="1" applyBorder="1" applyAlignment="1">
      <alignment horizontal="center" vertical="center" wrapText="1"/>
    </xf>
    <xf numFmtId="0" fontId="35" fillId="0" borderId="0" xfId="0" applyFont="1" applyBorder="1" applyAlignment="1">
      <alignment vertical="center"/>
    </xf>
    <xf numFmtId="0" fontId="48" fillId="0" borderId="8" xfId="0" applyFont="1" applyBorder="1" applyAlignment="1">
      <alignment vertical="center" wrapText="1"/>
    </xf>
    <xf numFmtId="0" fontId="49" fillId="0" borderId="9" xfId="0" applyFont="1" applyBorder="1" applyAlignment="1">
      <alignment horizontal="right" vertical="center" wrapText="1"/>
    </xf>
    <xf numFmtId="3" fontId="48" fillId="0" borderId="7" xfId="0" applyNumberFormat="1" applyFont="1" applyBorder="1" applyAlignment="1">
      <alignment horizontal="right" vertical="center"/>
    </xf>
    <xf numFmtId="0" fontId="48" fillId="0" borderId="9" xfId="0" applyFont="1" applyBorder="1" applyAlignment="1">
      <alignment horizontal="right" vertical="center"/>
    </xf>
    <xf numFmtId="3" fontId="51" fillId="0" borderId="9" xfId="0" applyNumberFormat="1" applyFont="1" applyBorder="1" applyAlignment="1">
      <alignment horizontal="right" vertical="center"/>
    </xf>
    <xf numFmtId="3" fontId="48" fillId="0" borderId="11" xfId="0" applyNumberFormat="1" applyFont="1" applyBorder="1" applyAlignment="1">
      <alignment horizontal="right" vertical="center"/>
    </xf>
    <xf numFmtId="0" fontId="48" fillId="0" borderId="1" xfId="0" applyFont="1" applyBorder="1" applyAlignment="1">
      <alignment vertical="center"/>
    </xf>
    <xf numFmtId="0" fontId="49" fillId="0" borderId="9" xfId="0" applyFont="1" applyBorder="1" applyAlignment="1">
      <alignment horizontal="right" vertical="center"/>
    </xf>
    <xf numFmtId="0" fontId="49" fillId="0" borderId="1" xfId="0" applyFont="1" applyBorder="1" applyAlignment="1">
      <alignment horizontal="right" vertical="center" wrapText="1"/>
    </xf>
    <xf numFmtId="0" fontId="49" fillId="0" borderId="5" xfId="0" applyFont="1" applyBorder="1" applyAlignment="1">
      <alignment horizontal="center" vertical="center" wrapText="1"/>
    </xf>
    <xf numFmtId="0" fontId="49" fillId="0" borderId="6" xfId="0" applyFont="1" applyBorder="1" applyAlignment="1">
      <alignment horizontal="center" vertical="center" wrapText="1"/>
    </xf>
    <xf numFmtId="3" fontId="54" fillId="0" borderId="9" xfId="0" applyNumberFormat="1" applyFont="1" applyBorder="1"/>
    <xf numFmtId="3" fontId="49" fillId="0" borderId="10" xfId="0" applyNumberFormat="1" applyFont="1" applyBorder="1" applyAlignment="1">
      <alignment horizontal="right" vertical="center" wrapText="1"/>
    </xf>
    <xf numFmtId="0" fontId="55" fillId="0" borderId="0" xfId="0" applyFont="1" applyAlignment="1">
      <alignment vertical="center"/>
    </xf>
    <xf numFmtId="0" fontId="56" fillId="0" borderId="28" xfId="0" applyFont="1" applyBorder="1" applyAlignment="1">
      <alignment horizontal="center" vertical="center" wrapText="1"/>
    </xf>
    <xf numFmtId="0" fontId="56" fillId="0" borderId="0" xfId="0" applyFont="1" applyAlignment="1">
      <alignment horizontal="center" vertical="center" wrapText="1"/>
    </xf>
    <xf numFmtId="0" fontId="56" fillId="22" borderId="0" xfId="0" applyFont="1" applyFill="1" applyAlignment="1">
      <alignment horizontal="center" vertical="center" wrapText="1"/>
    </xf>
    <xf numFmtId="0" fontId="48" fillId="0" borderId="0" xfId="0" applyFont="1" applyAlignment="1">
      <alignment vertical="center" wrapText="1"/>
    </xf>
    <xf numFmtId="4" fontId="0" fillId="0" borderId="0" xfId="0" applyNumberFormat="1" applyBorder="1" applyAlignment="1"/>
    <xf numFmtId="0" fontId="56" fillId="0" borderId="8" xfId="0" applyFont="1" applyBorder="1" applyAlignment="1">
      <alignment vertical="center" wrapText="1"/>
    </xf>
    <xf numFmtId="0" fontId="48" fillId="0" borderId="28" xfId="0" applyFont="1" applyBorder="1" applyAlignment="1">
      <alignment horizontal="center" vertical="center" wrapText="1"/>
    </xf>
    <xf numFmtId="0" fontId="0" fillId="0" borderId="7" xfId="0" applyBorder="1" applyAlignment="1">
      <alignment wrapText="1"/>
    </xf>
    <xf numFmtId="0" fontId="48" fillId="22" borderId="0" xfId="0" applyFont="1" applyFill="1" applyAlignment="1">
      <alignment horizontal="center" vertical="center" wrapText="1"/>
    </xf>
    <xf numFmtId="0" fontId="56" fillId="0" borderId="0" xfId="0" applyFont="1" applyAlignment="1">
      <alignment vertical="center" wrapText="1"/>
    </xf>
    <xf numFmtId="0" fontId="56" fillId="0" borderId="8" xfId="0" applyFont="1" applyBorder="1" applyAlignment="1">
      <alignment vertical="center" wrapText="1"/>
    </xf>
    <xf numFmtId="0" fontId="0" fillId="0" borderId="0" xfId="0"/>
    <xf numFmtId="0" fontId="48" fillId="0" borderId="17" xfId="0" applyFont="1" applyBorder="1" applyAlignment="1">
      <alignment horizontal="center" vertical="center" wrapText="1"/>
    </xf>
    <xf numFmtId="0" fontId="0" fillId="0" borderId="11" xfId="0" applyBorder="1" applyAlignment="1">
      <alignment wrapText="1"/>
    </xf>
    <xf numFmtId="0" fontId="48" fillId="2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10" xfId="0" applyBorder="1" applyAlignment="1">
      <alignment vertical="top" wrapText="1"/>
    </xf>
    <xf numFmtId="0" fontId="57" fillId="0" borderId="0" xfId="0" applyFont="1" applyBorder="1" applyAlignment="1">
      <alignment vertical="center" wrapText="1"/>
    </xf>
    <xf numFmtId="0" fontId="0" fillId="0" borderId="16" xfId="0" applyBorder="1"/>
    <xf numFmtId="0" fontId="48" fillId="0" borderId="9" xfId="0" applyFont="1" applyBorder="1" applyAlignment="1">
      <alignment horizontal="right" vertical="center" wrapText="1"/>
    </xf>
    <xf numFmtId="0" fontId="49" fillId="22" borderId="6" xfId="0" applyFont="1" applyFill="1" applyBorder="1" applyAlignment="1">
      <alignment horizontal="right" vertical="center" wrapText="1"/>
    </xf>
    <xf numFmtId="0" fontId="49" fillId="22" borderId="4" xfId="0" applyFont="1" applyFill="1" applyBorder="1" applyAlignment="1">
      <alignment horizontal="right" vertical="center" wrapText="1"/>
    </xf>
    <xf numFmtId="0" fontId="49" fillId="22" borderId="10" xfId="0" applyFont="1" applyFill="1" applyBorder="1" applyAlignment="1">
      <alignment horizontal="right" vertical="center" wrapText="1"/>
    </xf>
    <xf numFmtId="0" fontId="57" fillId="0" borderId="13" xfId="0" applyFont="1" applyBorder="1" applyAlignment="1">
      <alignment vertical="center" wrapText="1"/>
    </xf>
    <xf numFmtId="0" fontId="57" fillId="0" borderId="12" xfId="0" applyFont="1" applyBorder="1" applyAlignment="1">
      <alignment vertical="center" wrapText="1"/>
    </xf>
    <xf numFmtId="0" fontId="48" fillId="0" borderId="16" xfId="0" applyFont="1" applyBorder="1" applyAlignment="1">
      <alignment horizontal="right" vertical="center" wrapText="1"/>
    </xf>
    <xf numFmtId="0" fontId="48" fillId="0" borderId="12" xfId="0" applyFont="1" applyBorder="1" applyAlignment="1">
      <alignment horizontal="right" vertical="center" wrapText="1"/>
    </xf>
    <xf numFmtId="0" fontId="48" fillId="0" borderId="16" xfId="0" applyFont="1" applyBorder="1" applyAlignment="1">
      <alignment horizontal="right" vertical="center"/>
    </xf>
    <xf numFmtId="0" fontId="48" fillId="0" borderId="13" xfId="0" applyFont="1" applyBorder="1" applyAlignment="1">
      <alignment horizontal="right" vertical="center"/>
    </xf>
    <xf numFmtId="0" fontId="48" fillId="0" borderId="12" xfId="0" applyFont="1" applyBorder="1" applyAlignment="1">
      <alignment horizontal="right" vertical="center"/>
    </xf>
    <xf numFmtId="0" fontId="48" fillId="0" borderId="7" xfId="0" applyFont="1" applyBorder="1" applyAlignment="1">
      <alignment horizontal="right" vertical="center" wrapText="1"/>
    </xf>
    <xf numFmtId="0" fontId="49" fillId="22" borderId="16" xfId="0" applyFont="1" applyFill="1" applyBorder="1" applyAlignment="1">
      <alignment horizontal="right" vertical="center" wrapText="1"/>
    </xf>
    <xf numFmtId="0" fontId="49" fillId="22" borderId="12" xfId="0" applyFont="1" applyFill="1" applyBorder="1" applyAlignment="1">
      <alignment horizontal="right" vertical="center" wrapText="1"/>
    </xf>
    <xf numFmtId="0" fontId="48" fillId="22" borderId="7" xfId="0" applyFont="1" applyFill="1" applyBorder="1" applyAlignment="1">
      <alignment horizontal="right" vertical="center" wrapText="1"/>
    </xf>
    <xf numFmtId="0" fontId="49" fillId="0" borderId="13" xfId="0" applyFont="1" applyBorder="1" applyAlignment="1">
      <alignment vertical="center" wrapText="1"/>
    </xf>
    <xf numFmtId="0" fontId="0" fillId="0" borderId="28" xfId="0" applyBorder="1"/>
    <xf numFmtId="0" fontId="48" fillId="0" borderId="3" xfId="0" applyFont="1" applyBorder="1" applyAlignment="1">
      <alignment horizontal="right" vertical="center"/>
    </xf>
    <xf numFmtId="0" fontId="57" fillId="0" borderId="1" xfId="0" applyFont="1" applyBorder="1" applyAlignment="1">
      <alignment vertical="center" wrapText="1"/>
    </xf>
    <xf numFmtId="0" fontId="57" fillId="0" borderId="10" xfId="0" applyFont="1" applyBorder="1" applyAlignment="1">
      <alignment vertical="center" wrapText="1"/>
    </xf>
    <xf numFmtId="0" fontId="48" fillId="0" borderId="17" xfId="0" applyFont="1" applyBorder="1" applyAlignment="1">
      <alignment horizontal="right" vertical="center" wrapText="1"/>
    </xf>
    <xf numFmtId="0" fontId="48" fillId="0" borderId="10" xfId="0" applyFont="1" applyBorder="1" applyAlignment="1">
      <alignment horizontal="right" vertical="center" wrapText="1"/>
    </xf>
    <xf numFmtId="0" fontId="48" fillId="0" borderId="1" xfId="0" applyFont="1" applyBorder="1" applyAlignment="1">
      <alignment horizontal="right" vertical="center"/>
    </xf>
    <xf numFmtId="0" fontId="48" fillId="0" borderId="10" xfId="0" applyFont="1" applyBorder="1" applyAlignment="1">
      <alignment horizontal="right" vertical="center"/>
    </xf>
    <xf numFmtId="0" fontId="48" fillId="0" borderId="9" xfId="0" applyFont="1" applyBorder="1" applyAlignment="1">
      <alignment horizontal="right" vertical="center" wrapText="1"/>
    </xf>
    <xf numFmtId="0" fontId="49" fillId="22" borderId="17" xfId="0" applyFont="1" applyFill="1" applyBorder="1" applyAlignment="1">
      <alignment horizontal="right" vertical="center" wrapText="1"/>
    </xf>
    <xf numFmtId="0" fontId="49" fillId="22" borderId="10" xfId="0" applyFont="1" applyFill="1" applyBorder="1" applyAlignment="1">
      <alignment horizontal="right" vertical="center" wrapText="1"/>
    </xf>
    <xf numFmtId="0" fontId="48" fillId="22" borderId="9" xfId="0" applyFont="1" applyFill="1" applyBorder="1" applyAlignment="1">
      <alignment horizontal="right" vertical="center" wrapText="1"/>
    </xf>
    <xf numFmtId="0" fontId="49" fillId="22" borderId="7" xfId="0" applyFont="1" applyFill="1" applyBorder="1" applyAlignment="1">
      <alignment horizontal="right" vertical="center" wrapText="1"/>
    </xf>
    <xf numFmtId="0" fontId="49" fillId="0" borderId="13" xfId="0" applyFont="1" applyBorder="1" applyAlignment="1">
      <alignment vertical="center" wrapText="1"/>
    </xf>
    <xf numFmtId="0" fontId="51" fillId="0" borderId="0" xfId="0" applyFont="1" applyBorder="1" applyAlignment="1">
      <alignment horizontal="right" vertical="center" wrapText="1"/>
    </xf>
    <xf numFmtId="0" fontId="56" fillId="0" borderId="0" xfId="0" applyFont="1" applyBorder="1" applyAlignment="1">
      <alignment vertical="center" wrapText="1"/>
    </xf>
    <xf numFmtId="0" fontId="49" fillId="22" borderId="9" xfId="0" applyFont="1" applyFill="1" applyBorder="1" applyAlignment="1">
      <alignment horizontal="right" vertical="center" wrapText="1"/>
    </xf>
    <xf numFmtId="0" fontId="49" fillId="0" borderId="0" xfId="0" applyFont="1" applyAlignment="1">
      <alignment vertical="center" wrapText="1"/>
    </xf>
    <xf numFmtId="0" fontId="48" fillId="0" borderId="28" xfId="0" applyFont="1" applyBorder="1" applyAlignment="1">
      <alignment horizontal="right" vertical="center" wrapText="1"/>
    </xf>
    <xf numFmtId="0" fontId="48" fillId="0" borderId="8" xfId="0" applyFont="1" applyBorder="1" applyAlignment="1">
      <alignment horizontal="right" vertical="center" wrapText="1"/>
    </xf>
    <xf numFmtId="0" fontId="48" fillId="0" borderId="8" xfId="0" applyFont="1" applyBorder="1" applyAlignment="1">
      <alignment horizontal="right" vertical="center"/>
    </xf>
    <xf numFmtId="0" fontId="48" fillId="0" borderId="11" xfId="0" applyFont="1" applyBorder="1" applyAlignment="1">
      <alignment horizontal="right" vertical="center" wrapText="1"/>
    </xf>
    <xf numFmtId="0" fontId="49" fillId="22" borderId="28" xfId="0" applyFont="1" applyFill="1" applyBorder="1" applyAlignment="1">
      <alignment horizontal="right" vertical="center" wrapText="1"/>
    </xf>
    <xf numFmtId="0" fontId="49" fillId="22" borderId="8" xfId="0" applyFont="1" applyFill="1" applyBorder="1" applyAlignment="1">
      <alignment horizontal="right" vertical="center" wrapText="1"/>
    </xf>
    <xf numFmtId="0" fontId="49" fillId="22" borderId="11" xfId="0" applyFont="1" applyFill="1" applyBorder="1" applyAlignment="1">
      <alignment horizontal="right" vertical="center" wrapText="1"/>
    </xf>
    <xf numFmtId="0" fontId="49" fillId="22" borderId="13" xfId="0" applyFont="1" applyFill="1" applyBorder="1" applyAlignment="1">
      <alignment horizontal="right" vertical="center" wrapText="1"/>
    </xf>
    <xf numFmtId="0" fontId="49" fillId="0" borderId="1" xfId="0" applyFont="1" applyBorder="1" applyAlignment="1">
      <alignment vertical="center" wrapText="1"/>
    </xf>
    <xf numFmtId="0" fontId="49" fillId="22" borderId="1" xfId="0" applyFont="1" applyFill="1" applyBorder="1" applyAlignment="1">
      <alignment horizontal="right" vertical="center" wrapText="1"/>
    </xf>
    <xf numFmtId="0" fontId="57" fillId="0" borderId="6" xfId="0" applyFont="1" applyBorder="1" applyAlignment="1">
      <alignment vertical="center" wrapText="1"/>
    </xf>
    <xf numFmtId="0" fontId="49" fillId="0" borderId="1" xfId="0" applyFont="1" applyBorder="1" applyAlignment="1">
      <alignment vertical="center" wrapText="1"/>
    </xf>
    <xf numFmtId="0" fontId="49" fillId="0" borderId="6" xfId="0" applyFont="1" applyBorder="1" applyAlignment="1">
      <alignment vertical="center" wrapText="1"/>
    </xf>
    <xf numFmtId="0" fontId="49" fillId="0" borderId="4" xfId="0" applyFont="1" applyBorder="1" applyAlignment="1">
      <alignment vertical="center" wrapText="1"/>
    </xf>
    <xf numFmtId="0" fontId="48" fillId="0" borderId="5" xfId="0" applyFont="1" applyBorder="1" applyAlignment="1">
      <alignment horizontal="right" vertical="center" wrapText="1"/>
    </xf>
    <xf numFmtId="0" fontId="48" fillId="0" borderId="4" xfId="0" applyFont="1" applyBorder="1" applyAlignment="1">
      <alignment horizontal="right" vertical="center" wrapText="1"/>
    </xf>
    <xf numFmtId="0" fontId="48" fillId="0" borderId="5" xfId="0" applyFont="1" applyBorder="1" applyAlignment="1">
      <alignment horizontal="right" vertical="center"/>
    </xf>
    <xf numFmtId="0" fontId="48" fillId="0" borderId="6" xfId="0" applyFont="1" applyBorder="1" applyAlignment="1">
      <alignment horizontal="right" vertical="center"/>
    </xf>
    <xf numFmtId="0" fontId="48" fillId="0" borderId="4" xfId="0" applyFont="1" applyBorder="1" applyAlignment="1">
      <alignment horizontal="right" vertical="center"/>
    </xf>
    <xf numFmtId="0" fontId="48" fillId="0" borderId="10" xfId="0" applyFont="1" applyBorder="1" applyAlignment="1">
      <alignment horizontal="right" vertical="center" wrapText="1"/>
    </xf>
    <xf numFmtId="0" fontId="49" fillId="22" borderId="5" xfId="0" applyFont="1" applyFill="1" applyBorder="1" applyAlignment="1">
      <alignment horizontal="right" vertical="center" wrapText="1"/>
    </xf>
    <xf numFmtId="0" fontId="57" fillId="0" borderId="1" xfId="0" applyFont="1" applyBorder="1" applyAlignment="1">
      <alignment vertical="center" wrapText="1"/>
    </xf>
    <xf numFmtId="0" fontId="49" fillId="0" borderId="28" xfId="0" applyFont="1" applyBorder="1" applyAlignment="1">
      <alignment horizontal="center" vertical="center" wrapText="1"/>
    </xf>
    <xf numFmtId="3" fontId="49" fillId="0" borderId="11" xfId="0" applyNumberFormat="1" applyFont="1" applyBorder="1" applyAlignment="1">
      <alignment horizontal="right" vertical="center"/>
    </xf>
    <xf numFmtId="0" fontId="49" fillId="0" borderId="11" xfId="0" applyFont="1" applyBorder="1" applyAlignment="1">
      <alignment horizontal="right" vertical="center" wrapText="1"/>
    </xf>
    <xf numFmtId="0" fontId="49" fillId="0" borderId="5" xfId="0" applyFont="1" applyBorder="1" applyAlignment="1">
      <alignment horizontal="right" vertical="center" wrapText="1"/>
    </xf>
    <xf numFmtId="0" fontId="49" fillId="0" borderId="6" xfId="0" applyFont="1" applyBorder="1" applyAlignment="1">
      <alignment horizontal="right" vertical="center" wrapText="1"/>
    </xf>
    <xf numFmtId="0" fontId="49" fillId="0" borderId="3" xfId="0" applyFont="1" applyBorder="1" applyAlignment="1">
      <alignment horizontal="right" vertical="center"/>
    </xf>
    <xf numFmtId="0" fontId="49" fillId="0" borderId="3" xfId="0" applyFont="1" applyBorder="1" applyAlignment="1">
      <alignment horizontal="right" vertical="center" wrapText="1"/>
    </xf>
    <xf numFmtId="3" fontId="49" fillId="22" borderId="6" xfId="0" applyNumberFormat="1" applyFont="1" applyFill="1" applyBorder="1" applyAlignment="1">
      <alignment horizontal="right" vertical="center" wrapText="1"/>
    </xf>
    <xf numFmtId="3" fontId="49" fillId="22" borderId="10" xfId="0" applyNumberFormat="1" applyFont="1" applyFill="1" applyBorder="1" applyAlignment="1">
      <alignment horizontal="right" vertical="center" wrapText="1"/>
    </xf>
    <xf numFmtId="3" fontId="48" fillId="0" borderId="16" xfId="0" applyNumberFormat="1" applyFont="1" applyBorder="1" applyAlignment="1">
      <alignment horizontal="right" vertical="center" wrapText="1"/>
    </xf>
    <xf numFmtId="3" fontId="48" fillId="0" borderId="12" xfId="0" applyNumberFormat="1" applyFont="1" applyBorder="1" applyAlignment="1">
      <alignment horizontal="right" vertical="center" wrapText="1"/>
    </xf>
    <xf numFmtId="3" fontId="48" fillId="0" borderId="16" xfId="0" applyNumberFormat="1" applyFont="1" applyBorder="1" applyAlignment="1">
      <alignment horizontal="right" vertical="center"/>
    </xf>
    <xf numFmtId="3" fontId="48" fillId="0" borderId="13" xfId="0" applyNumberFormat="1" applyFont="1" applyBorder="1" applyAlignment="1">
      <alignment horizontal="right" vertical="center"/>
    </xf>
    <xf numFmtId="3" fontId="48" fillId="0" borderId="12" xfId="0" applyNumberFormat="1" applyFont="1" applyBorder="1" applyAlignment="1">
      <alignment horizontal="right" vertical="center"/>
    </xf>
    <xf numFmtId="3" fontId="49" fillId="22" borderId="16" xfId="0" applyNumberFormat="1" applyFont="1" applyFill="1" applyBorder="1" applyAlignment="1">
      <alignment horizontal="right" vertical="center" wrapText="1"/>
    </xf>
    <xf numFmtId="3" fontId="49" fillId="22" borderId="7" xfId="0" applyNumberFormat="1" applyFont="1" applyFill="1" applyBorder="1" applyAlignment="1">
      <alignment horizontal="right" vertical="center" wrapText="1"/>
    </xf>
    <xf numFmtId="0" fontId="56" fillId="0" borderId="1" xfId="0" applyFont="1" applyBorder="1" applyAlignment="1">
      <alignment vertical="center" wrapText="1"/>
    </xf>
    <xf numFmtId="0" fontId="56" fillId="0" borderId="10" xfId="0" applyFont="1" applyBorder="1" applyAlignment="1">
      <alignment vertical="center" wrapText="1"/>
    </xf>
    <xf numFmtId="3" fontId="48" fillId="0" borderId="17" xfId="0" applyNumberFormat="1" applyFont="1" applyBorder="1" applyAlignment="1">
      <alignment horizontal="right" vertical="center" wrapText="1"/>
    </xf>
    <xf numFmtId="3" fontId="48" fillId="0" borderId="10" xfId="0" applyNumberFormat="1" applyFont="1" applyBorder="1" applyAlignment="1">
      <alignment horizontal="right" vertical="center" wrapText="1"/>
    </xf>
    <xf numFmtId="3" fontId="48" fillId="0" borderId="17" xfId="0" applyNumberFormat="1" applyFont="1" applyBorder="1" applyAlignment="1">
      <alignment horizontal="right" vertical="center"/>
    </xf>
    <xf numFmtId="3" fontId="48" fillId="0" borderId="1" xfId="0" applyNumberFormat="1" applyFont="1" applyBorder="1" applyAlignment="1">
      <alignment horizontal="right" vertical="center"/>
    </xf>
    <xf numFmtId="3" fontId="48" fillId="0" borderId="10" xfId="0" applyNumberFormat="1" applyFont="1" applyBorder="1" applyAlignment="1">
      <alignment horizontal="right" vertical="center"/>
    </xf>
    <xf numFmtId="0" fontId="49" fillId="0" borderId="0" xfId="0" applyFont="1" applyBorder="1" applyAlignment="1">
      <alignment horizontal="center" vertical="center" wrapText="1"/>
    </xf>
    <xf numFmtId="3" fontId="54" fillId="0" borderId="0" xfId="0" applyNumberFormat="1" applyFont="1" applyBorder="1" applyAlignment="1"/>
    <xf numFmtId="0" fontId="42" fillId="0" borderId="0" xfId="0" applyFont="1" applyBorder="1" applyAlignment="1">
      <alignment vertical="center"/>
    </xf>
    <xf numFmtId="0" fontId="49" fillId="0" borderId="4" xfId="0" applyFont="1" applyBorder="1" applyAlignment="1">
      <alignment horizontal="center" vertical="center" wrapText="1"/>
    </xf>
    <xf numFmtId="3" fontId="49" fillId="0" borderId="5" xfId="0" applyNumberFormat="1" applyFont="1" applyBorder="1" applyAlignment="1">
      <alignment horizontal="right" vertical="center" wrapText="1"/>
    </xf>
    <xf numFmtId="3" fontId="49" fillId="0" borderId="4" xfId="0" applyNumberFormat="1" applyFont="1" applyBorder="1" applyAlignment="1">
      <alignment horizontal="right" vertical="center" wrapText="1"/>
    </xf>
    <xf numFmtId="3" fontId="49" fillId="0" borderId="5" xfId="0" applyNumberFormat="1" applyFont="1" applyBorder="1" applyAlignment="1">
      <alignment horizontal="right" vertical="center"/>
    </xf>
    <xf numFmtId="3" fontId="49" fillId="0" borderId="6" xfId="0" applyNumberFormat="1" applyFont="1" applyBorder="1" applyAlignment="1">
      <alignment horizontal="right" vertical="center"/>
    </xf>
    <xf numFmtId="3" fontId="49" fillId="0" borderId="4" xfId="0" applyNumberFormat="1" applyFont="1" applyBorder="1" applyAlignment="1">
      <alignment horizontal="right" vertical="center"/>
    </xf>
    <xf numFmtId="0" fontId="49" fillId="0" borderId="10" xfId="0" applyFont="1" applyBorder="1" applyAlignment="1">
      <alignment horizontal="right" vertical="center" wrapText="1"/>
    </xf>
    <xf numFmtId="0" fontId="49" fillId="0" borderId="4" xfId="0" applyFont="1" applyBorder="1" applyAlignment="1">
      <alignment horizontal="right" vertical="center" wrapText="1"/>
    </xf>
    <xf numFmtId="0" fontId="49" fillId="0" borderId="5" xfId="0" applyFont="1" applyBorder="1" applyAlignment="1">
      <alignment horizontal="right" vertical="center"/>
    </xf>
    <xf numFmtId="0" fontId="49" fillId="0" borderId="6" xfId="0" applyFont="1" applyBorder="1" applyAlignment="1">
      <alignment horizontal="right" vertical="center"/>
    </xf>
    <xf numFmtId="0" fontId="49" fillId="0" borderId="4" xfId="0" applyFont="1" applyBorder="1" applyAlignment="1">
      <alignment horizontal="right" vertical="center"/>
    </xf>
    <xf numFmtId="0" fontId="49" fillId="0" borderId="5" xfId="0" applyFont="1" applyBorder="1" applyAlignment="1">
      <alignment horizontal="right" vertical="center" wrapText="1" indent="4"/>
    </xf>
    <xf numFmtId="0" fontId="49" fillId="0" borderId="6" xfId="0" applyFont="1" applyBorder="1" applyAlignment="1">
      <alignment horizontal="right" vertical="center" wrapText="1" indent="4"/>
    </xf>
    <xf numFmtId="0" fontId="49" fillId="0" borderId="4" xfId="0" applyFont="1" applyBorder="1" applyAlignment="1">
      <alignment horizontal="right" vertical="center" wrapText="1" indent="4"/>
    </xf>
    <xf numFmtId="3" fontId="49" fillId="22" borderId="5" xfId="0" applyNumberFormat="1" applyFont="1" applyFill="1" applyBorder="1" applyAlignment="1">
      <alignment horizontal="right" vertical="center" wrapText="1"/>
    </xf>
    <xf numFmtId="0" fontId="49" fillId="23" borderId="9" xfId="0" applyFont="1" applyFill="1" applyBorder="1" applyAlignment="1">
      <alignment horizontal="right" vertical="center" wrapText="1"/>
    </xf>
    <xf numFmtId="0" fontId="49" fillId="23" borderId="5" xfId="0" applyFont="1" applyFill="1" applyBorder="1" applyAlignment="1">
      <alignment horizontal="right" vertical="center" wrapText="1"/>
    </xf>
    <xf numFmtId="0" fontId="49" fillId="23" borderId="6" xfId="0" applyFont="1" applyFill="1" applyBorder="1" applyAlignment="1">
      <alignment horizontal="right" vertical="center" wrapText="1"/>
    </xf>
    <xf numFmtId="0" fontId="49" fillId="23" borderId="4" xfId="0" applyFont="1" applyFill="1" applyBorder="1" applyAlignment="1">
      <alignment horizontal="right" vertical="center" wrapText="1"/>
    </xf>
    <xf numFmtId="3" fontId="49" fillId="0" borderId="6" xfId="0" applyNumberFormat="1" applyFont="1" applyBorder="1" applyAlignment="1">
      <alignment horizontal="right" vertical="center" wrapText="1"/>
    </xf>
    <xf numFmtId="0" fontId="36" fillId="24" borderId="1" xfId="0" applyFont="1" applyFill="1" applyBorder="1" applyAlignment="1">
      <alignment horizontal="right" vertical="center" wrapText="1"/>
    </xf>
    <xf numFmtId="0" fontId="36" fillId="0" borderId="1" xfId="0" applyFont="1" applyBorder="1" applyAlignment="1">
      <alignment horizontal="right" vertical="center" wrapText="1"/>
    </xf>
    <xf numFmtId="0" fontId="60" fillId="0" borderId="0" xfId="0" applyFont="1" applyAlignment="1">
      <alignment horizontal="right" vertical="center" wrapText="1"/>
    </xf>
    <xf numFmtId="0" fontId="36" fillId="0" borderId="0" xfId="0" applyFont="1" applyAlignment="1">
      <alignment horizontal="right" vertical="center" wrapText="1"/>
    </xf>
    <xf numFmtId="0" fontId="61" fillId="0" borderId="1" xfId="0" applyFont="1" applyBorder="1" applyAlignment="1">
      <alignment horizontal="right" vertical="center" wrapText="1"/>
    </xf>
    <xf numFmtId="0" fontId="36" fillId="0" borderId="10" xfId="0" applyFont="1" applyBorder="1" applyAlignment="1">
      <alignment horizontal="right" vertical="center" wrapText="1"/>
    </xf>
    <xf numFmtId="0" fontId="36" fillId="0" borderId="5" xfId="0" applyFont="1" applyBorder="1" applyAlignment="1">
      <alignment horizontal="right" vertical="center" wrapText="1"/>
    </xf>
    <xf numFmtId="0" fontId="36" fillId="0" borderId="4" xfId="0" applyFont="1" applyBorder="1" applyAlignment="1">
      <alignment horizontal="right" vertical="center" wrapText="1"/>
    </xf>
    <xf numFmtId="0" fontId="36" fillId="24" borderId="10" xfId="0" applyFont="1" applyFill="1" applyBorder="1" applyAlignment="1">
      <alignment horizontal="right" vertical="center" wrapText="1"/>
    </xf>
    <xf numFmtId="0" fontId="62" fillId="0" borderId="0" xfId="0" applyFont="1" applyAlignment="1">
      <alignment vertical="center"/>
    </xf>
    <xf numFmtId="0" fontId="60" fillId="0" borderId="1" xfId="0" applyFont="1" applyBorder="1" applyAlignment="1">
      <alignment horizontal="right" vertical="center" wrapText="1"/>
    </xf>
    <xf numFmtId="0" fontId="36" fillId="24" borderId="0" xfId="0" applyFont="1" applyFill="1" applyAlignment="1">
      <alignment horizontal="right" vertical="center" wrapText="1"/>
    </xf>
    <xf numFmtId="0" fontId="36" fillId="0" borderId="8" xfId="0" applyFont="1" applyBorder="1" applyAlignment="1">
      <alignment horizontal="right" vertical="center" wrapText="1"/>
    </xf>
    <xf numFmtId="0" fontId="36" fillId="0" borderId="16" xfId="0" applyFont="1" applyBorder="1" applyAlignment="1">
      <alignment horizontal="right" vertical="center" wrapText="1"/>
    </xf>
    <xf numFmtId="0" fontId="36" fillId="0" borderId="12" xfId="0" applyFont="1" applyBorder="1" applyAlignment="1">
      <alignment horizontal="right" vertical="center" wrapText="1"/>
    </xf>
    <xf numFmtId="0" fontId="36" fillId="24" borderId="8" xfId="0" applyFont="1" applyFill="1" applyBorder="1" applyAlignment="1">
      <alignment horizontal="right" vertical="center" wrapText="1"/>
    </xf>
    <xf numFmtId="0" fontId="36" fillId="0" borderId="17" xfId="0" applyFont="1" applyBorder="1" applyAlignment="1">
      <alignment horizontal="right" vertical="center" wrapText="1"/>
    </xf>
    <xf numFmtId="0" fontId="36" fillId="0" borderId="10" xfId="0" applyFont="1" applyBorder="1" applyAlignment="1">
      <alignment horizontal="right" vertical="center" wrapText="1"/>
    </xf>
    <xf numFmtId="0" fontId="54" fillId="0" borderId="0" xfId="0" applyFont="1"/>
    <xf numFmtId="0" fontId="36" fillId="0" borderId="13" xfId="0" applyFont="1" applyBorder="1" applyAlignment="1">
      <alignment horizontal="right" vertical="center" wrapText="1"/>
    </xf>
    <xf numFmtId="0" fontId="63" fillId="0" borderId="0" xfId="0" applyFont="1"/>
    <xf numFmtId="0" fontId="60" fillId="0" borderId="15" xfId="0" applyFont="1" applyBorder="1" applyAlignment="1">
      <alignment horizontal="right" vertical="center" wrapText="1"/>
    </xf>
    <xf numFmtId="0" fontId="60" fillId="0" borderId="13" xfId="0" applyFont="1" applyBorder="1" applyAlignment="1">
      <alignment horizontal="right" vertical="center" wrapText="1"/>
    </xf>
    <xf numFmtId="0" fontId="60" fillId="0" borderId="13" xfId="0" applyFont="1" applyBorder="1" applyAlignment="1">
      <alignment vertical="center" wrapText="1"/>
    </xf>
    <xf numFmtId="0" fontId="36" fillId="0" borderId="13" xfId="0" applyFont="1" applyBorder="1" applyAlignment="1">
      <alignment horizontal="right" vertical="center" wrapText="1"/>
    </xf>
    <xf numFmtId="0" fontId="0" fillId="0" borderId="0" xfId="0" applyAlignment="1">
      <alignment horizontal="right"/>
    </xf>
    <xf numFmtId="0" fontId="36" fillId="0" borderId="29" xfId="0" applyFont="1" applyBorder="1" applyAlignment="1">
      <alignment horizontal="right" vertical="center" wrapText="1"/>
    </xf>
    <xf numFmtId="0" fontId="60" fillId="0" borderId="29" xfId="0" applyFont="1" applyBorder="1" applyAlignment="1">
      <alignment horizontal="right" vertical="center" wrapText="1"/>
    </xf>
    <xf numFmtId="0" fontId="36" fillId="0" borderId="6" xfId="0" applyFont="1" applyBorder="1" applyAlignment="1">
      <alignment horizontal="right" vertical="center" wrapText="1"/>
    </xf>
    <xf numFmtId="0" fontId="60" fillId="0" borderId="6" xfId="0" applyFont="1" applyBorder="1" applyAlignment="1">
      <alignment horizontal="right" vertical="center" wrapText="1"/>
    </xf>
    <xf numFmtId="0" fontId="65" fillId="0" borderId="0" xfId="0" applyFont="1"/>
    <xf numFmtId="0" fontId="65" fillId="13" borderId="30" xfId="0" applyFont="1" applyFill="1" applyBorder="1" applyAlignment="1">
      <alignment vertical="center" wrapText="1"/>
    </xf>
    <xf numFmtId="0" fontId="65" fillId="13" borderId="4" xfId="0" applyFont="1" applyFill="1" applyBorder="1" applyAlignment="1">
      <alignment horizontal="right" vertical="center" wrapText="1"/>
    </xf>
    <xf numFmtId="0" fontId="66" fillId="0" borderId="0" xfId="0" applyFont="1"/>
    <xf numFmtId="0" fontId="65" fillId="14" borderId="31" xfId="0" applyFont="1" applyFill="1" applyBorder="1" applyAlignment="1">
      <alignment vertical="center" wrapText="1"/>
    </xf>
    <xf numFmtId="0" fontId="65" fillId="14" borderId="10" xfId="0" applyFont="1" applyFill="1" applyBorder="1" applyAlignment="1">
      <alignment horizontal="right" vertical="center" wrapText="1"/>
    </xf>
    <xf numFmtId="0" fontId="65" fillId="13" borderId="32" xfId="0" applyFont="1" applyFill="1" applyBorder="1" applyAlignment="1">
      <alignment vertical="center" wrapText="1"/>
    </xf>
    <xf numFmtId="0" fontId="67" fillId="13" borderId="33" xfId="0" applyFont="1" applyFill="1" applyBorder="1" applyAlignment="1">
      <alignment horizontal="center" vertical="center" wrapText="1"/>
    </xf>
    <xf numFmtId="0" fontId="67" fillId="13" borderId="12" xfId="0" applyFont="1" applyFill="1" applyBorder="1" applyAlignment="1">
      <alignment horizontal="center" vertical="center" wrapText="1"/>
    </xf>
    <xf numFmtId="0" fontId="67" fillId="13" borderId="7" xfId="0" applyFont="1" applyFill="1" applyBorder="1" applyAlignment="1">
      <alignment horizontal="center" vertical="center" wrapText="1"/>
    </xf>
    <xf numFmtId="0" fontId="68" fillId="13" borderId="31" xfId="0" applyFont="1" applyFill="1" applyBorder="1" applyAlignment="1">
      <alignment vertical="center" wrapText="1"/>
    </xf>
    <xf numFmtId="0" fontId="67" fillId="13" borderId="34" xfId="0" applyFont="1" applyFill="1" applyBorder="1" applyAlignment="1">
      <alignment horizontal="center" vertical="center" wrapText="1"/>
    </xf>
    <xf numFmtId="0" fontId="67" fillId="13" borderId="10" xfId="0" applyFont="1" applyFill="1" applyBorder="1" applyAlignment="1">
      <alignment horizontal="center" vertical="center" wrapText="1"/>
    </xf>
    <xf numFmtId="0" fontId="67" fillId="13" borderId="9" xfId="0" applyFont="1" applyFill="1" applyBorder="1" applyAlignment="1">
      <alignment horizontal="center" vertical="center" wrapText="1"/>
    </xf>
    <xf numFmtId="0" fontId="69" fillId="14" borderId="9" xfId="0" applyFont="1" applyFill="1" applyBorder="1" applyAlignment="1">
      <alignment vertical="center" wrapText="1"/>
    </xf>
    <xf numFmtId="0" fontId="69" fillId="14" borderId="10" xfId="0" applyFont="1" applyFill="1" applyBorder="1" applyAlignment="1">
      <alignment horizontal="right" vertical="center" wrapText="1"/>
    </xf>
    <xf numFmtId="0" fontId="65" fillId="14" borderId="7" xfId="0" applyFont="1" applyFill="1" applyBorder="1" applyAlignment="1">
      <alignment horizontal="right" vertical="center" wrapText="1"/>
    </xf>
    <xf numFmtId="0" fontId="65" fillId="14" borderId="11" xfId="0" applyFont="1" applyFill="1" applyBorder="1" applyAlignment="1">
      <alignment horizontal="right" vertical="center" wrapText="1"/>
    </xf>
    <xf numFmtId="0" fontId="65" fillId="14" borderId="9" xfId="0" applyFont="1" applyFill="1" applyBorder="1" applyAlignment="1">
      <alignment horizontal="right" vertical="center" wrapText="1"/>
    </xf>
    <xf numFmtId="0" fontId="65" fillId="14" borderId="8" xfId="0" applyFont="1" applyFill="1" applyBorder="1" applyAlignment="1">
      <alignment horizontal="center" vertical="center" wrapText="1"/>
    </xf>
    <xf numFmtId="0" fontId="65" fillId="14" borderId="10" xfId="0" applyFont="1" applyFill="1" applyBorder="1" applyAlignment="1">
      <alignment horizontal="center" vertical="center" wrapText="1"/>
    </xf>
    <xf numFmtId="0" fontId="65" fillId="16" borderId="9" xfId="0" applyFont="1" applyFill="1" applyBorder="1" applyAlignment="1">
      <alignment vertical="center" wrapText="1"/>
    </xf>
    <xf numFmtId="0" fontId="65" fillId="16" borderId="10" xfId="0" applyFont="1" applyFill="1" applyBorder="1" applyAlignment="1">
      <alignment horizontal="right" vertical="center" wrapText="1"/>
    </xf>
    <xf numFmtId="0" fontId="65" fillId="16" borderId="31" xfId="0" applyFont="1" applyFill="1" applyBorder="1" applyAlignment="1">
      <alignment vertical="center" wrapText="1"/>
    </xf>
    <xf numFmtId="4" fontId="69" fillId="14" borderId="10" xfId="0" applyNumberFormat="1" applyFont="1" applyFill="1" applyBorder="1" applyAlignment="1">
      <alignment horizontal="right" vertical="center" wrapText="1"/>
    </xf>
    <xf numFmtId="3" fontId="69" fillId="14" borderId="10" xfId="0" applyNumberFormat="1" applyFont="1" applyFill="1" applyBorder="1" applyAlignment="1">
      <alignment horizontal="right" vertical="center" wrapText="1"/>
    </xf>
    <xf numFmtId="4" fontId="65" fillId="16" borderId="10" xfId="0" applyNumberFormat="1" applyFont="1" applyFill="1" applyBorder="1" applyAlignment="1">
      <alignment horizontal="right" vertical="center" wrapText="1"/>
    </xf>
    <xf numFmtId="3" fontId="65" fillId="16" borderId="10" xfId="0" applyNumberFormat="1" applyFont="1" applyFill="1" applyBorder="1" applyAlignment="1">
      <alignment horizontal="right" vertical="center" wrapText="1"/>
    </xf>
    <xf numFmtId="0" fontId="65" fillId="14" borderId="35" xfId="0" applyFont="1" applyFill="1" applyBorder="1" applyAlignment="1">
      <alignment vertical="center" wrapText="1"/>
    </xf>
    <xf numFmtId="0" fontId="69" fillId="14" borderId="33" xfId="0" applyFont="1" applyFill="1" applyBorder="1" applyAlignment="1">
      <alignment horizontal="right" vertical="center" wrapText="1"/>
    </xf>
    <xf numFmtId="0" fontId="69" fillId="14" borderId="34" xfId="0" applyFont="1" applyFill="1" applyBorder="1" applyAlignment="1">
      <alignment horizontal="right" vertical="center" wrapText="1"/>
    </xf>
    <xf numFmtId="0" fontId="69" fillId="14" borderId="7" xfId="0" applyFont="1" applyFill="1" applyBorder="1" applyAlignment="1">
      <alignment horizontal="right" vertical="center" wrapText="1"/>
    </xf>
    <xf numFmtId="0" fontId="69" fillId="14" borderId="9" xfId="0" applyFont="1" applyFill="1" applyBorder="1" applyAlignment="1">
      <alignment horizontal="right" vertical="center" wrapText="1"/>
    </xf>
    <xf numFmtId="0" fontId="60" fillId="0" borderId="9" xfId="0" applyFont="1" applyBorder="1" applyAlignment="1">
      <alignment vertical="center"/>
    </xf>
    <xf numFmtId="0" fontId="51" fillId="0" borderId="10" xfId="0" applyFont="1" applyBorder="1" applyAlignment="1">
      <alignment horizontal="center" vertical="center" wrapText="1"/>
    </xf>
    <xf numFmtId="0" fontId="57" fillId="0" borderId="10" xfId="0" applyFont="1" applyBorder="1" applyAlignment="1">
      <alignment horizontal="center" vertical="center" wrapText="1"/>
    </xf>
    <xf numFmtId="0" fontId="70" fillId="0" borderId="9" xfId="0" applyFont="1" applyBorder="1" applyAlignment="1">
      <alignment vertical="center"/>
    </xf>
    <xf numFmtId="0" fontId="71" fillId="0" borderId="10" xfId="0" applyFont="1" applyBorder="1" applyAlignment="1">
      <alignment horizontal="center" vertical="center" wrapText="1"/>
    </xf>
    <xf numFmtId="0" fontId="71" fillId="0" borderId="10" xfId="0" applyFont="1" applyBorder="1" applyAlignment="1">
      <alignment horizontal="center" vertical="center"/>
    </xf>
    <xf numFmtId="0" fontId="33" fillId="16" borderId="9" xfId="0" applyFont="1" applyFill="1" applyBorder="1" applyAlignment="1">
      <alignment vertical="center"/>
    </xf>
    <xf numFmtId="0" fontId="33" fillId="16" borderId="10" xfId="0" applyFont="1" applyFill="1" applyBorder="1" applyAlignment="1">
      <alignment horizontal="center" vertical="center" wrapText="1"/>
    </xf>
    <xf numFmtId="0" fontId="43" fillId="0" borderId="16" xfId="0" applyFont="1" applyBorder="1"/>
    <xf numFmtId="0" fontId="2" fillId="25" borderId="5" xfId="0" applyFont="1" applyFill="1" applyBorder="1"/>
    <xf numFmtId="0" fontId="2" fillId="25" borderId="6" xfId="0" applyFont="1" applyFill="1" applyBorder="1"/>
    <xf numFmtId="0" fontId="2" fillId="25" borderId="4" xfId="0" applyFont="1" applyFill="1" applyBorder="1"/>
    <xf numFmtId="0" fontId="72" fillId="25" borderId="36" xfId="0" applyFont="1" applyFill="1" applyBorder="1" applyAlignment="1">
      <alignment horizontal="left" vertical="center" wrapText="1"/>
    </xf>
    <xf numFmtId="1" fontId="0" fillId="0" borderId="6" xfId="0" applyNumberFormat="1" applyBorder="1"/>
    <xf numFmtId="1" fontId="0" fillId="0" borderId="4" xfId="0" applyNumberFormat="1" applyBorder="1"/>
    <xf numFmtId="0" fontId="72" fillId="25" borderId="37" xfId="0" applyFont="1" applyFill="1" applyBorder="1" applyAlignment="1">
      <alignment horizontal="left" vertical="center" wrapText="1"/>
    </xf>
    <xf numFmtId="1" fontId="0" fillId="0" borderId="13" xfId="0" applyNumberFormat="1" applyBorder="1"/>
    <xf numFmtId="1" fontId="0" fillId="0" borderId="12" xfId="0" applyNumberFormat="1" applyBorder="1"/>
    <xf numFmtId="0" fontId="72" fillId="25" borderId="38" xfId="0" applyFont="1" applyFill="1" applyBorder="1" applyAlignment="1">
      <alignment horizontal="left" vertical="center" wrapText="1"/>
    </xf>
    <xf numFmtId="9" fontId="0" fillId="0" borderId="1" xfId="1" applyFont="1" applyBorder="1"/>
    <xf numFmtId="1" fontId="0" fillId="26" borderId="13" xfId="0" applyNumberFormat="1" applyFill="1" applyBorder="1"/>
    <xf numFmtId="9" fontId="0" fillId="26" borderId="1" xfId="1" applyFont="1" applyFill="1" applyBorder="1"/>
    <xf numFmtId="9" fontId="0" fillId="0" borderId="10" xfId="1" applyFont="1" applyBorder="1"/>
    <xf numFmtId="0" fontId="72" fillId="25" borderId="38" xfId="0" applyFont="1" applyFill="1" applyBorder="1" applyAlignment="1">
      <alignment horizontal="left" vertical="center" wrapText="1"/>
    </xf>
    <xf numFmtId="1" fontId="0" fillId="0" borderId="1" xfId="0" applyNumberFormat="1" applyBorder="1"/>
    <xf numFmtId="1" fontId="0" fillId="0" borderId="10" xfId="0" applyNumberFormat="1" applyBorder="1"/>
    <xf numFmtId="0" fontId="73" fillId="0" borderId="39" xfId="0" applyFont="1" applyBorder="1"/>
    <xf numFmtId="1" fontId="0" fillId="0" borderId="2" xfId="0" applyNumberFormat="1" applyFill="1" applyBorder="1"/>
    <xf numFmtId="0" fontId="74" fillId="27" borderId="5" xfId="0" applyFont="1" applyFill="1" applyBorder="1" applyAlignment="1">
      <alignment vertical="center"/>
    </xf>
    <xf numFmtId="0" fontId="74" fillId="27" borderId="4" xfId="0" applyFont="1" applyFill="1" applyBorder="1" applyAlignment="1">
      <alignment vertical="center"/>
    </xf>
    <xf numFmtId="0" fontId="74" fillId="27" borderId="4" xfId="0" applyFont="1" applyFill="1" applyBorder="1" applyAlignment="1">
      <alignment horizontal="right" vertical="center" wrapText="1"/>
    </xf>
    <xf numFmtId="0" fontId="36" fillId="14" borderId="5" xfId="0" applyFont="1" applyFill="1" applyBorder="1" applyAlignment="1">
      <alignment vertical="center"/>
    </xf>
    <xf numFmtId="0" fontId="36" fillId="14" borderId="4" xfId="0" applyFont="1" applyFill="1" applyBorder="1" applyAlignment="1">
      <alignment vertical="center"/>
    </xf>
    <xf numFmtId="0" fontId="36" fillId="14" borderId="10" xfId="0" applyFont="1" applyFill="1" applyBorder="1" applyAlignment="1">
      <alignment horizontal="right" vertical="center"/>
    </xf>
    <xf numFmtId="0" fontId="60" fillId="0" borderId="7" xfId="0" applyFont="1" applyBorder="1" applyAlignment="1">
      <alignment horizontal="center" vertical="center" textRotation="90"/>
    </xf>
    <xf numFmtId="0" fontId="60" fillId="14" borderId="10" xfId="0" applyFont="1" applyFill="1" applyBorder="1" applyAlignment="1">
      <alignment horizontal="left" vertical="center" indent="1"/>
    </xf>
    <xf numFmtId="0" fontId="60" fillId="14" borderId="10" xfId="0" applyFont="1" applyFill="1" applyBorder="1" applyAlignment="1">
      <alignment horizontal="right" vertical="center"/>
    </xf>
    <xf numFmtId="0" fontId="60" fillId="0" borderId="11" xfId="0" applyFont="1" applyBorder="1" applyAlignment="1">
      <alignment horizontal="center" vertical="center" textRotation="90"/>
    </xf>
    <xf numFmtId="0" fontId="60" fillId="0" borderId="9" xfId="0" applyFont="1" applyBorder="1" applyAlignment="1">
      <alignment horizontal="center" vertical="center" textRotation="90"/>
    </xf>
    <xf numFmtId="0" fontId="36" fillId="17" borderId="5" xfId="0" applyFont="1" applyFill="1" applyBorder="1" applyAlignment="1">
      <alignment vertical="center"/>
    </xf>
    <xf numFmtId="0" fontId="36" fillId="17" borderId="4" xfId="0" applyFont="1" applyFill="1" applyBorder="1" applyAlignment="1">
      <alignment vertical="center"/>
    </xf>
    <xf numFmtId="0" fontId="36" fillId="17" borderId="10" xfId="0" applyFont="1" applyFill="1" applyBorder="1" applyAlignment="1">
      <alignment horizontal="right" vertical="center"/>
    </xf>
    <xf numFmtId="0" fontId="13" fillId="0" borderId="0" xfId="0" applyFont="1" applyAlignment="1">
      <alignment horizontal="justify" vertical="center"/>
    </xf>
    <xf numFmtId="0" fontId="63" fillId="0" borderId="0" xfId="0" applyFont="1" applyAlignment="1">
      <alignment horizontal="center" vertical="center" wrapText="1"/>
    </xf>
    <xf numFmtId="0" fontId="48" fillId="22" borderId="0" xfId="0" applyFont="1" applyFill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8" xfId="0" applyBorder="1" applyAlignment="1">
      <alignment vertical="top" wrapText="1"/>
    </xf>
    <xf numFmtId="0" fontId="0" fillId="22" borderId="1" xfId="0" applyFill="1" applyBorder="1" applyAlignment="1">
      <alignment vertical="top" wrapText="1"/>
    </xf>
    <xf numFmtId="0" fontId="48" fillId="0" borderId="1" xfId="0" applyFont="1" applyBorder="1" applyAlignment="1">
      <alignment horizontal="center" vertical="center" wrapText="1"/>
    </xf>
    <xf numFmtId="0" fontId="54" fillId="0" borderId="8" xfId="0" applyFont="1" applyBorder="1" applyAlignment="1">
      <alignment vertical="center" wrapText="1"/>
    </xf>
    <xf numFmtId="0" fontId="54" fillId="0" borderId="6" xfId="0" applyFont="1" applyBorder="1" applyAlignment="1">
      <alignment vertical="center" wrapText="1"/>
    </xf>
    <xf numFmtId="0" fontId="54" fillId="0" borderId="4" xfId="0" applyFont="1" applyBorder="1" applyAlignment="1">
      <alignment vertical="center" wrapText="1"/>
    </xf>
    <xf numFmtId="0" fontId="76" fillId="0" borderId="12" xfId="0" applyFont="1" applyBorder="1" applyAlignment="1">
      <alignment vertical="center" wrapText="1"/>
    </xf>
    <xf numFmtId="0" fontId="51" fillId="0" borderId="7" xfId="0" applyFont="1" applyBorder="1" applyAlignment="1">
      <alignment horizontal="right" vertical="center" wrapText="1"/>
    </xf>
    <xf numFmtId="0" fontId="48" fillId="0" borderId="7" xfId="0" applyFont="1" applyBorder="1" applyAlignment="1">
      <alignment horizontal="right" vertical="center"/>
    </xf>
    <xf numFmtId="0" fontId="76" fillId="0" borderId="13" xfId="0" applyFont="1" applyBorder="1" applyAlignment="1">
      <alignment vertical="center" wrapText="1"/>
    </xf>
    <xf numFmtId="0" fontId="77" fillId="0" borderId="7" xfId="0" applyFont="1" applyBorder="1" applyAlignment="1">
      <alignment horizontal="right" vertical="center" wrapText="1"/>
    </xf>
    <xf numFmtId="0" fontId="76" fillId="0" borderId="10" xfId="0" applyFont="1" applyBorder="1" applyAlignment="1">
      <alignment vertical="center" wrapText="1"/>
    </xf>
    <xf numFmtId="0" fontId="51" fillId="0" borderId="9" xfId="0" applyFont="1" applyBorder="1" applyAlignment="1">
      <alignment horizontal="right" vertical="center" wrapText="1"/>
    </xf>
    <xf numFmtId="0" fontId="48" fillId="0" borderId="9" xfId="0" applyFont="1" applyBorder="1" applyAlignment="1">
      <alignment horizontal="right" vertical="center"/>
    </xf>
    <xf numFmtId="0" fontId="76" fillId="0" borderId="1" xfId="0" applyFont="1" applyBorder="1" applyAlignment="1">
      <alignment vertical="center" wrapText="1"/>
    </xf>
    <xf numFmtId="0" fontId="77" fillId="0" borderId="9" xfId="0" applyFont="1" applyBorder="1" applyAlignment="1">
      <alignment horizontal="right" vertical="center" wrapText="1"/>
    </xf>
    <xf numFmtId="0" fontId="76" fillId="0" borderId="4" xfId="0" applyFont="1" applyBorder="1" applyAlignment="1">
      <alignment vertical="center" wrapText="1"/>
    </xf>
    <xf numFmtId="0" fontId="76" fillId="0" borderId="6" xfId="0" applyFont="1" applyBorder="1" applyAlignment="1">
      <alignment vertical="center" wrapText="1"/>
    </xf>
    <xf numFmtId="0" fontId="76" fillId="0" borderId="4" xfId="0" applyFont="1" applyBorder="1" applyAlignment="1">
      <alignment vertical="center" wrapText="1"/>
    </xf>
    <xf numFmtId="0" fontId="77" fillId="0" borderId="10" xfId="0" applyFont="1" applyBorder="1" applyAlignment="1">
      <alignment horizontal="right" vertical="center" wrapText="1"/>
    </xf>
    <xf numFmtId="0" fontId="76" fillId="0" borderId="10" xfId="0" applyFont="1" applyBorder="1" applyAlignment="1">
      <alignment vertical="center" wrapText="1"/>
    </xf>
    <xf numFmtId="0" fontId="54" fillId="0" borderId="0" xfId="0" applyFont="1"/>
    <xf numFmtId="0" fontId="54" fillId="0" borderId="4" xfId="0" applyFont="1" applyBorder="1" applyAlignment="1">
      <alignment vertical="center" wrapText="1"/>
    </xf>
    <xf numFmtId="0" fontId="48" fillId="0" borderId="4" xfId="0" applyFont="1" applyBorder="1" applyAlignment="1">
      <alignment horizontal="right" vertical="center" wrapText="1"/>
    </xf>
    <xf numFmtId="0" fontId="48" fillId="0" borderId="4" xfId="0" applyFont="1" applyBorder="1" applyAlignment="1">
      <alignment horizontal="right" vertical="center"/>
    </xf>
    <xf numFmtId="0" fontId="49" fillId="0" borderId="9" xfId="0" applyFont="1" applyBorder="1" applyAlignment="1">
      <alignment horizontal="center" vertical="center" wrapText="1"/>
    </xf>
    <xf numFmtId="3" fontId="63" fillId="0" borderId="0" xfId="0" applyNumberFormat="1" applyFont="1"/>
    <xf numFmtId="0" fontId="49" fillId="0" borderId="10" xfId="0" applyFont="1" applyBorder="1" applyAlignment="1">
      <alignment horizontal="right" vertical="center"/>
    </xf>
    <xf numFmtId="3" fontId="49" fillId="0" borderId="10" xfId="0" applyNumberFormat="1" applyFont="1" applyBorder="1" applyAlignment="1">
      <alignment horizontal="right" vertical="center"/>
    </xf>
    <xf numFmtId="0" fontId="49" fillId="23" borderId="10" xfId="0" applyFont="1" applyFill="1" applyBorder="1" applyAlignment="1">
      <alignment horizontal="right" vertical="center" wrapText="1"/>
    </xf>
    <xf numFmtId="0" fontId="36" fillId="13" borderId="1" xfId="0" applyFont="1" applyFill="1" applyBorder="1" applyAlignment="1">
      <alignment horizontal="right" vertical="center" wrapText="1"/>
    </xf>
    <xf numFmtId="0" fontId="54" fillId="0" borderId="0" xfId="0" applyFont="1" applyAlignment="1">
      <alignment horizontal="right"/>
    </xf>
    <xf numFmtId="0" fontId="54" fillId="0" borderId="0" xfId="0" applyFont="1" applyAlignment="1">
      <alignment horizontal="right"/>
    </xf>
    <xf numFmtId="0" fontId="36" fillId="13" borderId="10" xfId="0" applyFont="1" applyFill="1" applyBorder="1" applyAlignment="1">
      <alignment horizontal="right" vertical="center" wrapText="1"/>
    </xf>
    <xf numFmtId="0" fontId="36" fillId="13" borderId="0" xfId="0" applyFont="1" applyFill="1" applyAlignment="1">
      <alignment horizontal="right" vertical="center" wrapText="1"/>
    </xf>
    <xf numFmtId="0" fontId="36" fillId="13" borderId="8" xfId="0" applyFont="1" applyFill="1" applyBorder="1" applyAlignment="1">
      <alignment horizontal="right" vertical="center" wrapText="1"/>
    </xf>
    <xf numFmtId="0" fontId="78" fillId="0" borderId="1" xfId="0" applyFont="1" applyBorder="1" applyAlignment="1">
      <alignment horizontal="right" vertical="center" wrapText="1"/>
    </xf>
    <xf numFmtId="0" fontId="79" fillId="0" borderId="1" xfId="0" applyFont="1" applyBorder="1" applyAlignment="1">
      <alignment horizontal="right" vertical="center" wrapText="1"/>
    </xf>
    <xf numFmtId="0" fontId="15" fillId="0" borderId="13" xfId="0" applyFont="1" applyBorder="1" applyAlignment="1">
      <alignment horizontal="right" vertical="center" wrapText="1"/>
    </xf>
    <xf numFmtId="0" fontId="80" fillId="0" borderId="0" xfId="0" applyFont="1"/>
    <xf numFmtId="0" fontId="49" fillId="20" borderId="3" xfId="0" applyFont="1" applyFill="1" applyBorder="1" applyAlignment="1">
      <alignment horizontal="center" vertical="center" wrapText="1"/>
    </xf>
    <xf numFmtId="0" fontId="49" fillId="20" borderId="4" xfId="0" applyFont="1" applyFill="1" applyBorder="1" applyAlignment="1">
      <alignment horizontal="center" vertical="center" wrapText="1"/>
    </xf>
    <xf numFmtId="0" fontId="48" fillId="0" borderId="9" xfId="0" applyFont="1" applyBorder="1" applyAlignment="1">
      <alignment vertical="center" wrapText="1"/>
    </xf>
    <xf numFmtId="0" fontId="15" fillId="0" borderId="1" xfId="0" applyFont="1" applyBorder="1" applyAlignment="1">
      <alignment horizontal="right" vertical="center" wrapText="1"/>
    </xf>
    <xf numFmtId="0" fontId="15" fillId="0" borderId="0" xfId="0" applyFont="1" applyAlignment="1">
      <alignment horizontal="right" vertical="center" wrapText="1"/>
    </xf>
    <xf numFmtId="0" fontId="81" fillId="0" borderId="0" xfId="0" applyFont="1" applyAlignment="1">
      <alignment horizontal="right" vertical="center" wrapText="1"/>
    </xf>
    <xf numFmtId="0" fontId="82" fillId="0" borderId="0" xfId="0" applyFont="1" applyAlignment="1">
      <alignment horizontal="right"/>
    </xf>
    <xf numFmtId="0" fontId="83" fillId="0" borderId="3" xfId="0" applyFont="1" applyBorder="1" applyAlignment="1">
      <alignment vertical="center"/>
    </xf>
    <xf numFmtId="0" fontId="29" fillId="0" borderId="4" xfId="0" applyFont="1" applyBorder="1" applyAlignment="1">
      <alignment horizontal="center" vertical="center" wrapText="1"/>
    </xf>
    <xf numFmtId="0" fontId="14" fillId="0" borderId="9" xfId="0" applyFont="1" applyBorder="1" applyAlignment="1">
      <alignment vertical="center"/>
    </xf>
    <xf numFmtId="3" fontId="14" fillId="0" borderId="10" xfId="0" applyNumberFormat="1" applyFont="1" applyBorder="1" applyAlignment="1">
      <alignment horizontal="center" vertical="center" wrapText="1"/>
    </xf>
    <xf numFmtId="0" fontId="29" fillId="14" borderId="7" xfId="0" applyFont="1" applyFill="1" applyBorder="1" applyAlignment="1">
      <alignment horizontal="center" vertical="center" wrapText="1"/>
    </xf>
    <xf numFmtId="0" fontId="29" fillId="0" borderId="9" xfId="0" applyFont="1" applyBorder="1" applyAlignment="1">
      <alignment horizontal="left" vertical="center" indent="1"/>
    </xf>
    <xf numFmtId="0" fontId="29" fillId="14" borderId="11" xfId="0" applyFont="1" applyFill="1" applyBorder="1" applyAlignment="1">
      <alignment horizontal="center" vertical="center" wrapText="1"/>
    </xf>
    <xf numFmtId="0" fontId="29" fillId="0" borderId="9" xfId="0" applyFont="1" applyBorder="1" applyAlignment="1">
      <alignment vertical="center"/>
    </xf>
    <xf numFmtId="0" fontId="29" fillId="14" borderId="9" xfId="0" applyFont="1" applyFill="1" applyBorder="1" applyAlignment="1">
      <alignment horizontal="center" vertical="center" wrapText="1"/>
    </xf>
    <xf numFmtId="0" fontId="14" fillId="0" borderId="7" xfId="0" applyFont="1" applyBorder="1" applyAlignment="1">
      <alignment vertical="center"/>
    </xf>
    <xf numFmtId="0" fontId="14" fillId="0" borderId="7" xfId="0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center" vertical="center" wrapText="1"/>
    </xf>
    <xf numFmtId="0" fontId="14" fillId="0" borderId="9" xfId="0" applyFont="1" applyBorder="1" applyAlignment="1">
      <alignment vertical="center"/>
    </xf>
    <xf numFmtId="0" fontId="14" fillId="0" borderId="9" xfId="0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36" fillId="17" borderId="5" xfId="0" applyFont="1" applyFill="1" applyBorder="1" applyAlignment="1">
      <alignment vertical="center"/>
    </xf>
    <xf numFmtId="0" fontId="36" fillId="17" borderId="6" xfId="0" applyFont="1" applyFill="1" applyBorder="1" applyAlignment="1">
      <alignment vertical="center"/>
    </xf>
    <xf numFmtId="0" fontId="36" fillId="17" borderId="17" xfId="0" applyFont="1" applyFill="1" applyBorder="1" applyAlignment="1">
      <alignment horizontal="right" vertical="center"/>
    </xf>
    <xf numFmtId="0" fontId="36" fillId="17" borderId="10" xfId="0" applyFont="1" applyFill="1" applyBorder="1" applyAlignment="1">
      <alignment horizontal="right" vertical="center"/>
    </xf>
    <xf numFmtId="4" fontId="36" fillId="17" borderId="5" xfId="0" applyNumberFormat="1" applyFont="1" applyFill="1" applyBorder="1" applyAlignment="1">
      <alignment horizontal="right" vertical="center"/>
    </xf>
    <xf numFmtId="4" fontId="36" fillId="17" borderId="4" xfId="0" applyNumberFormat="1" applyFont="1" applyFill="1" applyBorder="1" applyAlignment="1">
      <alignment horizontal="right" vertical="center"/>
    </xf>
    <xf numFmtId="0" fontId="36" fillId="17" borderId="5" xfId="0" applyFont="1" applyFill="1" applyBorder="1" applyAlignment="1">
      <alignment horizontal="right" vertical="center"/>
    </xf>
    <xf numFmtId="0" fontId="36" fillId="17" borderId="4" xfId="0" applyFont="1" applyFill="1" applyBorder="1" applyAlignment="1">
      <alignment horizontal="right" vertical="center"/>
    </xf>
    <xf numFmtId="0" fontId="60" fillId="0" borderId="7" xfId="0" applyFont="1" applyBorder="1" applyAlignment="1">
      <alignment horizontal="right" vertical="center" textRotation="90"/>
    </xf>
    <xf numFmtId="0" fontId="60" fillId="14" borderId="5" xfId="0" applyFont="1" applyFill="1" applyBorder="1" applyAlignment="1">
      <alignment horizontal="right" vertical="center"/>
    </xf>
    <xf numFmtId="0" fontId="60" fillId="14" borderId="4" xfId="0" applyFont="1" applyFill="1" applyBorder="1" applyAlignment="1">
      <alignment horizontal="right" vertical="center"/>
    </xf>
    <xf numFmtId="0" fontId="1" fillId="0" borderId="0" xfId="0" applyFont="1" applyAlignment="1">
      <alignment vertical="center" wrapText="1"/>
    </xf>
    <xf numFmtId="0" fontId="60" fillId="0" borderId="11" xfId="0" applyFont="1" applyBorder="1" applyAlignment="1">
      <alignment horizontal="right" vertical="center" textRotation="90"/>
    </xf>
    <xf numFmtId="0" fontId="60" fillId="0" borderId="9" xfId="0" applyFont="1" applyBorder="1" applyAlignment="1">
      <alignment horizontal="right" vertical="center" textRotation="90"/>
    </xf>
    <xf numFmtId="4" fontId="36" fillId="14" borderId="5" xfId="0" applyNumberFormat="1" applyFont="1" applyFill="1" applyBorder="1" applyAlignment="1">
      <alignment horizontal="right" vertical="center"/>
    </xf>
    <xf numFmtId="4" fontId="36" fillId="14" borderId="4" xfId="0" applyNumberFormat="1" applyFont="1" applyFill="1" applyBorder="1" applyAlignment="1">
      <alignment horizontal="right" vertical="center"/>
    </xf>
    <xf numFmtId="0" fontId="36" fillId="14" borderId="5" xfId="0" applyFont="1" applyFill="1" applyBorder="1" applyAlignment="1">
      <alignment horizontal="right" vertical="center"/>
    </xf>
    <xf numFmtId="0" fontId="36" fillId="14" borderId="4" xfId="0" applyFont="1" applyFill="1" applyBorder="1" applyAlignment="1">
      <alignment horizontal="right" vertical="center"/>
    </xf>
  </cellXfs>
  <cellStyles count="8">
    <cellStyle name="%" xfId="5"/>
    <cellStyle name="% 10 2 3" xfId="6"/>
    <cellStyle name="Hyperlink" xfId="7" builtinId="8"/>
    <cellStyle name="Normal" xfId="0" builtinId="0"/>
    <cellStyle name="Normal 14 2_List of table gaps" xfId="4"/>
    <cellStyle name="Normal 2 5" xfId="3"/>
    <cellStyle name="Normal_Financial tables_NG 2" xfId="2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2" Type="http://schemas.openxmlformats.org/officeDocument/2006/relationships/image" Target="../media/image7.png"/><Relationship Id="rId1" Type="http://schemas.openxmlformats.org/officeDocument/2006/relationships/image" Target="../media/image1.png"/><Relationship Id="rId6" Type="http://schemas.openxmlformats.org/officeDocument/2006/relationships/image" Target="../media/image11.png"/><Relationship Id="rId5" Type="http://schemas.openxmlformats.org/officeDocument/2006/relationships/image" Target="../media/image10.png"/><Relationship Id="rId4" Type="http://schemas.openxmlformats.org/officeDocument/2006/relationships/image" Target="../media/image9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png"/><Relationship Id="rId2" Type="http://schemas.openxmlformats.org/officeDocument/2006/relationships/image" Target="../media/image1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487697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28925" cy="71437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2130541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28925" cy="714375"/>
        </a:xfrm>
        <a:prstGeom prst="rect">
          <a:avLst/>
        </a:prstGeom>
      </xdr:spPr>
    </xdr:pic>
    <xdr:clientData/>
  </xdr:twoCellAnchor>
  <xdr:twoCellAnchor>
    <xdr:from>
      <xdr:col>2</xdr:col>
      <xdr:colOff>38100</xdr:colOff>
      <xdr:row>32</xdr:row>
      <xdr:rowOff>104775</xdr:rowOff>
    </xdr:from>
    <xdr:to>
      <xdr:col>4</xdr:col>
      <xdr:colOff>600075</xdr:colOff>
      <xdr:row>47</xdr:row>
      <xdr:rowOff>28575</xdr:rowOff>
    </xdr:to>
    <xdr:pic>
      <xdr:nvPicPr>
        <xdr:cNvPr id="3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5229225"/>
          <a:ext cx="4019550" cy="30194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2133600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28925" cy="71437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149</xdr:row>
      <xdr:rowOff>0</xdr:rowOff>
    </xdr:from>
    <xdr:to>
      <xdr:col>1</xdr:col>
      <xdr:colOff>4384850</xdr:colOff>
      <xdr:row>163</xdr:row>
      <xdr:rowOff>119632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5800" y="27470100"/>
          <a:ext cx="4403900" cy="2094482"/>
        </a:xfrm>
        <a:prstGeom prst="rect">
          <a:avLst/>
        </a:prstGeom>
      </xdr:spPr>
    </xdr:pic>
    <xdr:clientData/>
  </xdr:twoCellAnchor>
  <xdr:twoCellAnchor editAs="oneCell">
    <xdr:from>
      <xdr:col>1</xdr:col>
      <xdr:colOff>51027</xdr:colOff>
      <xdr:row>172</xdr:row>
      <xdr:rowOff>142875</xdr:rowOff>
    </xdr:from>
    <xdr:to>
      <xdr:col>1</xdr:col>
      <xdr:colOff>5359188</xdr:colOff>
      <xdr:row>191</xdr:row>
      <xdr:rowOff>33296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6827" y="32061150"/>
          <a:ext cx="5330386" cy="2674896"/>
        </a:xfrm>
        <a:prstGeom prst="rect">
          <a:avLst/>
        </a:prstGeom>
      </xdr:spPr>
    </xdr:pic>
    <xdr:clientData/>
  </xdr:twoCellAnchor>
  <xdr:twoCellAnchor editAs="oneCell">
    <xdr:from>
      <xdr:col>1</xdr:col>
      <xdr:colOff>1</xdr:colOff>
      <xdr:row>197</xdr:row>
      <xdr:rowOff>1</xdr:rowOff>
    </xdr:from>
    <xdr:to>
      <xdr:col>1</xdr:col>
      <xdr:colOff>4538663</xdr:colOff>
      <xdr:row>211</xdr:row>
      <xdr:rowOff>61738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85801" y="36128326"/>
          <a:ext cx="4557712" cy="2328687"/>
        </a:xfrm>
        <a:prstGeom prst="rect">
          <a:avLst/>
        </a:prstGeom>
      </xdr:spPr>
    </xdr:pic>
    <xdr:clientData/>
  </xdr:twoCellAnchor>
  <xdr:twoCellAnchor editAs="oneCell">
    <xdr:from>
      <xdr:col>5</xdr:col>
      <xdr:colOff>3402</xdr:colOff>
      <xdr:row>172</xdr:row>
      <xdr:rowOff>61234</xdr:rowOff>
    </xdr:from>
    <xdr:to>
      <xdr:col>5</xdr:col>
      <xdr:colOff>5198613</xdr:colOff>
      <xdr:row>189</xdr:row>
      <xdr:rowOff>145349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023452" y="31979509"/>
          <a:ext cx="5217436" cy="2547915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232</xdr:row>
      <xdr:rowOff>0</xdr:rowOff>
    </xdr:from>
    <xdr:to>
      <xdr:col>1</xdr:col>
      <xdr:colOff>4950315</xdr:colOff>
      <xdr:row>246</xdr:row>
      <xdr:rowOff>35719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85800" y="41881425"/>
          <a:ext cx="4972540" cy="2302669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2126797</xdr:colOff>
      <xdr:row>1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994187" cy="716559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158</xdr:row>
      <xdr:rowOff>0</xdr:rowOff>
    </xdr:from>
    <xdr:to>
      <xdr:col>10</xdr:col>
      <xdr:colOff>410625</xdr:colOff>
      <xdr:row>177</xdr:row>
      <xdr:rowOff>23425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8525" y="32394525"/>
          <a:ext cx="5211225" cy="2816971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187</xdr:row>
      <xdr:rowOff>0</xdr:rowOff>
    </xdr:from>
    <xdr:to>
      <xdr:col>1</xdr:col>
      <xdr:colOff>5214466</xdr:colOff>
      <xdr:row>203</xdr:row>
      <xdr:rowOff>65752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85800" y="37261800"/>
          <a:ext cx="5252566" cy="2656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2130541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28925" cy="714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2130541</xdr:colOff>
      <xdr:row>0</xdr:row>
      <xdr:rowOff>691243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10898" cy="69124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2130541</xdr:colOff>
      <xdr:row>0</xdr:row>
      <xdr:rowOff>707571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10898" cy="70757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85725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28925" cy="714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1012009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28925" cy="7143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85725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28925" cy="714375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7</xdr:row>
      <xdr:rowOff>0</xdr:rowOff>
    </xdr:from>
    <xdr:to>
      <xdr:col>15</xdr:col>
      <xdr:colOff>191135</xdr:colOff>
      <xdr:row>29</xdr:row>
      <xdr:rowOff>142875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81350" y="895350"/>
          <a:ext cx="8420735" cy="3705225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0</xdr:colOff>
      <xdr:row>40</xdr:row>
      <xdr:rowOff>0</xdr:rowOff>
    </xdr:from>
    <xdr:to>
      <xdr:col>11</xdr:col>
      <xdr:colOff>244475</xdr:colOff>
      <xdr:row>58</xdr:row>
      <xdr:rowOff>158750</xdr:rowOff>
    </xdr:to>
    <xdr:pic>
      <xdr:nvPicPr>
        <xdr:cNvPr id="4" name="Picture 3"/>
        <xdr:cNvPicPr/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81350" y="6667500"/>
          <a:ext cx="5730875" cy="3073400"/>
        </a:xfrm>
        <a:prstGeom prst="rect">
          <a:avLst/>
        </a:prstGeom>
      </xdr:spPr>
    </xdr:pic>
    <xdr:clientData/>
  </xdr:twoCellAnchor>
  <xdr:twoCellAnchor editAs="oneCell">
    <xdr:from>
      <xdr:col>3</xdr:col>
      <xdr:colOff>0</xdr:colOff>
      <xdr:row>61</xdr:row>
      <xdr:rowOff>0</xdr:rowOff>
    </xdr:from>
    <xdr:to>
      <xdr:col>11</xdr:col>
      <xdr:colOff>244475</xdr:colOff>
      <xdr:row>74</xdr:row>
      <xdr:rowOff>114935</xdr:rowOff>
    </xdr:to>
    <xdr:pic>
      <xdr:nvPicPr>
        <xdr:cNvPr id="5" name="Picture 4"/>
        <xdr:cNvPicPr/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181350" y="10525125"/>
          <a:ext cx="5730875" cy="221996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784808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28925" cy="71437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2149475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28925" cy="714375"/>
        </a:xfrm>
        <a:prstGeom prst="rect">
          <a:avLst/>
        </a:prstGeom>
      </xdr:spPr>
    </xdr:pic>
    <xdr:clientData/>
  </xdr:twoCellAnchor>
  <xdr:twoCellAnchor editAs="oneCell">
    <xdr:from>
      <xdr:col>0</xdr:col>
      <xdr:colOff>686209</xdr:colOff>
      <xdr:row>11</xdr:row>
      <xdr:rowOff>0</xdr:rowOff>
    </xdr:from>
    <xdr:to>
      <xdr:col>5</xdr:col>
      <xdr:colOff>138572</xdr:colOff>
      <xdr:row>30</xdr:row>
      <xdr:rowOff>819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6209" y="1600200"/>
          <a:ext cx="7059663" cy="3074219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2130541</xdr:colOff>
      <xdr:row>1</xdr:row>
      <xdr:rowOff>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828925" cy="714375"/>
        </a:xfrm>
        <a:prstGeom prst="rect">
          <a:avLst/>
        </a:prstGeom>
      </xdr:spPr>
    </xdr:pic>
    <xdr:clientData/>
  </xdr:twoCellAnchor>
  <xdr:twoCellAnchor>
    <xdr:from>
      <xdr:col>15</xdr:col>
      <xdr:colOff>66675</xdr:colOff>
      <xdr:row>7</xdr:row>
      <xdr:rowOff>238125</xdr:rowOff>
    </xdr:from>
    <xdr:to>
      <xdr:col>17</xdr:col>
      <xdr:colOff>628650</xdr:colOff>
      <xdr:row>22</xdr:row>
      <xdr:rowOff>95250</xdr:rowOff>
    </xdr:to>
    <xdr:pic>
      <xdr:nvPicPr>
        <xdr:cNvPr id="4" name="Picture 9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248894" y="1952625"/>
          <a:ext cx="11563350" cy="31313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ofgem.gov.uk/publications-and-updates/regulatory-financial-performance-annex-riio-1-annual-reports-2017-18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tabSelected="1" zoomScale="90" zoomScaleNormal="90" workbookViewId="0">
      <selection activeCell="E7" sqref="E7"/>
    </sheetView>
  </sheetViews>
  <sheetFormatPr defaultRowHeight="12.75"/>
  <cols>
    <col min="1" max="1" width="30.5" customWidth="1"/>
    <col min="2" max="2" width="49.375" bestFit="1" customWidth="1"/>
    <col min="3" max="3" width="23.5" bestFit="1" customWidth="1"/>
  </cols>
  <sheetData>
    <row r="1" spans="1:3" s="3" customFormat="1" ht="56.85" customHeight="1"/>
    <row r="2" spans="1:3">
      <c r="A2" s="2"/>
    </row>
    <row r="3" spans="1:3" ht="26.25">
      <c r="A3" s="4" t="s">
        <v>0</v>
      </c>
      <c r="B3" s="5"/>
      <c r="C3" s="5"/>
    </row>
    <row r="4" spans="1:3" ht="26.25">
      <c r="A4" s="4"/>
      <c r="B4" s="5"/>
      <c r="C4" s="5"/>
    </row>
    <row r="5" spans="1:3" ht="21" thickBot="1">
      <c r="A5" s="6" t="s">
        <v>36</v>
      </c>
      <c r="B5" s="5"/>
      <c r="C5" s="5"/>
    </row>
    <row r="6" spans="1:3">
      <c r="A6" s="7"/>
    </row>
    <row r="7" spans="1:3" ht="20.25">
      <c r="A7" s="8" t="s">
        <v>1</v>
      </c>
    </row>
    <row r="10" spans="1:3">
      <c r="B10" s="9" t="s">
        <v>2</v>
      </c>
      <c r="C10" s="10"/>
    </row>
    <row r="11" spans="1:3">
      <c r="B11" s="9" t="s">
        <v>3</v>
      </c>
      <c r="C11" s="10"/>
    </row>
    <row r="12" spans="1:3">
      <c r="B12" s="9" t="s">
        <v>4</v>
      </c>
      <c r="C12" s="10">
        <v>2018</v>
      </c>
    </row>
    <row r="13" spans="1:3">
      <c r="B13" s="9" t="s">
        <v>5</v>
      </c>
      <c r="C13" s="11"/>
    </row>
    <row r="14" spans="1:3">
      <c r="B14" s="9" t="s">
        <v>6</v>
      </c>
      <c r="C14" s="12">
        <v>43312</v>
      </c>
    </row>
    <row r="15" spans="1:3">
      <c r="B15" s="9"/>
      <c r="C15" s="9"/>
    </row>
    <row r="16" spans="1:3">
      <c r="B16" s="9"/>
      <c r="C16" s="9"/>
    </row>
    <row r="17" spans="2:3">
      <c r="B17" s="9" t="s">
        <v>7</v>
      </c>
      <c r="C17" s="13" t="s">
        <v>31</v>
      </c>
    </row>
    <row r="18" spans="2:3">
      <c r="B18" s="9" t="s">
        <v>8</v>
      </c>
      <c r="C18" s="13" t="s">
        <v>31</v>
      </c>
    </row>
    <row r="19" spans="2:3">
      <c r="B19" s="9" t="s">
        <v>9</v>
      </c>
      <c r="C19" s="13" t="s">
        <v>32</v>
      </c>
    </row>
    <row r="20" spans="2:3">
      <c r="B20" s="9" t="s">
        <v>10</v>
      </c>
      <c r="C20" s="13" t="s">
        <v>33</v>
      </c>
    </row>
    <row r="21" spans="2:3">
      <c r="B21" s="9" t="s">
        <v>11</v>
      </c>
      <c r="C21" s="13" t="s">
        <v>34</v>
      </c>
    </row>
    <row r="22" spans="2:3">
      <c r="B22" s="9" t="s">
        <v>12</v>
      </c>
      <c r="C22" s="13" t="s">
        <v>35</v>
      </c>
    </row>
    <row r="23" spans="2:3">
      <c r="B23" s="14" t="s">
        <v>13</v>
      </c>
      <c r="C23" s="13" t="s">
        <v>36</v>
      </c>
    </row>
    <row r="24" spans="2:3">
      <c r="B24" s="9" t="s">
        <v>14</v>
      </c>
      <c r="C24" s="13" t="s">
        <v>37</v>
      </c>
    </row>
    <row r="25" spans="2:3">
      <c r="B25" s="9" t="s">
        <v>15</v>
      </c>
      <c r="C25" s="13" t="s">
        <v>38</v>
      </c>
    </row>
    <row r="26" spans="2:3">
      <c r="B26" s="9" t="s">
        <v>16</v>
      </c>
      <c r="C26" s="13" t="s">
        <v>39</v>
      </c>
    </row>
    <row r="27" spans="2:3">
      <c r="B27" s="9" t="s">
        <v>17</v>
      </c>
      <c r="C27" s="13" t="s">
        <v>40</v>
      </c>
    </row>
    <row r="28" spans="2:3">
      <c r="B28" s="9" t="s">
        <v>18</v>
      </c>
      <c r="C28" s="13" t="s">
        <v>41</v>
      </c>
    </row>
    <row r="29" spans="2:3">
      <c r="B29" s="9"/>
      <c r="C29" s="9"/>
    </row>
    <row r="30" spans="2:3">
      <c r="B30" s="9"/>
      <c r="C30" s="9"/>
    </row>
    <row r="31" spans="2:3">
      <c r="B31" s="9" t="s">
        <v>19</v>
      </c>
      <c r="C31" s="15">
        <v>0.2</v>
      </c>
    </row>
    <row r="32" spans="2:3">
      <c r="B32" s="9"/>
      <c r="C32" s="9"/>
    </row>
    <row r="33" spans="2:3">
      <c r="B33" s="16" t="s">
        <v>20</v>
      </c>
      <c r="C33" s="17" t="s">
        <v>21</v>
      </c>
    </row>
    <row r="34" spans="2:3">
      <c r="B34" s="9" t="s">
        <v>22</v>
      </c>
      <c r="C34" s="18">
        <v>182.47499999999999</v>
      </c>
    </row>
    <row r="35" spans="2:3">
      <c r="B35" s="9" t="s">
        <v>23</v>
      </c>
      <c r="C35" s="18">
        <v>188.15</v>
      </c>
    </row>
    <row r="36" spans="2:3">
      <c r="B36" s="9" t="s">
        <v>24</v>
      </c>
      <c r="C36" s="18">
        <v>193.10830000000001</v>
      </c>
    </row>
    <row r="37" spans="2:3">
      <c r="B37" s="9" t="s">
        <v>25</v>
      </c>
      <c r="C37" s="18">
        <v>200.3167</v>
      </c>
    </row>
    <row r="38" spans="2:3">
      <c r="B38" s="9" t="s">
        <v>26</v>
      </c>
      <c r="C38" s="18">
        <v>208.5917</v>
      </c>
    </row>
    <row r="39" spans="2:3">
      <c r="B39" s="9" t="s">
        <v>27</v>
      </c>
      <c r="C39" s="18">
        <v>214.7833</v>
      </c>
    </row>
    <row r="40" spans="2:3">
      <c r="B40" s="9" t="s">
        <v>28</v>
      </c>
      <c r="C40" s="18">
        <v>215.76669999999999</v>
      </c>
    </row>
    <row r="41" spans="2:3">
      <c r="B41" s="9" t="s">
        <v>29</v>
      </c>
      <c r="C41" s="18">
        <v>226.47499999999999</v>
      </c>
    </row>
    <row r="42" spans="2:3">
      <c r="B42" s="9" t="s">
        <v>30</v>
      </c>
      <c r="C42" s="18">
        <v>237.3417</v>
      </c>
    </row>
    <row r="43" spans="2:3">
      <c r="B43" s="9" t="s">
        <v>31</v>
      </c>
      <c r="C43" s="18">
        <v>244.67500000000001</v>
      </c>
    </row>
    <row r="44" spans="2:3">
      <c r="B44" s="9" t="s">
        <v>32</v>
      </c>
      <c r="C44" s="18">
        <v>251.733</v>
      </c>
    </row>
    <row r="45" spans="2:3">
      <c r="B45" s="9" t="s">
        <v>33</v>
      </c>
      <c r="C45" s="18">
        <v>256.66666666666669</v>
      </c>
    </row>
    <row r="46" spans="2:3">
      <c r="B46" s="9" t="s">
        <v>34</v>
      </c>
      <c r="C46" s="18">
        <v>259.43333333333334</v>
      </c>
    </row>
    <row r="47" spans="2:3">
      <c r="B47" s="9" t="s">
        <v>35</v>
      </c>
      <c r="C47" s="19">
        <v>264.99200000000002</v>
      </c>
    </row>
    <row r="48" spans="2:3">
      <c r="B48" s="9" t="s">
        <v>36</v>
      </c>
      <c r="C48" s="18">
        <v>274.90800000000002</v>
      </c>
    </row>
    <row r="49" spans="1:3">
      <c r="B49" s="9" t="s">
        <v>37</v>
      </c>
      <c r="C49" s="18"/>
    </row>
    <row r="50" spans="1:3">
      <c r="B50" s="9" t="s">
        <v>38</v>
      </c>
      <c r="C50" s="18"/>
    </row>
    <row r="51" spans="1:3">
      <c r="B51" s="9" t="s">
        <v>39</v>
      </c>
      <c r="C51" s="18"/>
    </row>
    <row r="52" spans="1:3" ht="14.25">
      <c r="B52" s="20"/>
      <c r="C52" s="20"/>
    </row>
    <row r="53" spans="1:3">
      <c r="B53" s="21" t="s">
        <v>42</v>
      </c>
      <c r="C53" s="22">
        <v>1.2740983664300378</v>
      </c>
    </row>
    <row r="54" spans="1:3">
      <c r="B54" s="21" t="s">
        <v>43</v>
      </c>
      <c r="C54" s="22">
        <v>0.78486875609294737</v>
      </c>
    </row>
    <row r="55" spans="1:3" ht="14.25">
      <c r="B55" s="23"/>
      <c r="C55" s="23"/>
    </row>
    <row r="56" spans="1:3">
      <c r="B56" s="21" t="s">
        <v>44</v>
      </c>
      <c r="C56" s="22">
        <v>1.0374199975848328</v>
      </c>
    </row>
    <row r="57" spans="1:3" ht="14.25">
      <c r="A57" s="20"/>
      <c r="B57" s="20"/>
      <c r="C57" s="20"/>
    </row>
  </sheetData>
  <mergeCells count="1">
    <mergeCell ref="A1:XFD1"/>
  </mergeCell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6"/>
  <sheetViews>
    <sheetView topLeftCell="A19" zoomScale="70" zoomScaleNormal="70" workbookViewId="0">
      <selection activeCell="K23" sqref="K23"/>
    </sheetView>
  </sheetViews>
  <sheetFormatPr defaultRowHeight="12.75"/>
  <cols>
    <col min="2" max="2" width="93.5" bestFit="1" customWidth="1"/>
    <col min="3" max="3" width="59.75" customWidth="1"/>
    <col min="4" max="4" width="14.25" bestFit="1" customWidth="1"/>
    <col min="5" max="5" width="16.125" customWidth="1"/>
    <col min="6" max="6" width="24.5" bestFit="1" customWidth="1"/>
    <col min="7" max="7" width="18" bestFit="1" customWidth="1"/>
    <col min="8" max="8" width="8" bestFit="1" customWidth="1"/>
    <col min="9" max="9" width="9" bestFit="1" customWidth="1"/>
    <col min="10" max="10" width="5.5" bestFit="1" customWidth="1"/>
    <col min="11" max="11" width="9.625" bestFit="1" customWidth="1"/>
    <col min="12" max="12" width="11.875" bestFit="1" customWidth="1"/>
    <col min="13" max="13" width="13" bestFit="1" customWidth="1"/>
  </cols>
  <sheetData>
    <row r="1" spans="1:6" s="3" customFormat="1" ht="56.85" customHeight="1"/>
    <row r="2" spans="1:6">
      <c r="A2" s="2"/>
    </row>
    <row r="3" spans="1:6">
      <c r="B3" s="35" t="s">
        <v>72</v>
      </c>
    </row>
    <row r="4" spans="1:6">
      <c r="B4" s="255"/>
      <c r="C4" s="256" t="s">
        <v>334</v>
      </c>
      <c r="D4" s="257"/>
      <c r="E4" s="258"/>
      <c r="F4" s="258"/>
    </row>
    <row r="5" spans="1:6" ht="24">
      <c r="B5" s="262" t="s">
        <v>335</v>
      </c>
      <c r="C5" s="256"/>
      <c r="D5" s="263" t="s">
        <v>336</v>
      </c>
      <c r="E5" s="264" t="s">
        <v>337</v>
      </c>
      <c r="F5" s="264"/>
    </row>
    <row r="6" spans="1:6" ht="13.5" thickBot="1">
      <c r="B6" s="265"/>
      <c r="C6" s="266"/>
      <c r="D6" s="267"/>
      <c r="E6" s="268" t="s">
        <v>408</v>
      </c>
      <c r="F6" s="268" t="s">
        <v>339</v>
      </c>
    </row>
    <row r="7" spans="1:6">
      <c r="B7" s="276" t="s">
        <v>343</v>
      </c>
      <c r="C7" t="s">
        <v>344</v>
      </c>
      <c r="D7" s="359">
        <v>6192</v>
      </c>
      <c r="E7" s="278"/>
      <c r="F7" s="264"/>
    </row>
    <row r="8" spans="1:6">
      <c r="B8" s="284"/>
      <c r="C8" s="280" t="s">
        <v>352</v>
      </c>
      <c r="D8" s="287">
        <v>-49</v>
      </c>
      <c r="E8" s="278"/>
      <c r="F8" s="264"/>
    </row>
    <row r="9" spans="1:6">
      <c r="B9" s="284"/>
      <c r="C9" s="288" t="s">
        <v>409</v>
      </c>
      <c r="D9" s="287">
        <v>-166</v>
      </c>
      <c r="E9" s="278"/>
      <c r="F9" s="264"/>
    </row>
    <row r="10" spans="1:6" ht="13.5" thickBot="1">
      <c r="B10" s="284"/>
      <c r="C10" s="300" t="s">
        <v>357</v>
      </c>
      <c r="D10" s="360">
        <v>-721</v>
      </c>
      <c r="E10" s="278"/>
      <c r="F10" s="264"/>
    </row>
    <row r="11" spans="1:6" ht="13.5" thickBot="1">
      <c r="B11" s="284"/>
      <c r="C11" s="300" t="s">
        <v>359</v>
      </c>
      <c r="D11" s="301">
        <v>5258</v>
      </c>
      <c r="E11" s="278"/>
      <c r="F11" s="264"/>
    </row>
    <row r="12" spans="1:6" ht="13.5" thickBot="1">
      <c r="B12" s="284"/>
      <c r="C12" t="s">
        <v>410</v>
      </c>
      <c r="D12" s="361">
        <v>-1337</v>
      </c>
      <c r="E12" s="305"/>
      <c r="F12" s="306"/>
    </row>
    <row r="13" spans="1:6" ht="13.5" thickBot="1">
      <c r="B13" s="311"/>
      <c r="C13" s="316" t="s">
        <v>362</v>
      </c>
      <c r="D13" s="317">
        <f>D11+D12</f>
        <v>3921</v>
      </c>
      <c r="E13" s="318">
        <v>3330</v>
      </c>
      <c r="F13" s="315">
        <f>E13-D13</f>
        <v>-591</v>
      </c>
    </row>
    <row r="14" spans="1:6">
      <c r="B14" s="276" t="s">
        <v>363</v>
      </c>
      <c r="C14" s="280" t="s">
        <v>344</v>
      </c>
      <c r="D14" s="362">
        <v>5936</v>
      </c>
      <c r="E14" s="261"/>
      <c r="F14" s="320"/>
    </row>
    <row r="15" spans="1:6">
      <c r="B15" s="284"/>
      <c r="C15" t="s">
        <v>411</v>
      </c>
      <c r="D15" s="287">
        <v>154</v>
      </c>
      <c r="E15" s="261"/>
      <c r="F15" s="320"/>
    </row>
    <row r="16" spans="1:6">
      <c r="B16" s="284"/>
      <c r="C16" s="280" t="s">
        <v>412</v>
      </c>
      <c r="D16" s="287">
        <v>-446</v>
      </c>
      <c r="E16" s="261"/>
      <c r="F16" s="320"/>
    </row>
    <row r="17" spans="2:8">
      <c r="B17" s="284"/>
      <c r="C17" s="280" t="s">
        <v>413</v>
      </c>
      <c r="D17" s="362">
        <f>SUM(D14:D16)</f>
        <v>5644</v>
      </c>
      <c r="E17" s="261"/>
      <c r="F17" s="320"/>
    </row>
    <row r="18" spans="2:8" ht="13.5" thickBot="1">
      <c r="B18" s="284"/>
      <c r="C18" s="363" t="s">
        <v>414</v>
      </c>
      <c r="D18" s="360">
        <v>374</v>
      </c>
      <c r="E18" s="268"/>
      <c r="F18" s="323"/>
    </row>
    <row r="19" spans="2:8" ht="13.5" thickBot="1">
      <c r="B19" s="311"/>
      <c r="C19" s="316" t="s">
        <v>415</v>
      </c>
      <c r="D19" s="317">
        <f>D17+D18</f>
        <v>6018</v>
      </c>
      <c r="E19" s="318">
        <v>4509</v>
      </c>
      <c r="F19" s="315">
        <f>E19-D19</f>
        <v>-1509</v>
      </c>
    </row>
    <row r="20" spans="2:8" ht="13.5" thickBot="1">
      <c r="B20" s="328" t="s">
        <v>368</v>
      </c>
      <c r="C20" s="316" t="s">
        <v>369</v>
      </c>
      <c r="D20" s="364">
        <v>189</v>
      </c>
      <c r="E20" s="365">
        <v>317</v>
      </c>
      <c r="F20" s="323">
        <f>E20-D20</f>
        <v>128</v>
      </c>
    </row>
    <row r="21" spans="2:8">
      <c r="B21" s="276" t="s">
        <v>370</v>
      </c>
      <c r="C21" s="280" t="s">
        <v>371</v>
      </c>
      <c r="D21" s="362">
        <v>2069</v>
      </c>
      <c r="E21" s="331"/>
      <c r="F21" s="320"/>
    </row>
    <row r="22" spans="2:8">
      <c r="B22" s="284"/>
      <c r="C22" s="288" t="s">
        <v>372</v>
      </c>
      <c r="D22" s="287">
        <v>213</v>
      </c>
      <c r="E22" s="331"/>
      <c r="F22" s="320"/>
    </row>
    <row r="23" spans="2:8" ht="13.5" thickBot="1">
      <c r="B23" s="284"/>
      <c r="C23" s="300" t="s">
        <v>373</v>
      </c>
      <c r="D23" s="360">
        <v>-196</v>
      </c>
      <c r="E23" s="365"/>
      <c r="F23" s="323"/>
    </row>
    <row r="24" spans="2:8" ht="13.5" thickBot="1">
      <c r="B24" s="311"/>
      <c r="C24" s="316" t="s">
        <v>374</v>
      </c>
      <c r="D24" s="317">
        <f>SUM(D21:D23)</f>
        <v>2086</v>
      </c>
      <c r="E24" s="318">
        <v>2209</v>
      </c>
      <c r="F24" s="315">
        <f>E24-D24</f>
        <v>123</v>
      </c>
    </row>
    <row r="25" spans="2:8" ht="13.5" thickBot="1">
      <c r="B25" s="366" t="s">
        <v>376</v>
      </c>
      <c r="C25" s="367"/>
      <c r="D25" s="368">
        <f>D24+D20+D19+D13</f>
        <v>12214</v>
      </c>
      <c r="E25" s="369">
        <v>10365</v>
      </c>
      <c r="F25" s="369">
        <f>E25-D25</f>
        <v>-1849</v>
      </c>
    </row>
    <row r="26" spans="2:8">
      <c r="B26" s="233" t="s">
        <v>416</v>
      </c>
    </row>
    <row r="27" spans="2:8">
      <c r="B27" s="233" t="s">
        <v>417</v>
      </c>
    </row>
    <row r="31" spans="2:8">
      <c r="B31" s="252"/>
      <c r="C31" s="35" t="s">
        <v>333</v>
      </c>
      <c r="D31" s="252"/>
      <c r="E31" s="252"/>
      <c r="F31" s="252"/>
      <c r="G31" s="252"/>
      <c r="H31" s="252"/>
    </row>
    <row r="32" spans="2:8">
      <c r="B32" s="252"/>
      <c r="C32" s="35"/>
      <c r="D32" s="253"/>
      <c r="E32" s="254"/>
      <c r="F32" s="254"/>
      <c r="G32" s="254"/>
      <c r="H32" s="252"/>
    </row>
    <row r="33" spans="2:13">
      <c r="B33" s="252"/>
      <c r="C33" s="259"/>
      <c r="D33" s="253"/>
      <c r="E33" s="260"/>
      <c r="F33" s="261"/>
      <c r="G33" s="261"/>
      <c r="H33" s="252"/>
    </row>
    <row r="34" spans="2:13" ht="13.5" thickBot="1">
      <c r="B34" s="252"/>
      <c r="C34" s="259"/>
      <c r="D34" s="253"/>
      <c r="E34" s="260"/>
      <c r="F34" s="261"/>
      <c r="G34" s="261"/>
      <c r="H34" s="252"/>
    </row>
    <row r="35" spans="2:13" ht="36.75" thickBot="1">
      <c r="B35" s="252"/>
      <c r="C35" s="269"/>
      <c r="D35" s="252"/>
      <c r="E35" s="270"/>
      <c r="F35" s="271"/>
      <c r="G35" s="272" t="s">
        <v>340</v>
      </c>
      <c r="H35" s="273"/>
      <c r="I35" s="274"/>
      <c r="J35" s="272" t="s">
        <v>341</v>
      </c>
      <c r="K35" s="273"/>
      <c r="L35" s="274"/>
      <c r="M35" s="275" t="s">
        <v>342</v>
      </c>
    </row>
    <row r="36" spans="2:13" ht="24.75" thickBot="1">
      <c r="B36" s="252"/>
      <c r="C36" s="269"/>
      <c r="D36" s="280"/>
      <c r="E36" s="281"/>
      <c r="F36" s="282" t="s">
        <v>345</v>
      </c>
      <c r="G36" s="283" t="s">
        <v>346</v>
      </c>
      <c r="H36" s="283" t="s">
        <v>347</v>
      </c>
      <c r="I36" s="283" t="s">
        <v>348</v>
      </c>
      <c r="J36" s="283" t="s">
        <v>349</v>
      </c>
      <c r="K36" s="283" t="s">
        <v>350</v>
      </c>
      <c r="L36" s="283" t="s">
        <v>351</v>
      </c>
      <c r="M36" s="283"/>
    </row>
    <row r="37" spans="2:13" ht="16.5" thickBot="1">
      <c r="B37" s="252"/>
      <c r="C37" s="269"/>
      <c r="D37" s="288"/>
      <c r="E37" s="281"/>
      <c r="F37" s="289" t="s">
        <v>353</v>
      </c>
      <c r="G37" s="290">
        <v>228</v>
      </c>
      <c r="H37" s="291">
        <v>254</v>
      </c>
      <c r="I37" s="292">
        <f>G37+H37</f>
        <v>482</v>
      </c>
      <c r="J37" s="291">
        <v>301</v>
      </c>
      <c r="K37" s="293">
        <v>182</v>
      </c>
      <c r="L37" s="294">
        <f>J37+K37</f>
        <v>483</v>
      </c>
      <c r="M37" s="295">
        <f>K37-H37</f>
        <v>-72</v>
      </c>
    </row>
    <row r="38" spans="2:13" ht="16.5" thickBot="1">
      <c r="B38" s="252"/>
      <c r="C38" s="269"/>
      <c r="D38" s="288"/>
      <c r="E38" s="281"/>
      <c r="F38" s="289" t="s">
        <v>356</v>
      </c>
      <c r="G38" s="290">
        <v>208</v>
      </c>
      <c r="H38" s="291">
        <v>5</v>
      </c>
      <c r="I38" s="292">
        <f>G38+H38</f>
        <v>213</v>
      </c>
      <c r="J38" s="291">
        <v>145</v>
      </c>
      <c r="K38" s="293">
        <v>14</v>
      </c>
      <c r="L38" s="294">
        <f>J38+K38</f>
        <v>159</v>
      </c>
      <c r="M38" s="295">
        <f>K38-H38</f>
        <v>9</v>
      </c>
    </row>
    <row r="39" spans="2:13" ht="16.5" thickBot="1">
      <c r="B39" s="252"/>
      <c r="C39" s="269"/>
      <c r="D39" s="288"/>
      <c r="E39" s="270"/>
      <c r="F39" s="289" t="s">
        <v>358</v>
      </c>
      <c r="G39" s="290">
        <v>556</v>
      </c>
      <c r="H39" s="291">
        <v>342</v>
      </c>
      <c r="I39" s="292">
        <f>G39+H39</f>
        <v>898</v>
      </c>
      <c r="J39" s="291">
        <v>627</v>
      </c>
      <c r="K39" s="293">
        <v>194</v>
      </c>
      <c r="L39" s="294">
        <f>J39+K39</f>
        <v>821</v>
      </c>
      <c r="M39" s="295">
        <f>K39-H39</f>
        <v>-148</v>
      </c>
    </row>
    <row r="40" spans="2:13" ht="16.5" thickBot="1">
      <c r="B40" s="252"/>
      <c r="C40" s="269"/>
      <c r="D40" s="252"/>
      <c r="E40" s="303"/>
      <c r="F40" s="289" t="s">
        <v>360</v>
      </c>
      <c r="G40" s="290">
        <v>29</v>
      </c>
      <c r="H40" s="291">
        <v>12</v>
      </c>
      <c r="I40" s="292">
        <f>G40+H40</f>
        <v>41</v>
      </c>
      <c r="J40" s="291">
        <v>29</v>
      </c>
      <c r="K40" s="293">
        <v>0</v>
      </c>
      <c r="L40" s="294">
        <f>J40+K40</f>
        <v>29</v>
      </c>
      <c r="M40" s="295">
        <f>K40-H40</f>
        <v>-12</v>
      </c>
    </row>
    <row r="41" spans="2:13" ht="13.5" thickBot="1">
      <c r="B41" s="252"/>
      <c r="C41" s="269"/>
      <c r="D41" s="307"/>
      <c r="E41" s="308"/>
      <c r="F41" s="309" t="s">
        <v>319</v>
      </c>
      <c r="G41" s="310">
        <f t="shared" ref="G41:L41" si="0">SUM(G37:G40)</f>
        <v>1021</v>
      </c>
      <c r="H41" s="310">
        <f t="shared" si="0"/>
        <v>613</v>
      </c>
      <c r="I41" s="310">
        <f t="shared" si="0"/>
        <v>1634</v>
      </c>
      <c r="J41" s="310">
        <f t="shared" si="0"/>
        <v>1102</v>
      </c>
      <c r="K41" s="310">
        <f t="shared" si="0"/>
        <v>390</v>
      </c>
      <c r="L41" s="310">
        <f t="shared" si="0"/>
        <v>1492</v>
      </c>
      <c r="M41" s="310">
        <f>SUM(M37:M40)</f>
        <v>-223</v>
      </c>
    </row>
    <row r="42" spans="2:13">
      <c r="B42" s="252"/>
      <c r="C42" s="269"/>
      <c r="D42" s="280"/>
      <c r="E42" s="270"/>
      <c r="F42" s="261"/>
      <c r="G42" s="261"/>
      <c r="H42" s="252"/>
    </row>
    <row r="43" spans="2:13">
      <c r="B43" s="252"/>
      <c r="C43" s="269"/>
      <c r="D43" s="252"/>
      <c r="E43" s="281"/>
      <c r="F43" s="261"/>
      <c r="G43" s="261"/>
      <c r="H43" s="252"/>
    </row>
    <row r="44" spans="2:13">
      <c r="B44" s="252"/>
      <c r="C44" s="269"/>
      <c r="D44" s="280"/>
      <c r="E44" s="281"/>
      <c r="F44" s="261"/>
      <c r="G44" s="261"/>
      <c r="H44" s="252"/>
    </row>
    <row r="45" spans="2:13">
      <c r="B45" s="252"/>
      <c r="C45" s="269"/>
      <c r="D45" s="280"/>
      <c r="E45" s="270"/>
      <c r="F45" s="261"/>
      <c r="G45" s="261"/>
      <c r="H45" s="252"/>
    </row>
    <row r="46" spans="2:13">
      <c r="B46" s="252"/>
      <c r="C46" s="269"/>
      <c r="D46" s="280"/>
      <c r="E46" s="281"/>
      <c r="F46" s="261"/>
      <c r="G46" s="261"/>
      <c r="H46" s="252"/>
    </row>
    <row r="47" spans="2:13">
      <c r="B47" s="252"/>
      <c r="C47" s="269"/>
      <c r="D47" s="307"/>
      <c r="E47" s="308"/>
      <c r="F47" s="326"/>
      <c r="G47" s="327"/>
      <c r="H47" s="252"/>
    </row>
    <row r="48" spans="2:13">
      <c r="B48" s="252"/>
      <c r="C48" s="329"/>
      <c r="D48" s="307"/>
      <c r="E48" s="330"/>
      <c r="F48" s="331"/>
      <c r="G48" s="261"/>
      <c r="H48" s="252"/>
    </row>
    <row r="49" spans="2:8">
      <c r="B49" s="252"/>
      <c r="C49" s="329"/>
      <c r="D49" s="280"/>
      <c r="E49" s="270"/>
      <c r="F49" s="331"/>
      <c r="G49" s="261"/>
      <c r="H49" s="252"/>
    </row>
    <row r="50" spans="2:8">
      <c r="B50" s="252"/>
      <c r="C50" s="329"/>
      <c r="D50" s="288"/>
      <c r="E50" s="281"/>
      <c r="F50" s="331"/>
      <c r="G50" s="261"/>
      <c r="H50" s="252"/>
    </row>
    <row r="51" spans="2:8">
      <c r="B51" s="252"/>
      <c r="C51" s="329"/>
      <c r="D51" s="288"/>
      <c r="E51" s="281"/>
      <c r="F51" s="331"/>
      <c r="G51" s="261"/>
      <c r="H51" s="252"/>
    </row>
    <row r="52" spans="2:8">
      <c r="B52" s="252"/>
      <c r="C52" s="329"/>
      <c r="D52" s="307"/>
      <c r="E52" s="308"/>
      <c r="F52" s="326"/>
      <c r="G52" s="327"/>
      <c r="H52" s="252"/>
    </row>
    <row r="53" spans="2:8">
      <c r="B53" s="252"/>
      <c r="C53" s="35" t="s">
        <v>75</v>
      </c>
      <c r="H53" s="252"/>
    </row>
    <row r="54" spans="2:8" ht="13.5" thickBot="1">
      <c r="B54" s="252"/>
      <c r="C54" s="162"/>
      <c r="H54" s="252"/>
    </row>
    <row r="55" spans="2:8">
      <c r="B55" s="252"/>
      <c r="C55" s="340" t="s">
        <v>380</v>
      </c>
      <c r="D55" s="341" t="s">
        <v>381</v>
      </c>
      <c r="E55" s="341" t="s">
        <v>382</v>
      </c>
      <c r="F55" s="341" t="s">
        <v>383</v>
      </c>
      <c r="G55" s="342" t="s">
        <v>384</v>
      </c>
      <c r="H55" s="252"/>
    </row>
    <row r="56" spans="2:8" ht="13.5" thickBot="1">
      <c r="B56" s="252"/>
      <c r="C56" s="343" t="s">
        <v>385</v>
      </c>
      <c r="D56" s="344"/>
      <c r="E56" s="344"/>
      <c r="F56" s="344"/>
      <c r="G56" s="345"/>
      <c r="H56" s="252"/>
    </row>
    <row r="57" spans="2:8" ht="13.5" thickBot="1">
      <c r="B57" s="252"/>
      <c r="C57" s="289" t="s">
        <v>386</v>
      </c>
      <c r="D57" s="291">
        <v>197</v>
      </c>
      <c r="E57" s="291">
        <v>-65</v>
      </c>
      <c r="F57" s="292">
        <v>132</v>
      </c>
      <c r="G57" s="291">
        <v>-122</v>
      </c>
      <c r="H57" s="252"/>
    </row>
    <row r="58" spans="2:8" ht="13.5" thickBot="1">
      <c r="C58" s="289" t="s">
        <v>387</v>
      </c>
      <c r="D58" s="291">
        <v>23</v>
      </c>
      <c r="E58" s="291">
        <v>71</v>
      </c>
      <c r="F58" s="292">
        <v>94</v>
      </c>
      <c r="G58" s="291">
        <v>-55</v>
      </c>
    </row>
    <row r="59" spans="2:8" ht="13.5" thickBot="1">
      <c r="C59" s="289" t="s">
        <v>388</v>
      </c>
      <c r="D59" s="291">
        <v>153</v>
      </c>
      <c r="E59" s="291">
        <v>-543</v>
      </c>
      <c r="F59" s="292">
        <v>-390</v>
      </c>
      <c r="G59" s="291">
        <v>-179</v>
      </c>
    </row>
    <row r="60" spans="2:8" ht="13.5" thickBot="1">
      <c r="C60" s="289" t="s">
        <v>393</v>
      </c>
      <c r="D60" s="291">
        <v>0</v>
      </c>
      <c r="E60" s="291">
        <v>-62</v>
      </c>
      <c r="F60" s="292">
        <v>-62</v>
      </c>
      <c r="G60" s="291" t="s">
        <v>394</v>
      </c>
    </row>
    <row r="61" spans="2:8" ht="13.5" thickBot="1">
      <c r="C61" s="289" t="s">
        <v>397</v>
      </c>
      <c r="D61" s="291">
        <v>0</v>
      </c>
      <c r="E61" s="291">
        <v>-3</v>
      </c>
      <c r="F61" s="292">
        <v>-3</v>
      </c>
      <c r="G61" s="291" t="s">
        <v>398</v>
      </c>
    </row>
    <row r="62" spans="2:8" ht="13.5" thickBot="1">
      <c r="C62" s="289" t="s">
        <v>400</v>
      </c>
      <c r="D62" s="291">
        <v>5</v>
      </c>
      <c r="E62" s="291">
        <v>-26</v>
      </c>
      <c r="F62" s="292">
        <v>-20</v>
      </c>
      <c r="G62" s="291" t="s">
        <v>398</v>
      </c>
    </row>
    <row r="63" spans="2:8" ht="13.5" thickBot="1">
      <c r="C63" s="289" t="s">
        <v>402</v>
      </c>
      <c r="D63" s="291">
        <v>0</v>
      </c>
      <c r="E63" s="291">
        <v>-35</v>
      </c>
      <c r="F63" s="292">
        <v>-35</v>
      </c>
      <c r="G63" s="291" t="s">
        <v>398</v>
      </c>
    </row>
    <row r="64" spans="2:8" ht="13.5" thickBot="1">
      <c r="C64" s="289" t="s">
        <v>403</v>
      </c>
      <c r="D64" s="291">
        <v>0</v>
      </c>
      <c r="E64" s="291">
        <v>-95</v>
      </c>
      <c r="F64" s="292">
        <v>-95</v>
      </c>
      <c r="G64" s="291">
        <v>-5</v>
      </c>
    </row>
    <row r="65" spans="3:7">
      <c r="C65" s="351" t="s">
        <v>319</v>
      </c>
      <c r="D65" s="352">
        <v>378</v>
      </c>
      <c r="E65" s="353" t="s">
        <v>404</v>
      </c>
      <c r="F65" s="352" t="s">
        <v>405</v>
      </c>
      <c r="G65" s="353">
        <v>-361</v>
      </c>
    </row>
    <row r="66" spans="3:7" ht="13.5" thickBot="1">
      <c r="C66" s="354"/>
      <c r="D66" s="310" t="s">
        <v>406</v>
      </c>
      <c r="E66" s="355"/>
      <c r="F66" s="310" t="s">
        <v>407</v>
      </c>
      <c r="G66" s="355"/>
    </row>
  </sheetData>
  <mergeCells count="24">
    <mergeCell ref="C65:C66"/>
    <mergeCell ref="E65:E66"/>
    <mergeCell ref="G65:G66"/>
    <mergeCell ref="C35:C41"/>
    <mergeCell ref="G35:I35"/>
    <mergeCell ref="J35:L35"/>
    <mergeCell ref="C42:C47"/>
    <mergeCell ref="D55:D56"/>
    <mergeCell ref="E55:E56"/>
    <mergeCell ref="F55:F56"/>
    <mergeCell ref="G55:G56"/>
    <mergeCell ref="B14:B19"/>
    <mergeCell ref="B21:B24"/>
    <mergeCell ref="B25:C25"/>
    <mergeCell ref="D32:D34"/>
    <mergeCell ref="E32:G32"/>
    <mergeCell ref="C33:C34"/>
    <mergeCell ref="E33:E34"/>
    <mergeCell ref="A1:XFD1"/>
    <mergeCell ref="C4:C6"/>
    <mergeCell ref="D4:F4"/>
    <mergeCell ref="B5:B6"/>
    <mergeCell ref="D5:D6"/>
    <mergeCell ref="B7:B13"/>
  </mergeCells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62"/>
  <sheetViews>
    <sheetView zoomScale="60" zoomScaleNormal="60" workbookViewId="0">
      <selection activeCell="E24" sqref="E24"/>
    </sheetView>
  </sheetViews>
  <sheetFormatPr defaultRowHeight="12.75"/>
  <cols>
    <col min="2" max="2" width="94.25" bestFit="1" customWidth="1"/>
    <col min="3" max="3" width="26.375" bestFit="1" customWidth="1"/>
    <col min="4" max="4" width="14.25" bestFit="1" customWidth="1"/>
    <col min="5" max="5" width="62.625" bestFit="1" customWidth="1"/>
    <col min="6" max="6" width="86.75" bestFit="1" customWidth="1"/>
    <col min="7" max="7" width="14.25" bestFit="1" customWidth="1"/>
    <col min="8" max="8" width="14.5" bestFit="1" customWidth="1"/>
    <col min="9" max="9" width="80.75" bestFit="1" customWidth="1"/>
    <col min="10" max="10" width="22.625" bestFit="1" customWidth="1"/>
    <col min="11" max="11" width="21.375" bestFit="1" customWidth="1"/>
    <col min="12" max="12" width="21.875" bestFit="1" customWidth="1"/>
    <col min="13" max="13" width="17.25" bestFit="1" customWidth="1"/>
    <col min="14" max="14" width="6.75" bestFit="1" customWidth="1"/>
    <col min="15" max="15" width="10.125" bestFit="1" customWidth="1"/>
    <col min="16" max="16" width="12.375" bestFit="1" customWidth="1"/>
    <col min="17" max="17" width="84.875" bestFit="1" customWidth="1"/>
    <col min="18" max="18" width="6.75" bestFit="1" customWidth="1"/>
    <col min="19" max="19" width="4.25" bestFit="1" customWidth="1"/>
    <col min="24" max="24" width="34.125" bestFit="1" customWidth="1"/>
    <col min="25" max="25" width="9.25" bestFit="1" customWidth="1"/>
    <col min="27" max="27" width="10.125" bestFit="1" customWidth="1"/>
  </cols>
  <sheetData>
    <row r="1" spans="1:27" s="3" customFormat="1" ht="56.85" customHeight="1"/>
    <row r="2" spans="1:27">
      <c r="A2" s="2"/>
    </row>
    <row r="3" spans="1:27">
      <c r="B3" t="s">
        <v>77</v>
      </c>
      <c r="F3" s="199"/>
      <c r="G3" s="199"/>
      <c r="H3" s="199"/>
      <c r="I3" s="35" t="s">
        <v>79</v>
      </c>
      <c r="Q3" s="35" t="s">
        <v>80</v>
      </c>
    </row>
    <row r="4" spans="1:27">
      <c r="B4" s="35"/>
      <c r="F4" s="356"/>
      <c r="G4" s="199"/>
      <c r="H4" s="199"/>
      <c r="I4" s="35"/>
      <c r="Q4" s="370"/>
    </row>
    <row r="5" spans="1:27" ht="13.5" thickBot="1">
      <c r="B5" s="346"/>
      <c r="C5" s="321" t="s">
        <v>389</v>
      </c>
      <c r="D5" s="294" t="s">
        <v>250</v>
      </c>
      <c r="E5" s="294" t="s">
        <v>251</v>
      </c>
      <c r="F5" s="261"/>
      <c r="G5" s="199"/>
      <c r="H5" s="199"/>
      <c r="I5" s="357" t="s">
        <v>418</v>
      </c>
      <c r="J5" s="371" t="s">
        <v>419</v>
      </c>
      <c r="K5" s="372" t="s">
        <v>420</v>
      </c>
      <c r="L5" s="372" t="s">
        <v>421</v>
      </c>
      <c r="M5" s="373" t="s">
        <v>422</v>
      </c>
      <c r="N5" s="373" t="s">
        <v>423</v>
      </c>
      <c r="O5" s="373"/>
      <c r="Q5" s="374" t="s">
        <v>424</v>
      </c>
      <c r="R5" s="262"/>
      <c r="S5" s="371" t="s">
        <v>419</v>
      </c>
      <c r="T5" s="372" t="s">
        <v>420</v>
      </c>
      <c r="U5" s="372"/>
      <c r="V5" s="372" t="s">
        <v>421</v>
      </c>
      <c r="W5" s="372"/>
      <c r="X5" s="372"/>
      <c r="Y5" s="373" t="s">
        <v>422</v>
      </c>
      <c r="Z5" s="373" t="s">
        <v>423</v>
      </c>
      <c r="AA5" s="373"/>
    </row>
    <row r="6" spans="1:27" ht="13.5" thickBot="1">
      <c r="B6" s="348" t="s">
        <v>425</v>
      </c>
      <c r="C6" s="321" t="s">
        <v>396</v>
      </c>
      <c r="D6" s="293">
        <v>3.24</v>
      </c>
      <c r="E6" s="293">
        <v>2.19</v>
      </c>
      <c r="F6" s="261"/>
      <c r="G6" s="199"/>
      <c r="H6" s="199"/>
      <c r="I6" s="357" t="s">
        <v>426</v>
      </c>
      <c r="J6" s="371"/>
      <c r="K6" s="372"/>
      <c r="L6" s="372"/>
      <c r="M6" s="373"/>
      <c r="N6" s="373"/>
      <c r="O6" s="373"/>
      <c r="Q6" s="374" t="s">
        <v>427</v>
      </c>
      <c r="R6" s="262"/>
      <c r="S6" s="371"/>
      <c r="T6" s="372"/>
      <c r="U6" s="372"/>
      <c r="V6" s="372"/>
      <c r="W6" s="372"/>
      <c r="X6" s="372"/>
      <c r="Y6" s="373"/>
      <c r="Z6" s="373"/>
      <c r="AA6" s="373"/>
    </row>
    <row r="7" spans="1:27" ht="13.5" thickBot="1">
      <c r="B7" s="348"/>
      <c r="C7" s="321" t="s">
        <v>399</v>
      </c>
      <c r="D7" s="293">
        <v>3.54</v>
      </c>
      <c r="E7" s="293">
        <v>2.2599999999999998</v>
      </c>
      <c r="F7" s="261"/>
      <c r="G7" s="375"/>
      <c r="H7" s="199"/>
      <c r="I7" s="376" t="s">
        <v>428</v>
      </c>
      <c r="J7" s="377" t="s">
        <v>429</v>
      </c>
      <c r="K7" s="378" t="s">
        <v>430</v>
      </c>
      <c r="L7" s="378" t="s">
        <v>431</v>
      </c>
      <c r="M7" s="379" t="s">
        <v>432</v>
      </c>
      <c r="N7" s="379"/>
      <c r="O7" s="379" t="s">
        <v>433</v>
      </c>
      <c r="Q7" s="380" t="s">
        <v>428</v>
      </c>
      <c r="R7" s="381"/>
      <c r="S7" s="382" t="s">
        <v>429</v>
      </c>
      <c r="T7" s="382"/>
      <c r="U7" s="382" t="s">
        <v>430</v>
      </c>
      <c r="V7" s="382"/>
      <c r="W7" s="382"/>
      <c r="X7" s="382" t="s">
        <v>434</v>
      </c>
      <c r="Y7" s="379" t="s">
        <v>432</v>
      </c>
      <c r="Z7" s="379"/>
      <c r="AA7" s="379" t="s">
        <v>433</v>
      </c>
    </row>
    <row r="8" spans="1:27" ht="13.5" thickBot="1">
      <c r="B8" s="348"/>
      <c r="C8" s="321" t="s">
        <v>401</v>
      </c>
      <c r="D8" s="294">
        <f>D6-D7</f>
        <v>-0.29999999999999982</v>
      </c>
      <c r="E8" s="294">
        <f>E6-E7</f>
        <v>-6.999999999999984E-2</v>
      </c>
      <c r="F8" s="261"/>
      <c r="G8" s="199"/>
      <c r="H8" s="375"/>
      <c r="I8" s="75"/>
      <c r="J8" s="383"/>
      <c r="K8" s="384"/>
      <c r="L8" s="384"/>
      <c r="M8" s="385"/>
      <c r="N8" s="385"/>
      <c r="O8" s="385"/>
      <c r="Q8" s="386"/>
      <c r="R8" s="387"/>
      <c r="S8" s="382"/>
      <c r="T8" s="382"/>
      <c r="U8" s="382"/>
      <c r="V8" s="382"/>
      <c r="W8" s="382"/>
      <c r="X8" s="382"/>
      <c r="Y8" s="385"/>
      <c r="Z8" s="385"/>
      <c r="AA8" s="385"/>
    </row>
    <row r="9" spans="1:27" ht="13.5" thickBot="1">
      <c r="F9" s="261"/>
      <c r="G9" s="199"/>
      <c r="H9" s="375"/>
      <c r="I9" s="388" t="s">
        <v>435</v>
      </c>
      <c r="J9" s="389">
        <v>121</v>
      </c>
      <c r="K9" s="287">
        <v>86</v>
      </c>
      <c r="L9" s="390">
        <v>35</v>
      </c>
      <c r="M9" s="391">
        <f>K9-J9</f>
        <v>-35</v>
      </c>
      <c r="N9" s="392"/>
      <c r="O9" s="393">
        <f>(K9+L9)-J9</f>
        <v>0</v>
      </c>
      <c r="Q9" s="394" t="s">
        <v>436</v>
      </c>
      <c r="R9" s="395"/>
      <c r="S9" s="396">
        <v>291</v>
      </c>
      <c r="T9" s="397"/>
      <c r="U9" s="398">
        <v>145</v>
      </c>
      <c r="V9" s="399"/>
      <c r="W9" s="400"/>
      <c r="X9" s="401">
        <v>11</v>
      </c>
      <c r="Y9" s="402">
        <f>U9-S9</f>
        <v>-146</v>
      </c>
      <c r="Z9" s="403"/>
      <c r="AA9" s="404">
        <f>(U9+X9)-S9</f>
        <v>-135</v>
      </c>
    </row>
    <row r="10" spans="1:27" ht="13.5" thickBot="1">
      <c r="F10" s="261"/>
      <c r="G10" s="375"/>
      <c r="H10" s="199"/>
      <c r="I10" s="405" t="s">
        <v>437</v>
      </c>
      <c r="J10" s="406">
        <v>41</v>
      </c>
      <c r="K10" s="407">
        <v>64</v>
      </c>
      <c r="L10" s="390">
        <v>18</v>
      </c>
      <c r="M10" s="391">
        <f>K10-J10</f>
        <v>23</v>
      </c>
      <c r="N10" s="392"/>
      <c r="O10" s="393">
        <f>(K10+L10)-J10</f>
        <v>41</v>
      </c>
      <c r="Q10" s="408" t="s">
        <v>438</v>
      </c>
      <c r="R10" s="409"/>
      <c r="S10" s="410"/>
      <c r="T10" s="411"/>
      <c r="U10" s="267"/>
      <c r="V10" s="412"/>
      <c r="W10" s="413"/>
      <c r="X10" s="414"/>
      <c r="Y10" s="415"/>
      <c r="Z10" s="416"/>
      <c r="AA10" s="417"/>
    </row>
    <row r="11" spans="1:27">
      <c r="B11" s="93"/>
      <c r="F11" s="261"/>
      <c r="G11" s="375"/>
      <c r="H11" s="199"/>
      <c r="I11" s="405" t="s">
        <v>439</v>
      </c>
      <c r="J11" s="320">
        <v>153</v>
      </c>
      <c r="K11" s="287">
        <v>213</v>
      </c>
      <c r="L11" s="401">
        <v>0</v>
      </c>
      <c r="M11" s="402">
        <f>(213+11)-(153+26)</f>
        <v>45</v>
      </c>
      <c r="N11" s="403"/>
      <c r="O11" s="418">
        <f>(213+11+0)-(153+26)</f>
        <v>45</v>
      </c>
      <c r="Q11" s="419" t="s">
        <v>440</v>
      </c>
      <c r="R11" s="276"/>
      <c r="S11" s="396">
        <v>390</v>
      </c>
      <c r="T11" s="397"/>
      <c r="U11" s="398">
        <v>388</v>
      </c>
      <c r="V11" s="399"/>
      <c r="W11" s="400"/>
      <c r="X11" s="401">
        <v>60</v>
      </c>
      <c r="Y11" s="402">
        <f>U11-S11</f>
        <v>-2</v>
      </c>
      <c r="Z11" s="403"/>
      <c r="AA11" s="418">
        <f>(U11+X11)-S11</f>
        <v>58</v>
      </c>
    </row>
    <row r="12" spans="1:27" ht="13.5" thickBot="1">
      <c r="B12" s="329"/>
      <c r="C12" s="199"/>
      <c r="D12" s="303"/>
      <c r="E12" s="420"/>
      <c r="F12" s="420"/>
      <c r="G12" s="375"/>
      <c r="H12" s="199"/>
      <c r="I12" s="421" t="s">
        <v>441</v>
      </c>
      <c r="J12" s="323" t="s">
        <v>442</v>
      </c>
      <c r="K12" s="360" t="s">
        <v>443</v>
      </c>
      <c r="L12" s="414"/>
      <c r="M12" s="415"/>
      <c r="N12" s="416"/>
      <c r="O12" s="422"/>
      <c r="Q12" s="423" t="s">
        <v>444</v>
      </c>
      <c r="R12" s="284"/>
      <c r="S12" s="424"/>
      <c r="T12" s="425"/>
      <c r="U12" s="263"/>
      <c r="V12" s="260"/>
      <c r="W12" s="426"/>
      <c r="X12" s="427"/>
      <c r="Y12" s="428"/>
      <c r="Z12" s="429"/>
      <c r="AA12" s="430"/>
    </row>
    <row r="13" spans="1:27" ht="13.5" thickBot="1">
      <c r="B13" s="329"/>
      <c r="C13" s="307"/>
      <c r="D13" s="308"/>
      <c r="E13" s="326"/>
      <c r="F13" s="327"/>
      <c r="G13" s="375"/>
      <c r="H13" s="199"/>
      <c r="I13" s="405" t="s">
        <v>445</v>
      </c>
      <c r="J13" s="396">
        <v>177</v>
      </c>
      <c r="K13" s="287">
        <v>170</v>
      </c>
      <c r="L13" s="401">
        <v>20</v>
      </c>
      <c r="M13" s="431">
        <f>(170+6)-177</f>
        <v>-1</v>
      </c>
      <c r="N13" s="403"/>
      <c r="O13" s="418">
        <f>(170+6+20)-177</f>
        <v>19</v>
      </c>
      <c r="Q13" s="432"/>
      <c r="R13" s="311"/>
      <c r="S13" s="410"/>
      <c r="T13" s="411"/>
      <c r="U13" s="267"/>
      <c r="V13" s="412"/>
      <c r="W13" s="413"/>
      <c r="X13" s="414"/>
      <c r="Y13" s="415"/>
      <c r="Z13" s="416"/>
      <c r="AA13" s="422"/>
    </row>
    <row r="14" spans="1:27" ht="13.5" thickBot="1">
      <c r="B14" s="329"/>
      <c r="C14" s="280"/>
      <c r="D14" s="270"/>
      <c r="E14" s="261"/>
      <c r="F14" s="261"/>
      <c r="G14" s="375"/>
      <c r="H14" s="199"/>
      <c r="I14" s="421" t="s">
        <v>446</v>
      </c>
      <c r="J14" s="410"/>
      <c r="K14" s="360" t="s">
        <v>447</v>
      </c>
      <c r="L14" s="414"/>
      <c r="M14" s="433"/>
      <c r="N14" s="416"/>
      <c r="O14" s="422"/>
      <c r="Q14" s="419" t="s">
        <v>448</v>
      </c>
      <c r="R14" s="276"/>
      <c r="S14" s="396">
        <v>583</v>
      </c>
      <c r="T14" s="397"/>
      <c r="U14" s="398">
        <v>541</v>
      </c>
      <c r="V14" s="399"/>
      <c r="W14" s="400"/>
      <c r="X14" s="401">
        <v>94</v>
      </c>
      <c r="Y14" s="402">
        <f>U14-S14</f>
        <v>-42</v>
      </c>
      <c r="Z14" s="403"/>
      <c r="AA14" s="418">
        <f>(U14+X14)-S14</f>
        <v>52</v>
      </c>
    </row>
    <row r="15" spans="1:27" ht="13.5" thickBot="1">
      <c r="B15" s="329"/>
      <c r="C15" s="199"/>
      <c r="D15" s="281"/>
      <c r="E15" s="261"/>
      <c r="F15" s="261"/>
      <c r="G15" s="375"/>
      <c r="H15" s="199"/>
      <c r="I15" s="434" t="s">
        <v>449</v>
      </c>
      <c r="J15" s="323">
        <v>654</v>
      </c>
      <c r="K15" s="360">
        <v>537</v>
      </c>
      <c r="L15" s="390">
        <v>0</v>
      </c>
      <c r="M15" s="391">
        <f t="shared" ref="M15:M20" si="0">K15-J15</f>
        <v>-117</v>
      </c>
      <c r="N15" s="392"/>
      <c r="O15" s="393">
        <f t="shared" ref="O15:O20" si="1">(K15+L15)-J15</f>
        <v>-117</v>
      </c>
      <c r="Q15" s="432"/>
      <c r="R15" s="311"/>
      <c r="S15" s="410"/>
      <c r="T15" s="411"/>
      <c r="U15" s="267"/>
      <c r="V15" s="412"/>
      <c r="W15" s="413"/>
      <c r="X15" s="414"/>
      <c r="Y15" s="415"/>
      <c r="Z15" s="416"/>
      <c r="AA15" s="422"/>
    </row>
    <row r="16" spans="1:27" ht="14.25" thickBot="1">
      <c r="B16" s="329"/>
      <c r="C16" s="280"/>
      <c r="D16" s="281"/>
      <c r="E16" s="261"/>
      <c r="F16" s="261"/>
      <c r="G16" s="375"/>
      <c r="H16" s="199"/>
      <c r="I16" s="435" t="s">
        <v>450</v>
      </c>
      <c r="J16" s="323">
        <v>19</v>
      </c>
      <c r="K16" s="360">
        <v>8</v>
      </c>
      <c r="L16" s="390">
        <v>4</v>
      </c>
      <c r="M16" s="391">
        <f t="shared" si="0"/>
        <v>-11</v>
      </c>
      <c r="N16" s="392"/>
      <c r="O16" s="393">
        <f t="shared" si="1"/>
        <v>-7</v>
      </c>
      <c r="Q16" s="419" t="s">
        <v>451</v>
      </c>
      <c r="R16" s="276"/>
      <c r="S16" s="396">
        <v>67</v>
      </c>
      <c r="T16" s="397"/>
      <c r="U16" s="398">
        <v>61</v>
      </c>
      <c r="V16" s="399"/>
      <c r="W16" s="400"/>
      <c r="X16" s="401">
        <v>0</v>
      </c>
      <c r="Y16" s="402">
        <f>U16-S16</f>
        <v>-6</v>
      </c>
      <c r="Z16" s="403"/>
      <c r="AA16" s="418">
        <f>(U16+X16)-S16</f>
        <v>-6</v>
      </c>
    </row>
    <row r="17" spans="2:27" ht="13.5" thickBot="1">
      <c r="B17" s="329"/>
      <c r="C17" s="280"/>
      <c r="D17" s="270"/>
      <c r="E17" s="261"/>
      <c r="F17" s="261"/>
      <c r="G17" s="375"/>
      <c r="H17" s="199"/>
      <c r="I17" s="435" t="s">
        <v>452</v>
      </c>
      <c r="J17" s="323">
        <v>72</v>
      </c>
      <c r="K17" s="360">
        <v>35</v>
      </c>
      <c r="L17" s="390">
        <v>35</v>
      </c>
      <c r="M17" s="391">
        <f t="shared" si="0"/>
        <v>-37</v>
      </c>
      <c r="N17" s="392"/>
      <c r="O17" s="393">
        <f t="shared" si="1"/>
        <v>-2</v>
      </c>
      <c r="Q17" s="432"/>
      <c r="R17" s="311"/>
      <c r="S17" s="410"/>
      <c r="T17" s="411"/>
      <c r="U17" s="267"/>
      <c r="V17" s="412"/>
      <c r="W17" s="413"/>
      <c r="X17" s="414"/>
      <c r="Y17" s="415"/>
      <c r="Z17" s="416"/>
      <c r="AA17" s="422"/>
    </row>
    <row r="18" spans="2:27" ht="13.5" thickBot="1">
      <c r="B18" s="329"/>
      <c r="C18" s="280"/>
      <c r="D18" s="281"/>
      <c r="E18" s="261"/>
      <c r="F18" s="261"/>
      <c r="G18" s="375"/>
      <c r="H18" s="199"/>
      <c r="I18" t="s">
        <v>453</v>
      </c>
      <c r="J18" s="323">
        <v>28</v>
      </c>
      <c r="K18" s="360">
        <v>3</v>
      </c>
      <c r="L18" s="390">
        <v>0</v>
      </c>
      <c r="M18" s="391">
        <f t="shared" si="0"/>
        <v>-25</v>
      </c>
      <c r="N18" s="392"/>
      <c r="O18" s="393">
        <f t="shared" si="1"/>
        <v>-25</v>
      </c>
      <c r="Q18" s="436" t="s">
        <v>454</v>
      </c>
      <c r="R18" s="437"/>
      <c r="S18" s="438">
        <v>9</v>
      </c>
      <c r="T18" s="439"/>
      <c r="U18" s="440">
        <v>16</v>
      </c>
      <c r="V18" s="441"/>
      <c r="W18" s="442"/>
      <c r="X18" s="443">
        <v>0</v>
      </c>
      <c r="Y18" s="444">
        <f>U18-S18</f>
        <v>7</v>
      </c>
      <c r="Z18" s="392"/>
      <c r="AA18" s="393">
        <f>(U18+X18)-S18</f>
        <v>7</v>
      </c>
    </row>
    <row r="19" spans="2:27" ht="13.5" thickBot="1">
      <c r="B19" s="329"/>
      <c r="C19" s="307"/>
      <c r="D19" s="308"/>
      <c r="E19" s="326"/>
      <c r="F19" s="327"/>
      <c r="G19" s="375"/>
      <c r="H19" s="199"/>
      <c r="I19" s="445" t="s">
        <v>455</v>
      </c>
      <c r="J19" s="323">
        <v>1</v>
      </c>
      <c r="K19" s="360">
        <v>3</v>
      </c>
      <c r="L19" s="390">
        <v>0</v>
      </c>
      <c r="M19" s="391">
        <f t="shared" si="0"/>
        <v>2</v>
      </c>
      <c r="N19" s="392"/>
      <c r="O19" s="393">
        <f t="shared" si="1"/>
        <v>2</v>
      </c>
      <c r="Q19" s="436" t="s">
        <v>456</v>
      </c>
      <c r="R19" s="437"/>
      <c r="S19" s="438">
        <v>39</v>
      </c>
      <c r="T19" s="439"/>
      <c r="U19" s="440">
        <v>27</v>
      </c>
      <c r="V19" s="441"/>
      <c r="W19" s="442"/>
      <c r="X19" s="443">
        <v>0</v>
      </c>
      <c r="Y19" s="444">
        <f>U19-S19</f>
        <v>-12</v>
      </c>
      <c r="Z19" s="392"/>
      <c r="AA19" s="393">
        <f>(U19+X19)-S19</f>
        <v>-12</v>
      </c>
    </row>
    <row r="20" spans="2:27" ht="13.5" thickBot="1">
      <c r="B20" s="329"/>
      <c r="C20" s="307"/>
      <c r="D20" s="330"/>
      <c r="E20" s="331"/>
      <c r="F20" s="261"/>
      <c r="G20" s="375"/>
      <c r="H20" s="199"/>
      <c r="I20" s="446" t="s">
        <v>457</v>
      </c>
      <c r="J20" s="314">
        <v>1292</v>
      </c>
      <c r="K20" s="447">
        <v>1136</v>
      </c>
      <c r="L20" s="448">
        <v>112</v>
      </c>
      <c r="M20" s="391">
        <f t="shared" si="0"/>
        <v>-156</v>
      </c>
      <c r="N20" s="392"/>
      <c r="O20" s="393">
        <f t="shared" si="1"/>
        <v>-44</v>
      </c>
      <c r="Q20" s="436" t="s">
        <v>458</v>
      </c>
      <c r="R20" s="437"/>
      <c r="S20" s="438">
        <v>39</v>
      </c>
      <c r="T20" s="439"/>
      <c r="U20" s="440">
        <v>28</v>
      </c>
      <c r="V20" s="441"/>
      <c r="W20" s="442"/>
      <c r="X20" s="443">
        <v>0</v>
      </c>
      <c r="Y20" s="444">
        <f>U20-S20</f>
        <v>-11</v>
      </c>
      <c r="Z20" s="392"/>
      <c r="AA20" s="393">
        <f>(U20+X20)-S20</f>
        <v>-11</v>
      </c>
    </row>
    <row r="21" spans="2:27" ht="13.5" thickBot="1">
      <c r="B21" s="329"/>
      <c r="C21" s="280"/>
      <c r="D21" s="270"/>
      <c r="E21" s="331"/>
      <c r="F21" s="261"/>
      <c r="G21" s="375"/>
      <c r="H21" s="199"/>
      <c r="I21" s="449" t="s">
        <v>459</v>
      </c>
      <c r="J21" s="450"/>
      <c r="K21" s="451">
        <v>-90</v>
      </c>
      <c r="L21" s="452">
        <v>0</v>
      </c>
      <c r="M21" s="391"/>
      <c r="N21" s="391"/>
      <c r="O21" s="392"/>
      <c r="Q21" s="436" t="s">
        <v>460</v>
      </c>
      <c r="R21" s="437"/>
      <c r="S21" s="438">
        <v>35</v>
      </c>
      <c r="T21" s="439"/>
      <c r="U21" s="440">
        <v>40</v>
      </c>
      <c r="V21" s="441"/>
      <c r="W21" s="442"/>
      <c r="X21" s="443">
        <v>3</v>
      </c>
      <c r="Y21" s="444">
        <f>U21-S21</f>
        <v>5</v>
      </c>
      <c r="Z21" s="392"/>
      <c r="AA21" s="393">
        <f>(U21+X21)-S21</f>
        <v>8</v>
      </c>
    </row>
    <row r="22" spans="2:27" ht="13.5" thickBot="1">
      <c r="B22" s="329"/>
      <c r="C22" s="288"/>
      <c r="D22" s="281"/>
      <c r="E22" s="331"/>
      <c r="F22" s="261"/>
      <c r="G22" s="375"/>
      <c r="H22" s="199"/>
      <c r="I22" s="449" t="s">
        <v>461</v>
      </c>
      <c r="J22" s="450"/>
      <c r="K22" s="317">
        <v>1046</v>
      </c>
      <c r="L22" s="358">
        <v>112</v>
      </c>
      <c r="M22" s="453">
        <f>K22-J20</f>
        <v>-246</v>
      </c>
      <c r="N22" s="392"/>
      <c r="O22" s="454">
        <f>(K22+L22)-J20</f>
        <v>-134</v>
      </c>
      <c r="Q22" s="419" t="s">
        <v>462</v>
      </c>
      <c r="R22" s="276"/>
      <c r="S22" s="455">
        <v>1472</v>
      </c>
      <c r="T22" s="456"/>
      <c r="U22" s="457">
        <v>1303</v>
      </c>
      <c r="V22" s="458"/>
      <c r="W22" s="459"/>
      <c r="X22" s="401">
        <v>0</v>
      </c>
      <c r="Y22" s="460">
        <f>U22-S22</f>
        <v>-169</v>
      </c>
      <c r="Z22" s="403"/>
      <c r="AA22" s="461">
        <f>(U22+X22)-S22</f>
        <v>-169</v>
      </c>
    </row>
    <row r="23" spans="2:27" ht="13.5" thickBot="1">
      <c r="B23" s="329"/>
      <c r="C23" s="288"/>
      <c r="D23" s="281"/>
      <c r="E23" s="331"/>
      <c r="F23" s="261"/>
      <c r="G23" s="375"/>
      <c r="H23" s="199"/>
      <c r="Q23" s="462" t="s">
        <v>463</v>
      </c>
      <c r="R23" s="463"/>
      <c r="S23" s="464"/>
      <c r="T23" s="465"/>
      <c r="U23" s="466"/>
      <c r="V23" s="467"/>
      <c r="W23" s="468"/>
      <c r="X23" s="414"/>
      <c r="Y23" s="415"/>
      <c r="Z23" s="416"/>
      <c r="AA23" s="422"/>
    </row>
    <row r="24" spans="2:27" ht="13.5" thickBot="1">
      <c r="B24" s="329"/>
      <c r="C24" s="307"/>
      <c r="D24" s="308"/>
      <c r="E24" s="326"/>
      <c r="F24" s="327"/>
      <c r="G24" s="375"/>
      <c r="H24" s="199"/>
      <c r="Q24" s="436" t="s">
        <v>464</v>
      </c>
      <c r="R24" s="437"/>
      <c r="S24" s="438">
        <v>91</v>
      </c>
      <c r="T24" s="439"/>
      <c r="U24" s="440">
        <v>73</v>
      </c>
      <c r="V24" s="441"/>
      <c r="W24" s="442"/>
      <c r="X24" s="443">
        <v>0</v>
      </c>
      <c r="Y24" s="444">
        <f>U24-S24</f>
        <v>-18</v>
      </c>
      <c r="Z24" s="392"/>
      <c r="AA24" s="393">
        <v>-16</v>
      </c>
    </row>
    <row r="25" spans="2:27" ht="13.5" thickBot="1">
      <c r="B25" s="469"/>
      <c r="C25" s="469"/>
      <c r="D25" s="470"/>
      <c r="E25" s="326"/>
      <c r="F25" s="326"/>
      <c r="G25" s="375"/>
      <c r="H25" s="199"/>
      <c r="I25" s="93"/>
      <c r="Q25" s="436" t="s">
        <v>465</v>
      </c>
      <c r="R25" s="437"/>
      <c r="S25" s="438">
        <v>3</v>
      </c>
      <c r="T25" s="439"/>
      <c r="U25" s="440">
        <v>3</v>
      </c>
      <c r="V25" s="441"/>
      <c r="W25" s="442"/>
      <c r="X25" s="443">
        <v>0</v>
      </c>
      <c r="Y25" s="444">
        <f>U25-S25</f>
        <v>0</v>
      </c>
      <c r="Z25" s="392"/>
      <c r="AA25" s="393">
        <f>(U25+X25)-S25</f>
        <v>0</v>
      </c>
    </row>
    <row r="26" spans="2:27" ht="13.5" thickBot="1">
      <c r="B26" s="471"/>
      <c r="C26" s="199"/>
      <c r="D26" s="199"/>
      <c r="E26" s="199"/>
      <c r="F26" s="199"/>
      <c r="G26" s="375"/>
      <c r="H26" s="199"/>
      <c r="I26" s="93"/>
      <c r="Q26" s="366" t="s">
        <v>466</v>
      </c>
      <c r="R26" s="472"/>
      <c r="S26" s="473">
        <f>SUM(S9:T25)</f>
        <v>3019</v>
      </c>
      <c r="T26" s="474"/>
      <c r="U26" s="475">
        <f>SUM(U9:W25)</f>
        <v>2625</v>
      </c>
      <c r="V26" s="476"/>
      <c r="W26" s="477"/>
      <c r="X26" s="478">
        <f>SUM(X9:X25)</f>
        <v>168</v>
      </c>
      <c r="Y26" s="444">
        <f>U26-S26</f>
        <v>-394</v>
      </c>
      <c r="Z26" s="392"/>
      <c r="AA26" s="393">
        <f>(U26+X26)-S26</f>
        <v>-226</v>
      </c>
    </row>
    <row r="27" spans="2:27" ht="13.5" thickBot="1">
      <c r="B27" s="471"/>
      <c r="C27" s="199"/>
      <c r="D27" s="199"/>
      <c r="E27" s="199"/>
      <c r="F27" s="199"/>
      <c r="G27" s="375"/>
      <c r="H27" s="199"/>
      <c r="I27" s="93"/>
      <c r="Q27" s="449" t="s">
        <v>459</v>
      </c>
      <c r="R27" s="450"/>
      <c r="S27" s="450"/>
      <c r="T27" s="479"/>
      <c r="U27" s="480">
        <v>-96</v>
      </c>
      <c r="V27" s="481"/>
      <c r="W27" s="482"/>
      <c r="X27" s="478">
        <v>0</v>
      </c>
      <c r="Y27" s="444"/>
      <c r="Z27" s="391"/>
      <c r="AA27" s="392"/>
    </row>
    <row r="28" spans="2:27" ht="13.5" thickBot="1">
      <c r="G28" s="248"/>
      <c r="H28" s="252"/>
      <c r="I28" s="93"/>
      <c r="Q28" s="483" t="s">
        <v>467</v>
      </c>
      <c r="R28" s="484"/>
      <c r="S28" s="484"/>
      <c r="T28" s="485"/>
      <c r="U28" s="475">
        <v>2529</v>
      </c>
      <c r="V28" s="476"/>
      <c r="W28" s="477"/>
      <c r="X28" s="478">
        <v>168</v>
      </c>
      <c r="Y28" s="486">
        <f>U28-S26</f>
        <v>-490</v>
      </c>
      <c r="Z28" s="392"/>
      <c r="AA28" s="454">
        <f>(U28+X28)-S26</f>
        <v>-322</v>
      </c>
    </row>
    <row r="29" spans="2:27" ht="13.5" thickBot="1">
      <c r="G29" s="248"/>
      <c r="I29" s="93"/>
      <c r="Q29" s="487" t="s">
        <v>468</v>
      </c>
      <c r="R29" s="488">
        <v>-60</v>
      </c>
      <c r="S29" s="489"/>
      <c r="T29" s="490"/>
      <c r="U29" s="480"/>
      <c r="V29" s="481"/>
      <c r="W29" s="481"/>
      <c r="X29" s="481"/>
      <c r="Y29" s="481"/>
      <c r="Z29" s="481"/>
      <c r="AA29" s="482"/>
    </row>
    <row r="30" spans="2:27" ht="13.5" thickBot="1">
      <c r="B30" s="35" t="s">
        <v>81</v>
      </c>
      <c r="G30" s="248"/>
      <c r="I30" s="35" t="s">
        <v>82</v>
      </c>
      <c r="Q30" s="358" t="s">
        <v>469</v>
      </c>
      <c r="R30" s="473">
        <v>2959</v>
      </c>
      <c r="S30" s="491"/>
      <c r="T30" s="474"/>
      <c r="U30" s="475">
        <v>2529</v>
      </c>
      <c r="V30" s="477"/>
      <c r="W30" s="449">
        <v>168</v>
      </c>
      <c r="X30" s="479"/>
      <c r="Y30" s="486">
        <f>U30-R30</f>
        <v>-430</v>
      </c>
      <c r="Z30" s="392"/>
      <c r="AA30" s="454">
        <f>(U30+W30)-R30</f>
        <v>-262</v>
      </c>
    </row>
    <row r="31" spans="2:27" ht="13.5" thickBot="1">
      <c r="B31" s="171" t="s">
        <v>470</v>
      </c>
      <c r="C31" s="171" t="s">
        <v>471</v>
      </c>
      <c r="D31" s="171" t="s">
        <v>472</v>
      </c>
      <c r="E31" s="171" t="s">
        <v>285</v>
      </c>
      <c r="I31" s="171"/>
      <c r="J31" s="171">
        <v>1</v>
      </c>
      <c r="K31" s="171">
        <v>2</v>
      </c>
      <c r="L31" s="492" t="s">
        <v>473</v>
      </c>
      <c r="M31" s="171">
        <v>4</v>
      </c>
      <c r="N31" s="493">
        <v>5</v>
      </c>
      <c r="O31" s="493"/>
      <c r="P31" s="492" t="s">
        <v>474</v>
      </c>
      <c r="Q31" s="224"/>
      <c r="R31" s="224"/>
      <c r="S31" s="224"/>
      <c r="T31" s="224"/>
      <c r="U31" s="224"/>
      <c r="V31" s="224"/>
      <c r="W31" s="224"/>
      <c r="X31" s="224"/>
      <c r="Y31" s="224"/>
      <c r="Z31" s="224"/>
      <c r="AA31" s="224"/>
    </row>
    <row r="32" spans="2:27" ht="36.75" thickBot="1">
      <c r="B32" s="494" t="s">
        <v>475</v>
      </c>
      <c r="C32" s="494">
        <v>75</v>
      </c>
      <c r="D32" s="494">
        <v>35</v>
      </c>
      <c r="E32" s="495">
        <v>110</v>
      </c>
      <c r="I32" s="496" t="s">
        <v>470</v>
      </c>
      <c r="J32" s="171" t="s">
        <v>476</v>
      </c>
      <c r="K32" s="171" t="s">
        <v>477</v>
      </c>
      <c r="L32" s="492" t="s">
        <v>478</v>
      </c>
      <c r="M32" s="497" t="s">
        <v>479</v>
      </c>
      <c r="N32" s="498" t="s">
        <v>480</v>
      </c>
      <c r="O32" s="499"/>
      <c r="P32" s="500" t="s">
        <v>481</v>
      </c>
      <c r="Q32" s="501" t="s">
        <v>482</v>
      </c>
    </row>
    <row r="33" spans="2:17" ht="13.5" thickBot="1">
      <c r="B33" s="502" t="s">
        <v>483</v>
      </c>
      <c r="C33" s="502">
        <v>11</v>
      </c>
      <c r="D33" s="502">
        <v>0</v>
      </c>
      <c r="E33" s="171">
        <v>11</v>
      </c>
      <c r="I33" s="494" t="s">
        <v>484</v>
      </c>
      <c r="J33" s="495">
        <v>100</v>
      </c>
      <c r="K33" s="495">
        <v>-36</v>
      </c>
      <c r="L33" s="503">
        <v>64</v>
      </c>
      <c r="M33" s="504">
        <v>-68</v>
      </c>
      <c r="N33" s="505">
        <v>111</v>
      </c>
      <c r="O33" s="506"/>
      <c r="P33" s="507">
        <v>44</v>
      </c>
      <c r="Q33" s="501"/>
    </row>
    <row r="34" spans="2:17" ht="13.5" thickBot="1">
      <c r="B34" s="171" t="s">
        <v>485</v>
      </c>
      <c r="C34" s="502">
        <v>86</v>
      </c>
      <c r="D34" s="502">
        <v>35</v>
      </c>
      <c r="E34" s="171">
        <v>121</v>
      </c>
      <c r="I34" s="502" t="s">
        <v>486</v>
      </c>
      <c r="J34" s="171">
        <v>22</v>
      </c>
      <c r="K34" s="171">
        <v>-22</v>
      </c>
      <c r="L34" s="492">
        <v>0</v>
      </c>
      <c r="M34" s="497">
        <v>-11</v>
      </c>
      <c r="N34" s="508">
        <v>11</v>
      </c>
      <c r="O34" s="509"/>
      <c r="P34" s="500">
        <v>0</v>
      </c>
      <c r="Q34" s="501"/>
    </row>
    <row r="35" spans="2:17" ht="13.5" thickBot="1">
      <c r="B35" s="494" t="s">
        <v>487</v>
      </c>
      <c r="C35" s="494">
        <v>99</v>
      </c>
      <c r="D35" s="494" t="s">
        <v>488</v>
      </c>
      <c r="E35" s="495">
        <v>99</v>
      </c>
      <c r="I35" s="171" t="s">
        <v>324</v>
      </c>
      <c r="J35" s="510">
        <v>122</v>
      </c>
      <c r="K35" s="171">
        <v>-58</v>
      </c>
      <c r="L35" s="492">
        <v>64</v>
      </c>
      <c r="M35" s="497">
        <v>-79</v>
      </c>
      <c r="N35" s="498">
        <v>122</v>
      </c>
      <c r="O35" s="499"/>
      <c r="P35" s="500">
        <v>44</v>
      </c>
      <c r="Q35" s="501"/>
    </row>
    <row r="36" spans="2:17" ht="13.5" thickBot="1">
      <c r="B36" s="502" t="s">
        <v>489</v>
      </c>
      <c r="C36" s="502">
        <v>22</v>
      </c>
      <c r="D36" s="502" t="s">
        <v>488</v>
      </c>
      <c r="E36" s="171">
        <v>22</v>
      </c>
      <c r="I36" s="511" t="s">
        <v>490</v>
      </c>
      <c r="J36" s="511"/>
      <c r="K36" s="511"/>
      <c r="L36" s="511"/>
      <c r="M36" s="511"/>
      <c r="N36" s="511"/>
      <c r="O36" s="171"/>
      <c r="P36" s="171">
        <v>-20</v>
      </c>
      <c r="Q36" s="501"/>
    </row>
    <row r="37" spans="2:17" ht="13.5" thickBot="1">
      <c r="B37" s="171" t="s">
        <v>491</v>
      </c>
      <c r="C37" s="512">
        <v>121</v>
      </c>
      <c r="D37" s="502" t="s">
        <v>488</v>
      </c>
      <c r="E37" s="171">
        <v>121</v>
      </c>
      <c r="Q37" s="501"/>
    </row>
    <row r="38" spans="2:17" ht="13.5" thickBot="1">
      <c r="B38" s="172" t="s">
        <v>492</v>
      </c>
      <c r="C38" s="513">
        <v>-35</v>
      </c>
      <c r="D38" s="513">
        <v>35</v>
      </c>
      <c r="E38" s="172">
        <v>0</v>
      </c>
      <c r="Q38" s="501"/>
    </row>
    <row r="39" spans="2:17" ht="13.5" thickTop="1">
      <c r="Q39" s="501"/>
    </row>
    <row r="40" spans="2:17">
      <c r="P40" s="93"/>
      <c r="Q40" s="501"/>
    </row>
    <row r="41" spans="2:17">
      <c r="I41" s="93"/>
      <c r="P41" s="93"/>
      <c r="Q41" s="501"/>
    </row>
    <row r="42" spans="2:17">
      <c r="I42" s="93"/>
      <c r="P42" s="93"/>
      <c r="Q42" s="501"/>
    </row>
    <row r="43" spans="2:17">
      <c r="B43" s="35" t="s">
        <v>83</v>
      </c>
      <c r="I43" s="35" t="s">
        <v>493</v>
      </c>
      <c r="Q43" s="501"/>
    </row>
    <row r="44" spans="2:17" ht="13.5" thickBot="1">
      <c r="B44" s="171" t="s">
        <v>470</v>
      </c>
      <c r="C44" s="171" t="s">
        <v>471</v>
      </c>
      <c r="D44" s="171" t="s">
        <v>472</v>
      </c>
      <c r="E44" s="171" t="s">
        <v>285</v>
      </c>
      <c r="I44" s="171"/>
      <c r="J44" s="171">
        <v>1</v>
      </c>
      <c r="K44" s="171">
        <v>2</v>
      </c>
      <c r="L44" s="492" t="s">
        <v>473</v>
      </c>
      <c r="M44" s="171">
        <v>4</v>
      </c>
      <c r="N44" s="493">
        <v>5</v>
      </c>
      <c r="O44" s="493"/>
      <c r="P44" s="492" t="s">
        <v>474</v>
      </c>
      <c r="Q44" s="501"/>
    </row>
    <row r="45" spans="2:17" ht="36.75" thickBot="1">
      <c r="B45" s="494" t="s">
        <v>475</v>
      </c>
      <c r="C45" s="494">
        <v>61</v>
      </c>
      <c r="D45" s="494">
        <v>11</v>
      </c>
      <c r="E45" s="495">
        <v>72</v>
      </c>
      <c r="I45" s="496" t="s">
        <v>470</v>
      </c>
      <c r="J45" s="171" t="s">
        <v>476</v>
      </c>
      <c r="K45" s="171" t="s">
        <v>477</v>
      </c>
      <c r="L45" s="492" t="s">
        <v>478</v>
      </c>
      <c r="M45" s="497" t="s">
        <v>479</v>
      </c>
      <c r="N45" s="498" t="s">
        <v>480</v>
      </c>
      <c r="O45" s="499"/>
      <c r="P45" s="500" t="s">
        <v>481</v>
      </c>
      <c r="Q45" s="501"/>
    </row>
    <row r="46" spans="2:17" ht="13.5" thickBot="1">
      <c r="B46" s="502" t="s">
        <v>483</v>
      </c>
      <c r="C46" s="502">
        <v>84</v>
      </c>
      <c r="D46" s="502">
        <v>0</v>
      </c>
      <c r="E46" s="171">
        <v>84</v>
      </c>
      <c r="I46" s="494" t="s">
        <v>484</v>
      </c>
      <c r="J46" s="495">
        <v>177</v>
      </c>
      <c r="K46" s="495">
        <v>0</v>
      </c>
      <c r="L46" s="503">
        <v>177</v>
      </c>
      <c r="M46" s="504">
        <v>-35</v>
      </c>
      <c r="N46" s="505">
        <v>72</v>
      </c>
      <c r="O46" s="506"/>
      <c r="P46" s="507">
        <v>37</v>
      </c>
      <c r="Q46" s="501"/>
    </row>
    <row r="47" spans="2:17" ht="13.5" thickBot="1">
      <c r="B47" s="171" t="s">
        <v>485</v>
      </c>
      <c r="C47" s="502">
        <v>145</v>
      </c>
      <c r="D47" s="502">
        <v>11</v>
      </c>
      <c r="E47" s="171">
        <v>155</v>
      </c>
      <c r="I47" s="502" t="s">
        <v>486</v>
      </c>
      <c r="J47" s="171">
        <v>114</v>
      </c>
      <c r="K47" s="171">
        <v>0</v>
      </c>
      <c r="L47" s="492">
        <v>114</v>
      </c>
      <c r="M47" s="497">
        <v>-5</v>
      </c>
      <c r="N47" s="508">
        <v>84</v>
      </c>
      <c r="O47" s="509"/>
      <c r="P47" s="500">
        <v>78</v>
      </c>
      <c r="Q47" s="501"/>
    </row>
    <row r="48" spans="2:17" ht="13.5" thickBot="1">
      <c r="B48" s="494" t="s">
        <v>487</v>
      </c>
      <c r="C48" s="494">
        <v>177</v>
      </c>
      <c r="D48" s="494">
        <v>0</v>
      </c>
      <c r="E48" s="495">
        <v>177</v>
      </c>
      <c r="I48" s="171" t="s">
        <v>324</v>
      </c>
      <c r="J48" s="510">
        <v>291</v>
      </c>
      <c r="K48" s="171">
        <v>0</v>
      </c>
      <c r="L48" s="492">
        <v>291</v>
      </c>
      <c r="M48" s="497">
        <v>-41</v>
      </c>
      <c r="N48" s="498">
        <v>155</v>
      </c>
      <c r="O48" s="499"/>
      <c r="P48" s="500">
        <v>115</v>
      </c>
      <c r="Q48" s="501"/>
    </row>
    <row r="49" spans="2:17" ht="13.5" thickBot="1">
      <c r="B49" s="502" t="s">
        <v>489</v>
      </c>
      <c r="C49" s="502">
        <v>114</v>
      </c>
      <c r="D49" s="502">
        <v>0</v>
      </c>
      <c r="E49" s="171">
        <v>114</v>
      </c>
      <c r="I49" s="511" t="s">
        <v>490</v>
      </c>
      <c r="J49" s="511"/>
      <c r="K49" s="511"/>
      <c r="L49" s="511"/>
      <c r="M49" s="511"/>
      <c r="N49" s="511"/>
      <c r="O49" s="171"/>
      <c r="P49" s="171">
        <v>-176</v>
      </c>
      <c r="Q49" s="501"/>
    </row>
    <row r="50" spans="2:17" ht="13.5" thickBot="1">
      <c r="B50" s="171" t="s">
        <v>491</v>
      </c>
      <c r="C50" s="502">
        <v>291</v>
      </c>
      <c r="D50" s="502">
        <v>0</v>
      </c>
      <c r="E50" s="171">
        <v>291</v>
      </c>
      <c r="Q50" s="501"/>
    </row>
    <row r="51" spans="2:17" ht="13.5" thickBot="1">
      <c r="B51" s="172" t="s">
        <v>492</v>
      </c>
      <c r="C51" s="513">
        <v>-145</v>
      </c>
      <c r="D51" s="513">
        <v>11</v>
      </c>
      <c r="E51" s="172">
        <v>-136</v>
      </c>
      <c r="Q51" s="501"/>
    </row>
    <row r="52" spans="2:17" ht="13.5" thickTop="1">
      <c r="Q52" s="501"/>
    </row>
    <row r="53" spans="2:17">
      <c r="I53" s="93"/>
      <c r="P53" s="93"/>
      <c r="Q53" s="501"/>
    </row>
    <row r="54" spans="2:17">
      <c r="I54" s="93"/>
      <c r="P54" s="93"/>
      <c r="Q54" s="501"/>
    </row>
    <row r="55" spans="2:17">
      <c r="B55" s="35" t="s">
        <v>86</v>
      </c>
      <c r="I55" s="93"/>
      <c r="P55" s="93"/>
      <c r="Q55" s="501"/>
    </row>
    <row r="56" spans="2:17" ht="13.5" thickBot="1">
      <c r="B56" s="171" t="s">
        <v>494</v>
      </c>
      <c r="C56" s="171" t="s">
        <v>471</v>
      </c>
      <c r="D56" s="171" t="s">
        <v>472</v>
      </c>
      <c r="E56" s="171" t="s">
        <v>285</v>
      </c>
      <c r="I56" s="35" t="s">
        <v>87</v>
      </c>
      <c r="P56" s="93"/>
      <c r="Q56" s="501"/>
    </row>
    <row r="57" spans="2:17" ht="13.5" thickBot="1">
      <c r="B57" s="494" t="s">
        <v>495</v>
      </c>
      <c r="C57" s="512">
        <v>111</v>
      </c>
      <c r="D57" s="494">
        <v>3</v>
      </c>
      <c r="E57" s="495">
        <v>114</v>
      </c>
      <c r="I57" s="171" t="s">
        <v>494</v>
      </c>
      <c r="J57" s="171" t="s">
        <v>471</v>
      </c>
      <c r="K57" s="171" t="s">
        <v>496</v>
      </c>
      <c r="L57" s="171" t="s">
        <v>285</v>
      </c>
      <c r="P57" s="93"/>
      <c r="Q57" s="501"/>
    </row>
    <row r="58" spans="2:17" ht="13.5" thickBot="1">
      <c r="B58" s="514" t="s">
        <v>497</v>
      </c>
      <c r="C58" s="515">
        <v>136</v>
      </c>
      <c r="D58" s="514" t="s">
        <v>488</v>
      </c>
      <c r="E58" s="516">
        <v>136</v>
      </c>
      <c r="I58" s="494" t="s">
        <v>498</v>
      </c>
      <c r="J58" s="517">
        <v>49</v>
      </c>
      <c r="K58" s="494">
        <v>27</v>
      </c>
      <c r="L58" s="494">
        <v>76</v>
      </c>
      <c r="P58" s="93"/>
      <c r="Q58" s="501"/>
    </row>
    <row r="59" spans="2:17" ht="13.5" thickBot="1">
      <c r="B59" s="518" t="s">
        <v>401</v>
      </c>
      <c r="C59" s="519">
        <v>-25</v>
      </c>
      <c r="D59" s="519">
        <v>3</v>
      </c>
      <c r="E59" s="518">
        <v>-22</v>
      </c>
      <c r="I59" s="514" t="s">
        <v>499</v>
      </c>
      <c r="J59" s="517">
        <v>228</v>
      </c>
      <c r="K59" s="514">
        <v>30</v>
      </c>
      <c r="L59" s="514">
        <v>259</v>
      </c>
      <c r="P59" s="93"/>
      <c r="Q59" s="501"/>
    </row>
    <row r="60" spans="2:17" ht="14.25" thickTop="1" thickBot="1">
      <c r="I60" s="516" t="s">
        <v>500</v>
      </c>
      <c r="J60" s="516">
        <v>277</v>
      </c>
      <c r="K60" s="516">
        <v>57</v>
      </c>
      <c r="L60" s="516">
        <v>334</v>
      </c>
      <c r="P60" s="93"/>
      <c r="Q60" s="501"/>
    </row>
    <row r="61" spans="2:17" ht="13.5" thickBot="1">
      <c r="I61" s="514" t="s">
        <v>501</v>
      </c>
      <c r="J61" s="514">
        <v>29</v>
      </c>
      <c r="K61" s="514">
        <v>9</v>
      </c>
      <c r="L61" s="514">
        <v>38</v>
      </c>
      <c r="P61" s="93"/>
      <c r="Q61" s="501"/>
    </row>
    <row r="62" spans="2:17" ht="13.5" thickBot="1">
      <c r="I62" s="514" t="s">
        <v>502</v>
      </c>
      <c r="J62" s="514">
        <v>225</v>
      </c>
      <c r="K62" s="514">
        <v>25</v>
      </c>
      <c r="L62" s="514">
        <v>250</v>
      </c>
      <c r="P62" s="93"/>
      <c r="Q62" s="501"/>
    </row>
    <row r="63" spans="2:17" ht="13.5" thickBot="1">
      <c r="I63" s="518" t="s">
        <v>503</v>
      </c>
      <c r="J63" s="518">
        <v>254</v>
      </c>
      <c r="K63" s="518">
        <v>34</v>
      </c>
      <c r="L63" s="518">
        <v>288</v>
      </c>
      <c r="P63" s="93"/>
      <c r="Q63" s="501"/>
    </row>
    <row r="64" spans="2:17" ht="14.25" thickTop="1" thickBot="1">
      <c r="I64" s="172" t="s">
        <v>401</v>
      </c>
      <c r="J64" s="513">
        <v>20</v>
      </c>
      <c r="K64" s="513">
        <v>23</v>
      </c>
      <c r="L64" s="172">
        <v>53</v>
      </c>
      <c r="P64" s="93"/>
      <c r="Q64" s="501"/>
    </row>
    <row r="65" spans="2:17" ht="13.5" thickTop="1">
      <c r="P65" s="93"/>
      <c r="Q65" s="501"/>
    </row>
    <row r="66" spans="2:17">
      <c r="P66" s="93"/>
      <c r="Q66" s="501"/>
    </row>
    <row r="67" spans="2:17">
      <c r="P67" s="93"/>
      <c r="Q67" s="501"/>
    </row>
    <row r="68" spans="2:17">
      <c r="B68" s="35" t="s">
        <v>88</v>
      </c>
      <c r="I68" s="35" t="s">
        <v>89</v>
      </c>
      <c r="P68" s="93"/>
      <c r="Q68" s="501"/>
    </row>
    <row r="69" spans="2:17" ht="13.5" thickBot="1">
      <c r="B69" s="171" t="s">
        <v>494</v>
      </c>
      <c r="C69" s="171" t="s">
        <v>471</v>
      </c>
      <c r="D69" s="171" t="s">
        <v>285</v>
      </c>
      <c r="I69" s="171" t="s">
        <v>494</v>
      </c>
      <c r="J69" s="171" t="s">
        <v>471</v>
      </c>
      <c r="K69" s="171" t="s">
        <v>472</v>
      </c>
      <c r="L69" s="171" t="s">
        <v>285</v>
      </c>
      <c r="P69" s="93"/>
      <c r="Q69" s="501"/>
    </row>
    <row r="70" spans="2:17" ht="13.5" thickBot="1">
      <c r="B70" s="494" t="s">
        <v>504</v>
      </c>
      <c r="C70" s="517">
        <v>62</v>
      </c>
      <c r="D70" s="495">
        <v>62</v>
      </c>
      <c r="I70" s="494" t="s">
        <v>498</v>
      </c>
      <c r="J70" s="517">
        <v>441</v>
      </c>
      <c r="K70" s="494">
        <v>61</v>
      </c>
      <c r="L70" s="494">
        <v>502</v>
      </c>
      <c r="P70" s="93"/>
      <c r="Q70" s="501"/>
    </row>
    <row r="71" spans="2:17" ht="13.5" thickBot="1">
      <c r="B71" s="514" t="s">
        <v>505</v>
      </c>
      <c r="C71" s="514">
        <v>114</v>
      </c>
      <c r="D71" s="516">
        <v>114</v>
      </c>
      <c r="I71" s="514" t="s">
        <v>499</v>
      </c>
      <c r="J71" s="514">
        <v>38</v>
      </c>
      <c r="K71" s="514">
        <v>33</v>
      </c>
      <c r="L71" s="514">
        <v>71</v>
      </c>
      <c r="P71" s="93"/>
      <c r="Q71" s="501"/>
    </row>
    <row r="72" spans="2:17" ht="13.5" thickBot="1">
      <c r="B72" s="518" t="s">
        <v>401</v>
      </c>
      <c r="C72" s="519">
        <v>-52</v>
      </c>
      <c r="D72" s="518">
        <v>-52</v>
      </c>
      <c r="I72" s="516" t="s">
        <v>500</v>
      </c>
      <c r="J72" s="516">
        <v>479</v>
      </c>
      <c r="K72" s="516">
        <v>94</v>
      </c>
      <c r="L72" s="516">
        <v>573</v>
      </c>
      <c r="P72" s="93"/>
      <c r="Q72" s="501"/>
    </row>
    <row r="73" spans="2:17" ht="14.25" thickTop="1" thickBot="1">
      <c r="I73" s="514" t="s">
        <v>501</v>
      </c>
      <c r="J73" s="514">
        <v>430</v>
      </c>
      <c r="K73" s="514">
        <v>53</v>
      </c>
      <c r="L73" s="514">
        <v>483</v>
      </c>
      <c r="P73" s="93"/>
      <c r="Q73" s="501"/>
    </row>
    <row r="74" spans="2:17" ht="13.5" thickBot="1">
      <c r="I74" s="514" t="s">
        <v>502</v>
      </c>
      <c r="J74" s="514">
        <v>39</v>
      </c>
      <c r="K74" s="514">
        <v>33</v>
      </c>
      <c r="L74" s="514">
        <v>72</v>
      </c>
      <c r="P74" s="93"/>
      <c r="Q74" s="501"/>
    </row>
    <row r="75" spans="2:17" ht="13.5" thickBot="1">
      <c r="I75" s="518" t="s">
        <v>503</v>
      </c>
      <c r="J75" s="518">
        <v>469</v>
      </c>
      <c r="K75" s="518">
        <v>86</v>
      </c>
      <c r="L75" s="518">
        <v>556</v>
      </c>
      <c r="P75" s="93"/>
      <c r="Q75" s="501"/>
    </row>
    <row r="76" spans="2:17" ht="14.25" thickTop="1" thickBot="1">
      <c r="I76" s="172" t="s">
        <v>401</v>
      </c>
      <c r="J76" s="513">
        <v>9</v>
      </c>
      <c r="K76" s="513">
        <v>8</v>
      </c>
      <c r="L76" s="172">
        <v>17</v>
      </c>
      <c r="P76" s="93"/>
      <c r="Q76" s="501"/>
    </row>
    <row r="77" spans="2:17" ht="13.5" thickTop="1">
      <c r="P77" s="93"/>
      <c r="Q77" s="501"/>
    </row>
    <row r="78" spans="2:17">
      <c r="P78" s="93"/>
      <c r="Q78" s="501"/>
    </row>
    <row r="79" spans="2:17">
      <c r="B79" s="35" t="s">
        <v>90</v>
      </c>
      <c r="I79" s="35" t="s">
        <v>91</v>
      </c>
      <c r="P79" s="93"/>
      <c r="Q79" s="501"/>
    </row>
    <row r="80" spans="2:17" ht="13.5" thickBot="1">
      <c r="B80" s="171" t="s">
        <v>494</v>
      </c>
      <c r="C80" s="171" t="s">
        <v>471</v>
      </c>
      <c r="D80" s="171" t="s">
        <v>472</v>
      </c>
      <c r="E80" s="171" t="s">
        <v>285</v>
      </c>
      <c r="I80" s="171" t="s">
        <v>494</v>
      </c>
      <c r="J80" s="171" t="s">
        <v>471</v>
      </c>
      <c r="K80" s="171" t="s">
        <v>285</v>
      </c>
      <c r="P80" s="93"/>
      <c r="Q80" s="501"/>
    </row>
    <row r="81" spans="2:17" ht="13.5" thickBot="1">
      <c r="B81" s="494" t="s">
        <v>506</v>
      </c>
      <c r="C81" s="517">
        <v>64</v>
      </c>
      <c r="D81" s="494">
        <v>18</v>
      </c>
      <c r="E81" s="494">
        <v>82</v>
      </c>
      <c r="I81" s="494" t="s">
        <v>507</v>
      </c>
      <c r="J81" s="517">
        <v>213</v>
      </c>
      <c r="K81" s="495"/>
      <c r="P81" s="93"/>
      <c r="Q81" s="501"/>
    </row>
    <row r="82" spans="2:17" ht="13.5" thickBot="1">
      <c r="B82" s="514" t="s">
        <v>508</v>
      </c>
      <c r="C82" s="514">
        <v>97</v>
      </c>
      <c r="D82" s="514" t="s">
        <v>488</v>
      </c>
      <c r="E82" s="514">
        <v>97</v>
      </c>
      <c r="I82" s="494" t="s">
        <v>509</v>
      </c>
      <c r="J82" s="494">
        <v>11</v>
      </c>
      <c r="K82" s="495"/>
      <c r="P82" s="93"/>
      <c r="Q82" s="501"/>
    </row>
    <row r="83" spans="2:17" ht="13.5" thickBot="1">
      <c r="B83" s="520" t="s">
        <v>510</v>
      </c>
      <c r="C83" s="520">
        <v>-33</v>
      </c>
      <c r="D83" s="520">
        <v>18</v>
      </c>
      <c r="E83" s="520">
        <v>-15</v>
      </c>
      <c r="I83" s="516" t="s">
        <v>511</v>
      </c>
      <c r="J83" s="514">
        <v>224</v>
      </c>
      <c r="K83" s="516">
        <v>224</v>
      </c>
      <c r="P83" s="93"/>
      <c r="Q83" s="501"/>
    </row>
    <row r="84" spans="2:17" ht="13.5" thickBot="1">
      <c r="B84" s="502" t="s">
        <v>512</v>
      </c>
      <c r="C84" s="502">
        <v>56</v>
      </c>
      <c r="D84" s="502" t="s">
        <v>488</v>
      </c>
      <c r="E84" s="502">
        <v>56</v>
      </c>
      <c r="I84" s="514" t="s">
        <v>513</v>
      </c>
      <c r="J84" s="514">
        <v>153</v>
      </c>
      <c r="K84" s="516"/>
      <c r="P84" s="93"/>
      <c r="Q84" s="501"/>
    </row>
    <row r="85" spans="2:17" ht="13.5" thickBot="1">
      <c r="B85" s="172" t="s">
        <v>514</v>
      </c>
      <c r="C85" s="172">
        <v>23</v>
      </c>
      <c r="D85" s="172">
        <v>18</v>
      </c>
      <c r="E85" s="172">
        <v>41</v>
      </c>
      <c r="I85" s="514" t="s">
        <v>515</v>
      </c>
      <c r="J85" s="514">
        <v>26</v>
      </c>
      <c r="K85" s="516"/>
      <c r="P85" s="93"/>
      <c r="Q85" s="501"/>
    </row>
    <row r="86" spans="2:17" ht="14.25" thickTop="1" thickBot="1">
      <c r="I86" s="516" t="s">
        <v>516</v>
      </c>
      <c r="J86" s="514">
        <v>179</v>
      </c>
      <c r="K86" s="516">
        <v>179</v>
      </c>
      <c r="P86" s="93"/>
      <c r="Q86" s="501"/>
    </row>
    <row r="87" spans="2:17" ht="13.5" thickBot="1">
      <c r="I87" s="520" t="s">
        <v>401</v>
      </c>
      <c r="J87" s="521">
        <v>45</v>
      </c>
      <c r="K87" s="520">
        <v>45</v>
      </c>
      <c r="P87" s="93"/>
      <c r="Q87" s="501"/>
    </row>
    <row r="88" spans="2:17">
      <c r="B88" s="34" t="s">
        <v>93</v>
      </c>
      <c r="P88" s="93"/>
      <c r="Q88" s="501"/>
    </row>
    <row r="89" spans="2:17" ht="15.75" thickBot="1">
      <c r="B89" s="522"/>
      <c r="I89" s="34" t="s">
        <v>94</v>
      </c>
      <c r="P89" s="93"/>
      <c r="Q89" s="501"/>
    </row>
    <row r="90" spans="2:17" ht="15.75" thickBot="1">
      <c r="B90" s="523" t="s">
        <v>517</v>
      </c>
      <c r="C90" s="524" t="s">
        <v>518</v>
      </c>
      <c r="D90" s="524" t="s">
        <v>314</v>
      </c>
      <c r="E90" s="524" t="s">
        <v>339</v>
      </c>
      <c r="I90" s="525"/>
      <c r="P90" s="93"/>
      <c r="Q90" s="501"/>
    </row>
    <row r="91" spans="2:17" ht="15.75" thickBot="1">
      <c r="B91" s="526" t="s">
        <v>324</v>
      </c>
      <c r="C91" s="527">
        <v>67.3</v>
      </c>
      <c r="D91" s="527">
        <v>60.6</v>
      </c>
      <c r="E91" s="527">
        <v>-6.7</v>
      </c>
      <c r="I91" s="528" t="s">
        <v>519</v>
      </c>
      <c r="J91" s="529" t="s">
        <v>313</v>
      </c>
      <c r="K91" s="530"/>
      <c r="L91" s="530"/>
      <c r="M91" s="531" t="s">
        <v>520</v>
      </c>
      <c r="P91" s="93"/>
      <c r="Q91" s="501"/>
    </row>
    <row r="92" spans="2:17" ht="15.75" thickBot="1">
      <c r="I92" s="532" t="s">
        <v>521</v>
      </c>
      <c r="J92" s="533"/>
      <c r="K92" s="534" t="s">
        <v>314</v>
      </c>
      <c r="L92" s="534" t="s">
        <v>339</v>
      </c>
      <c r="M92" s="535"/>
      <c r="P92" s="93"/>
      <c r="Q92" s="501"/>
    </row>
    <row r="93" spans="2:17" ht="15.75" thickBot="1">
      <c r="I93" s="536" t="s">
        <v>522</v>
      </c>
      <c r="J93" s="537">
        <v>108.6</v>
      </c>
      <c r="K93" s="537">
        <v>59.5</v>
      </c>
      <c r="L93" s="527">
        <v>-49.1</v>
      </c>
      <c r="M93" s="538"/>
      <c r="P93" s="93"/>
      <c r="Q93" s="501"/>
    </row>
    <row r="94" spans="2:17" ht="15.75" thickBot="1">
      <c r="B94" s="35" t="s">
        <v>95</v>
      </c>
      <c r="I94" s="536" t="s">
        <v>523</v>
      </c>
      <c r="J94" s="537">
        <v>71.900000000000006</v>
      </c>
      <c r="K94" s="537">
        <v>76.7</v>
      </c>
      <c r="L94" s="527">
        <v>5.0999999999999996</v>
      </c>
      <c r="M94" s="539"/>
      <c r="P94" s="93"/>
      <c r="Q94" s="501"/>
    </row>
    <row r="95" spans="2:17" ht="15.75" thickBot="1">
      <c r="I95" s="536" t="s">
        <v>524</v>
      </c>
      <c r="J95" s="537">
        <v>428</v>
      </c>
      <c r="K95" s="537">
        <v>357.9</v>
      </c>
      <c r="L95" s="527">
        <v>-70.099999999999994</v>
      </c>
      <c r="M95" s="539"/>
      <c r="P95" s="93"/>
      <c r="Q95" s="501"/>
    </row>
    <row r="96" spans="2:17" ht="15.75" thickBot="1">
      <c r="B96" s="171" t="s">
        <v>470</v>
      </c>
      <c r="C96" s="171" t="s">
        <v>471</v>
      </c>
      <c r="D96" s="171" t="s">
        <v>472</v>
      </c>
      <c r="E96" s="171" t="s">
        <v>285</v>
      </c>
      <c r="I96" s="536" t="s">
        <v>525</v>
      </c>
      <c r="J96" s="537">
        <v>24.9</v>
      </c>
      <c r="K96" s="537">
        <v>29.5</v>
      </c>
      <c r="L96" s="527">
        <v>4.5999999999999996</v>
      </c>
      <c r="M96" s="540"/>
      <c r="P96" s="93"/>
      <c r="Q96" s="501"/>
    </row>
    <row r="97" spans="2:17" ht="15.75" thickBot="1">
      <c r="B97" s="494" t="s">
        <v>526</v>
      </c>
      <c r="C97" s="494">
        <v>8</v>
      </c>
      <c r="D97" s="494">
        <v>4</v>
      </c>
      <c r="E97" s="495">
        <v>12</v>
      </c>
      <c r="I97" s="536" t="s">
        <v>527</v>
      </c>
      <c r="J97" s="537">
        <v>21.3</v>
      </c>
      <c r="K97" s="537">
        <v>0</v>
      </c>
      <c r="L97" s="527">
        <v>-21.3</v>
      </c>
      <c r="M97" s="541"/>
      <c r="P97" s="93"/>
      <c r="Q97" s="501"/>
    </row>
    <row r="98" spans="2:17" ht="15.75" thickBot="1">
      <c r="B98" s="514" t="s">
        <v>528</v>
      </c>
      <c r="C98" s="514">
        <v>19</v>
      </c>
      <c r="D98" s="514" t="s">
        <v>488</v>
      </c>
      <c r="E98" s="516">
        <v>19</v>
      </c>
      <c r="I98" s="536" t="s">
        <v>529</v>
      </c>
      <c r="J98" s="537">
        <v>0</v>
      </c>
      <c r="K98" s="537">
        <v>13.6</v>
      </c>
      <c r="L98" s="527">
        <v>13.6</v>
      </c>
      <c r="M98" s="542">
        <v>-7.7</v>
      </c>
      <c r="P98" s="93"/>
      <c r="Q98" s="501"/>
    </row>
    <row r="99" spans="2:17" ht="15.75" thickBot="1">
      <c r="B99" s="518" t="s">
        <v>401</v>
      </c>
      <c r="C99" s="519">
        <v>-11</v>
      </c>
      <c r="D99" s="519">
        <v>4</v>
      </c>
      <c r="E99" s="518">
        <v>-7</v>
      </c>
      <c r="I99" s="543" t="s">
        <v>324</v>
      </c>
      <c r="J99" s="544">
        <v>654.29999999999995</v>
      </c>
      <c r="K99" s="544">
        <v>537.20000000000005</v>
      </c>
      <c r="L99" s="544">
        <v>-117.2</v>
      </c>
      <c r="M99" s="544"/>
      <c r="P99" s="93"/>
      <c r="Q99" s="501"/>
    </row>
    <row r="100" spans="2:17" ht="13.5" thickTop="1">
      <c r="P100" s="93"/>
      <c r="Q100" s="501"/>
    </row>
    <row r="101" spans="2:17">
      <c r="P101" s="93"/>
      <c r="Q101" s="501"/>
    </row>
    <row r="102" spans="2:17">
      <c r="B102" s="34" t="s">
        <v>530</v>
      </c>
      <c r="I102" s="34" t="s">
        <v>97</v>
      </c>
      <c r="P102" s="93"/>
      <c r="Q102" s="501"/>
    </row>
    <row r="103" spans="2:17" ht="15.75" thickBot="1">
      <c r="B103" s="522"/>
      <c r="I103" s="522"/>
      <c r="P103" s="93"/>
      <c r="Q103" s="501"/>
    </row>
    <row r="104" spans="2:17" ht="15.75" thickBot="1">
      <c r="B104" s="523" t="s">
        <v>517</v>
      </c>
      <c r="C104" s="524" t="s">
        <v>518</v>
      </c>
      <c r="D104" s="524" t="s">
        <v>314</v>
      </c>
      <c r="E104" s="524" t="s">
        <v>339</v>
      </c>
      <c r="I104" s="523" t="s">
        <v>517</v>
      </c>
      <c r="J104" s="524" t="s">
        <v>518</v>
      </c>
      <c r="K104" s="524" t="s">
        <v>314</v>
      </c>
      <c r="L104" s="524" t="s">
        <v>339</v>
      </c>
      <c r="P104" s="93"/>
      <c r="Q104" s="501"/>
    </row>
    <row r="105" spans="2:17" ht="15.75" thickBot="1">
      <c r="B105" s="526" t="s">
        <v>324</v>
      </c>
      <c r="C105" s="527">
        <v>39.200000000000003</v>
      </c>
      <c r="D105" s="527">
        <v>28</v>
      </c>
      <c r="E105" s="527">
        <v>-11.2</v>
      </c>
      <c r="I105" s="526" t="s">
        <v>531</v>
      </c>
      <c r="J105" s="537">
        <v>9.1999999999999993</v>
      </c>
      <c r="K105" s="537">
        <v>16.3</v>
      </c>
      <c r="L105" s="537">
        <v>7.1</v>
      </c>
      <c r="P105" s="93"/>
      <c r="Q105" s="501"/>
    </row>
    <row r="106" spans="2:17" ht="15.75" thickBot="1">
      <c r="I106" s="526" t="s">
        <v>532</v>
      </c>
      <c r="J106" s="537">
        <v>39.4</v>
      </c>
      <c r="K106" s="537">
        <v>27.1</v>
      </c>
      <c r="L106" s="537">
        <v>-12.3</v>
      </c>
      <c r="P106" s="93"/>
      <c r="Q106" s="501"/>
    </row>
    <row r="107" spans="2:17" ht="15.75" thickBot="1">
      <c r="I107" s="545" t="s">
        <v>324</v>
      </c>
      <c r="J107" s="544">
        <v>48.6</v>
      </c>
      <c r="K107" s="544">
        <v>43.4</v>
      </c>
      <c r="L107" s="544">
        <v>-5.2</v>
      </c>
      <c r="P107" s="93"/>
      <c r="Q107" s="501"/>
    </row>
    <row r="108" spans="2:17">
      <c r="P108" s="93"/>
      <c r="Q108" s="501"/>
    </row>
    <row r="109" spans="2:17">
      <c r="P109" s="93"/>
      <c r="Q109" s="501"/>
    </row>
    <row r="110" spans="2:17">
      <c r="B110" s="34" t="s">
        <v>98</v>
      </c>
      <c r="I110" s="35" t="s">
        <v>99</v>
      </c>
      <c r="P110" s="93"/>
      <c r="Q110" s="501"/>
    </row>
    <row r="111" spans="2:17" ht="13.5" thickBot="1">
      <c r="B111" s="34"/>
      <c r="I111" s="171" t="s">
        <v>494</v>
      </c>
      <c r="J111" s="171" t="s">
        <v>471</v>
      </c>
      <c r="K111" s="171" t="s">
        <v>472</v>
      </c>
      <c r="L111" s="171" t="s">
        <v>285</v>
      </c>
      <c r="P111" s="93"/>
      <c r="Q111" s="501"/>
    </row>
    <row r="112" spans="2:17" ht="13.5" thickBot="1">
      <c r="B112" s="171" t="s">
        <v>470</v>
      </c>
      <c r="C112" s="171" t="s">
        <v>471</v>
      </c>
      <c r="D112" s="171" t="s">
        <v>472</v>
      </c>
      <c r="E112" s="171" t="s">
        <v>285</v>
      </c>
      <c r="I112" s="494" t="s">
        <v>526</v>
      </c>
      <c r="J112" s="494">
        <v>35</v>
      </c>
      <c r="K112" s="494">
        <v>35</v>
      </c>
      <c r="L112" s="495">
        <v>70</v>
      </c>
      <c r="P112" s="93"/>
      <c r="Q112" s="501"/>
    </row>
    <row r="113" spans="2:17" ht="13.5" thickBot="1">
      <c r="B113" s="494" t="s">
        <v>526</v>
      </c>
      <c r="C113" s="494">
        <v>40</v>
      </c>
      <c r="D113" s="494">
        <v>3</v>
      </c>
      <c r="E113" s="495">
        <v>43</v>
      </c>
      <c r="I113" s="514" t="s">
        <v>533</v>
      </c>
      <c r="J113" s="514">
        <v>72</v>
      </c>
      <c r="K113" s="514" t="s">
        <v>488</v>
      </c>
      <c r="L113" s="516">
        <v>72</v>
      </c>
      <c r="P113" s="93"/>
      <c r="Q113" s="501"/>
    </row>
    <row r="114" spans="2:17" ht="13.5" thickBot="1">
      <c r="B114" s="514" t="s">
        <v>528</v>
      </c>
      <c r="C114" s="514">
        <v>35</v>
      </c>
      <c r="D114" s="514" t="s">
        <v>488</v>
      </c>
      <c r="E114" s="516">
        <v>35</v>
      </c>
      <c r="I114" s="518" t="s">
        <v>401</v>
      </c>
      <c r="J114" s="519">
        <v>-37</v>
      </c>
      <c r="K114" s="519">
        <v>35</v>
      </c>
      <c r="L114" s="518">
        <v>-2</v>
      </c>
      <c r="P114" s="93"/>
      <c r="Q114" s="501"/>
    </row>
    <row r="115" spans="2:17" ht="14.25" thickTop="1" thickBot="1">
      <c r="B115" s="518" t="s">
        <v>401</v>
      </c>
      <c r="C115" s="519">
        <v>5</v>
      </c>
      <c r="D115" s="519">
        <v>3</v>
      </c>
      <c r="E115" s="518">
        <v>8</v>
      </c>
      <c r="P115" s="93"/>
      <c r="Q115" s="501"/>
    </row>
    <row r="116" spans="2:17" ht="13.5" thickTop="1">
      <c r="P116" s="93"/>
      <c r="Q116" s="501"/>
    </row>
    <row r="117" spans="2:17">
      <c r="P117" s="93"/>
      <c r="Q117" s="501"/>
    </row>
    <row r="118" spans="2:17">
      <c r="B118" s="34" t="s">
        <v>100</v>
      </c>
      <c r="I118" s="34" t="s">
        <v>101</v>
      </c>
      <c r="P118" s="93"/>
      <c r="Q118" s="501"/>
    </row>
    <row r="119" spans="2:17" ht="15.75" thickBot="1">
      <c r="B119" s="522"/>
      <c r="I119" s="522"/>
      <c r="P119" s="93"/>
      <c r="Q119" s="501"/>
    </row>
    <row r="120" spans="2:17" ht="15.75" thickBot="1">
      <c r="B120" s="523" t="s">
        <v>517</v>
      </c>
      <c r="C120" s="524" t="s">
        <v>534</v>
      </c>
      <c r="D120" s="524" t="s">
        <v>314</v>
      </c>
      <c r="E120" s="524" t="s">
        <v>339</v>
      </c>
      <c r="I120" s="523" t="s">
        <v>517</v>
      </c>
      <c r="J120" s="524" t="s">
        <v>534</v>
      </c>
      <c r="K120" s="524" t="s">
        <v>314</v>
      </c>
      <c r="L120" s="524" t="s">
        <v>339</v>
      </c>
      <c r="P120" s="93"/>
      <c r="Q120" s="501"/>
    </row>
    <row r="121" spans="2:17" ht="15.75" thickBot="1">
      <c r="B121" s="526" t="s">
        <v>535</v>
      </c>
      <c r="C121" s="546">
        <v>1195.0999999999999</v>
      </c>
      <c r="D121" s="546">
        <v>1070</v>
      </c>
      <c r="E121" s="527">
        <v>-125.1</v>
      </c>
      <c r="I121" s="526" t="s">
        <v>535</v>
      </c>
      <c r="J121" s="547">
        <v>1135</v>
      </c>
      <c r="K121" s="547">
        <v>1070</v>
      </c>
      <c r="L121" s="527">
        <v>-65</v>
      </c>
      <c r="P121" s="93"/>
      <c r="Q121" s="501"/>
    </row>
    <row r="122" spans="2:17" ht="15.75" thickBot="1">
      <c r="B122" s="526" t="s">
        <v>536</v>
      </c>
      <c r="C122" s="537">
        <v>57.4</v>
      </c>
      <c r="D122" s="537">
        <v>49.5</v>
      </c>
      <c r="E122" s="527">
        <v>-7.9</v>
      </c>
      <c r="I122" s="526" t="s">
        <v>536</v>
      </c>
      <c r="J122" s="537">
        <v>57.4</v>
      </c>
      <c r="K122" s="537">
        <v>49.5</v>
      </c>
      <c r="L122" s="527">
        <v>-7.9</v>
      </c>
      <c r="P122" s="93"/>
      <c r="Q122" s="501"/>
    </row>
    <row r="123" spans="2:17" ht="15.75" thickBot="1">
      <c r="B123" s="526" t="s">
        <v>537</v>
      </c>
      <c r="C123" s="537">
        <v>219.6</v>
      </c>
      <c r="D123" s="537">
        <v>183.5</v>
      </c>
      <c r="E123" s="527">
        <v>-36.200000000000003</v>
      </c>
      <c r="I123" s="526" t="s">
        <v>537</v>
      </c>
      <c r="J123" s="537">
        <v>219.6</v>
      </c>
      <c r="K123" s="537">
        <v>183.5</v>
      </c>
      <c r="L123" s="527">
        <v>-36.200000000000003</v>
      </c>
      <c r="P123" s="93"/>
      <c r="Q123" s="501"/>
    </row>
    <row r="124" spans="2:17" ht="15.75" thickBot="1">
      <c r="B124" s="545" t="s">
        <v>324</v>
      </c>
      <c r="C124" s="548">
        <v>1472.1</v>
      </c>
      <c r="D124" s="549">
        <v>1303</v>
      </c>
      <c r="E124" s="544">
        <v>-169.2</v>
      </c>
      <c r="I124" s="545" t="s">
        <v>324</v>
      </c>
      <c r="J124" s="549">
        <v>1412</v>
      </c>
      <c r="K124" s="549">
        <v>1303</v>
      </c>
      <c r="L124" s="544">
        <v>-109.1</v>
      </c>
      <c r="P124" s="93"/>
      <c r="Q124" s="501"/>
    </row>
    <row r="125" spans="2:17">
      <c r="P125" s="93"/>
      <c r="Q125" s="501"/>
    </row>
    <row r="126" spans="2:17">
      <c r="P126" s="93"/>
      <c r="Q126" s="501"/>
    </row>
    <row r="127" spans="2:17">
      <c r="B127" s="34" t="s">
        <v>102</v>
      </c>
      <c r="I127" s="34" t="s">
        <v>103</v>
      </c>
      <c r="P127" s="93"/>
      <c r="Q127" s="501"/>
    </row>
    <row r="128" spans="2:17" ht="15.75" thickBot="1">
      <c r="B128" s="522"/>
      <c r="I128" s="522"/>
      <c r="P128" s="93"/>
      <c r="Q128" s="501"/>
    </row>
    <row r="129" spans="2:17" ht="15.75" thickBot="1">
      <c r="B129" s="523" t="s">
        <v>517</v>
      </c>
      <c r="C129" s="524" t="s">
        <v>518</v>
      </c>
      <c r="D129" s="524" t="s">
        <v>314</v>
      </c>
      <c r="E129" s="524" t="s">
        <v>339</v>
      </c>
      <c r="I129" s="523" t="s">
        <v>517</v>
      </c>
      <c r="J129" s="524" t="s">
        <v>518</v>
      </c>
      <c r="K129" s="524" t="s">
        <v>314</v>
      </c>
      <c r="L129" s="524" t="s">
        <v>339</v>
      </c>
      <c r="P129" s="93"/>
      <c r="Q129" s="501"/>
    </row>
    <row r="130" spans="2:17" ht="15.75" thickBot="1">
      <c r="B130" s="550" t="s">
        <v>538</v>
      </c>
      <c r="C130" s="551">
        <v>91.1</v>
      </c>
      <c r="D130" s="382">
        <v>75.2</v>
      </c>
      <c r="E130" s="538">
        <v>-15.1</v>
      </c>
      <c r="I130" s="526" t="s">
        <v>324</v>
      </c>
      <c r="J130" s="527">
        <v>28</v>
      </c>
      <c r="K130" s="527">
        <v>2.7</v>
      </c>
      <c r="L130" s="527">
        <v>-25.3</v>
      </c>
      <c r="P130" s="93"/>
      <c r="Q130" s="501"/>
    </row>
    <row r="131" spans="2:17" ht="15.75" thickBot="1">
      <c r="B131" s="526" t="s">
        <v>539</v>
      </c>
      <c r="C131" s="552"/>
      <c r="D131" s="382"/>
      <c r="E131" s="540"/>
      <c r="P131" s="93"/>
      <c r="Q131" s="501"/>
    </row>
    <row r="132" spans="2:17" ht="15">
      <c r="B132" s="550" t="s">
        <v>538</v>
      </c>
      <c r="C132" s="551">
        <v>91.1</v>
      </c>
      <c r="D132" s="553">
        <v>54.9</v>
      </c>
      <c r="E132" s="538">
        <v>-36.200000000000003</v>
      </c>
      <c r="P132" s="93"/>
      <c r="Q132" s="501"/>
    </row>
    <row r="133" spans="2:17" ht="15.75" thickBot="1">
      <c r="B133" s="526" t="s">
        <v>540</v>
      </c>
      <c r="C133" s="552"/>
      <c r="D133" s="554"/>
      <c r="E133" s="540"/>
      <c r="P133" s="93"/>
      <c r="Q133" s="501"/>
    </row>
    <row r="134" spans="2:17">
      <c r="P134" s="93"/>
      <c r="Q134" s="501"/>
    </row>
    <row r="135" spans="2:17">
      <c r="P135" s="93"/>
      <c r="Q135" s="501"/>
    </row>
    <row r="136" spans="2:17">
      <c r="B136" s="35" t="s">
        <v>104</v>
      </c>
      <c r="I136" s="35" t="s">
        <v>105</v>
      </c>
      <c r="P136" s="93"/>
      <c r="Q136" s="501"/>
    </row>
    <row r="137" spans="2:17" ht="13.5" thickBot="1">
      <c r="B137" s="162"/>
      <c r="I137" s="162"/>
      <c r="P137" s="93"/>
      <c r="Q137" s="501"/>
    </row>
    <row r="138" spans="2:17">
      <c r="B138" s="340" t="s">
        <v>380</v>
      </c>
      <c r="C138" s="341" t="s">
        <v>541</v>
      </c>
      <c r="D138" s="341" t="s">
        <v>542</v>
      </c>
      <c r="E138" s="341" t="s">
        <v>543</v>
      </c>
      <c r="F138" s="341" t="s">
        <v>544</v>
      </c>
      <c r="G138" s="341" t="s">
        <v>545</v>
      </c>
      <c r="I138" s="340" t="s">
        <v>380</v>
      </c>
      <c r="J138" s="341" t="s">
        <v>546</v>
      </c>
      <c r="K138" s="341" t="s">
        <v>541</v>
      </c>
      <c r="L138" s="341" t="s">
        <v>543</v>
      </c>
      <c r="M138" s="341" t="s">
        <v>547</v>
      </c>
      <c r="P138" s="93"/>
      <c r="Q138" s="501"/>
    </row>
    <row r="139" spans="2:17" ht="13.5" thickBot="1">
      <c r="B139" s="343" t="s">
        <v>385</v>
      </c>
      <c r="C139" s="344"/>
      <c r="D139" s="344"/>
      <c r="E139" s="344"/>
      <c r="F139" s="344"/>
      <c r="G139" s="344"/>
      <c r="I139" s="343" t="s">
        <v>385</v>
      </c>
      <c r="J139" s="344"/>
      <c r="K139" s="344"/>
      <c r="L139" s="344"/>
      <c r="M139" s="344"/>
      <c r="P139" s="93"/>
      <c r="Q139" s="501"/>
    </row>
    <row r="140" spans="2:17" ht="13.5" thickBot="1">
      <c r="B140" s="555" t="s">
        <v>548</v>
      </c>
      <c r="C140" s="556"/>
      <c r="D140" s="556">
        <v>-19</v>
      </c>
      <c r="E140" s="556"/>
      <c r="F140" s="556"/>
      <c r="G140" s="557">
        <v>-19</v>
      </c>
      <c r="I140" s="558" t="s">
        <v>549</v>
      </c>
      <c r="J140" s="559">
        <v>0.3</v>
      </c>
      <c r="K140" s="560">
        <v>0</v>
      </c>
      <c r="L140" s="560">
        <v>-1.1000000000000001</v>
      </c>
      <c r="M140" s="560">
        <v>-0.8</v>
      </c>
      <c r="P140" s="93"/>
      <c r="Q140" s="501"/>
    </row>
    <row r="141" spans="2:17" ht="13.5" thickBot="1">
      <c r="B141" s="555" t="s">
        <v>550</v>
      </c>
      <c r="C141" s="556">
        <v>-27</v>
      </c>
      <c r="D141" s="556">
        <v>80</v>
      </c>
      <c r="E141" s="556"/>
      <c r="F141" s="556">
        <v>-27</v>
      </c>
      <c r="G141" s="557">
        <v>20</v>
      </c>
      <c r="I141" s="558" t="s">
        <v>551</v>
      </c>
      <c r="J141" s="559">
        <v>174.3</v>
      </c>
      <c r="K141" s="560">
        <v>0</v>
      </c>
      <c r="L141" s="560">
        <v>-100.3</v>
      </c>
      <c r="M141" s="560">
        <v>74</v>
      </c>
      <c r="P141" s="93"/>
      <c r="Q141" s="501"/>
    </row>
    <row r="142" spans="2:17" ht="13.5" thickBot="1">
      <c r="B142" s="555" t="s">
        <v>552</v>
      </c>
      <c r="C142" s="556">
        <v>-3</v>
      </c>
      <c r="D142" s="556">
        <v>1</v>
      </c>
      <c r="E142" s="556">
        <v>4</v>
      </c>
      <c r="F142" s="556"/>
      <c r="G142" s="557">
        <v>2</v>
      </c>
      <c r="I142" s="558" t="s">
        <v>553</v>
      </c>
      <c r="J142" s="559">
        <v>0</v>
      </c>
      <c r="K142" s="560">
        <v>-66.5</v>
      </c>
      <c r="L142" s="560">
        <v>-83.7</v>
      </c>
      <c r="M142" s="560">
        <v>-150.19999999999999</v>
      </c>
      <c r="P142" s="93"/>
      <c r="Q142" s="501"/>
    </row>
    <row r="143" spans="2:17" ht="13.5" thickBot="1">
      <c r="B143" s="555" t="s">
        <v>554</v>
      </c>
      <c r="C143" s="556">
        <v>-109</v>
      </c>
      <c r="D143" s="556"/>
      <c r="E143" s="556"/>
      <c r="F143" s="556"/>
      <c r="G143" s="557">
        <v>-109</v>
      </c>
      <c r="I143" s="558" t="s">
        <v>555</v>
      </c>
      <c r="J143" s="559">
        <v>0</v>
      </c>
      <c r="K143" s="560">
        <v>1.4</v>
      </c>
      <c r="L143" s="560">
        <v>-2.9</v>
      </c>
      <c r="M143" s="560">
        <v>-1.5</v>
      </c>
      <c r="P143" s="93"/>
      <c r="Q143" s="501"/>
    </row>
    <row r="144" spans="2:17" ht="13.5" thickBot="1">
      <c r="B144" s="555" t="s">
        <v>556</v>
      </c>
      <c r="C144" s="556"/>
      <c r="D144" s="556">
        <v>13</v>
      </c>
      <c r="E144" s="556"/>
      <c r="F144" s="556"/>
      <c r="G144" s="556"/>
      <c r="I144" s="558" t="s">
        <v>557</v>
      </c>
      <c r="J144" s="559">
        <v>0</v>
      </c>
      <c r="K144" s="560">
        <v>0</v>
      </c>
      <c r="L144" s="560">
        <v>2.1</v>
      </c>
      <c r="M144" s="560">
        <v>2.1</v>
      </c>
      <c r="P144" s="93"/>
      <c r="Q144" s="501"/>
    </row>
    <row r="145" spans="2:17" ht="15.75" thickBot="1">
      <c r="B145" s="561" t="s">
        <v>319</v>
      </c>
      <c r="C145" s="562">
        <v>-139</v>
      </c>
      <c r="D145" s="562">
        <v>69</v>
      </c>
      <c r="E145" s="562">
        <v>4</v>
      </c>
      <c r="F145" s="562">
        <v>-27</v>
      </c>
      <c r="G145" s="562">
        <v>-92</v>
      </c>
      <c r="I145" s="561" t="s">
        <v>319</v>
      </c>
      <c r="J145" s="562">
        <v>174.6</v>
      </c>
      <c r="K145" s="562">
        <v>-65.099999999999994</v>
      </c>
      <c r="L145" s="562">
        <v>-185.9</v>
      </c>
      <c r="M145" s="562">
        <v>-74.599999999999994</v>
      </c>
      <c r="P145" s="93"/>
      <c r="Q145" s="501"/>
    </row>
    <row r="146" spans="2:17">
      <c r="P146" s="93"/>
      <c r="Q146" s="501"/>
    </row>
    <row r="147" spans="2:17">
      <c r="P147" s="93"/>
      <c r="Q147" s="501"/>
    </row>
    <row r="148" spans="2:17">
      <c r="B148" s="35" t="s">
        <v>106</v>
      </c>
      <c r="E148" s="34" t="s">
        <v>107</v>
      </c>
      <c r="P148" s="93"/>
      <c r="Q148" s="501"/>
    </row>
    <row r="149" spans="2:17" ht="15.75" thickBot="1">
      <c r="E149" s="522"/>
      <c r="P149" s="93"/>
      <c r="Q149" s="501"/>
    </row>
    <row r="150" spans="2:17" ht="15.75" thickBot="1">
      <c r="E150" s="523" t="s">
        <v>517</v>
      </c>
      <c r="F150" s="524" t="s">
        <v>518</v>
      </c>
      <c r="G150" s="524" t="s">
        <v>314</v>
      </c>
      <c r="H150" s="524" t="s">
        <v>339</v>
      </c>
      <c r="P150" s="93"/>
      <c r="Q150" s="501"/>
    </row>
    <row r="151" spans="2:17" ht="15.75" thickBot="1">
      <c r="E151" s="526" t="s">
        <v>324</v>
      </c>
      <c r="F151" s="527">
        <v>9.43</v>
      </c>
      <c r="G151" s="527">
        <v>28.42</v>
      </c>
      <c r="H151" s="527">
        <v>18.98</v>
      </c>
      <c r="P151" s="93"/>
      <c r="Q151" s="501"/>
    </row>
    <row r="152" spans="2:17">
      <c r="P152" s="93"/>
      <c r="Q152" s="501"/>
    </row>
    <row r="153" spans="2:17">
      <c r="P153" s="93"/>
      <c r="Q153" s="501"/>
    </row>
    <row r="154" spans="2:17" ht="13.5" thickBot="1">
      <c r="E154" s="35" t="s">
        <v>108</v>
      </c>
      <c r="P154" s="93"/>
      <c r="Q154" s="501"/>
    </row>
    <row r="155" spans="2:17" ht="15.75" thickBot="1">
      <c r="E155" s="523" t="s">
        <v>517</v>
      </c>
      <c r="F155" s="524" t="s">
        <v>518</v>
      </c>
      <c r="G155" s="524" t="s">
        <v>314</v>
      </c>
      <c r="H155" s="524" t="s">
        <v>339</v>
      </c>
      <c r="P155" s="93"/>
      <c r="Q155" s="501"/>
    </row>
    <row r="156" spans="2:17" ht="15.75" thickBot="1">
      <c r="E156" s="526" t="s">
        <v>324</v>
      </c>
      <c r="F156" s="527">
        <v>9.17</v>
      </c>
      <c r="G156" s="527">
        <v>17.8</v>
      </c>
      <c r="H156" s="527">
        <v>8.6300000000000008</v>
      </c>
      <c r="P156" s="93"/>
      <c r="Q156" s="501"/>
    </row>
    <row r="157" spans="2:17">
      <c r="P157" s="93"/>
      <c r="Q157" s="501"/>
    </row>
    <row r="158" spans="2:17">
      <c r="P158" s="93"/>
      <c r="Q158" s="501"/>
    </row>
    <row r="159" spans="2:17">
      <c r="P159" s="93"/>
      <c r="Q159" s="501"/>
    </row>
    <row r="160" spans="2:17">
      <c r="P160" s="93"/>
      <c r="Q160" s="501"/>
    </row>
    <row r="161" spans="2:18" ht="13.5" thickBot="1">
      <c r="B161" s="35" t="s">
        <v>109</v>
      </c>
      <c r="I161" s="35" t="s">
        <v>110</v>
      </c>
      <c r="P161" s="93"/>
      <c r="Q161" s="501"/>
    </row>
    <row r="162" spans="2:18" ht="15.75" thickBot="1">
      <c r="B162" s="523" t="s">
        <v>517</v>
      </c>
      <c r="C162" s="524" t="s">
        <v>518</v>
      </c>
      <c r="D162" s="524" t="s">
        <v>314</v>
      </c>
      <c r="E162" s="524" t="s">
        <v>339</v>
      </c>
      <c r="I162" s="523" t="s">
        <v>517</v>
      </c>
      <c r="J162" s="524" t="s">
        <v>518</v>
      </c>
      <c r="K162" s="524" t="s">
        <v>314</v>
      </c>
      <c r="L162" s="524" t="s">
        <v>339</v>
      </c>
      <c r="P162" s="93"/>
      <c r="Q162" s="501"/>
    </row>
    <row r="163" spans="2:18" ht="15.75" thickBot="1">
      <c r="B163" s="526" t="s">
        <v>324</v>
      </c>
      <c r="C163" s="527">
        <v>247</v>
      </c>
      <c r="D163" s="527">
        <v>246</v>
      </c>
      <c r="E163" s="527">
        <v>-1</v>
      </c>
      <c r="I163" s="526" t="s">
        <v>324</v>
      </c>
      <c r="J163" s="527">
        <v>200.25</v>
      </c>
      <c r="K163" s="527">
        <v>270.38</v>
      </c>
      <c r="L163" s="527">
        <v>70.13</v>
      </c>
      <c r="P163" s="93"/>
      <c r="Q163" s="501"/>
    </row>
    <row r="164" spans="2:18">
      <c r="P164" s="93"/>
      <c r="Q164" s="501"/>
    </row>
    <row r="165" spans="2:18">
      <c r="P165" s="93"/>
      <c r="Q165" s="501"/>
    </row>
    <row r="166" spans="2:18" ht="13.5" thickBot="1">
      <c r="B166" s="35" t="s">
        <v>111</v>
      </c>
      <c r="P166" s="93"/>
      <c r="Q166" s="501"/>
    </row>
    <row r="167" spans="2:18" ht="15.75" thickBot="1">
      <c r="B167" s="523" t="s">
        <v>517</v>
      </c>
      <c r="C167" s="524" t="s">
        <v>518</v>
      </c>
      <c r="D167" s="524" t="s">
        <v>314</v>
      </c>
      <c r="E167" s="524" t="s">
        <v>339</v>
      </c>
      <c r="P167" s="93"/>
      <c r="Q167" s="501"/>
    </row>
    <row r="168" spans="2:18" ht="15.75" thickBot="1">
      <c r="B168" s="526" t="s">
        <v>324</v>
      </c>
      <c r="C168" s="527">
        <v>307.77999999999997</v>
      </c>
      <c r="D168" s="527">
        <v>309.77999999999997</v>
      </c>
      <c r="E168" s="527">
        <v>2.4</v>
      </c>
      <c r="P168" s="93"/>
      <c r="Q168" s="501"/>
    </row>
    <row r="169" spans="2:18">
      <c r="P169" s="93"/>
      <c r="Q169" s="501"/>
    </row>
    <row r="170" spans="2:18">
      <c r="P170" s="93"/>
      <c r="Q170" s="501"/>
    </row>
    <row r="171" spans="2:18">
      <c r="B171" s="37" t="s">
        <v>112</v>
      </c>
      <c r="F171" s="37" t="s">
        <v>115</v>
      </c>
      <c r="Q171" s="501"/>
    </row>
    <row r="172" spans="2:18" ht="13.5" thickBot="1">
      <c r="P172" s="93"/>
      <c r="Q172" s="501"/>
    </row>
    <row r="173" spans="2:18" ht="15.75" thickBot="1">
      <c r="J173" s="563" t="s">
        <v>251</v>
      </c>
      <c r="K173" s="564">
        <v>2014</v>
      </c>
      <c r="L173" s="565">
        <v>2015</v>
      </c>
      <c r="M173" s="565">
        <v>2016</v>
      </c>
      <c r="N173" s="565">
        <v>2017</v>
      </c>
      <c r="O173" s="565">
        <v>2018</v>
      </c>
      <c r="P173" s="565">
        <v>2019</v>
      </c>
      <c r="Q173" s="565">
        <v>2020</v>
      </c>
      <c r="R173" s="566">
        <v>2021</v>
      </c>
    </row>
    <row r="174" spans="2:18" ht="13.5" thickBot="1">
      <c r="J174" s="567" t="s">
        <v>558</v>
      </c>
      <c r="K174" s="568">
        <v>820.11868484594493</v>
      </c>
      <c r="L174" s="568">
        <v>748.93913317680222</v>
      </c>
      <c r="M174" s="568">
        <v>730.30078557197908</v>
      </c>
      <c r="N174" s="568">
        <v>725.3933234689639</v>
      </c>
      <c r="O174" s="568">
        <v>745.89288215682882</v>
      </c>
      <c r="P174" s="568">
        <v>0</v>
      </c>
      <c r="Q174" s="568">
        <v>0</v>
      </c>
      <c r="R174" s="569">
        <v>0</v>
      </c>
    </row>
    <row r="175" spans="2:18">
      <c r="J175" s="570" t="s">
        <v>559</v>
      </c>
      <c r="K175" s="571">
        <v>2.0461151337087813E-2</v>
      </c>
      <c r="L175" s="571">
        <v>-71.159090517805808</v>
      </c>
      <c r="M175" s="571">
        <v>-89.797438122628989</v>
      </c>
      <c r="N175" s="571">
        <v>-94.70490022564411</v>
      </c>
      <c r="O175" s="571">
        <v>-74.205341537779077</v>
      </c>
      <c r="P175" s="571">
        <v>0</v>
      </c>
      <c r="Q175" s="571">
        <v>0</v>
      </c>
      <c r="R175" s="572">
        <v>0</v>
      </c>
    </row>
    <row r="176" spans="2:18" ht="13.5" thickBot="1">
      <c r="J176" s="573"/>
      <c r="K176" s="574">
        <f>K175/K179</f>
        <v>2.4949634989951192E-5</v>
      </c>
      <c r="L176" s="574">
        <f t="shared" ref="L176:R176" si="2">L175/L179</f>
        <v>-8.6768985057946377E-2</v>
      </c>
      <c r="M176" s="574">
        <f t="shared" si="2"/>
        <v>-0.10949595490901609</v>
      </c>
      <c r="N176" s="574">
        <f t="shared" si="2"/>
        <v>-0.11547994799816901</v>
      </c>
      <c r="O176" s="574">
        <f t="shared" si="2"/>
        <v>-9.0483480385408085E-2</v>
      </c>
      <c r="P176" s="574">
        <f t="shared" si="2"/>
        <v>0</v>
      </c>
      <c r="Q176" s="574">
        <f t="shared" si="2"/>
        <v>0</v>
      </c>
      <c r="R176" s="574">
        <f t="shared" si="2"/>
        <v>0</v>
      </c>
    </row>
    <row r="177" spans="2:18">
      <c r="J177" s="570" t="s">
        <v>560</v>
      </c>
      <c r="K177" s="575"/>
      <c r="L177" s="571">
        <v>-71.179551669142896</v>
      </c>
      <c r="M177" s="571">
        <v>-18.638347604823181</v>
      </c>
      <c r="N177" s="571">
        <v>-4.9074621030151206</v>
      </c>
      <c r="O177" s="571">
        <v>20.499558687865033</v>
      </c>
      <c r="P177" s="571" t="s">
        <v>561</v>
      </c>
      <c r="Q177" s="571" t="s">
        <v>561</v>
      </c>
      <c r="R177" s="572" t="s">
        <v>561</v>
      </c>
    </row>
    <row r="178" spans="2:18" ht="13.5" thickBot="1">
      <c r="J178" s="573"/>
      <c r="K178" s="576"/>
      <c r="L178" s="574">
        <f>IF(L$173=0,"",L176-K176)</f>
        <v>-8.6793934692936323E-2</v>
      </c>
      <c r="M178" s="574">
        <f>IF(M$173=0,"",M176-L176)</f>
        <v>-2.2726969851069714E-2</v>
      </c>
      <c r="N178" s="574">
        <f>IF(N$173=0,"",N176-M176)</f>
        <v>-5.9839930891529142E-3</v>
      </c>
      <c r="O178" s="574">
        <f>IF(O$173=0,"",O176-N176)</f>
        <v>2.499646761276092E-2</v>
      </c>
      <c r="P178" s="574" t="s">
        <v>561</v>
      </c>
      <c r="Q178" s="574" t="s">
        <v>561</v>
      </c>
      <c r="R178" s="577" t="s">
        <v>561</v>
      </c>
    </row>
    <row r="179" spans="2:18" ht="13.5" thickBot="1">
      <c r="J179" s="578" t="s">
        <v>313</v>
      </c>
      <c r="K179" s="579">
        <v>820.09822369460801</v>
      </c>
      <c r="L179" s="579">
        <v>820.09822369460801</v>
      </c>
      <c r="M179" s="579">
        <v>820.09822369460801</v>
      </c>
      <c r="N179" s="579">
        <v>820.09822369460801</v>
      </c>
      <c r="O179" s="579">
        <v>820.09822369460801</v>
      </c>
      <c r="P179" s="579">
        <v>820.09822369460801</v>
      </c>
      <c r="Q179" s="579">
        <v>820.09822369460801</v>
      </c>
      <c r="R179" s="580">
        <v>820.09822369460801</v>
      </c>
    </row>
    <row r="181" spans="2:18" ht="13.5" thickBot="1"/>
    <row r="182" spans="2:18" ht="15.75" thickBot="1">
      <c r="J182" s="563" t="s">
        <v>250</v>
      </c>
      <c r="K182" s="564">
        <v>2014</v>
      </c>
      <c r="L182" s="565">
        <v>2015</v>
      </c>
      <c r="M182" s="565">
        <v>2016</v>
      </c>
      <c r="N182" s="565">
        <v>2017</v>
      </c>
      <c r="O182" s="565">
        <v>2018</v>
      </c>
      <c r="P182" s="565">
        <v>2019</v>
      </c>
      <c r="Q182" s="565">
        <v>2020</v>
      </c>
      <c r="R182" s="566">
        <v>2021</v>
      </c>
    </row>
    <row r="183" spans="2:18" ht="13.5" thickBot="1">
      <c r="J183" s="567" t="s">
        <v>558</v>
      </c>
      <c r="K183" s="568">
        <v>248.55327191905712</v>
      </c>
      <c r="L183" s="568">
        <v>250.77930627478452</v>
      </c>
      <c r="M183" s="568">
        <v>289.38226246893385</v>
      </c>
      <c r="N183" s="568">
        <v>376.38580396793475</v>
      </c>
      <c r="O183" s="568">
        <v>365.72386133338057</v>
      </c>
      <c r="P183" s="568">
        <v>0</v>
      </c>
      <c r="Q183" s="568">
        <v>0</v>
      </c>
      <c r="R183" s="569">
        <v>0</v>
      </c>
    </row>
    <row r="184" spans="2:18">
      <c r="J184" s="570" t="s">
        <v>559</v>
      </c>
      <c r="K184" s="571">
        <v>-17.851805220067327</v>
      </c>
      <c r="L184" s="571">
        <v>-15.63364854457248</v>
      </c>
      <c r="M184" s="571">
        <v>22.97718532980948</v>
      </c>
      <c r="N184" s="571">
        <v>109.98072682881026</v>
      </c>
      <c r="O184" s="571">
        <v>99.318784194256125</v>
      </c>
      <c r="P184" s="571">
        <v>0</v>
      </c>
      <c r="Q184" s="571">
        <v>0</v>
      </c>
      <c r="R184" s="572">
        <v>0</v>
      </c>
    </row>
    <row r="185" spans="2:18" ht="13.5" thickBot="1">
      <c r="J185" s="573"/>
      <c r="K185" s="574">
        <f>K184/K188</f>
        <v>-6.7010003757340564E-2</v>
      </c>
      <c r="L185" s="574">
        <f t="shared" ref="L185:R185" si="3">L184/L188</f>
        <v>-5.8682013249592074E-2</v>
      </c>
      <c r="M185" s="574">
        <f t="shared" si="3"/>
        <v>8.624905191957033E-2</v>
      </c>
      <c r="N185" s="574">
        <f t="shared" si="3"/>
        <v>0.41283269827239505</v>
      </c>
      <c r="O185" s="574">
        <f t="shared" si="3"/>
        <v>0.3728111538294332</v>
      </c>
      <c r="P185" s="574">
        <f t="shared" si="3"/>
        <v>0</v>
      </c>
      <c r="Q185" s="574">
        <f t="shared" si="3"/>
        <v>0</v>
      </c>
      <c r="R185" s="574">
        <f t="shared" si="3"/>
        <v>0</v>
      </c>
    </row>
    <row r="186" spans="2:18">
      <c r="J186" s="570" t="s">
        <v>560</v>
      </c>
      <c r="K186" s="575"/>
      <c r="L186" s="571">
        <v>2.2181566754948463</v>
      </c>
      <c r="M186" s="571">
        <v>38.61083387438196</v>
      </c>
      <c r="N186" s="571">
        <v>87.003541499000789</v>
      </c>
      <c r="O186" s="571">
        <v>-10.661942634554137</v>
      </c>
      <c r="P186" s="571" t="s">
        <v>561</v>
      </c>
      <c r="Q186" s="571" t="s">
        <v>561</v>
      </c>
      <c r="R186" s="572" t="s">
        <v>561</v>
      </c>
    </row>
    <row r="187" spans="2:18" ht="13.5" thickBot="1">
      <c r="J187" s="573"/>
      <c r="K187" s="576"/>
      <c r="L187" s="574">
        <f>IF(L$182=0,"",L185-K185)</f>
        <v>8.3279905077484895E-3</v>
      </c>
      <c r="M187" s="574">
        <f>IF(M$182=0,"",M185-L185)</f>
        <v>0.1449310651691624</v>
      </c>
      <c r="N187" s="574">
        <f>IF(N$182=0,"",N185-M185)</f>
        <v>0.32658364635282472</v>
      </c>
      <c r="O187" s="574">
        <f>IF(O$182=0,"",O185-N185)</f>
        <v>-4.0021544442961854E-2</v>
      </c>
      <c r="P187" s="574" t="s">
        <v>561</v>
      </c>
      <c r="Q187" s="574" t="s">
        <v>561</v>
      </c>
      <c r="R187" s="577" t="s">
        <v>561</v>
      </c>
    </row>
    <row r="188" spans="2:18" ht="13.5" thickBot="1">
      <c r="J188" s="578" t="s">
        <v>313</v>
      </c>
      <c r="K188" s="579">
        <v>266.40507713912439</v>
      </c>
      <c r="L188" s="579">
        <v>266.41295481935697</v>
      </c>
      <c r="M188" s="579">
        <v>266.40507713912439</v>
      </c>
      <c r="N188" s="579">
        <v>266.40507713912439</v>
      </c>
      <c r="O188" s="579">
        <v>266.40507713912439</v>
      </c>
      <c r="P188" s="579">
        <v>266.40507713912439</v>
      </c>
      <c r="Q188" s="579">
        <v>266.40507713912439</v>
      </c>
      <c r="R188" s="580">
        <v>266.40507713912439</v>
      </c>
    </row>
    <row r="189" spans="2:18">
      <c r="P189" s="93"/>
      <c r="Q189" s="501"/>
    </row>
    <row r="190" spans="2:18">
      <c r="P190" s="93"/>
      <c r="Q190" s="501"/>
    </row>
    <row r="191" spans="2:18">
      <c r="B191" s="33" t="s">
        <v>113</v>
      </c>
      <c r="P191" s="93"/>
    </row>
    <row r="193" spans="2:17">
      <c r="C193" s="581">
        <v>2014</v>
      </c>
      <c r="D193" s="581">
        <v>2015</v>
      </c>
      <c r="E193" s="581">
        <v>2016</v>
      </c>
      <c r="F193" s="581">
        <v>2017</v>
      </c>
      <c r="G193" s="581">
        <v>2018</v>
      </c>
      <c r="H193" s="581">
        <v>2019</v>
      </c>
      <c r="I193" s="581">
        <v>2020</v>
      </c>
      <c r="J193" s="581">
        <v>2021</v>
      </c>
      <c r="Q193" s="93"/>
    </row>
    <row r="194" spans="2:17">
      <c r="B194" s="234" t="s">
        <v>562</v>
      </c>
      <c r="C194" s="582">
        <v>21.621976827238043</v>
      </c>
      <c r="D194" s="582">
        <v>23.751909355932579</v>
      </c>
      <c r="E194" s="582">
        <v>18.747257693346</v>
      </c>
      <c r="F194" s="582">
        <v>32.473829082786011</v>
      </c>
      <c r="G194" s="582">
        <v>50.451701344184364</v>
      </c>
      <c r="H194" s="582">
        <v>0</v>
      </c>
      <c r="I194" s="582">
        <v>0</v>
      </c>
      <c r="J194" s="582">
        <v>0</v>
      </c>
      <c r="Q194" s="93"/>
    </row>
    <row r="195" spans="2:17">
      <c r="B195" s="234" t="s">
        <v>563</v>
      </c>
      <c r="C195" s="582">
        <v>0</v>
      </c>
      <c r="D195" s="582">
        <v>0</v>
      </c>
      <c r="E195" s="582">
        <v>0</v>
      </c>
      <c r="F195" s="582">
        <v>0</v>
      </c>
      <c r="G195" s="582">
        <v>0</v>
      </c>
      <c r="H195" s="582">
        <v>65.237139529832206</v>
      </c>
      <c r="I195" s="582">
        <v>91.564800951554574</v>
      </c>
      <c r="J195" s="582">
        <v>61.875246548506766</v>
      </c>
      <c r="Q195" s="93"/>
    </row>
    <row r="196" spans="2:17">
      <c r="B196" s="234" t="s">
        <v>564</v>
      </c>
      <c r="C196" s="582">
        <v>27.677412792681807</v>
      </c>
      <c r="D196" s="582">
        <v>25.643842048047933</v>
      </c>
      <c r="E196" s="582">
        <v>29.44288660690675</v>
      </c>
      <c r="F196" s="582">
        <v>34.948386070546348</v>
      </c>
      <c r="G196" s="582">
        <v>36.460320438499416</v>
      </c>
      <c r="H196" s="582">
        <v>36.930731543071744</v>
      </c>
      <c r="I196" s="582">
        <v>39.926661352282089</v>
      </c>
      <c r="J196" s="582">
        <v>35.374836287088115</v>
      </c>
    </row>
    <row r="213" spans="2:6" ht="13.5" thickBot="1">
      <c r="B213" s="37" t="s">
        <v>114</v>
      </c>
    </row>
    <row r="214" spans="2:6" ht="13.5" thickBot="1">
      <c r="B214" s="583" t="s">
        <v>565</v>
      </c>
      <c r="C214" s="584"/>
      <c r="D214" s="585" t="s">
        <v>35</v>
      </c>
      <c r="E214" s="585" t="s">
        <v>36</v>
      </c>
      <c r="F214" s="585" t="s">
        <v>566</v>
      </c>
    </row>
    <row r="215" spans="2:6" ht="13.5" thickBot="1">
      <c r="B215" s="586" t="s">
        <v>567</v>
      </c>
      <c r="C215" s="587"/>
      <c r="D215" s="588">
        <v>266.39999999999998</v>
      </c>
      <c r="E215" s="588">
        <v>266.39999999999998</v>
      </c>
      <c r="F215" s="588" t="s">
        <v>394</v>
      </c>
    </row>
    <row r="216" spans="2:6" ht="13.5" thickBot="1">
      <c r="B216" s="589" t="s">
        <v>568</v>
      </c>
      <c r="C216" s="590" t="s">
        <v>569</v>
      </c>
      <c r="D216" s="591">
        <v>5.3</v>
      </c>
      <c r="E216" s="591">
        <v>-8.6999999999999993</v>
      </c>
      <c r="F216" s="591">
        <v>-14.1</v>
      </c>
    </row>
    <row r="217" spans="2:6" ht="13.5" thickBot="1">
      <c r="B217" s="592"/>
      <c r="C217" s="590" t="s">
        <v>570</v>
      </c>
      <c r="D217" s="591">
        <v>69.8</v>
      </c>
      <c r="E217" s="591">
        <v>128.9</v>
      </c>
      <c r="F217" s="591">
        <v>59.1</v>
      </c>
    </row>
    <row r="218" spans="2:6" ht="13.5" thickBot="1">
      <c r="B218" s="592"/>
      <c r="C218" s="590" t="s">
        <v>571</v>
      </c>
      <c r="D218" s="591">
        <v>-0.2</v>
      </c>
      <c r="E218" s="591">
        <v>-26.6</v>
      </c>
      <c r="F218" s="591">
        <v>-26.6</v>
      </c>
    </row>
    <row r="219" spans="2:6" ht="13.5" thickBot="1">
      <c r="B219" s="592"/>
      <c r="C219" s="590" t="s">
        <v>572</v>
      </c>
      <c r="D219" s="591" t="s">
        <v>394</v>
      </c>
      <c r="E219" s="591">
        <v>-28.8</v>
      </c>
      <c r="F219" s="591">
        <v>-28.8</v>
      </c>
    </row>
    <row r="220" spans="2:6" ht="13.5" thickBot="1">
      <c r="B220" s="593"/>
      <c r="C220" s="590" t="s">
        <v>573</v>
      </c>
      <c r="D220" s="591">
        <v>35</v>
      </c>
      <c r="E220" s="591">
        <v>34.200000000000003</v>
      </c>
      <c r="F220" s="591">
        <v>-0.8</v>
      </c>
    </row>
    <row r="221" spans="2:6" ht="13.5" thickBot="1">
      <c r="B221" s="586" t="s">
        <v>558</v>
      </c>
      <c r="C221" s="587"/>
      <c r="D221" s="588">
        <v>376.4</v>
      </c>
      <c r="E221" s="588">
        <v>365.7</v>
      </c>
      <c r="F221" s="588">
        <v>-10.7</v>
      </c>
    </row>
    <row r="222" spans="2:6" ht="13.5" thickBot="1">
      <c r="B222" s="594" t="s">
        <v>574</v>
      </c>
      <c r="C222" s="595"/>
      <c r="D222" s="596">
        <v>110</v>
      </c>
      <c r="E222" s="596">
        <v>99.3</v>
      </c>
      <c r="F222" s="596">
        <v>-10.7</v>
      </c>
    </row>
    <row r="226" spans="2:10">
      <c r="B226" s="93"/>
    </row>
    <row r="227" spans="2:10">
      <c r="B227" s="37" t="s">
        <v>116</v>
      </c>
    </row>
    <row r="228" spans="2:10">
      <c r="C228" s="581">
        <v>2014</v>
      </c>
      <c r="D228" s="581">
        <v>2015</v>
      </c>
      <c r="E228" s="581">
        <v>2016</v>
      </c>
      <c r="F228" s="581">
        <v>2017</v>
      </c>
      <c r="G228" s="581">
        <v>2018</v>
      </c>
      <c r="H228" s="581">
        <v>2019</v>
      </c>
      <c r="I228" s="581">
        <v>2020</v>
      </c>
      <c r="J228" s="581">
        <v>2021</v>
      </c>
    </row>
    <row r="229" spans="2:10">
      <c r="B229" s="234" t="s">
        <v>562</v>
      </c>
      <c r="C229" s="582">
        <v>100.59234856825358</v>
      </c>
      <c r="D229" s="582">
        <v>89.392975982174335</v>
      </c>
      <c r="E229" s="582">
        <v>60.233580366384885</v>
      </c>
      <c r="F229" s="582">
        <v>83.753433068020755</v>
      </c>
      <c r="G229" s="582">
        <v>75.498775431755575</v>
      </c>
      <c r="H229" s="582">
        <v>0</v>
      </c>
      <c r="I229" s="582">
        <v>0</v>
      </c>
      <c r="J229" s="582">
        <v>0</v>
      </c>
    </row>
    <row r="230" spans="2:10">
      <c r="B230" s="234" t="s">
        <v>563</v>
      </c>
      <c r="C230" s="582">
        <v>0</v>
      </c>
      <c r="D230" s="582">
        <v>0</v>
      </c>
      <c r="E230" s="582">
        <v>0</v>
      </c>
      <c r="F230" s="582">
        <v>0</v>
      </c>
      <c r="G230" s="582">
        <v>0</v>
      </c>
      <c r="H230" s="582">
        <v>105.16237859487012</v>
      </c>
      <c r="I230" s="582">
        <v>125.2892867548847</v>
      </c>
      <c r="J230" s="582">
        <v>102.40997409366214</v>
      </c>
    </row>
    <row r="231" spans="2:10">
      <c r="B231" s="234" t="s">
        <v>564</v>
      </c>
      <c r="C231" s="582">
        <v>85.116941025279914</v>
      </c>
      <c r="D231" s="582">
        <v>87.792342076661967</v>
      </c>
      <c r="E231" s="582">
        <v>89.823811081500637</v>
      </c>
      <c r="F231" s="582">
        <v>104.23512657732515</v>
      </c>
      <c r="G231" s="582">
        <v>115.42110938193775</v>
      </c>
      <c r="H231" s="582">
        <v>114.51185321343793</v>
      </c>
      <c r="I231" s="582">
        <v>123.40566462479731</v>
      </c>
      <c r="J231" s="582">
        <v>99.791375713667406</v>
      </c>
    </row>
    <row r="247" spans="2:6">
      <c r="B247" s="597"/>
    </row>
    <row r="248" spans="2:6">
      <c r="B248" s="597"/>
    </row>
    <row r="249" spans="2:6">
      <c r="B249" s="37" t="s">
        <v>117</v>
      </c>
    </row>
    <row r="250" spans="2:6" ht="13.5" thickBot="1">
      <c r="B250" s="162"/>
    </row>
    <row r="251" spans="2:6" ht="13.5" thickBot="1">
      <c r="B251" s="583" t="s">
        <v>565</v>
      </c>
      <c r="C251" s="584"/>
      <c r="D251" s="585" t="s">
        <v>35</v>
      </c>
      <c r="E251" s="585" t="s">
        <v>36</v>
      </c>
      <c r="F251" s="585" t="s">
        <v>566</v>
      </c>
    </row>
    <row r="252" spans="2:6" ht="13.5" thickBot="1">
      <c r="B252" s="586" t="s">
        <v>567</v>
      </c>
      <c r="C252" s="587"/>
      <c r="D252" s="588">
        <v>820.1</v>
      </c>
      <c r="E252" s="588">
        <v>820.1</v>
      </c>
      <c r="F252" s="588" t="s">
        <v>394</v>
      </c>
    </row>
    <row r="253" spans="2:6" ht="13.5" thickBot="1">
      <c r="B253" s="589" t="s">
        <v>568</v>
      </c>
      <c r="C253" s="590" t="s">
        <v>575</v>
      </c>
      <c r="D253" s="591">
        <v>335.2</v>
      </c>
      <c r="E253" s="591">
        <v>201.7</v>
      </c>
      <c r="F253" s="591">
        <v>-133.5</v>
      </c>
    </row>
    <row r="254" spans="2:6" ht="13.5" thickBot="1">
      <c r="B254" s="592"/>
      <c r="C254" s="590" t="s">
        <v>576</v>
      </c>
      <c r="D254" s="591">
        <v>-750.3</v>
      </c>
      <c r="E254" s="591">
        <v>-323.89999999999998</v>
      </c>
      <c r="F254" s="591">
        <v>426.4</v>
      </c>
    </row>
    <row r="255" spans="2:6" ht="13.5" thickBot="1">
      <c r="B255" s="592"/>
      <c r="C255" s="590" t="s">
        <v>577</v>
      </c>
      <c r="D255" s="591">
        <v>-1.1000000000000001</v>
      </c>
      <c r="E255" s="591">
        <v>-1.1000000000000001</v>
      </c>
      <c r="F255" s="591"/>
    </row>
    <row r="256" spans="2:6" ht="13.5" thickBot="1">
      <c r="B256" s="592"/>
      <c r="C256" s="590" t="s">
        <v>578</v>
      </c>
      <c r="D256" s="591">
        <v>138.5</v>
      </c>
      <c r="E256" s="591">
        <v>138.5</v>
      </c>
      <c r="F256" s="591"/>
    </row>
    <row r="257" spans="2:6" ht="13.5" thickBot="1">
      <c r="B257" s="593"/>
      <c r="C257" s="590" t="s">
        <v>579</v>
      </c>
      <c r="D257" s="591">
        <v>194.7</v>
      </c>
      <c r="E257" s="591">
        <v>-93</v>
      </c>
      <c r="F257" s="591">
        <v>-287.7</v>
      </c>
    </row>
    <row r="258" spans="2:6" ht="13.5" thickBot="1">
      <c r="B258" s="586" t="s">
        <v>558</v>
      </c>
      <c r="C258" s="587"/>
      <c r="D258" s="588">
        <v>737.1</v>
      </c>
      <c r="E258" s="588">
        <v>742.3</v>
      </c>
      <c r="F258" s="588">
        <v>5.3</v>
      </c>
    </row>
    <row r="259" spans="2:6" ht="13.5" thickBot="1">
      <c r="B259" s="594" t="s">
        <v>574</v>
      </c>
      <c r="C259" s="595"/>
      <c r="D259" s="596">
        <v>-83</v>
      </c>
      <c r="E259" s="596">
        <v>-77.8</v>
      </c>
      <c r="F259" s="596">
        <v>5.3</v>
      </c>
    </row>
    <row r="262" spans="2:6">
      <c r="B262" s="93"/>
    </row>
  </sheetData>
  <mergeCells count="162">
    <mergeCell ref="B258:C258"/>
    <mergeCell ref="B259:C259"/>
    <mergeCell ref="B216:B220"/>
    <mergeCell ref="B221:C221"/>
    <mergeCell ref="B222:C222"/>
    <mergeCell ref="B251:C251"/>
    <mergeCell ref="B252:C252"/>
    <mergeCell ref="B253:B257"/>
    <mergeCell ref="J175:J176"/>
    <mergeCell ref="J177:J178"/>
    <mergeCell ref="J184:J185"/>
    <mergeCell ref="J186:J187"/>
    <mergeCell ref="B214:C214"/>
    <mergeCell ref="B215:C215"/>
    <mergeCell ref="F138:F139"/>
    <mergeCell ref="G138:G139"/>
    <mergeCell ref="J138:J139"/>
    <mergeCell ref="K138:K139"/>
    <mergeCell ref="L138:L139"/>
    <mergeCell ref="M138:M139"/>
    <mergeCell ref="C132:C133"/>
    <mergeCell ref="D132:D133"/>
    <mergeCell ref="E132:E133"/>
    <mergeCell ref="C138:C139"/>
    <mergeCell ref="D138:D139"/>
    <mergeCell ref="E138:E139"/>
    <mergeCell ref="J91:J92"/>
    <mergeCell ref="M91:M92"/>
    <mergeCell ref="M93:M96"/>
    <mergeCell ref="C130:C131"/>
    <mergeCell ref="D130:D131"/>
    <mergeCell ref="E130:E131"/>
    <mergeCell ref="N44:O44"/>
    <mergeCell ref="N45:O45"/>
    <mergeCell ref="N46:O46"/>
    <mergeCell ref="N47:O47"/>
    <mergeCell ref="N48:O48"/>
    <mergeCell ref="I49:N49"/>
    <mergeCell ref="N31:O31"/>
    <mergeCell ref="N32:O32"/>
    <mergeCell ref="N33:O33"/>
    <mergeCell ref="N34:O34"/>
    <mergeCell ref="N35:O35"/>
    <mergeCell ref="I36:N36"/>
    <mergeCell ref="R29:T29"/>
    <mergeCell ref="U29:AA29"/>
    <mergeCell ref="R30:T30"/>
    <mergeCell ref="U30:V30"/>
    <mergeCell ref="W30:X30"/>
    <mergeCell ref="Y30:Z30"/>
    <mergeCell ref="Q27:T27"/>
    <mergeCell ref="U27:W27"/>
    <mergeCell ref="Y27:AA27"/>
    <mergeCell ref="Q28:T28"/>
    <mergeCell ref="U28:W28"/>
    <mergeCell ref="Y28:Z28"/>
    <mergeCell ref="Q25:R25"/>
    <mergeCell ref="S25:T25"/>
    <mergeCell ref="U25:W25"/>
    <mergeCell ref="Y25:Z25"/>
    <mergeCell ref="Q26:R26"/>
    <mergeCell ref="S26:T26"/>
    <mergeCell ref="U26:W26"/>
    <mergeCell ref="Y26:Z26"/>
    <mergeCell ref="Y22:Z23"/>
    <mergeCell ref="AA22:AA23"/>
    <mergeCell ref="Q23:R23"/>
    <mergeCell ref="Q24:R24"/>
    <mergeCell ref="S24:T24"/>
    <mergeCell ref="U24:W24"/>
    <mergeCell ref="Y24:Z24"/>
    <mergeCell ref="I22:J22"/>
    <mergeCell ref="M22:N22"/>
    <mergeCell ref="Q22:R22"/>
    <mergeCell ref="S22:T23"/>
    <mergeCell ref="U22:W23"/>
    <mergeCell ref="X22:X23"/>
    <mergeCell ref="I21:J21"/>
    <mergeCell ref="M21:O21"/>
    <mergeCell ref="Q21:R21"/>
    <mergeCell ref="S21:T21"/>
    <mergeCell ref="U21:W21"/>
    <mergeCell ref="Y21:Z21"/>
    <mergeCell ref="M19:N19"/>
    <mergeCell ref="Q19:R19"/>
    <mergeCell ref="S19:T19"/>
    <mergeCell ref="U19:W19"/>
    <mergeCell ref="Y19:Z19"/>
    <mergeCell ref="M20:N20"/>
    <mergeCell ref="Q20:R20"/>
    <mergeCell ref="S20:T20"/>
    <mergeCell ref="U20:W20"/>
    <mergeCell ref="Y20:Z20"/>
    <mergeCell ref="AA16:AA17"/>
    <mergeCell ref="M17:N17"/>
    <mergeCell ref="M18:N18"/>
    <mergeCell ref="Q18:R18"/>
    <mergeCell ref="S18:T18"/>
    <mergeCell ref="U18:W18"/>
    <mergeCell ref="Y18:Z18"/>
    <mergeCell ref="M16:N16"/>
    <mergeCell ref="Q16:R17"/>
    <mergeCell ref="S16:T17"/>
    <mergeCell ref="U16:W17"/>
    <mergeCell ref="X16:X17"/>
    <mergeCell ref="Y16:Z17"/>
    <mergeCell ref="S14:T15"/>
    <mergeCell ref="U14:W15"/>
    <mergeCell ref="X14:X15"/>
    <mergeCell ref="Y14:Z15"/>
    <mergeCell ref="AA14:AA15"/>
    <mergeCell ref="M15:N15"/>
    <mergeCell ref="X11:X13"/>
    <mergeCell ref="Y11:Z13"/>
    <mergeCell ref="AA11:AA13"/>
    <mergeCell ref="Q12:R12"/>
    <mergeCell ref="J13:J14"/>
    <mergeCell ref="L13:L14"/>
    <mergeCell ref="M13:N14"/>
    <mergeCell ref="O13:O14"/>
    <mergeCell ref="Q13:R13"/>
    <mergeCell ref="Q14:R15"/>
    <mergeCell ref="Y9:Z10"/>
    <mergeCell ref="AA9:AA10"/>
    <mergeCell ref="M10:N10"/>
    <mergeCell ref="Q10:R10"/>
    <mergeCell ref="L11:L12"/>
    <mergeCell ref="M11:N12"/>
    <mergeCell ref="O11:O12"/>
    <mergeCell ref="Q11:R11"/>
    <mergeCell ref="S11:T13"/>
    <mergeCell ref="U11:W13"/>
    <mergeCell ref="U7:W8"/>
    <mergeCell ref="X7:X8"/>
    <mergeCell ref="Y7:Z8"/>
    <mergeCell ref="AA7:AA8"/>
    <mergeCell ref="Q8:R8"/>
    <mergeCell ref="M9:N9"/>
    <mergeCell ref="Q9:R9"/>
    <mergeCell ref="S9:T10"/>
    <mergeCell ref="U9:W10"/>
    <mergeCell ref="X9:X10"/>
    <mergeCell ref="Y5:Y6"/>
    <mergeCell ref="Z5:AA6"/>
    <mergeCell ref="Q6:R6"/>
    <mergeCell ref="J7:J8"/>
    <mergeCell ref="K7:K8"/>
    <mergeCell ref="L7:L8"/>
    <mergeCell ref="M7:N8"/>
    <mergeCell ref="O7:O8"/>
    <mergeCell ref="Q7:R7"/>
    <mergeCell ref="S7:T8"/>
    <mergeCell ref="A1:XFD1"/>
    <mergeCell ref="J5:J6"/>
    <mergeCell ref="K5:K6"/>
    <mergeCell ref="L5:L6"/>
    <mergeCell ref="M5:M6"/>
    <mergeCell ref="N5:O6"/>
    <mergeCell ref="Q5:R5"/>
    <mergeCell ref="S5:S6"/>
    <mergeCell ref="T5:U6"/>
    <mergeCell ref="V5:X6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16"/>
  <sheetViews>
    <sheetView zoomScale="70" zoomScaleNormal="70" workbookViewId="0">
      <selection activeCell="S180" sqref="S180"/>
    </sheetView>
  </sheetViews>
  <sheetFormatPr defaultRowHeight="12.75"/>
  <cols>
    <col min="2" max="2" width="91" bestFit="1" customWidth="1"/>
    <col min="3" max="3" width="22.25" bestFit="1" customWidth="1"/>
    <col min="4" max="4" width="17.25" bestFit="1" customWidth="1"/>
    <col min="5" max="5" width="12.625" bestFit="1" customWidth="1"/>
    <col min="6" max="6" width="10.375" bestFit="1" customWidth="1"/>
    <col min="7" max="7" width="9.25" bestFit="1" customWidth="1"/>
    <col min="8" max="8" width="5.875" bestFit="1" customWidth="1"/>
    <col min="9" max="9" width="9.25" bestFit="1" customWidth="1"/>
    <col min="10" max="10" width="62.5" bestFit="1" customWidth="1"/>
    <col min="12" max="12" width="102.5" bestFit="1" customWidth="1"/>
    <col min="13" max="13" width="25.125" bestFit="1" customWidth="1"/>
    <col min="14" max="14" width="13" bestFit="1" customWidth="1"/>
    <col min="15" max="15" width="10.875" bestFit="1" customWidth="1"/>
    <col min="16" max="16" width="21.5" bestFit="1" customWidth="1"/>
    <col min="17" max="17" width="11.25" bestFit="1" customWidth="1"/>
    <col min="18" max="18" width="9.25" bestFit="1" customWidth="1"/>
    <col min="19" max="19" width="11" bestFit="1" customWidth="1"/>
    <col min="20" max="20" width="9.25" bestFit="1" customWidth="1"/>
    <col min="21" max="24" width="5.875" bestFit="1" customWidth="1"/>
    <col min="29" max="29" width="9" customWidth="1"/>
  </cols>
  <sheetData>
    <row r="1" spans="1:20" s="3" customFormat="1" ht="56.85" customHeight="1"/>
    <row r="2" spans="1:20">
      <c r="A2" s="1"/>
    </row>
    <row r="4" spans="1:20">
      <c r="B4" s="35" t="s">
        <v>118</v>
      </c>
      <c r="L4" s="35" t="s">
        <v>120</v>
      </c>
    </row>
    <row r="5" spans="1:20">
      <c r="B5" s="35"/>
      <c r="L5" s="501"/>
    </row>
    <row r="6" spans="1:20">
      <c r="B6" s="357" t="s">
        <v>418</v>
      </c>
      <c r="C6" s="371" t="s">
        <v>419</v>
      </c>
      <c r="D6" s="372" t="s">
        <v>420</v>
      </c>
      <c r="E6" s="372" t="s">
        <v>421</v>
      </c>
      <c r="F6" s="372" t="s">
        <v>580</v>
      </c>
      <c r="G6" s="373" t="s">
        <v>581</v>
      </c>
      <c r="H6" s="373" t="s">
        <v>582</v>
      </c>
      <c r="I6" s="373"/>
      <c r="L6" s="374" t="s">
        <v>418</v>
      </c>
      <c r="M6" s="262"/>
      <c r="N6" s="371" t="s">
        <v>419</v>
      </c>
      <c r="O6" s="372" t="s">
        <v>420</v>
      </c>
      <c r="P6" s="372" t="s">
        <v>421</v>
      </c>
      <c r="Q6" s="372" t="s">
        <v>580</v>
      </c>
      <c r="R6" s="373" t="s">
        <v>581</v>
      </c>
      <c r="S6" s="373" t="s">
        <v>582</v>
      </c>
      <c r="T6" s="373"/>
    </row>
    <row r="7" spans="1:20">
      <c r="B7" s="357" t="s">
        <v>426</v>
      </c>
      <c r="C7" s="371"/>
      <c r="D7" s="372"/>
      <c r="E7" s="372"/>
      <c r="F7" s="372"/>
      <c r="G7" s="373"/>
      <c r="H7" s="373"/>
      <c r="I7" s="373"/>
      <c r="L7" s="374" t="s">
        <v>426</v>
      </c>
      <c r="M7" s="262"/>
      <c r="N7" s="371"/>
      <c r="O7" s="372"/>
      <c r="P7" s="372"/>
      <c r="Q7" s="372"/>
      <c r="R7" s="373"/>
      <c r="S7" s="373"/>
      <c r="T7" s="373"/>
    </row>
    <row r="8" spans="1:20">
      <c r="B8" s="376" t="s">
        <v>583</v>
      </c>
      <c r="C8" s="377" t="s">
        <v>584</v>
      </c>
      <c r="D8" s="598" t="s">
        <v>430</v>
      </c>
      <c r="E8" s="598" t="s">
        <v>434</v>
      </c>
      <c r="F8" s="598" t="s">
        <v>585</v>
      </c>
      <c r="G8" s="379"/>
      <c r="H8" s="379"/>
      <c r="I8" s="599"/>
      <c r="L8" s="380" t="s">
        <v>583</v>
      </c>
      <c r="M8" s="381"/>
      <c r="N8" s="377" t="s">
        <v>584</v>
      </c>
      <c r="O8" s="600" t="s">
        <v>586</v>
      </c>
      <c r="P8" s="600" t="s">
        <v>434</v>
      </c>
      <c r="Q8" s="600" t="s">
        <v>587</v>
      </c>
      <c r="R8" s="379"/>
      <c r="S8" s="379"/>
      <c r="T8" s="599"/>
    </row>
    <row r="9" spans="1:20" ht="36">
      <c r="B9" s="89"/>
      <c r="C9" s="377"/>
      <c r="D9" s="598"/>
      <c r="E9" s="598"/>
      <c r="F9" s="598"/>
      <c r="G9" s="379" t="s">
        <v>432</v>
      </c>
      <c r="H9" s="379"/>
      <c r="I9" s="599" t="s">
        <v>433</v>
      </c>
      <c r="L9" s="601"/>
      <c r="M9" s="602"/>
      <c r="N9" s="377"/>
      <c r="O9" s="600"/>
      <c r="P9" s="600"/>
      <c r="Q9" s="600"/>
      <c r="R9" s="379" t="s">
        <v>432</v>
      </c>
      <c r="S9" s="379"/>
      <c r="T9" s="599" t="s">
        <v>433</v>
      </c>
    </row>
    <row r="10" spans="1:20" ht="13.5" thickBot="1">
      <c r="B10" s="75"/>
      <c r="C10" s="383"/>
      <c r="D10" s="598"/>
      <c r="E10" s="598"/>
      <c r="F10" s="598"/>
      <c r="G10" s="385"/>
      <c r="H10" s="385"/>
      <c r="I10" s="603"/>
      <c r="L10" s="386"/>
      <c r="M10" s="387"/>
      <c r="N10" s="383"/>
      <c r="O10" s="604"/>
      <c r="P10" s="604"/>
      <c r="Q10" s="604"/>
      <c r="R10" s="385"/>
      <c r="S10" s="385"/>
      <c r="T10" s="603"/>
    </row>
    <row r="11" spans="1:20" ht="13.5" thickBot="1">
      <c r="B11" s="605" t="s">
        <v>588</v>
      </c>
      <c r="C11" s="278">
        <v>412</v>
      </c>
      <c r="D11" s="286">
        <v>380</v>
      </c>
      <c r="E11" s="443">
        <v>58</v>
      </c>
      <c r="F11" s="443">
        <v>0</v>
      </c>
      <c r="G11" s="444">
        <f>D11-C11</f>
        <v>-32</v>
      </c>
      <c r="H11" s="392"/>
      <c r="I11" s="393">
        <f>(D11+E11)-C11</f>
        <v>26</v>
      </c>
      <c r="L11" s="606" t="s">
        <v>435</v>
      </c>
      <c r="M11" s="607"/>
      <c r="N11" s="278">
        <v>412</v>
      </c>
      <c r="O11" s="286">
        <v>380</v>
      </c>
      <c r="P11" s="443">
        <v>58</v>
      </c>
      <c r="Q11" s="443">
        <v>0</v>
      </c>
      <c r="R11" s="444">
        <f>O11-N11</f>
        <v>-32</v>
      </c>
      <c r="S11" s="392"/>
      <c r="T11" s="393">
        <f>(O11+P11)-N11</f>
        <v>26</v>
      </c>
    </row>
    <row r="12" spans="1:20">
      <c r="B12" s="608" t="s">
        <v>589</v>
      </c>
      <c r="C12" s="609">
        <v>555</v>
      </c>
      <c r="D12" s="610">
        <v>388</v>
      </c>
      <c r="E12" s="401">
        <v>31</v>
      </c>
      <c r="F12" s="401">
        <v>197</v>
      </c>
      <c r="G12" s="402">
        <f>D12-C12</f>
        <v>-167</v>
      </c>
      <c r="H12" s="403"/>
      <c r="I12" s="418">
        <f>(D12+E12)-C12</f>
        <v>-136</v>
      </c>
      <c r="L12" s="611" t="s">
        <v>590</v>
      </c>
      <c r="M12" s="608"/>
      <c r="N12" s="612">
        <v>483</v>
      </c>
      <c r="O12" s="610">
        <v>387</v>
      </c>
      <c r="P12" s="401">
        <v>31</v>
      </c>
      <c r="Q12" s="401">
        <v>197</v>
      </c>
      <c r="R12" s="402">
        <f>O12-N12</f>
        <v>-96</v>
      </c>
      <c r="S12" s="403"/>
      <c r="T12" s="418">
        <f>(O12+P12)-N12</f>
        <v>-65</v>
      </c>
    </row>
    <row r="13" spans="1:20" ht="13.5" thickBot="1">
      <c r="B13" s="613"/>
      <c r="C13" s="614"/>
      <c r="D13" s="615"/>
      <c r="E13" s="414"/>
      <c r="F13" s="414"/>
      <c r="G13" s="415"/>
      <c r="H13" s="416"/>
      <c r="I13" s="422"/>
      <c r="L13" s="616"/>
      <c r="M13" s="613"/>
      <c r="N13" s="617"/>
      <c r="O13" s="615"/>
      <c r="P13" s="414"/>
      <c r="Q13" s="414"/>
      <c r="R13" s="415"/>
      <c r="S13" s="416"/>
      <c r="T13" s="422"/>
    </row>
    <row r="14" spans="1:20">
      <c r="B14" s="608" t="s">
        <v>591</v>
      </c>
      <c r="C14" s="609">
        <v>150</v>
      </c>
      <c r="D14" s="610">
        <v>221</v>
      </c>
      <c r="E14" s="401">
        <v>10</v>
      </c>
      <c r="F14" s="401">
        <v>23</v>
      </c>
      <c r="G14" s="402">
        <f>D14-C14</f>
        <v>71</v>
      </c>
      <c r="H14" s="403"/>
      <c r="I14" s="418">
        <f>(D14+E14)-C14</f>
        <v>81</v>
      </c>
      <c r="L14" s="611" t="s">
        <v>592</v>
      </c>
      <c r="M14" s="608"/>
      <c r="N14" s="612">
        <v>159</v>
      </c>
      <c r="O14" s="610">
        <v>221</v>
      </c>
      <c r="P14" s="401">
        <v>10</v>
      </c>
      <c r="Q14" s="401">
        <v>23</v>
      </c>
      <c r="R14" s="402">
        <f>O14-N14</f>
        <v>62</v>
      </c>
      <c r="S14" s="403"/>
      <c r="T14" s="418">
        <f>(O14+P14)-N14</f>
        <v>72</v>
      </c>
    </row>
    <row r="15" spans="1:20" ht="13.5" thickBot="1">
      <c r="B15" s="613"/>
      <c r="C15" s="614"/>
      <c r="D15" s="615"/>
      <c r="E15" s="414"/>
      <c r="F15" s="414"/>
      <c r="G15" s="415"/>
      <c r="H15" s="416"/>
      <c r="I15" s="422"/>
      <c r="L15" s="616"/>
      <c r="M15" s="613"/>
      <c r="N15" s="617"/>
      <c r="O15" s="615"/>
      <c r="P15" s="414"/>
      <c r="Q15" s="414"/>
      <c r="R15" s="415"/>
      <c r="S15" s="416"/>
      <c r="T15" s="422"/>
    </row>
    <row r="16" spans="1:20" ht="13.5" thickBot="1">
      <c r="B16" s="618" t="s">
        <v>593</v>
      </c>
      <c r="C16" s="305">
        <v>968</v>
      </c>
      <c r="D16" s="299">
        <v>192</v>
      </c>
      <c r="E16" s="443">
        <v>40</v>
      </c>
      <c r="F16" s="443">
        <v>198</v>
      </c>
      <c r="G16" s="444">
        <f t="shared" ref="G16:G21" si="0">D16-C16</f>
        <v>-776</v>
      </c>
      <c r="H16" s="392"/>
      <c r="I16" s="393">
        <f>(D16+E16)-C16</f>
        <v>-736</v>
      </c>
      <c r="L16" s="619" t="s">
        <v>593</v>
      </c>
      <c r="M16" s="620"/>
      <c r="N16" s="621">
        <v>820</v>
      </c>
      <c r="O16" s="299">
        <v>192</v>
      </c>
      <c r="P16" s="443">
        <v>40</v>
      </c>
      <c r="Q16" s="443">
        <v>198</v>
      </c>
      <c r="R16" s="444">
        <f t="shared" ref="R16:R21" si="1">O16-N16</f>
        <v>-628</v>
      </c>
      <c r="S16" s="392"/>
      <c r="T16" s="393">
        <f>(O16+P16)-N16</f>
        <v>-588</v>
      </c>
    </row>
    <row r="17" spans="2:20" ht="13.5" thickBot="1">
      <c r="B17" s="622" t="s">
        <v>594</v>
      </c>
      <c r="C17" s="305">
        <v>42</v>
      </c>
      <c r="D17" s="299">
        <v>5</v>
      </c>
      <c r="E17" s="443">
        <v>0</v>
      </c>
      <c r="F17" s="443">
        <v>0</v>
      </c>
      <c r="G17" s="444">
        <f t="shared" si="0"/>
        <v>-37</v>
      </c>
      <c r="H17" s="392"/>
      <c r="I17" s="393">
        <f>(D17+E17)-C17</f>
        <v>-37</v>
      </c>
      <c r="L17" s="619" t="s">
        <v>594</v>
      </c>
      <c r="M17" s="620"/>
      <c r="N17" s="621">
        <v>29</v>
      </c>
      <c r="O17" s="299">
        <v>5</v>
      </c>
      <c r="P17" s="443">
        <v>0</v>
      </c>
      <c r="Q17" s="443">
        <v>0</v>
      </c>
      <c r="R17" s="444">
        <f t="shared" si="1"/>
        <v>-24</v>
      </c>
      <c r="S17" s="392"/>
      <c r="T17" s="393">
        <f>(O17+P17)-N17</f>
        <v>-24</v>
      </c>
    </row>
    <row r="18" spans="2:20" ht="13.5" thickBot="1">
      <c r="B18" s="510" t="s">
        <v>595</v>
      </c>
      <c r="C18" s="443">
        <v>59</v>
      </c>
      <c r="D18" s="299">
        <v>43</v>
      </c>
      <c r="E18" s="443" t="s">
        <v>488</v>
      </c>
      <c r="F18" s="443" t="s">
        <v>488</v>
      </c>
      <c r="G18" s="444">
        <f t="shared" si="0"/>
        <v>-16</v>
      </c>
      <c r="H18" s="392"/>
      <c r="I18" s="393">
        <f>(D18-C18)</f>
        <v>-16</v>
      </c>
      <c r="L18" s="623" t="s">
        <v>596</v>
      </c>
      <c r="M18" s="623"/>
      <c r="N18" s="443">
        <v>59</v>
      </c>
      <c r="O18" s="299">
        <v>43</v>
      </c>
      <c r="P18" s="443" t="s">
        <v>488</v>
      </c>
      <c r="Q18" s="443" t="s">
        <v>488</v>
      </c>
      <c r="R18" s="444">
        <f t="shared" si="1"/>
        <v>-16</v>
      </c>
      <c r="S18" s="392"/>
      <c r="T18" s="393">
        <f>O18-N18</f>
        <v>-16</v>
      </c>
    </row>
    <row r="19" spans="2:20" ht="13.5" thickBot="1">
      <c r="B19" s="605" t="s">
        <v>597</v>
      </c>
      <c r="C19" s="278">
        <v>959</v>
      </c>
      <c r="D19" s="286">
        <v>924</v>
      </c>
      <c r="E19" s="443" t="s">
        <v>488</v>
      </c>
      <c r="F19" s="443" t="s">
        <v>488</v>
      </c>
      <c r="G19" s="444">
        <f t="shared" si="0"/>
        <v>-35</v>
      </c>
      <c r="H19" s="392"/>
      <c r="I19" s="393">
        <f>D19-C19</f>
        <v>-35</v>
      </c>
      <c r="L19" s="606" t="s">
        <v>598</v>
      </c>
      <c r="M19" s="607"/>
      <c r="N19" s="278">
        <v>959</v>
      </c>
      <c r="O19" s="286">
        <v>924</v>
      </c>
      <c r="P19" s="443" t="s">
        <v>488</v>
      </c>
      <c r="Q19" s="443" t="s">
        <v>488</v>
      </c>
      <c r="R19" s="444">
        <f t="shared" si="1"/>
        <v>-35</v>
      </c>
      <c r="S19" s="392"/>
      <c r="T19" s="393">
        <f>O19-N19</f>
        <v>-35</v>
      </c>
    </row>
    <row r="20" spans="2:20" ht="13.5" thickBot="1">
      <c r="B20" s="624" t="s">
        <v>599</v>
      </c>
      <c r="C20" s="625">
        <v>579</v>
      </c>
      <c r="D20" s="626">
        <v>402</v>
      </c>
      <c r="E20" s="443">
        <v>40</v>
      </c>
      <c r="F20" s="443">
        <v>0</v>
      </c>
      <c r="G20" s="444">
        <f t="shared" si="0"/>
        <v>-177</v>
      </c>
      <c r="H20" s="392"/>
      <c r="I20" s="393">
        <f>D20-C20</f>
        <v>-177</v>
      </c>
      <c r="L20" s="606" t="s">
        <v>599</v>
      </c>
      <c r="M20" s="607"/>
      <c r="N20" s="625">
        <v>579</v>
      </c>
      <c r="O20" s="626">
        <v>402</v>
      </c>
      <c r="P20" s="443">
        <v>40</v>
      </c>
      <c r="Q20" s="443">
        <v>0</v>
      </c>
      <c r="R20" s="444">
        <f t="shared" si="1"/>
        <v>-177</v>
      </c>
      <c r="S20" s="392"/>
      <c r="T20" s="393">
        <f>(O20+P20)-N20</f>
        <v>-137</v>
      </c>
    </row>
    <row r="21" spans="2:20" ht="13.5" thickBot="1">
      <c r="B21" s="627" t="s">
        <v>324</v>
      </c>
      <c r="C21" s="628">
        <f>SUM(C11:C20)</f>
        <v>3724</v>
      </c>
      <c r="D21" s="628">
        <f>SUM(D11:D20)</f>
        <v>2555</v>
      </c>
      <c r="E21" s="628">
        <f>SUM(E11:E20)</f>
        <v>179</v>
      </c>
      <c r="F21" s="628">
        <f>SUM(F11:F20)</f>
        <v>418</v>
      </c>
      <c r="G21" s="444">
        <f t="shared" si="0"/>
        <v>-1169</v>
      </c>
      <c r="H21" s="392"/>
      <c r="I21" s="454">
        <f>(D21+E21)-C21</f>
        <v>-990</v>
      </c>
      <c r="L21" s="366" t="s">
        <v>324</v>
      </c>
      <c r="M21" s="472"/>
      <c r="N21" s="478">
        <f>SUM(N11:N20)</f>
        <v>3500</v>
      </c>
      <c r="O21" s="478">
        <f>SUM(O11:O20)</f>
        <v>2554</v>
      </c>
      <c r="P21" s="478">
        <f>SUM(P11:P20)</f>
        <v>179</v>
      </c>
      <c r="Q21" s="478">
        <f>SUM(Q11:Q20)</f>
        <v>418</v>
      </c>
      <c r="R21" s="444">
        <f t="shared" si="1"/>
        <v>-946</v>
      </c>
      <c r="S21" s="392"/>
      <c r="T21" s="393">
        <f>(O21+P21)-N21</f>
        <v>-767</v>
      </c>
    </row>
    <row r="22" spans="2:20" ht="13.5" thickBot="1">
      <c r="B22" s="449" t="s">
        <v>600</v>
      </c>
      <c r="C22" s="479"/>
      <c r="D22" s="629">
        <v>-239</v>
      </c>
      <c r="E22" s="478">
        <v>-53</v>
      </c>
      <c r="F22" s="478">
        <v>0</v>
      </c>
      <c r="G22" s="444"/>
      <c r="H22" s="391"/>
      <c r="I22" s="392"/>
      <c r="L22" s="449" t="s">
        <v>600</v>
      </c>
      <c r="M22" s="450"/>
      <c r="N22" s="479"/>
      <c r="O22" s="629">
        <v>-239</v>
      </c>
      <c r="P22" s="478">
        <v>-53</v>
      </c>
      <c r="Q22" s="478">
        <v>0</v>
      </c>
      <c r="R22" s="444"/>
      <c r="S22" s="391"/>
      <c r="T22" s="392"/>
    </row>
    <row r="23" spans="2:20" ht="13.5" thickBot="1">
      <c r="B23" s="449" t="s">
        <v>461</v>
      </c>
      <c r="C23" s="479"/>
      <c r="D23" s="630">
        <v>2316</v>
      </c>
      <c r="E23" s="478">
        <v>126</v>
      </c>
      <c r="F23" s="478">
        <v>418</v>
      </c>
      <c r="G23" s="486">
        <f>D23-C21</f>
        <v>-1408</v>
      </c>
      <c r="H23" s="392"/>
      <c r="I23" s="454">
        <f>(D23+E23)-C21</f>
        <v>-1282</v>
      </c>
      <c r="L23" s="449" t="s">
        <v>461</v>
      </c>
      <c r="M23" s="450"/>
      <c r="N23" s="479"/>
      <c r="O23" s="630">
        <v>2316</v>
      </c>
      <c r="P23" s="478">
        <v>126</v>
      </c>
      <c r="Q23" s="478">
        <v>418</v>
      </c>
      <c r="R23" s="486">
        <f>O23-N21</f>
        <v>-1184</v>
      </c>
      <c r="S23" s="392"/>
      <c r="T23" s="454">
        <f>(O23+P23)-N21</f>
        <v>-1058</v>
      </c>
    </row>
    <row r="24" spans="2:20" ht="13.5" thickBot="1">
      <c r="B24" s="487" t="s">
        <v>601</v>
      </c>
      <c r="C24" s="631">
        <v>-166</v>
      </c>
      <c r="D24" s="480"/>
      <c r="E24" s="481"/>
      <c r="F24" s="481"/>
      <c r="G24" s="481"/>
      <c r="H24" s="481"/>
      <c r="I24" s="482"/>
      <c r="L24" s="487" t="s">
        <v>601</v>
      </c>
      <c r="M24" s="488">
        <v>-166</v>
      </c>
      <c r="N24" s="490"/>
      <c r="O24" s="480"/>
      <c r="P24" s="481"/>
      <c r="Q24" s="481"/>
      <c r="R24" s="481"/>
      <c r="S24" s="481"/>
      <c r="T24" s="482"/>
    </row>
    <row r="25" spans="2:20" ht="13.5" thickBot="1">
      <c r="B25" s="358" t="s">
        <v>461</v>
      </c>
      <c r="C25" s="369">
        <v>3558</v>
      </c>
      <c r="D25" s="630">
        <v>2316</v>
      </c>
      <c r="E25" s="478">
        <v>126</v>
      </c>
      <c r="F25" s="478">
        <v>418</v>
      </c>
      <c r="G25" s="486">
        <f>D25-C25</f>
        <v>-1242</v>
      </c>
      <c r="H25" s="392"/>
      <c r="I25" s="454">
        <f>(D25+E25)-C25</f>
        <v>-1116</v>
      </c>
      <c r="L25" s="358" t="s">
        <v>461</v>
      </c>
      <c r="M25" s="473">
        <v>3337</v>
      </c>
      <c r="N25" s="474"/>
      <c r="O25" s="630">
        <v>2316</v>
      </c>
      <c r="P25" s="478">
        <v>126</v>
      </c>
      <c r="Q25" s="478">
        <v>418</v>
      </c>
      <c r="R25" s="486">
        <f>O25-M25</f>
        <v>-1021</v>
      </c>
      <c r="S25" s="392"/>
      <c r="T25" s="454">
        <f>(O25+P25)-M25</f>
        <v>-895</v>
      </c>
    </row>
    <row r="29" spans="2:20">
      <c r="B29" s="35" t="s">
        <v>121</v>
      </c>
      <c r="L29" s="35" t="s">
        <v>122</v>
      </c>
    </row>
    <row r="31" spans="2:20" ht="36.75" thickBot="1">
      <c r="B31" s="171" t="s">
        <v>494</v>
      </c>
      <c r="C31" s="171" t="s">
        <v>430</v>
      </c>
      <c r="D31" s="171" t="s">
        <v>602</v>
      </c>
      <c r="E31" s="171" t="s">
        <v>285</v>
      </c>
      <c r="L31" s="171"/>
      <c r="M31" s="171">
        <v>1</v>
      </c>
      <c r="N31" s="171">
        <v>2</v>
      </c>
      <c r="O31" s="632" t="s">
        <v>473</v>
      </c>
      <c r="P31" s="171">
        <v>4</v>
      </c>
      <c r="Q31" s="493">
        <v>5</v>
      </c>
      <c r="R31" s="493"/>
      <c r="S31" s="632" t="s">
        <v>474</v>
      </c>
    </row>
    <row r="32" spans="2:20" ht="48.75" thickBot="1">
      <c r="B32" s="494" t="s">
        <v>475</v>
      </c>
      <c r="C32" s="494">
        <v>7</v>
      </c>
      <c r="D32" s="494">
        <v>1</v>
      </c>
      <c r="E32" s="495">
        <v>8</v>
      </c>
      <c r="L32" s="171" t="s">
        <v>494</v>
      </c>
      <c r="M32" s="633" t="s">
        <v>476</v>
      </c>
      <c r="N32" s="171" t="s">
        <v>477</v>
      </c>
      <c r="O32" s="632" t="s">
        <v>478</v>
      </c>
      <c r="P32" s="497" t="s">
        <v>479</v>
      </c>
      <c r="Q32" s="634" t="s">
        <v>480</v>
      </c>
      <c r="R32" s="634"/>
      <c r="S32" s="635" t="s">
        <v>481</v>
      </c>
    </row>
    <row r="33" spans="2:19" ht="13.5" thickBot="1">
      <c r="B33" s="502" t="s">
        <v>483</v>
      </c>
      <c r="C33" s="502">
        <v>373</v>
      </c>
      <c r="D33" s="502">
        <v>57</v>
      </c>
      <c r="E33" s="171">
        <v>430</v>
      </c>
      <c r="L33" s="494" t="s">
        <v>484</v>
      </c>
      <c r="M33" s="495">
        <v>0</v>
      </c>
      <c r="N33" s="495">
        <v>0</v>
      </c>
      <c r="O33" s="636">
        <v>0</v>
      </c>
      <c r="P33" s="504">
        <v>0</v>
      </c>
      <c r="Q33" s="505">
        <v>8</v>
      </c>
      <c r="R33" s="506"/>
      <c r="S33" s="637">
        <v>8</v>
      </c>
    </row>
    <row r="34" spans="2:19" ht="13.5" thickBot="1">
      <c r="B34" s="171" t="s">
        <v>485</v>
      </c>
      <c r="C34" s="502">
        <v>380</v>
      </c>
      <c r="D34" s="502">
        <v>58</v>
      </c>
      <c r="E34" s="171">
        <v>438</v>
      </c>
      <c r="L34" s="502" t="s">
        <v>486</v>
      </c>
      <c r="M34" s="171">
        <v>691</v>
      </c>
      <c r="N34" s="171">
        <v>-278</v>
      </c>
      <c r="O34" s="632">
        <v>412</v>
      </c>
      <c r="P34" s="497">
        <v>-238</v>
      </c>
      <c r="Q34" s="508">
        <v>430</v>
      </c>
      <c r="R34" s="509"/>
      <c r="S34" s="635">
        <v>192</v>
      </c>
    </row>
    <row r="35" spans="2:19" ht="13.5" thickBot="1">
      <c r="B35" s="494" t="s">
        <v>487</v>
      </c>
      <c r="C35" s="494">
        <v>0</v>
      </c>
      <c r="D35" s="494">
        <v>0</v>
      </c>
      <c r="E35" s="495">
        <v>0</v>
      </c>
      <c r="L35" s="171" t="s">
        <v>324</v>
      </c>
      <c r="M35" s="171">
        <v>691</v>
      </c>
      <c r="N35" s="171">
        <v>-278</v>
      </c>
      <c r="O35" s="632">
        <v>412</v>
      </c>
      <c r="P35" s="497">
        <v>-238</v>
      </c>
      <c r="Q35" s="498">
        <v>438</v>
      </c>
      <c r="R35" s="499"/>
      <c r="S35" s="635">
        <v>200</v>
      </c>
    </row>
    <row r="36" spans="2:19" ht="13.5" thickBot="1">
      <c r="B36" s="502" t="s">
        <v>489</v>
      </c>
      <c r="C36" s="502">
        <v>412</v>
      </c>
      <c r="D36" s="502">
        <v>0</v>
      </c>
      <c r="E36" s="171">
        <v>412</v>
      </c>
      <c r="L36" s="511" t="s">
        <v>603</v>
      </c>
      <c r="M36" s="511"/>
      <c r="N36" s="511"/>
      <c r="O36" s="511"/>
      <c r="P36" s="511"/>
      <c r="Q36" s="511"/>
      <c r="R36" s="171"/>
      <c r="S36" s="171">
        <v>-212</v>
      </c>
    </row>
    <row r="37" spans="2:19" ht="13.5" thickBot="1">
      <c r="B37" s="171" t="s">
        <v>491</v>
      </c>
      <c r="C37" s="502">
        <v>412</v>
      </c>
      <c r="D37" s="502">
        <v>0</v>
      </c>
      <c r="E37" s="171">
        <v>412</v>
      </c>
    </row>
    <row r="38" spans="2:19" ht="13.5" thickBot="1">
      <c r="B38" s="172" t="s">
        <v>492</v>
      </c>
      <c r="C38" s="513">
        <v>-32</v>
      </c>
      <c r="D38" s="513">
        <v>58</v>
      </c>
      <c r="E38" s="172">
        <v>26</v>
      </c>
    </row>
    <row r="39" spans="2:19" ht="13.5" thickTop="1"/>
    <row r="42" spans="2:19">
      <c r="B42" s="34" t="s">
        <v>123</v>
      </c>
    </row>
    <row r="43" spans="2:19">
      <c r="B43" s="34"/>
    </row>
    <row r="44" spans="2:19" ht="23.25" thickBot="1">
      <c r="B44" s="171" t="s">
        <v>494</v>
      </c>
      <c r="C44" s="638" t="s">
        <v>604</v>
      </c>
      <c r="D44" s="638" t="s">
        <v>605</v>
      </c>
      <c r="E44" s="639" t="s">
        <v>606</v>
      </c>
      <c r="F44" s="171" t="s">
        <v>285</v>
      </c>
    </row>
    <row r="45" spans="2:19" ht="13.5" thickBot="1">
      <c r="B45" s="494" t="s">
        <v>607</v>
      </c>
      <c r="C45" s="517">
        <v>388</v>
      </c>
      <c r="D45" s="494">
        <v>31</v>
      </c>
      <c r="E45" s="494">
        <v>197</v>
      </c>
      <c r="F45" s="494">
        <v>616</v>
      </c>
    </row>
    <row r="46" spans="2:19" ht="13.5" thickBot="1">
      <c r="B46" s="514" t="s">
        <v>608</v>
      </c>
      <c r="C46" s="514">
        <v>301</v>
      </c>
      <c r="D46" s="514">
        <v>254</v>
      </c>
      <c r="E46" s="640">
        <v>0</v>
      </c>
      <c r="F46" s="514">
        <v>555</v>
      </c>
    </row>
    <row r="47" spans="2:19" ht="13.5" thickBot="1">
      <c r="B47" s="520" t="s">
        <v>401</v>
      </c>
      <c r="C47" s="521">
        <v>87</v>
      </c>
      <c r="D47" s="521">
        <v>-223</v>
      </c>
      <c r="E47" s="521">
        <v>197</v>
      </c>
      <c r="F47" s="520">
        <v>60</v>
      </c>
    </row>
    <row r="52" spans="2:6">
      <c r="B52" s="34" t="s">
        <v>609</v>
      </c>
    </row>
    <row r="53" spans="2:6">
      <c r="B53" s="34"/>
    </row>
    <row r="54" spans="2:6" ht="23.25" thickBot="1">
      <c r="B54" s="171" t="s">
        <v>494</v>
      </c>
      <c r="C54" s="638" t="s">
        <v>610</v>
      </c>
      <c r="D54" s="638" t="s">
        <v>605</v>
      </c>
      <c r="E54" s="638" t="s">
        <v>606</v>
      </c>
      <c r="F54" s="171" t="s">
        <v>285</v>
      </c>
    </row>
    <row r="55" spans="2:6" ht="13.5" thickBot="1">
      <c r="B55" s="494" t="s">
        <v>611</v>
      </c>
      <c r="C55" s="494">
        <v>221</v>
      </c>
      <c r="D55" s="494">
        <v>10</v>
      </c>
      <c r="E55" s="494">
        <v>23</v>
      </c>
      <c r="F55" s="494">
        <v>254</v>
      </c>
    </row>
    <row r="56" spans="2:6" ht="13.5" thickBot="1">
      <c r="B56" s="514" t="s">
        <v>612</v>
      </c>
      <c r="C56" s="514">
        <v>145</v>
      </c>
      <c r="D56" s="514">
        <v>5</v>
      </c>
      <c r="E56" s="640">
        <v>0</v>
      </c>
      <c r="F56" s="514">
        <v>150</v>
      </c>
    </row>
    <row r="57" spans="2:6" ht="13.5" thickBot="1">
      <c r="B57" s="520" t="s">
        <v>401</v>
      </c>
      <c r="C57" s="521">
        <v>76</v>
      </c>
      <c r="D57" s="521">
        <v>5</v>
      </c>
      <c r="E57" s="521">
        <v>23</v>
      </c>
      <c r="F57" s="520">
        <v>104</v>
      </c>
    </row>
    <row r="61" spans="2:6">
      <c r="B61" s="34" t="s">
        <v>613</v>
      </c>
    </row>
    <row r="62" spans="2:6">
      <c r="B62" s="34"/>
    </row>
    <row r="63" spans="2:6" ht="23.25" thickBot="1">
      <c r="B63" s="171" t="s">
        <v>494</v>
      </c>
      <c r="C63" s="638" t="s">
        <v>604</v>
      </c>
      <c r="D63" s="638" t="s">
        <v>605</v>
      </c>
      <c r="E63" s="638" t="s">
        <v>606</v>
      </c>
      <c r="F63" s="171" t="s">
        <v>285</v>
      </c>
    </row>
    <row r="64" spans="2:6" ht="13.5" thickBot="1">
      <c r="B64" s="494" t="s">
        <v>614</v>
      </c>
      <c r="C64" s="494">
        <v>192</v>
      </c>
      <c r="D64" s="494">
        <v>40</v>
      </c>
      <c r="E64" s="494">
        <v>198</v>
      </c>
      <c r="F64" s="494">
        <v>431</v>
      </c>
    </row>
    <row r="65" spans="2:6" ht="13.5" thickBot="1">
      <c r="B65" s="514" t="s">
        <v>615</v>
      </c>
      <c r="C65" s="514">
        <v>626</v>
      </c>
      <c r="D65" s="514">
        <v>342</v>
      </c>
      <c r="E65" s="640">
        <v>0</v>
      </c>
      <c r="F65" s="514">
        <v>968</v>
      </c>
    </row>
    <row r="66" spans="2:6" ht="13.5" thickBot="1">
      <c r="B66" s="520" t="s">
        <v>401</v>
      </c>
      <c r="C66" s="521">
        <v>-434</v>
      </c>
      <c r="D66" s="521">
        <v>-302</v>
      </c>
      <c r="E66" s="521">
        <v>198</v>
      </c>
      <c r="F66" s="520">
        <v>-538</v>
      </c>
    </row>
    <row r="70" spans="2:6">
      <c r="B70" s="34" t="s">
        <v>126</v>
      </c>
    </row>
    <row r="71" spans="2:6">
      <c r="B71" s="34"/>
    </row>
    <row r="72" spans="2:6" ht="13.5" thickBot="1">
      <c r="B72" s="171" t="s">
        <v>494</v>
      </c>
      <c r="C72" s="171" t="s">
        <v>616</v>
      </c>
      <c r="D72" s="171" t="s">
        <v>471</v>
      </c>
      <c r="E72" s="171" t="s">
        <v>285</v>
      </c>
    </row>
    <row r="73" spans="2:6" ht="13.5" thickBot="1">
      <c r="B73" s="494" t="s">
        <v>617</v>
      </c>
      <c r="C73" s="494">
        <v>63</v>
      </c>
      <c r="D73" s="494">
        <v>39</v>
      </c>
      <c r="E73" s="494">
        <v>101</v>
      </c>
    </row>
    <row r="74" spans="2:6" ht="13.5" thickBot="1">
      <c r="B74" s="514" t="s">
        <v>618</v>
      </c>
      <c r="C74" s="514">
        <v>0</v>
      </c>
      <c r="D74" s="514">
        <v>101</v>
      </c>
      <c r="E74" s="514">
        <v>101</v>
      </c>
    </row>
    <row r="75" spans="2:6" ht="13.5" thickBot="1">
      <c r="B75" s="520" t="s">
        <v>401</v>
      </c>
      <c r="C75" s="521">
        <v>63</v>
      </c>
      <c r="D75" s="521">
        <v>-63</v>
      </c>
      <c r="E75" s="520">
        <v>0</v>
      </c>
    </row>
    <row r="78" spans="2:6">
      <c r="B78" s="34" t="s">
        <v>127</v>
      </c>
    </row>
    <row r="79" spans="2:6" ht="18.75" thickBot="1">
      <c r="B79" s="641"/>
    </row>
    <row r="80" spans="2:6" ht="13.5" thickBot="1">
      <c r="B80" s="642" t="s">
        <v>619</v>
      </c>
      <c r="C80" s="643" t="s">
        <v>620</v>
      </c>
      <c r="D80" s="643" t="s">
        <v>621</v>
      </c>
    </row>
    <row r="81" spans="2:6" ht="13.5" thickBot="1">
      <c r="B81" s="644" t="s">
        <v>622</v>
      </c>
      <c r="C81" s="291">
        <v>2</v>
      </c>
      <c r="D81" s="291">
        <v>28</v>
      </c>
    </row>
    <row r="82" spans="2:6" ht="13.5" thickBot="1">
      <c r="B82" s="644" t="s">
        <v>623</v>
      </c>
      <c r="C82" s="291">
        <v>1</v>
      </c>
      <c r="D82" s="291">
        <v>31</v>
      </c>
    </row>
    <row r="83" spans="2:6" ht="13.5" thickBot="1">
      <c r="B83" s="644" t="s">
        <v>624</v>
      </c>
      <c r="C83" s="291">
        <v>0</v>
      </c>
      <c r="D83" s="291">
        <v>0</v>
      </c>
    </row>
    <row r="84" spans="2:6" ht="13.5" thickBot="1">
      <c r="B84" s="644" t="s">
        <v>625</v>
      </c>
      <c r="C84" s="291">
        <v>28</v>
      </c>
      <c r="D84" s="291">
        <v>28</v>
      </c>
    </row>
    <row r="85" spans="2:6" ht="13.5" thickBot="1">
      <c r="B85" s="644" t="s">
        <v>626</v>
      </c>
      <c r="C85" s="291">
        <v>6</v>
      </c>
      <c r="D85" s="291">
        <v>14</v>
      </c>
    </row>
    <row r="86" spans="2:6" ht="13.5" thickBot="1">
      <c r="B86" s="309" t="s">
        <v>319</v>
      </c>
      <c r="C86" s="310">
        <v>39</v>
      </c>
      <c r="D86" s="310">
        <v>101</v>
      </c>
    </row>
    <row r="90" spans="2:6">
      <c r="B90" s="34" t="s">
        <v>627</v>
      </c>
    </row>
    <row r="91" spans="2:6">
      <c r="B91" s="34"/>
    </row>
    <row r="92" spans="2:6" ht="23.25" thickBot="1">
      <c r="B92" s="171" t="s">
        <v>494</v>
      </c>
      <c r="C92" s="638" t="s">
        <v>604</v>
      </c>
      <c r="D92" s="638" t="s">
        <v>628</v>
      </c>
      <c r="E92" s="638" t="s">
        <v>629</v>
      </c>
      <c r="F92" s="171" t="s">
        <v>285</v>
      </c>
    </row>
    <row r="93" spans="2:6">
      <c r="B93" s="494" t="s">
        <v>630</v>
      </c>
      <c r="C93" s="494">
        <v>0</v>
      </c>
      <c r="D93" s="494">
        <v>0</v>
      </c>
      <c r="E93" s="494">
        <v>0</v>
      </c>
      <c r="F93" s="494">
        <v>0</v>
      </c>
    </row>
    <row r="94" spans="2:6" ht="13.5" thickBot="1">
      <c r="B94" s="494" t="s">
        <v>631</v>
      </c>
      <c r="C94" s="494">
        <v>0</v>
      </c>
      <c r="D94" s="494">
        <v>0</v>
      </c>
      <c r="E94" s="494">
        <v>5</v>
      </c>
      <c r="F94" s="494">
        <v>5</v>
      </c>
    </row>
    <row r="95" spans="2:6" ht="13.5" thickBot="1">
      <c r="B95" s="514" t="s">
        <v>632</v>
      </c>
      <c r="C95" s="514">
        <v>0</v>
      </c>
      <c r="D95" s="514">
        <v>0</v>
      </c>
      <c r="E95" s="640">
        <v>5</v>
      </c>
      <c r="F95" s="514">
        <v>5</v>
      </c>
    </row>
    <row r="96" spans="2:6">
      <c r="B96" s="514" t="s">
        <v>633</v>
      </c>
      <c r="C96" s="514">
        <v>4</v>
      </c>
      <c r="D96" s="514">
        <v>0</v>
      </c>
      <c r="E96" s="640">
        <v>0</v>
      </c>
      <c r="F96" s="514">
        <v>4</v>
      </c>
    </row>
    <row r="97" spans="2:6" ht="13.5" thickBot="1">
      <c r="B97" s="502" t="s">
        <v>634</v>
      </c>
      <c r="C97" s="502">
        <v>25</v>
      </c>
      <c r="D97" s="502">
        <v>12</v>
      </c>
      <c r="E97" s="645">
        <v>0</v>
      </c>
      <c r="F97" s="502">
        <v>37</v>
      </c>
    </row>
    <row r="98" spans="2:6" ht="13.5" thickBot="1">
      <c r="B98" s="494" t="s">
        <v>635</v>
      </c>
      <c r="C98" s="494">
        <v>29</v>
      </c>
      <c r="D98" s="494">
        <v>12</v>
      </c>
      <c r="E98" s="646">
        <v>0</v>
      </c>
      <c r="F98" s="494">
        <v>41</v>
      </c>
    </row>
    <row r="99" spans="2:6" ht="13.5" thickBot="1">
      <c r="B99" s="520" t="s">
        <v>401</v>
      </c>
      <c r="C99" s="521">
        <v>-29</v>
      </c>
      <c r="D99" s="521">
        <v>-12</v>
      </c>
      <c r="E99" s="521">
        <v>5</v>
      </c>
      <c r="F99" s="520">
        <v>-36</v>
      </c>
    </row>
    <row r="102" spans="2:6">
      <c r="B102" s="34" t="s">
        <v>129</v>
      </c>
    </row>
    <row r="103" spans="2:6" ht="15.75" thickBot="1">
      <c r="B103" s="522"/>
    </row>
    <row r="104" spans="2:6" ht="15.75" thickBot="1">
      <c r="B104" s="523" t="s">
        <v>517</v>
      </c>
      <c r="C104" s="524" t="s">
        <v>313</v>
      </c>
      <c r="D104" s="524" t="s">
        <v>314</v>
      </c>
      <c r="E104" s="524" t="s">
        <v>339</v>
      </c>
    </row>
    <row r="105" spans="2:6" ht="15.75" thickBot="1">
      <c r="B105" s="526" t="s">
        <v>636</v>
      </c>
      <c r="C105" s="527">
        <v>153</v>
      </c>
      <c r="D105" s="527">
        <v>180</v>
      </c>
      <c r="E105" s="527">
        <v>27</v>
      </c>
    </row>
    <row r="106" spans="2:6" ht="15.75" thickBot="1">
      <c r="B106" s="526" t="s">
        <v>637</v>
      </c>
      <c r="C106" s="527">
        <v>806</v>
      </c>
      <c r="D106" s="527">
        <v>744</v>
      </c>
      <c r="E106" s="527">
        <v>-62</v>
      </c>
    </row>
    <row r="107" spans="2:6" ht="15.75" thickBot="1">
      <c r="B107" s="545" t="s">
        <v>324</v>
      </c>
      <c r="C107" s="544">
        <v>959</v>
      </c>
      <c r="D107" s="544">
        <v>924</v>
      </c>
      <c r="E107" s="544">
        <v>-35</v>
      </c>
    </row>
    <row r="110" spans="2:6" ht="15">
      <c r="B110" s="34" t="s">
        <v>638</v>
      </c>
    </row>
    <row r="111" spans="2:6" ht="15">
      <c r="B111" s="522"/>
    </row>
    <row r="112" spans="2:6" ht="13.5" thickBot="1">
      <c r="B112" s="171" t="s">
        <v>494</v>
      </c>
      <c r="C112" s="171" t="s">
        <v>471</v>
      </c>
      <c r="D112" s="171" t="s">
        <v>639</v>
      </c>
      <c r="E112" s="171" t="s">
        <v>285</v>
      </c>
    </row>
    <row r="113" spans="2:5">
      <c r="B113" s="494" t="s">
        <v>640</v>
      </c>
      <c r="C113" s="494">
        <v>291</v>
      </c>
      <c r="D113" s="494">
        <v>383</v>
      </c>
      <c r="E113" s="494"/>
    </row>
    <row r="114" spans="2:5">
      <c r="B114" s="494" t="s">
        <v>641</v>
      </c>
      <c r="C114" s="494">
        <v>26</v>
      </c>
      <c r="D114" s="494">
        <v>0</v>
      </c>
      <c r="E114" s="494"/>
    </row>
    <row r="115" spans="2:5">
      <c r="B115" s="494" t="s">
        <v>642</v>
      </c>
      <c r="C115" s="494" t="s">
        <v>643</v>
      </c>
      <c r="D115" s="494">
        <v>0</v>
      </c>
      <c r="E115" s="494"/>
    </row>
    <row r="116" spans="2:5">
      <c r="B116" s="494" t="s">
        <v>644</v>
      </c>
      <c r="C116" s="494" t="s">
        <v>643</v>
      </c>
      <c r="D116" s="494">
        <v>0</v>
      </c>
      <c r="E116" s="494"/>
    </row>
    <row r="117" spans="2:5">
      <c r="B117" s="494" t="s">
        <v>645</v>
      </c>
      <c r="C117" s="494" t="s">
        <v>643</v>
      </c>
      <c r="D117" s="494">
        <v>0</v>
      </c>
      <c r="E117" s="494"/>
    </row>
    <row r="118" spans="2:5">
      <c r="B118" s="494" t="s">
        <v>646</v>
      </c>
      <c r="C118" s="494" t="s">
        <v>643</v>
      </c>
      <c r="D118" s="494">
        <v>0</v>
      </c>
      <c r="E118" s="494"/>
    </row>
    <row r="119" spans="2:5" ht="13.5" thickBot="1">
      <c r="B119" s="494" t="s">
        <v>647</v>
      </c>
      <c r="C119" s="647">
        <v>318</v>
      </c>
      <c r="D119" s="494">
        <v>383</v>
      </c>
      <c r="E119" s="494">
        <v>701</v>
      </c>
    </row>
    <row r="120" spans="2:5" ht="13.5" thickBot="1">
      <c r="B120" s="514" t="s">
        <v>648</v>
      </c>
      <c r="C120" s="514">
        <v>318</v>
      </c>
      <c r="D120" s="514">
        <v>383</v>
      </c>
      <c r="E120" s="514">
        <v>701</v>
      </c>
    </row>
    <row r="121" spans="2:5" ht="13.5" thickBot="1">
      <c r="B121" s="520" t="s">
        <v>401</v>
      </c>
      <c r="C121" s="521">
        <v>0</v>
      </c>
      <c r="D121" s="521">
        <v>0</v>
      </c>
      <c r="E121" s="520">
        <v>0</v>
      </c>
    </row>
    <row r="124" spans="2:5" ht="15">
      <c r="B124" s="35" t="s">
        <v>649</v>
      </c>
    </row>
    <row r="125" spans="2:5" ht="13.5" thickBot="1">
      <c r="B125" s="171" t="s">
        <v>470</v>
      </c>
      <c r="C125" s="171" t="s">
        <v>471</v>
      </c>
      <c r="D125" s="171" t="s">
        <v>285</v>
      </c>
    </row>
    <row r="126" spans="2:5">
      <c r="B126" s="494" t="s">
        <v>640</v>
      </c>
      <c r="C126" s="494">
        <v>29</v>
      </c>
      <c r="D126" s="494"/>
    </row>
    <row r="127" spans="2:5">
      <c r="B127" s="494" t="s">
        <v>642</v>
      </c>
      <c r="C127" s="494">
        <v>7</v>
      </c>
      <c r="D127" s="494"/>
    </row>
    <row r="128" spans="2:5" ht="13.5" thickBot="1">
      <c r="B128" s="502" t="s">
        <v>644</v>
      </c>
      <c r="C128" s="502">
        <v>8</v>
      </c>
      <c r="D128" s="502"/>
    </row>
    <row r="129" spans="2:5" ht="13.5" thickBot="1">
      <c r="B129" s="502" t="s">
        <v>650</v>
      </c>
      <c r="C129" s="502">
        <v>43</v>
      </c>
      <c r="D129" s="502">
        <v>43</v>
      </c>
    </row>
    <row r="132" spans="2:5" ht="15">
      <c r="B132" s="34" t="s">
        <v>651</v>
      </c>
    </row>
    <row r="133" spans="2:5" ht="15">
      <c r="B133" s="522"/>
    </row>
    <row r="134" spans="2:5" ht="13.5" thickBot="1">
      <c r="B134" s="171" t="s">
        <v>494</v>
      </c>
      <c r="C134" s="171" t="s">
        <v>471</v>
      </c>
      <c r="D134" s="171" t="s">
        <v>285</v>
      </c>
    </row>
    <row r="135" spans="2:5">
      <c r="B135" s="517" t="s">
        <v>641</v>
      </c>
      <c r="C135" s="494">
        <v>50</v>
      </c>
      <c r="D135" s="494"/>
    </row>
    <row r="136" spans="2:5">
      <c r="B136" s="494" t="s">
        <v>645</v>
      </c>
      <c r="C136" s="494">
        <v>7</v>
      </c>
      <c r="D136" s="494"/>
    </row>
    <row r="137" spans="2:5" ht="13.5" thickBot="1">
      <c r="B137" s="502" t="s">
        <v>646</v>
      </c>
      <c r="C137" s="502">
        <v>1</v>
      </c>
      <c r="D137" s="502"/>
    </row>
    <row r="138" spans="2:5" ht="13.5" thickBot="1">
      <c r="B138" s="502" t="s">
        <v>650</v>
      </c>
      <c r="C138" s="502">
        <v>59</v>
      </c>
      <c r="D138" s="502">
        <v>59</v>
      </c>
    </row>
    <row r="141" spans="2:5">
      <c r="B141" s="34" t="s">
        <v>133</v>
      </c>
    </row>
    <row r="143" spans="2:5" ht="13.5" thickBot="1">
      <c r="B143" s="171" t="s">
        <v>494</v>
      </c>
      <c r="C143" s="648" t="s">
        <v>604</v>
      </c>
      <c r="D143" s="648" t="s">
        <v>652</v>
      </c>
      <c r="E143" s="171" t="s">
        <v>319</v>
      </c>
    </row>
    <row r="144" spans="2:5">
      <c r="B144" s="494" t="s">
        <v>653</v>
      </c>
      <c r="C144" s="494">
        <v>0</v>
      </c>
      <c r="D144" s="494">
        <v>0</v>
      </c>
      <c r="E144" s="494">
        <v>0</v>
      </c>
    </row>
    <row r="145" spans="2:10">
      <c r="B145" s="494" t="s">
        <v>654</v>
      </c>
      <c r="C145" s="494">
        <v>0</v>
      </c>
      <c r="D145" s="494">
        <v>0</v>
      </c>
      <c r="E145" s="494">
        <v>0</v>
      </c>
    </row>
    <row r="146" spans="2:10">
      <c r="B146" s="494" t="s">
        <v>655</v>
      </c>
      <c r="C146" s="494">
        <v>413</v>
      </c>
      <c r="D146" s="494">
        <v>40</v>
      </c>
      <c r="E146" s="494">
        <v>453</v>
      </c>
    </row>
    <row r="147" spans="2:10">
      <c r="B147" s="494" t="s">
        <v>656</v>
      </c>
      <c r="C147" s="647">
        <v>380</v>
      </c>
      <c r="D147" s="647">
        <v>58</v>
      </c>
      <c r="E147" s="647">
        <v>438</v>
      </c>
    </row>
    <row r="148" spans="2:10" ht="13.5" thickBot="1">
      <c r="B148" s="502" t="s">
        <v>657</v>
      </c>
      <c r="C148" s="502">
        <v>-11</v>
      </c>
      <c r="D148" s="502">
        <v>0</v>
      </c>
      <c r="E148" s="502">
        <v>-11</v>
      </c>
    </row>
    <row r="149" spans="2:10" ht="13.5" thickBot="1">
      <c r="B149" s="495" t="s">
        <v>658</v>
      </c>
      <c r="C149" s="171">
        <v>782</v>
      </c>
      <c r="D149" s="171">
        <v>98</v>
      </c>
      <c r="E149" s="171">
        <v>880</v>
      </c>
    </row>
    <row r="150" spans="2:10">
      <c r="B150" s="514" t="s">
        <v>659</v>
      </c>
      <c r="C150" s="494">
        <v>58</v>
      </c>
      <c r="D150" s="494">
        <v>0</v>
      </c>
      <c r="E150" s="494">
        <v>58</v>
      </c>
    </row>
    <row r="151" spans="2:10">
      <c r="B151" s="494" t="s">
        <v>660</v>
      </c>
      <c r="C151" s="494">
        <v>12</v>
      </c>
      <c r="D151" s="494">
        <v>0</v>
      </c>
      <c r="E151" s="494">
        <v>12</v>
      </c>
    </row>
    <row r="152" spans="2:10">
      <c r="B152" s="494" t="s">
        <v>661</v>
      </c>
      <c r="C152" s="494">
        <v>500</v>
      </c>
      <c r="D152" s="494">
        <v>0</v>
      </c>
      <c r="E152" s="494">
        <v>500</v>
      </c>
    </row>
    <row r="153" spans="2:10">
      <c r="B153" s="494" t="s">
        <v>662</v>
      </c>
      <c r="C153" s="494">
        <v>412</v>
      </c>
      <c r="D153" s="494">
        <v>0</v>
      </c>
      <c r="E153" s="494">
        <v>412</v>
      </c>
    </row>
    <row r="154" spans="2:10" ht="13.5" thickBot="1">
      <c r="B154" s="502" t="s">
        <v>663</v>
      </c>
      <c r="C154" s="502">
        <v>9</v>
      </c>
      <c r="D154" s="502">
        <v>0</v>
      </c>
      <c r="E154" s="502">
        <v>9</v>
      </c>
    </row>
    <row r="155" spans="2:10" ht="13.5" thickBot="1">
      <c r="B155" s="171" t="s">
        <v>664</v>
      </c>
      <c r="C155" s="171">
        <v>991</v>
      </c>
      <c r="D155" s="171">
        <v>0</v>
      </c>
      <c r="E155" s="171">
        <v>991</v>
      </c>
    </row>
    <row r="156" spans="2:10" ht="13.5" thickBot="1">
      <c r="B156" s="171" t="s">
        <v>510</v>
      </c>
      <c r="C156" s="171">
        <v>-199</v>
      </c>
      <c r="D156" s="171">
        <v>98</v>
      </c>
      <c r="E156" s="171">
        <v>-111</v>
      </c>
      <c r="J156" s="37" t="s">
        <v>136</v>
      </c>
    </row>
    <row r="159" spans="2:10">
      <c r="B159" s="34" t="s">
        <v>134</v>
      </c>
    </row>
    <row r="160" spans="2:10" ht="13.5" thickBot="1">
      <c r="B160" s="34"/>
    </row>
    <row r="161" spans="2:24" ht="26.25" thickBot="1">
      <c r="B161" s="649" t="s">
        <v>345</v>
      </c>
      <c r="C161" s="650"/>
      <c r="D161" s="650" t="s">
        <v>665</v>
      </c>
      <c r="E161" s="650" t="s">
        <v>666</v>
      </c>
      <c r="P161" s="563"/>
      <c r="Q161" s="564">
        <v>2014</v>
      </c>
      <c r="R161" s="565">
        <v>2015</v>
      </c>
      <c r="S161" s="565">
        <v>2016</v>
      </c>
      <c r="T161" s="565">
        <v>2017</v>
      </c>
      <c r="U161" s="565">
        <v>2018</v>
      </c>
      <c r="V161" s="565">
        <v>2019</v>
      </c>
      <c r="W161" s="565">
        <v>2020</v>
      </c>
      <c r="X161" s="566">
        <v>2021</v>
      </c>
    </row>
    <row r="162" spans="2:24" ht="13.5" thickBot="1">
      <c r="B162" s="651" t="s">
        <v>667</v>
      </c>
      <c r="C162" s="652">
        <v>5936</v>
      </c>
      <c r="D162" s="653"/>
      <c r="E162" s="653"/>
      <c r="P162" s="567" t="s">
        <v>558</v>
      </c>
      <c r="Q162" s="568">
        <v>5174.0424028687466</v>
      </c>
      <c r="R162" s="568">
        <v>5146.9436205818183</v>
      </c>
      <c r="S162" s="568">
        <v>4794.2843752491008</v>
      </c>
      <c r="T162" s="568">
        <v>4367.2113997447841</v>
      </c>
      <c r="U162" s="568">
        <v>4175.1600858601123</v>
      </c>
      <c r="V162" s="568">
        <v>0</v>
      </c>
      <c r="W162" s="568">
        <v>0</v>
      </c>
      <c r="X162" s="569">
        <v>0</v>
      </c>
    </row>
    <row r="163" spans="2:24" ht="13.5" thickBot="1">
      <c r="B163" s="654" t="s">
        <v>668</v>
      </c>
      <c r="C163" s="136">
        <v>374</v>
      </c>
      <c r="D163" s="655"/>
      <c r="E163" s="655"/>
      <c r="P163" s="570" t="s">
        <v>559</v>
      </c>
      <c r="Q163" s="571">
        <v>-761.54682964966219</v>
      </c>
      <c r="R163" s="571">
        <v>-788.64561193659063</v>
      </c>
      <c r="S163" s="571">
        <v>-1141.3048572693074</v>
      </c>
      <c r="T163" s="571">
        <v>-1568.3778327736254</v>
      </c>
      <c r="U163" s="571">
        <v>-1760.429146658297</v>
      </c>
      <c r="V163" s="571">
        <v>0</v>
      </c>
      <c r="W163" s="571">
        <v>0</v>
      </c>
      <c r="X163" s="572">
        <v>0</v>
      </c>
    </row>
    <row r="164" spans="2:24" ht="13.5" thickBot="1">
      <c r="B164" s="654" t="s">
        <v>669</v>
      </c>
      <c r="C164" s="136">
        <v>153</v>
      </c>
      <c r="D164" s="655"/>
      <c r="E164" s="655"/>
      <c r="P164" s="573"/>
      <c r="Q164" s="574">
        <f>Q163/Q167</f>
        <v>-0.12830180792792931</v>
      </c>
      <c r="R164" s="574">
        <f t="shared" ref="R164:X164" si="2">R163/R167</f>
        <v>-0.13286728259697586</v>
      </c>
      <c r="S164" s="574">
        <f t="shared" si="2"/>
        <v>-0.19228164425809899</v>
      </c>
      <c r="T164" s="574">
        <f t="shared" si="2"/>
        <v>-0.26423287921967253</v>
      </c>
      <c r="U164" s="574">
        <f t="shared" si="2"/>
        <v>-0.29658877622691643</v>
      </c>
      <c r="V164" s="574">
        <f t="shared" si="2"/>
        <v>0</v>
      </c>
      <c r="W164" s="574">
        <f t="shared" si="2"/>
        <v>0</v>
      </c>
      <c r="X164" s="577">
        <f t="shared" si="2"/>
        <v>0</v>
      </c>
    </row>
    <row r="165" spans="2:24" ht="13.5" thickBot="1">
      <c r="B165" s="654" t="s">
        <v>670</v>
      </c>
      <c r="C165" s="136">
        <v>-446</v>
      </c>
      <c r="D165" s="655"/>
      <c r="E165" s="655"/>
      <c r="P165" s="570" t="s">
        <v>560</v>
      </c>
      <c r="Q165" s="575"/>
      <c r="R165" s="571">
        <v>-27.09878228692844</v>
      </c>
      <c r="S165" s="571">
        <v>-352.65924533271675</v>
      </c>
      <c r="T165" s="571">
        <v>-427.07297550431804</v>
      </c>
      <c r="U165" s="571">
        <v>-192.05131388467157</v>
      </c>
      <c r="V165" s="571" t="s">
        <v>561</v>
      </c>
      <c r="W165" s="571" t="s">
        <v>561</v>
      </c>
      <c r="X165" s="572" t="s">
        <v>561</v>
      </c>
    </row>
    <row r="166" spans="2:24" ht="13.5" thickBot="1">
      <c r="B166" s="651" t="s">
        <v>671</v>
      </c>
      <c r="C166" s="652">
        <v>6017</v>
      </c>
      <c r="D166" s="655"/>
      <c r="E166" s="655"/>
      <c r="P166" s="573"/>
      <c r="Q166" s="576"/>
      <c r="R166" s="574">
        <f>IF(R$162=0,"",R164-Q164)</f>
        <v>-4.5654746690465542E-3</v>
      </c>
      <c r="S166" s="574">
        <f>IF(S$162=0,"",S164-R164)</f>
        <v>-5.9414361661123127E-2</v>
      </c>
      <c r="T166" s="574">
        <f>IF(T$162=0,"",T164-S164)</f>
        <v>-7.1951234961573546E-2</v>
      </c>
      <c r="U166" s="574">
        <f>IF(U$162=0,"",U164-T164)</f>
        <v>-3.2355897007243895E-2</v>
      </c>
      <c r="V166" s="574" t="s">
        <v>561</v>
      </c>
      <c r="W166" s="574" t="s">
        <v>561</v>
      </c>
      <c r="X166" s="577" t="s">
        <v>561</v>
      </c>
    </row>
    <row r="167" spans="2:24" ht="13.5" thickBot="1">
      <c r="B167" s="656"/>
      <c r="C167" s="136"/>
      <c r="D167" s="655"/>
      <c r="E167" s="655"/>
      <c r="P167" s="578" t="s">
        <v>313</v>
      </c>
      <c r="Q167" s="579">
        <v>5935.5892325184086</v>
      </c>
      <c r="R167" s="579">
        <v>5935.5892325184095</v>
      </c>
      <c r="S167" s="579">
        <v>5935.5892325184086</v>
      </c>
      <c r="T167" s="579">
        <v>5935.5892325184086</v>
      </c>
      <c r="U167" s="579">
        <v>5935.5892325184086</v>
      </c>
      <c r="V167" s="579">
        <v>5935.5892325184086</v>
      </c>
      <c r="W167" s="579">
        <v>5935.5892325184086</v>
      </c>
      <c r="X167" s="580">
        <v>5935.5892325184086</v>
      </c>
    </row>
    <row r="168" spans="2:24" ht="13.5" thickBot="1">
      <c r="B168" s="651" t="s">
        <v>672</v>
      </c>
      <c r="C168" s="652">
        <v>4509</v>
      </c>
      <c r="D168" s="655"/>
      <c r="E168" s="655"/>
    </row>
    <row r="169" spans="2:24" ht="13.5" thickBot="1">
      <c r="B169" s="654" t="s">
        <v>673</v>
      </c>
      <c r="C169" s="136">
        <v>133</v>
      </c>
      <c r="D169" s="655"/>
      <c r="E169" s="655"/>
    </row>
    <row r="170" spans="2:24" ht="13.5" thickBot="1">
      <c r="B170" s="654" t="s">
        <v>674</v>
      </c>
      <c r="C170" s="136">
        <v>40</v>
      </c>
      <c r="D170" s="655"/>
      <c r="E170" s="655"/>
    </row>
    <row r="171" spans="2:24" ht="13.5" thickBot="1">
      <c r="B171" s="654" t="s">
        <v>675</v>
      </c>
      <c r="C171" s="136">
        <v>-508</v>
      </c>
      <c r="D171" s="655"/>
      <c r="E171" s="655"/>
    </row>
    <row r="172" spans="2:24" ht="13.5" thickBot="1">
      <c r="B172" s="651" t="s">
        <v>676</v>
      </c>
      <c r="C172" s="652">
        <v>4175</v>
      </c>
      <c r="D172" s="655"/>
      <c r="E172" s="655"/>
    </row>
    <row r="173" spans="2:24" ht="13.5" thickBot="1">
      <c r="B173" s="656"/>
      <c r="C173" s="136"/>
      <c r="D173" s="657"/>
      <c r="E173" s="657"/>
    </row>
    <row r="174" spans="2:24">
      <c r="B174" s="658" t="s">
        <v>677</v>
      </c>
      <c r="C174" s="659"/>
      <c r="D174" s="660">
        <v>-1508</v>
      </c>
      <c r="E174" s="660">
        <v>-1760</v>
      </c>
    </row>
    <row r="175" spans="2:24" ht="13.5" thickBot="1">
      <c r="B175" s="661"/>
      <c r="C175" s="662"/>
      <c r="D175" s="663" t="s">
        <v>678</v>
      </c>
      <c r="E175" s="663" t="s">
        <v>679</v>
      </c>
    </row>
    <row r="181" spans="2:10">
      <c r="B181" s="33" t="s">
        <v>135</v>
      </c>
    </row>
    <row r="182" spans="2:10">
      <c r="C182" s="581">
        <v>2014</v>
      </c>
      <c r="D182" s="581">
        <v>2015</v>
      </c>
      <c r="E182" s="581">
        <v>2016</v>
      </c>
      <c r="F182" s="581">
        <v>2017</v>
      </c>
      <c r="G182" s="581">
        <v>2018</v>
      </c>
      <c r="H182" s="581">
        <v>2019</v>
      </c>
      <c r="I182" s="581">
        <v>2020</v>
      </c>
      <c r="J182" s="581">
        <v>2021</v>
      </c>
    </row>
    <row r="183" spans="2:10">
      <c r="B183" s="234" t="s">
        <v>562</v>
      </c>
      <c r="C183" s="582">
        <v>492.8734696438712</v>
      </c>
      <c r="D183" s="582">
        <v>364.03018593760976</v>
      </c>
      <c r="E183" s="582">
        <v>399.27952742096079</v>
      </c>
      <c r="F183" s="582">
        <v>449.39610734864908</v>
      </c>
      <c r="G183" s="582">
        <v>483.65758785000003</v>
      </c>
      <c r="H183" s="582">
        <v>575.2188105570192</v>
      </c>
      <c r="I183" s="582">
        <v>0</v>
      </c>
      <c r="J183" s="582">
        <v>0</v>
      </c>
    </row>
    <row r="184" spans="2:10">
      <c r="B184" s="234" t="s">
        <v>563</v>
      </c>
      <c r="C184" s="582">
        <v>0</v>
      </c>
      <c r="D184" s="582">
        <v>0</v>
      </c>
      <c r="E184" s="582">
        <v>0</v>
      </c>
      <c r="F184" s="582">
        <v>0</v>
      </c>
      <c r="G184" s="582">
        <v>0</v>
      </c>
      <c r="H184" s="582">
        <v>0</v>
      </c>
      <c r="I184" s="582">
        <v>687.4376418008361</v>
      </c>
      <c r="J184" s="582">
        <v>723.26675530116563</v>
      </c>
    </row>
    <row r="185" spans="2:10">
      <c r="B185" s="234" t="s">
        <v>564</v>
      </c>
      <c r="C185" s="582">
        <v>608.52990825729285</v>
      </c>
      <c r="D185" s="582">
        <v>600.49642075120312</v>
      </c>
      <c r="E185" s="582">
        <v>592.34158346853565</v>
      </c>
      <c r="F185" s="582">
        <v>599.40905163483569</v>
      </c>
      <c r="G185" s="582">
        <v>771.21363951576484</v>
      </c>
      <c r="H185" s="582">
        <v>899.08695963478158</v>
      </c>
      <c r="I185" s="582">
        <v>759.5422413045992</v>
      </c>
      <c r="J185" s="582">
        <v>659.03499970088308</v>
      </c>
    </row>
    <row r="206" spans="2:9">
      <c r="B206" s="34" t="s">
        <v>137</v>
      </c>
    </row>
    <row r="207" spans="2:9" ht="13.5" thickBot="1">
      <c r="B207" s="664"/>
    </row>
    <row r="208" spans="2:9" ht="13.5" thickBot="1">
      <c r="B208" s="665" t="s">
        <v>565</v>
      </c>
      <c r="C208" s="666"/>
      <c r="D208" s="667" t="s">
        <v>35</v>
      </c>
      <c r="E208" s="668"/>
      <c r="F208" s="667" t="s">
        <v>36</v>
      </c>
      <c r="G208" s="668"/>
      <c r="H208" s="667" t="s">
        <v>566</v>
      </c>
      <c r="I208" s="668"/>
    </row>
    <row r="209" spans="2:10" ht="13.5" thickBot="1">
      <c r="B209" s="665" t="s">
        <v>567</v>
      </c>
      <c r="C209" s="666"/>
      <c r="D209" s="669">
        <v>5935.6</v>
      </c>
      <c r="E209" s="670"/>
      <c r="F209" s="669">
        <v>5935.6</v>
      </c>
      <c r="G209" s="670"/>
      <c r="H209" s="671" t="s">
        <v>394</v>
      </c>
      <c r="I209" s="672"/>
    </row>
    <row r="210" spans="2:10" ht="13.5" thickBot="1">
      <c r="B210" s="673" t="s">
        <v>568</v>
      </c>
      <c r="C210" s="590" t="s">
        <v>575</v>
      </c>
      <c r="D210" s="674">
        <v>-273.8</v>
      </c>
      <c r="E210" s="675"/>
      <c r="F210" s="674">
        <v>-418.1</v>
      </c>
      <c r="G210" s="675"/>
      <c r="H210" s="674">
        <v>-144.4</v>
      </c>
      <c r="I210" s="675"/>
      <c r="J210" s="676"/>
    </row>
    <row r="211" spans="2:10" ht="13.5" thickBot="1">
      <c r="B211" s="677"/>
      <c r="C211" s="590" t="s">
        <v>576</v>
      </c>
      <c r="D211" s="674">
        <v>-616.79999999999995</v>
      </c>
      <c r="E211" s="675"/>
      <c r="F211" s="674">
        <v>-796.2</v>
      </c>
      <c r="G211" s="675"/>
      <c r="H211" s="674">
        <v>-179.4</v>
      </c>
      <c r="I211" s="675"/>
      <c r="J211" s="676"/>
    </row>
    <row r="212" spans="2:10" ht="13.5" thickBot="1">
      <c r="B212" s="677"/>
      <c r="C212" s="590" t="s">
        <v>577</v>
      </c>
      <c r="D212" s="674">
        <v>-384.8</v>
      </c>
      <c r="E212" s="675"/>
      <c r="F212" s="674">
        <v>-294.8</v>
      </c>
      <c r="G212" s="675"/>
      <c r="H212" s="674">
        <v>90</v>
      </c>
      <c r="I212" s="675"/>
      <c r="J212" s="676"/>
    </row>
    <row r="213" spans="2:10" ht="13.5" thickBot="1">
      <c r="B213" s="677"/>
      <c r="C213" s="590" t="s">
        <v>680</v>
      </c>
      <c r="D213" s="674">
        <v>-452.6</v>
      </c>
      <c r="E213" s="675"/>
      <c r="F213" s="674">
        <v>-277</v>
      </c>
      <c r="G213" s="675"/>
      <c r="H213" s="674">
        <v>175.7</v>
      </c>
      <c r="I213" s="675"/>
      <c r="J213" s="676"/>
    </row>
    <row r="214" spans="2:10" ht="13.5" thickBot="1">
      <c r="B214" s="678"/>
      <c r="C214" s="590" t="s">
        <v>579</v>
      </c>
      <c r="D214" s="674">
        <v>96.7</v>
      </c>
      <c r="E214" s="675"/>
      <c r="F214" s="674">
        <v>25.4</v>
      </c>
      <c r="G214" s="675"/>
      <c r="H214" s="674">
        <v>-71.3</v>
      </c>
      <c r="I214" s="675"/>
      <c r="J214" s="676"/>
    </row>
    <row r="215" spans="2:10" ht="13.5" thickBot="1">
      <c r="B215" s="586" t="s">
        <v>558</v>
      </c>
      <c r="C215" s="587"/>
      <c r="D215" s="679">
        <v>4304.2</v>
      </c>
      <c r="E215" s="680"/>
      <c r="F215" s="679">
        <v>4174.8</v>
      </c>
      <c r="G215" s="680"/>
      <c r="H215" s="681">
        <v>-129.4</v>
      </c>
      <c r="I215" s="682"/>
      <c r="J215" s="676"/>
    </row>
    <row r="216" spans="2:10" ht="13.5" thickBot="1">
      <c r="B216" s="594" t="s">
        <v>574</v>
      </c>
      <c r="C216" s="595"/>
      <c r="D216" s="669">
        <v>-1631.4</v>
      </c>
      <c r="E216" s="670"/>
      <c r="F216" s="669">
        <v>-1760.8</v>
      </c>
      <c r="G216" s="670"/>
      <c r="H216" s="671">
        <v>-129.4</v>
      </c>
      <c r="I216" s="672"/>
      <c r="J216" s="676"/>
    </row>
  </sheetData>
  <mergeCells count="137">
    <mergeCell ref="B216:C216"/>
    <mergeCell ref="D216:E216"/>
    <mergeCell ref="F216:G216"/>
    <mergeCell ref="H216:I216"/>
    <mergeCell ref="D214:E214"/>
    <mergeCell ref="F214:G214"/>
    <mergeCell ref="H214:I214"/>
    <mergeCell ref="B215:C215"/>
    <mergeCell ref="D215:E215"/>
    <mergeCell ref="F215:G215"/>
    <mergeCell ref="H215:I215"/>
    <mergeCell ref="D209:E209"/>
    <mergeCell ref="F209:G209"/>
    <mergeCell ref="H209:I209"/>
    <mergeCell ref="B210:B214"/>
    <mergeCell ref="D210:E210"/>
    <mergeCell ref="F210:G210"/>
    <mergeCell ref="H210:I210"/>
    <mergeCell ref="D211:E211"/>
    <mergeCell ref="F211:G211"/>
    <mergeCell ref="H211:I211"/>
    <mergeCell ref="D212:E212"/>
    <mergeCell ref="F212:G212"/>
    <mergeCell ref="H212:I212"/>
    <mergeCell ref="D213:E213"/>
    <mergeCell ref="F213:G213"/>
    <mergeCell ref="H213:I213"/>
    <mergeCell ref="B174:B175"/>
    <mergeCell ref="C174:C175"/>
    <mergeCell ref="D208:E208"/>
    <mergeCell ref="F208:G208"/>
    <mergeCell ref="H208:I208"/>
    <mergeCell ref="L36:Q36"/>
    <mergeCell ref="D162:D173"/>
    <mergeCell ref="E162:E173"/>
    <mergeCell ref="P163:P164"/>
    <mergeCell ref="P165:P166"/>
    <mergeCell ref="Q31:R31"/>
    <mergeCell ref="Q32:R32"/>
    <mergeCell ref="Q33:R33"/>
    <mergeCell ref="Q34:R34"/>
    <mergeCell ref="Q35:R35"/>
    <mergeCell ref="D24:I24"/>
    <mergeCell ref="M24:N24"/>
    <mergeCell ref="O24:T24"/>
    <mergeCell ref="G25:H25"/>
    <mergeCell ref="M25:N25"/>
    <mergeCell ref="R25:S25"/>
    <mergeCell ref="B22:C22"/>
    <mergeCell ref="G22:I22"/>
    <mergeCell ref="L22:N22"/>
    <mergeCell ref="R22:T22"/>
    <mergeCell ref="B23:C23"/>
    <mergeCell ref="G23:H23"/>
    <mergeCell ref="L23:N23"/>
    <mergeCell ref="R23:S23"/>
    <mergeCell ref="G20:H20"/>
    <mergeCell ref="L20:M20"/>
    <mergeCell ref="R20:S20"/>
    <mergeCell ref="G21:H21"/>
    <mergeCell ref="L21:M21"/>
    <mergeCell ref="R21:S21"/>
    <mergeCell ref="G18:H18"/>
    <mergeCell ref="L18:M18"/>
    <mergeCell ref="R18:S18"/>
    <mergeCell ref="G19:H19"/>
    <mergeCell ref="L19:M19"/>
    <mergeCell ref="R19:S19"/>
    <mergeCell ref="G16:H16"/>
    <mergeCell ref="L16:M16"/>
    <mergeCell ref="R16:S16"/>
    <mergeCell ref="G17:H17"/>
    <mergeCell ref="L17:M17"/>
    <mergeCell ref="R17:S17"/>
    <mergeCell ref="T12:T13"/>
    <mergeCell ref="B14:B15"/>
    <mergeCell ref="C14:C15"/>
    <mergeCell ref="D14:D15"/>
    <mergeCell ref="E14:E15"/>
    <mergeCell ref="F14:F15"/>
    <mergeCell ref="G14:H15"/>
    <mergeCell ref="I14:I15"/>
    <mergeCell ref="L14:M15"/>
    <mergeCell ref="N14:N15"/>
    <mergeCell ref="O14:O15"/>
    <mergeCell ref="P14:P15"/>
    <mergeCell ref="Q14:Q15"/>
    <mergeCell ref="R14:S15"/>
    <mergeCell ref="T14:T15"/>
    <mergeCell ref="G11:H11"/>
    <mergeCell ref="L11:M11"/>
    <mergeCell ref="R11:S11"/>
    <mergeCell ref="B12:B13"/>
    <mergeCell ref="C12:C13"/>
    <mergeCell ref="D12:D13"/>
    <mergeCell ref="E12:E13"/>
    <mergeCell ref="F12:F13"/>
    <mergeCell ref="G12:H13"/>
    <mergeCell ref="I12:I13"/>
    <mergeCell ref="L12:M13"/>
    <mergeCell ref="N12:N13"/>
    <mergeCell ref="O12:O13"/>
    <mergeCell ref="P12:P13"/>
    <mergeCell ref="Q12:Q13"/>
    <mergeCell ref="R12:S13"/>
    <mergeCell ref="R8:S8"/>
    <mergeCell ref="G9:H9"/>
    <mergeCell ref="L9:M9"/>
    <mergeCell ref="R9:S9"/>
    <mergeCell ref="G10:H10"/>
    <mergeCell ref="L10:M10"/>
    <mergeCell ref="R10:S10"/>
    <mergeCell ref="L8:M8"/>
    <mergeCell ref="N8:N10"/>
    <mergeCell ref="O8:O10"/>
    <mergeCell ref="P8:P10"/>
    <mergeCell ref="Q8:Q10"/>
    <mergeCell ref="C8:C10"/>
    <mergeCell ref="D8:D10"/>
    <mergeCell ref="E8:E10"/>
    <mergeCell ref="F8:F10"/>
    <mergeCell ref="G8:H8"/>
    <mergeCell ref="A1:XFD1"/>
    <mergeCell ref="C6:C7"/>
    <mergeCell ref="D6:D7"/>
    <mergeCell ref="E6:E7"/>
    <mergeCell ref="F6:F7"/>
    <mergeCell ref="G6:G7"/>
    <mergeCell ref="H6:I7"/>
    <mergeCell ref="L6:M6"/>
    <mergeCell ref="N6:N7"/>
    <mergeCell ref="O6:O7"/>
    <mergeCell ref="P6:P7"/>
    <mergeCell ref="Q6:Q7"/>
    <mergeCell ref="R6:R7"/>
    <mergeCell ref="S6:T7"/>
    <mergeCell ref="L7:M7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2"/>
  <sheetViews>
    <sheetView zoomScale="109" zoomScaleNormal="109" workbookViewId="0">
      <selection sqref="A1:XFD1"/>
    </sheetView>
  </sheetViews>
  <sheetFormatPr defaultRowHeight="12.75"/>
  <cols>
    <col min="2" max="2" width="140.25" bestFit="1" customWidth="1"/>
    <col min="3" max="3" width="15" customWidth="1"/>
  </cols>
  <sheetData>
    <row r="1" spans="1:3" s="3" customFormat="1" ht="56.85" customHeight="1"/>
    <row r="2" spans="1:3">
      <c r="A2" s="2"/>
    </row>
    <row r="3" spans="1:3" ht="15">
      <c r="B3" s="24" t="s">
        <v>45</v>
      </c>
    </row>
    <row r="4" spans="1:3">
      <c r="B4" s="25" t="s">
        <v>46</v>
      </c>
      <c r="C4" s="26" t="s">
        <v>47</v>
      </c>
    </row>
    <row r="5" spans="1:3">
      <c r="B5" s="27" t="s">
        <v>48</v>
      </c>
      <c r="C5" s="26"/>
    </row>
    <row r="6" spans="1:3">
      <c r="B6" s="28" t="s">
        <v>49</v>
      </c>
      <c r="C6" s="26"/>
    </row>
    <row r="7" spans="1:3">
      <c r="B7" s="29" t="s">
        <v>50</v>
      </c>
      <c r="C7" s="26"/>
    </row>
    <row r="8" spans="1:3">
      <c r="B8" s="29" t="s">
        <v>51</v>
      </c>
      <c r="C8" s="26"/>
    </row>
    <row r="9" spans="1:3">
      <c r="B9" s="29" t="s">
        <v>52</v>
      </c>
      <c r="C9" s="26"/>
    </row>
    <row r="10" spans="1:3">
      <c r="B10" s="29" t="s">
        <v>53</v>
      </c>
      <c r="C10" s="26"/>
    </row>
    <row r="11" spans="1:3">
      <c r="B11" s="29" t="s">
        <v>54</v>
      </c>
      <c r="C11" s="26"/>
    </row>
    <row r="12" spans="1:3">
      <c r="B12" s="29" t="s">
        <v>55</v>
      </c>
      <c r="C12" s="26"/>
    </row>
    <row r="13" spans="1:3">
      <c r="B13" s="29" t="s">
        <v>56</v>
      </c>
      <c r="C13" s="26"/>
    </row>
    <row r="14" spans="1:3">
      <c r="B14" s="29" t="s">
        <v>57</v>
      </c>
      <c r="C14" s="26"/>
    </row>
    <row r="15" spans="1:3">
      <c r="B15" s="29" t="s">
        <v>58</v>
      </c>
      <c r="C15" s="26"/>
    </row>
    <row r="16" spans="1:3">
      <c r="B16" s="29" t="s">
        <v>59</v>
      </c>
      <c r="C16" s="26"/>
    </row>
    <row r="17" spans="2:3">
      <c r="B17" s="29" t="s">
        <v>60</v>
      </c>
      <c r="C17" s="26"/>
    </row>
    <row r="18" spans="2:3">
      <c r="B18" s="29" t="s">
        <v>61</v>
      </c>
      <c r="C18" s="26"/>
    </row>
    <row r="19" spans="2:3">
      <c r="B19" s="29" t="s">
        <v>62</v>
      </c>
      <c r="C19" s="26"/>
    </row>
    <row r="20" spans="2:3">
      <c r="B20" s="29" t="s">
        <v>63</v>
      </c>
      <c r="C20" s="26"/>
    </row>
    <row r="21" spans="2:3">
      <c r="B21" s="30" t="s">
        <v>64</v>
      </c>
      <c r="C21" t="s">
        <v>65</v>
      </c>
    </row>
    <row r="22" spans="2:3">
      <c r="B22" s="31" t="s">
        <v>66</v>
      </c>
      <c r="C22" s="26" t="s">
        <v>67</v>
      </c>
    </row>
    <row r="23" spans="2:3">
      <c r="B23" s="32" t="s">
        <v>68</v>
      </c>
      <c r="C23" s="26"/>
    </row>
    <row r="24" spans="2:3">
      <c r="B24" s="33"/>
    </row>
    <row r="25" spans="2:3">
      <c r="B25" s="34" t="s">
        <v>69</v>
      </c>
      <c r="C25" s="26" t="s">
        <v>70</v>
      </c>
    </row>
    <row r="26" spans="2:3">
      <c r="B26" s="35" t="s">
        <v>71</v>
      </c>
      <c r="C26" s="26"/>
    </row>
    <row r="27" spans="2:3">
      <c r="B27" s="33"/>
    </row>
    <row r="28" spans="2:3">
      <c r="B28" s="35" t="s">
        <v>72</v>
      </c>
      <c r="C28" s="26" t="s">
        <v>73</v>
      </c>
    </row>
    <row r="29" spans="2:3">
      <c r="B29" s="35" t="s">
        <v>74</v>
      </c>
      <c r="C29" s="26"/>
    </row>
    <row r="30" spans="2:3">
      <c r="B30" s="35" t="s">
        <v>75</v>
      </c>
      <c r="C30" s="26"/>
    </row>
    <row r="31" spans="2:3">
      <c r="B31" s="34" t="s">
        <v>76</v>
      </c>
      <c r="C31" s="26"/>
    </row>
    <row r="32" spans="2:3">
      <c r="B32" s="33"/>
    </row>
    <row r="33" spans="2:3">
      <c r="B33" s="34" t="s">
        <v>77</v>
      </c>
      <c r="C33" s="26" t="s">
        <v>78</v>
      </c>
    </row>
    <row r="34" spans="2:3">
      <c r="B34" s="35" t="s">
        <v>79</v>
      </c>
      <c r="C34" s="26"/>
    </row>
    <row r="35" spans="2:3">
      <c r="B35" s="35" t="s">
        <v>80</v>
      </c>
      <c r="C35" s="26"/>
    </row>
    <row r="36" spans="2:3">
      <c r="B36" s="35" t="s">
        <v>81</v>
      </c>
      <c r="C36" s="26"/>
    </row>
    <row r="37" spans="2:3">
      <c r="B37" s="35" t="s">
        <v>82</v>
      </c>
      <c r="C37" s="26"/>
    </row>
    <row r="38" spans="2:3">
      <c r="B38" s="35" t="s">
        <v>83</v>
      </c>
      <c r="C38" s="26"/>
    </row>
    <row r="39" spans="2:3">
      <c r="B39" s="35" t="s">
        <v>84</v>
      </c>
      <c r="C39" s="26"/>
    </row>
    <row r="40" spans="2:3">
      <c r="B40" s="34" t="s">
        <v>85</v>
      </c>
      <c r="C40" s="26"/>
    </row>
    <row r="41" spans="2:3">
      <c r="B41" s="35" t="s">
        <v>86</v>
      </c>
      <c r="C41" s="26"/>
    </row>
    <row r="42" spans="2:3">
      <c r="B42" s="35" t="s">
        <v>87</v>
      </c>
      <c r="C42" s="26"/>
    </row>
    <row r="43" spans="2:3">
      <c r="B43" s="35" t="s">
        <v>88</v>
      </c>
      <c r="C43" s="26"/>
    </row>
    <row r="44" spans="2:3">
      <c r="B44" s="35" t="s">
        <v>89</v>
      </c>
      <c r="C44" s="26"/>
    </row>
    <row r="45" spans="2:3">
      <c r="B45" s="35" t="s">
        <v>90</v>
      </c>
      <c r="C45" s="26"/>
    </row>
    <row r="46" spans="2:3">
      <c r="B46" s="35" t="s">
        <v>91</v>
      </c>
      <c r="C46" s="26"/>
    </row>
    <row r="47" spans="2:3">
      <c r="B47" s="35" t="s">
        <v>92</v>
      </c>
      <c r="C47" s="26"/>
    </row>
    <row r="48" spans="2:3">
      <c r="B48" s="34" t="s">
        <v>93</v>
      </c>
      <c r="C48" s="36"/>
    </row>
    <row r="49" spans="2:3">
      <c r="B49" s="34" t="s">
        <v>94</v>
      </c>
      <c r="C49" s="36"/>
    </row>
    <row r="50" spans="2:3">
      <c r="B50" s="35" t="s">
        <v>95</v>
      </c>
      <c r="C50" s="36"/>
    </row>
    <row r="51" spans="2:3">
      <c r="B51" s="34" t="s">
        <v>96</v>
      </c>
      <c r="C51" s="36"/>
    </row>
    <row r="52" spans="2:3">
      <c r="B52" s="34" t="s">
        <v>97</v>
      </c>
      <c r="C52" s="36"/>
    </row>
    <row r="53" spans="2:3">
      <c r="B53" s="34" t="s">
        <v>98</v>
      </c>
      <c r="C53" s="36"/>
    </row>
    <row r="54" spans="2:3">
      <c r="B54" s="35" t="s">
        <v>99</v>
      </c>
      <c r="C54" s="36"/>
    </row>
    <row r="55" spans="2:3">
      <c r="B55" s="34" t="s">
        <v>100</v>
      </c>
      <c r="C55" s="36"/>
    </row>
    <row r="56" spans="2:3">
      <c r="B56" s="34" t="s">
        <v>101</v>
      </c>
      <c r="C56" s="36"/>
    </row>
    <row r="57" spans="2:3">
      <c r="B57" s="34" t="s">
        <v>102</v>
      </c>
      <c r="C57" s="36"/>
    </row>
    <row r="58" spans="2:3">
      <c r="B58" s="34" t="s">
        <v>103</v>
      </c>
      <c r="C58" s="36"/>
    </row>
    <row r="59" spans="2:3">
      <c r="B59" s="35" t="s">
        <v>104</v>
      </c>
      <c r="C59" s="36"/>
    </row>
    <row r="60" spans="2:3">
      <c r="B60" s="35" t="s">
        <v>105</v>
      </c>
      <c r="C60" s="36"/>
    </row>
    <row r="61" spans="2:3">
      <c r="B61" s="35" t="s">
        <v>106</v>
      </c>
      <c r="C61" s="36"/>
    </row>
    <row r="62" spans="2:3">
      <c r="B62" s="34" t="s">
        <v>107</v>
      </c>
      <c r="C62" s="36"/>
    </row>
    <row r="63" spans="2:3">
      <c r="B63" s="35" t="s">
        <v>108</v>
      </c>
      <c r="C63" s="36"/>
    </row>
    <row r="64" spans="2:3">
      <c r="B64" s="35" t="s">
        <v>109</v>
      </c>
      <c r="C64" s="36"/>
    </row>
    <row r="65" spans="2:3">
      <c r="B65" s="35" t="s">
        <v>110</v>
      </c>
      <c r="C65" s="36"/>
    </row>
    <row r="66" spans="2:3">
      <c r="B66" s="35" t="s">
        <v>111</v>
      </c>
      <c r="C66" s="36"/>
    </row>
    <row r="67" spans="2:3">
      <c r="B67" s="37" t="s">
        <v>112</v>
      </c>
      <c r="C67" s="36"/>
    </row>
    <row r="68" spans="2:3">
      <c r="B68" s="33" t="s">
        <v>113</v>
      </c>
      <c r="C68" s="36"/>
    </row>
    <row r="69" spans="2:3">
      <c r="B69" s="37" t="s">
        <v>114</v>
      </c>
      <c r="C69" s="36"/>
    </row>
    <row r="70" spans="2:3">
      <c r="B70" s="37" t="s">
        <v>115</v>
      </c>
      <c r="C70" s="36"/>
    </row>
    <row r="71" spans="2:3">
      <c r="B71" s="37" t="s">
        <v>116</v>
      </c>
      <c r="C71" s="36"/>
    </row>
    <row r="72" spans="2:3">
      <c r="B72" s="37" t="s">
        <v>117</v>
      </c>
      <c r="C72" s="36"/>
    </row>
    <row r="73" spans="2:3">
      <c r="B73" s="34"/>
    </row>
    <row r="74" spans="2:3">
      <c r="B74" s="35" t="s">
        <v>118</v>
      </c>
      <c r="C74" s="26" t="s">
        <v>119</v>
      </c>
    </row>
    <row r="75" spans="2:3">
      <c r="B75" s="35" t="s">
        <v>120</v>
      </c>
      <c r="C75" s="26"/>
    </row>
    <row r="76" spans="2:3">
      <c r="B76" s="35" t="s">
        <v>121</v>
      </c>
      <c r="C76" s="26"/>
    </row>
    <row r="77" spans="2:3">
      <c r="B77" s="35" t="s">
        <v>122</v>
      </c>
      <c r="C77" s="26"/>
    </row>
    <row r="78" spans="2:3">
      <c r="B78" s="34" t="s">
        <v>123</v>
      </c>
      <c r="C78" s="26"/>
    </row>
    <row r="79" spans="2:3">
      <c r="B79" s="34" t="s">
        <v>124</v>
      </c>
      <c r="C79" s="26"/>
    </row>
    <row r="80" spans="2:3">
      <c r="B80" s="34" t="s">
        <v>125</v>
      </c>
      <c r="C80" s="26"/>
    </row>
    <row r="81" spans="2:3">
      <c r="B81" s="34" t="s">
        <v>126</v>
      </c>
      <c r="C81" s="36"/>
    </row>
    <row r="82" spans="2:3">
      <c r="B82" s="34" t="s">
        <v>127</v>
      </c>
      <c r="C82" s="36"/>
    </row>
    <row r="83" spans="2:3">
      <c r="B83" s="34" t="s">
        <v>128</v>
      </c>
      <c r="C83" s="36"/>
    </row>
    <row r="84" spans="2:3">
      <c r="B84" s="34" t="s">
        <v>129</v>
      </c>
      <c r="C84" s="36"/>
    </row>
    <row r="85" spans="2:3">
      <c r="B85" s="34" t="s">
        <v>130</v>
      </c>
      <c r="C85" s="36"/>
    </row>
    <row r="86" spans="2:3">
      <c r="B86" s="35" t="s">
        <v>131</v>
      </c>
      <c r="C86" s="36"/>
    </row>
    <row r="87" spans="2:3">
      <c r="B87" s="34" t="s">
        <v>132</v>
      </c>
      <c r="C87" s="36"/>
    </row>
    <row r="88" spans="2:3">
      <c r="B88" s="34" t="s">
        <v>133</v>
      </c>
      <c r="C88" s="36"/>
    </row>
    <row r="89" spans="2:3">
      <c r="B89" s="34" t="s">
        <v>134</v>
      </c>
      <c r="C89" s="36"/>
    </row>
    <row r="90" spans="2:3">
      <c r="B90" s="33" t="s">
        <v>135</v>
      </c>
      <c r="C90" s="36"/>
    </row>
    <row r="91" spans="2:3">
      <c r="B91" s="37" t="s">
        <v>136</v>
      </c>
      <c r="C91" s="36"/>
    </row>
    <row r="92" spans="2:3">
      <c r="B92" s="33" t="s">
        <v>137</v>
      </c>
      <c r="C92" s="36"/>
    </row>
  </sheetData>
  <mergeCells count="7">
    <mergeCell ref="C74:C92"/>
    <mergeCell ref="A1:XFD1"/>
    <mergeCell ref="C4:C20"/>
    <mergeCell ref="C22:C23"/>
    <mergeCell ref="C25:C26"/>
    <mergeCell ref="C28:C31"/>
    <mergeCell ref="C33:C7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6"/>
  <sheetViews>
    <sheetView zoomScale="70" zoomScaleNormal="70" workbookViewId="0">
      <selection activeCell="H28" sqref="H28"/>
    </sheetView>
  </sheetViews>
  <sheetFormatPr defaultRowHeight="12.75"/>
  <cols>
    <col min="2" max="4" width="54.125" customWidth="1"/>
  </cols>
  <sheetData>
    <row r="1" spans="1:4" s="3" customFormat="1" ht="56.85" customHeight="1"/>
    <row r="2" spans="1:4">
      <c r="A2" s="2"/>
    </row>
    <row r="5" spans="1:4">
      <c r="B5" s="38" t="s">
        <v>46</v>
      </c>
    </row>
    <row r="6" spans="1:4" ht="13.5" thickBot="1">
      <c r="B6" s="39"/>
      <c r="C6" s="39"/>
      <c r="D6" s="39"/>
    </row>
    <row r="7" spans="1:4" ht="13.5" thickBot="1">
      <c r="B7" s="40" t="s">
        <v>138</v>
      </c>
      <c r="C7" s="41" t="s">
        <v>139</v>
      </c>
      <c r="D7" s="41" t="s">
        <v>140</v>
      </c>
    </row>
    <row r="8" spans="1:4" ht="13.5" thickBot="1">
      <c r="B8" s="42" t="s">
        <v>141</v>
      </c>
      <c r="C8" s="43"/>
      <c r="D8" s="44"/>
    </row>
    <row r="9" spans="1:4">
      <c r="B9" s="45" t="s">
        <v>142</v>
      </c>
      <c r="C9" s="46" t="s">
        <v>143</v>
      </c>
      <c r="D9" s="47"/>
    </row>
    <row r="10" spans="1:4" ht="13.5" thickBot="1">
      <c r="B10" s="48"/>
      <c r="C10" s="49"/>
      <c r="D10" s="50" t="s">
        <v>144</v>
      </c>
    </row>
    <row r="11" spans="1:4" ht="13.5" thickBot="1">
      <c r="B11" s="42" t="s">
        <v>145</v>
      </c>
      <c r="C11" s="43"/>
      <c r="D11" s="44"/>
    </row>
    <row r="12" spans="1:4">
      <c r="B12" s="45" t="s">
        <v>146</v>
      </c>
      <c r="C12" s="51" t="s">
        <v>147</v>
      </c>
      <c r="D12" s="52"/>
    </row>
    <row r="13" spans="1:4">
      <c r="B13" s="53"/>
      <c r="C13" s="54"/>
      <c r="D13" s="52"/>
    </row>
    <row r="14" spans="1:4">
      <c r="B14" s="53"/>
      <c r="C14" s="54" t="s">
        <v>148</v>
      </c>
      <c r="D14" s="52" t="s">
        <v>149</v>
      </c>
    </row>
    <row r="15" spans="1:4">
      <c r="B15" s="53"/>
      <c r="C15" s="54" t="s">
        <v>150</v>
      </c>
      <c r="D15" s="52"/>
    </row>
    <row r="16" spans="1:4">
      <c r="B16" s="53"/>
      <c r="C16" s="54" t="s">
        <v>151</v>
      </c>
      <c r="D16" s="55"/>
    </row>
    <row r="17" spans="2:4" ht="13.5" thickBot="1">
      <c r="B17" s="48"/>
      <c r="C17" s="56"/>
      <c r="D17" s="57"/>
    </row>
    <row r="18" spans="2:4" ht="13.5" thickBot="1">
      <c r="B18" s="42" t="s">
        <v>152</v>
      </c>
      <c r="C18" s="43"/>
      <c r="D18" s="44"/>
    </row>
    <row r="19" spans="2:4" ht="13.5" thickBot="1">
      <c r="B19" s="99" t="s">
        <v>153</v>
      </c>
      <c r="C19" s="58" t="s">
        <v>154</v>
      </c>
      <c r="D19" s="50" t="s">
        <v>144</v>
      </c>
    </row>
    <row r="20" spans="2:4" ht="13.5" thickBot="1">
      <c r="B20" s="42" t="s">
        <v>155</v>
      </c>
      <c r="C20" s="43"/>
      <c r="D20" s="44"/>
    </row>
    <row r="21" spans="2:4">
      <c r="B21" s="59" t="s">
        <v>156</v>
      </c>
      <c r="C21" s="104" t="s">
        <v>157</v>
      </c>
      <c r="D21" s="105"/>
    </row>
    <row r="22" spans="2:4">
      <c r="B22" s="60"/>
      <c r="C22" s="60"/>
      <c r="D22" s="106"/>
    </row>
    <row r="23" spans="2:4" ht="22.5">
      <c r="B23" s="60" t="s">
        <v>158</v>
      </c>
      <c r="C23" s="60" t="s">
        <v>159</v>
      </c>
      <c r="D23" s="107" t="s">
        <v>160</v>
      </c>
    </row>
    <row r="24" spans="2:4">
      <c r="B24" s="62"/>
      <c r="C24" s="60" t="s">
        <v>161</v>
      </c>
      <c r="D24" s="108"/>
    </row>
    <row r="25" spans="2:4" ht="13.5" thickBot="1">
      <c r="B25" s="62"/>
      <c r="C25" s="87" t="s">
        <v>162</v>
      </c>
      <c r="D25" s="109"/>
    </row>
    <row r="26" spans="2:4">
      <c r="B26" s="63" t="s">
        <v>216</v>
      </c>
      <c r="C26" s="64" t="s">
        <v>163</v>
      </c>
      <c r="D26" s="107" t="s">
        <v>164</v>
      </c>
    </row>
    <row r="27" spans="2:4">
      <c r="B27" s="65"/>
      <c r="C27" s="66"/>
      <c r="D27" s="110"/>
    </row>
    <row r="28" spans="2:4" ht="22.5">
      <c r="B28" s="68" t="s">
        <v>165</v>
      </c>
      <c r="C28" s="61" t="s">
        <v>166</v>
      </c>
      <c r="D28" s="111" t="s">
        <v>167</v>
      </c>
    </row>
    <row r="29" spans="2:4">
      <c r="B29" s="62"/>
      <c r="C29" s="61" t="s">
        <v>168</v>
      </c>
      <c r="D29" s="111" t="s">
        <v>169</v>
      </c>
    </row>
    <row r="30" spans="2:4">
      <c r="B30" s="62"/>
      <c r="C30" s="61" t="s">
        <v>170</v>
      </c>
      <c r="D30" s="111" t="s">
        <v>171</v>
      </c>
    </row>
    <row r="31" spans="2:4" ht="13.5" thickBot="1">
      <c r="B31" s="69"/>
      <c r="C31" s="70"/>
      <c r="D31" s="112"/>
    </row>
    <row r="32" spans="2:4">
      <c r="B32" s="63" t="s">
        <v>172</v>
      </c>
      <c r="C32" s="46" t="s">
        <v>173</v>
      </c>
      <c r="D32" s="71"/>
    </row>
    <row r="33" spans="2:4">
      <c r="B33" s="107" t="s">
        <v>174</v>
      </c>
      <c r="C33" s="72"/>
      <c r="D33" s="73" t="s">
        <v>144</v>
      </c>
    </row>
    <row r="34" spans="2:4" ht="13.5" thickBot="1">
      <c r="B34" s="74" t="s">
        <v>217</v>
      </c>
      <c r="C34" s="49"/>
      <c r="D34" s="75"/>
    </row>
    <row r="35" spans="2:4" ht="13.5" thickBot="1">
      <c r="B35" s="42" t="s">
        <v>175</v>
      </c>
      <c r="C35" s="43"/>
      <c r="D35" s="44"/>
    </row>
    <row r="36" spans="2:4">
      <c r="B36" s="76"/>
      <c r="C36" s="77" t="s">
        <v>147</v>
      </c>
      <c r="D36" s="78" t="s">
        <v>176</v>
      </c>
    </row>
    <row r="37" spans="2:4">
      <c r="B37" s="76"/>
      <c r="C37" s="79" t="s">
        <v>218</v>
      </c>
      <c r="D37" s="78" t="s">
        <v>177</v>
      </c>
    </row>
    <row r="38" spans="2:4" ht="22.5">
      <c r="B38" s="76" t="s">
        <v>178</v>
      </c>
      <c r="C38" s="80"/>
      <c r="D38" s="67"/>
    </row>
    <row r="39" spans="2:4">
      <c r="B39" s="60"/>
      <c r="C39" s="79" t="s">
        <v>219</v>
      </c>
      <c r="D39" s="78" t="s">
        <v>179</v>
      </c>
    </row>
    <row r="40" spans="2:4">
      <c r="B40" s="62"/>
      <c r="C40" s="79" t="s">
        <v>220</v>
      </c>
      <c r="D40" s="78" t="s">
        <v>180</v>
      </c>
    </row>
    <row r="41" spans="2:4" ht="13.5" thickBot="1">
      <c r="B41" s="69"/>
      <c r="C41" s="81" t="s">
        <v>221</v>
      </c>
      <c r="D41" s="82" t="s">
        <v>181</v>
      </c>
    </row>
    <row r="42" spans="2:4">
      <c r="B42" s="83" t="s">
        <v>182</v>
      </c>
      <c r="C42" s="61"/>
      <c r="D42" s="78" t="s">
        <v>183</v>
      </c>
    </row>
    <row r="43" spans="2:4">
      <c r="B43" s="84"/>
      <c r="C43" s="61" t="s">
        <v>184</v>
      </c>
      <c r="D43" s="78" t="s">
        <v>185</v>
      </c>
    </row>
    <row r="44" spans="2:4" ht="13.5" thickBot="1">
      <c r="B44" s="85"/>
      <c r="C44" s="86"/>
      <c r="D44" s="82" t="s">
        <v>186</v>
      </c>
    </row>
    <row r="45" spans="2:4" ht="13.5" thickBot="1">
      <c r="B45" s="95" t="s">
        <v>187</v>
      </c>
      <c r="C45" s="96"/>
      <c r="D45" s="97"/>
    </row>
    <row r="46" spans="2:4" ht="34.5" thickBot="1">
      <c r="B46" s="87" t="s">
        <v>188</v>
      </c>
      <c r="C46" s="70" t="s">
        <v>189</v>
      </c>
      <c r="D46" s="99" t="s">
        <v>190</v>
      </c>
    </row>
    <row r="47" spans="2:4" ht="13.5" thickBot="1">
      <c r="B47" s="42" t="s">
        <v>191</v>
      </c>
      <c r="C47" s="43"/>
      <c r="D47" s="44"/>
    </row>
    <row r="48" spans="2:4" ht="23.25" thickBot="1">
      <c r="B48" s="59" t="s">
        <v>192</v>
      </c>
      <c r="C48" s="99" t="s">
        <v>193</v>
      </c>
      <c r="D48" s="71" t="s">
        <v>194</v>
      </c>
    </row>
    <row r="49" spans="2:4">
      <c r="B49" s="88"/>
      <c r="C49" s="79" t="s">
        <v>222</v>
      </c>
      <c r="D49" s="71"/>
    </row>
    <row r="50" spans="2:4" ht="22.5">
      <c r="B50" s="59" t="s">
        <v>195</v>
      </c>
      <c r="C50" s="80"/>
      <c r="D50" s="71" t="s">
        <v>196</v>
      </c>
    </row>
    <row r="51" spans="2:4">
      <c r="B51" s="62"/>
      <c r="C51" s="79" t="s">
        <v>223</v>
      </c>
      <c r="D51" s="73"/>
    </row>
    <row r="52" spans="2:4" ht="13.5" thickBot="1">
      <c r="B52" s="69"/>
      <c r="C52" s="81" t="s">
        <v>224</v>
      </c>
      <c r="D52" s="73"/>
    </row>
    <row r="53" spans="2:4" ht="22.5">
      <c r="B53" s="59" t="s">
        <v>197</v>
      </c>
      <c r="C53" s="79" t="s">
        <v>225</v>
      </c>
      <c r="D53" s="73"/>
    </row>
    <row r="54" spans="2:4">
      <c r="B54" s="88"/>
      <c r="C54" s="79" t="s">
        <v>226</v>
      </c>
      <c r="D54" s="89"/>
    </row>
    <row r="55" spans="2:4">
      <c r="B55" s="59" t="s">
        <v>227</v>
      </c>
      <c r="C55" s="80"/>
      <c r="D55" s="89"/>
    </row>
    <row r="56" spans="2:4">
      <c r="B56" s="62"/>
      <c r="C56" s="79" t="s">
        <v>228</v>
      </c>
      <c r="D56" s="89"/>
    </row>
    <row r="57" spans="2:4" ht="13.5" thickBot="1">
      <c r="B57" s="69"/>
      <c r="C57" s="81" t="s">
        <v>229</v>
      </c>
      <c r="D57" s="89"/>
    </row>
    <row r="58" spans="2:4">
      <c r="B58" s="45" t="s">
        <v>198</v>
      </c>
      <c r="C58" s="79" t="s">
        <v>230</v>
      </c>
      <c r="D58" s="89"/>
    </row>
    <row r="59" spans="2:4">
      <c r="B59" s="53"/>
      <c r="C59" s="80" t="s">
        <v>176</v>
      </c>
      <c r="D59" s="89"/>
    </row>
    <row r="60" spans="2:4" ht="13.5" thickBot="1">
      <c r="B60" s="48"/>
      <c r="C60" s="81" t="s">
        <v>231</v>
      </c>
      <c r="D60" s="75"/>
    </row>
    <row r="61" spans="2:4" ht="22.5">
      <c r="B61" s="45" t="s">
        <v>199</v>
      </c>
      <c r="C61" s="79" t="s">
        <v>232</v>
      </c>
      <c r="D61" s="71" t="s">
        <v>200</v>
      </c>
    </row>
    <row r="62" spans="2:4">
      <c r="B62" s="53"/>
      <c r="C62" s="90"/>
      <c r="D62" s="71"/>
    </row>
    <row r="63" spans="2:4" ht="23.25" thickBot="1">
      <c r="B63" s="48"/>
      <c r="C63" s="81" t="s">
        <v>233</v>
      </c>
      <c r="D63" s="71" t="s">
        <v>196</v>
      </c>
    </row>
    <row r="64" spans="2:4">
      <c r="B64" s="45" t="s">
        <v>201</v>
      </c>
      <c r="C64" s="79" t="s">
        <v>234</v>
      </c>
      <c r="D64" s="54"/>
    </row>
    <row r="65" spans="2:4">
      <c r="B65" s="53"/>
      <c r="C65" s="90"/>
      <c r="D65" s="89"/>
    </row>
    <row r="66" spans="2:4" ht="13.5" thickBot="1">
      <c r="B66" s="48"/>
      <c r="C66" s="81" t="s">
        <v>235</v>
      </c>
      <c r="D66" s="89"/>
    </row>
    <row r="67" spans="2:4">
      <c r="B67" s="45" t="s">
        <v>236</v>
      </c>
      <c r="C67" s="79" t="s">
        <v>237</v>
      </c>
      <c r="D67" s="89"/>
    </row>
    <row r="68" spans="2:4">
      <c r="B68" s="53"/>
      <c r="C68" s="90"/>
      <c r="D68" s="89"/>
    </row>
    <row r="69" spans="2:4" ht="13.5" thickBot="1">
      <c r="B69" s="48"/>
      <c r="C69" s="81" t="s">
        <v>238</v>
      </c>
      <c r="D69" s="89"/>
    </row>
    <row r="70" spans="2:4">
      <c r="B70" s="45" t="s">
        <v>202</v>
      </c>
      <c r="C70" s="79" t="s">
        <v>239</v>
      </c>
      <c r="D70" s="89"/>
    </row>
    <row r="71" spans="2:4">
      <c r="B71" s="53"/>
      <c r="C71" s="90"/>
      <c r="D71" s="89"/>
    </row>
    <row r="72" spans="2:4" ht="13.5" thickBot="1">
      <c r="B72" s="48"/>
      <c r="C72" s="81" t="s">
        <v>240</v>
      </c>
      <c r="D72" s="75"/>
    </row>
    <row r="73" spans="2:4">
      <c r="B73" s="76"/>
      <c r="C73" t="s">
        <v>245</v>
      </c>
      <c r="D73" s="45" t="s">
        <v>203</v>
      </c>
    </row>
    <row r="74" spans="2:4">
      <c r="B74" s="76"/>
      <c r="C74" s="66"/>
      <c r="D74" s="53"/>
    </row>
    <row r="75" spans="2:4">
      <c r="B75" s="76"/>
      <c r="C75" s="91" t="s">
        <v>241</v>
      </c>
      <c r="D75" s="53"/>
    </row>
    <row r="76" spans="2:4">
      <c r="B76" s="76"/>
      <c r="C76" s="66"/>
      <c r="D76" s="53"/>
    </row>
    <row r="77" spans="2:4" ht="21">
      <c r="B77" s="76" t="s">
        <v>204</v>
      </c>
      <c r="C77" s="91" t="s">
        <v>242</v>
      </c>
      <c r="D77" s="53"/>
    </row>
    <row r="78" spans="2:4">
      <c r="B78" s="76"/>
      <c r="C78" s="89"/>
      <c r="D78" s="53"/>
    </row>
    <row r="79" spans="2:4">
      <c r="B79" s="76"/>
      <c r="C79" s="89"/>
      <c r="D79" s="53"/>
    </row>
    <row r="80" spans="2:4" ht="13.5" thickBot="1">
      <c r="B80" s="87"/>
      <c r="C80" s="75"/>
      <c r="D80" s="53"/>
    </row>
    <row r="81" spans="2:4" ht="21">
      <c r="B81" s="76"/>
      <c r="C81" s="100" t="s">
        <v>243</v>
      </c>
      <c r="D81" s="53"/>
    </row>
    <row r="82" spans="2:4">
      <c r="B82" s="76"/>
      <c r="C82" s="101"/>
      <c r="D82" s="53"/>
    </row>
    <row r="83" spans="2:4" ht="21">
      <c r="B83" s="76"/>
      <c r="C83" s="102" t="s">
        <v>244</v>
      </c>
      <c r="D83" s="53"/>
    </row>
    <row r="84" spans="2:4">
      <c r="B84" s="76" t="s">
        <v>205</v>
      </c>
      <c r="C84" s="102"/>
      <c r="D84" s="53"/>
    </row>
    <row r="85" spans="2:4" ht="13.5" thickBot="1">
      <c r="B85" s="92"/>
      <c r="C85" s="103" t="s">
        <v>206</v>
      </c>
      <c r="D85" s="48"/>
    </row>
    <row r="88" spans="2:4">
      <c r="B88" s="93" t="s">
        <v>207</v>
      </c>
    </row>
    <row r="89" spans="2:4">
      <c r="B89" s="93" t="s">
        <v>208</v>
      </c>
    </row>
    <row r="90" spans="2:4">
      <c r="B90" s="93" t="s">
        <v>209</v>
      </c>
    </row>
    <row r="91" spans="2:4">
      <c r="B91" s="94" t="s">
        <v>210</v>
      </c>
    </row>
    <row r="92" spans="2:4">
      <c r="B92" s="93" t="s">
        <v>211</v>
      </c>
    </row>
    <row r="93" spans="2:4">
      <c r="B93" s="93" t="s">
        <v>212</v>
      </c>
    </row>
    <row r="94" spans="2:4">
      <c r="B94" s="93" t="s">
        <v>213</v>
      </c>
    </row>
    <row r="95" spans="2:4">
      <c r="B95" s="93" t="s">
        <v>214</v>
      </c>
    </row>
    <row r="96" spans="2:4">
      <c r="B96" s="93" t="s">
        <v>215</v>
      </c>
    </row>
  </sheetData>
  <mergeCells count="18">
    <mergeCell ref="D73:D85"/>
    <mergeCell ref="B47:D47"/>
    <mergeCell ref="B58:B60"/>
    <mergeCell ref="B61:B63"/>
    <mergeCell ref="B64:B66"/>
    <mergeCell ref="B67:B69"/>
    <mergeCell ref="B70:B72"/>
    <mergeCell ref="B18:D18"/>
    <mergeCell ref="B20:D20"/>
    <mergeCell ref="C32:C34"/>
    <mergeCell ref="B35:D35"/>
    <mergeCell ref="B42:B44"/>
    <mergeCell ref="A1:XFD1"/>
    <mergeCell ref="B8:D8"/>
    <mergeCell ref="B9:B10"/>
    <mergeCell ref="C9:C10"/>
    <mergeCell ref="B11:D11"/>
    <mergeCell ref="B12:B17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6"/>
  <sheetViews>
    <sheetView zoomScale="109" zoomScaleNormal="109" workbookViewId="0">
      <selection activeCell="D7" sqref="D7"/>
    </sheetView>
  </sheetViews>
  <sheetFormatPr defaultRowHeight="12.75"/>
  <sheetData>
    <row r="1" spans="1:20" s="3" customFormat="1" ht="56.85" customHeight="1"/>
    <row r="2" spans="1:20">
      <c r="A2" s="2"/>
    </row>
    <row r="3" spans="1:20" ht="15" thickBot="1">
      <c r="C3" s="113" t="s">
        <v>246</v>
      </c>
      <c r="O3" s="35" t="s">
        <v>247</v>
      </c>
    </row>
    <row r="4" spans="1:20" ht="15.75" thickBot="1">
      <c r="C4" s="113"/>
      <c r="O4" s="114" t="s">
        <v>248</v>
      </c>
      <c r="P4" s="115" t="s">
        <v>249</v>
      </c>
      <c r="Q4" s="115" t="s">
        <v>250</v>
      </c>
      <c r="R4" s="115" t="s">
        <v>251</v>
      </c>
    </row>
    <row r="5" spans="1:20" ht="15.75" thickBot="1">
      <c r="C5" s="116"/>
      <c r="D5" s="117" t="s">
        <v>252</v>
      </c>
      <c r="E5" s="117" t="s">
        <v>253</v>
      </c>
      <c r="F5" s="117" t="s">
        <v>254</v>
      </c>
      <c r="G5" s="117" t="s">
        <v>255</v>
      </c>
      <c r="H5" s="117" t="s">
        <v>256</v>
      </c>
      <c r="O5" s="118" t="s">
        <v>252</v>
      </c>
      <c r="P5" s="119">
        <v>2233421</v>
      </c>
      <c r="Q5" s="119">
        <v>26384</v>
      </c>
      <c r="R5" s="119">
        <v>18106</v>
      </c>
    </row>
    <row r="6" spans="1:20" ht="15.75" thickBot="1">
      <c r="C6" s="98"/>
      <c r="D6" s="120" t="s">
        <v>257</v>
      </c>
      <c r="E6" s="121"/>
      <c r="F6" s="121"/>
      <c r="G6" s="121"/>
      <c r="H6" s="122"/>
      <c r="O6" s="118" t="s">
        <v>253</v>
      </c>
      <c r="P6" s="119">
        <v>2552420</v>
      </c>
      <c r="Q6" s="119">
        <v>346176</v>
      </c>
      <c r="R6" s="119">
        <v>252944</v>
      </c>
    </row>
    <row r="7" spans="1:20" ht="15.75" thickBot="1">
      <c r="C7" s="98" t="s">
        <v>258</v>
      </c>
      <c r="D7" s="123">
        <v>4.9000000000000004</v>
      </c>
      <c r="E7" s="123">
        <v>5.5</v>
      </c>
      <c r="F7" s="123">
        <v>6.25</v>
      </c>
      <c r="G7" s="123">
        <v>6.25</v>
      </c>
      <c r="H7" s="123">
        <v>6.4</v>
      </c>
      <c r="O7" s="118" t="s">
        <v>254</v>
      </c>
      <c r="P7" s="119">
        <v>2400267</v>
      </c>
      <c r="Q7" s="119">
        <v>306158</v>
      </c>
      <c r="R7" s="119">
        <v>204884</v>
      </c>
    </row>
    <row r="8" spans="1:20" ht="15.75" thickBot="1">
      <c r="C8" s="98" t="s">
        <v>259</v>
      </c>
      <c r="D8" s="123">
        <v>5.75</v>
      </c>
      <c r="E8" s="123">
        <v>6</v>
      </c>
      <c r="F8" s="123">
        <v>6.25</v>
      </c>
      <c r="G8" s="123">
        <v>7</v>
      </c>
      <c r="H8" s="123">
        <v>5.0999999999999996</v>
      </c>
      <c r="O8" s="118" t="s">
        <v>255</v>
      </c>
      <c r="P8" s="119">
        <v>1986349</v>
      </c>
      <c r="Q8" s="119">
        <v>124173</v>
      </c>
      <c r="R8" s="119">
        <v>273844</v>
      </c>
    </row>
    <row r="9" spans="1:20" ht="15.75" thickBot="1">
      <c r="C9" s="98" t="s">
        <v>250</v>
      </c>
      <c r="D9" s="123">
        <v>5.4</v>
      </c>
      <c r="E9" s="123">
        <v>6</v>
      </c>
      <c r="F9" s="123">
        <v>6</v>
      </c>
      <c r="G9" s="123">
        <v>5.4</v>
      </c>
      <c r="H9" s="123">
        <v>3.25</v>
      </c>
      <c r="O9" s="124" t="s">
        <v>256</v>
      </c>
      <c r="P9" s="125">
        <v>1886503</v>
      </c>
      <c r="Q9" s="125">
        <v>112643</v>
      </c>
      <c r="R9" s="125">
        <v>198553</v>
      </c>
    </row>
    <row r="11" spans="1:20">
      <c r="O11" s="35" t="s">
        <v>260</v>
      </c>
    </row>
    <row r="12" spans="1:20" ht="13.5" thickBot="1">
      <c r="C12" s="35" t="s">
        <v>261</v>
      </c>
      <c r="O12" s="126"/>
    </row>
    <row r="13" spans="1:20" ht="15.75" thickBot="1">
      <c r="C13" s="127"/>
      <c r="D13" s="128" t="s">
        <v>262</v>
      </c>
      <c r="E13" s="128" t="s">
        <v>263</v>
      </c>
      <c r="F13" s="128" t="s">
        <v>264</v>
      </c>
      <c r="O13" s="129" t="s">
        <v>265</v>
      </c>
      <c r="P13" s="130" t="s">
        <v>252</v>
      </c>
      <c r="Q13" s="130" t="s">
        <v>253</v>
      </c>
      <c r="R13" s="130" t="s">
        <v>254</v>
      </c>
      <c r="S13" s="130" t="s">
        <v>255</v>
      </c>
      <c r="T13" s="130" t="s">
        <v>256</v>
      </c>
    </row>
    <row r="14" spans="1:20" ht="15.75" thickBot="1">
      <c r="C14" s="131" t="s">
        <v>266</v>
      </c>
      <c r="D14" s="132"/>
      <c r="E14" s="132"/>
      <c r="F14" s="133"/>
      <c r="O14" s="134" t="s">
        <v>249</v>
      </c>
      <c r="P14" s="130">
        <v>1.59</v>
      </c>
      <c r="Q14" s="130">
        <v>1.68</v>
      </c>
      <c r="R14" s="130">
        <v>1.73</v>
      </c>
      <c r="S14" s="130">
        <v>1.55</v>
      </c>
      <c r="T14" s="130">
        <v>1.78</v>
      </c>
    </row>
    <row r="15" spans="1:20" ht="15.75" thickBot="1">
      <c r="C15" s="135" t="s">
        <v>258</v>
      </c>
      <c r="D15" s="136">
        <v>7.9</v>
      </c>
      <c r="E15" s="136">
        <v>8.3000000000000007</v>
      </c>
      <c r="F15" s="136">
        <v>7.4</v>
      </c>
      <c r="O15" s="118" t="s">
        <v>250</v>
      </c>
      <c r="P15" s="137">
        <v>6.48</v>
      </c>
      <c r="Q15" s="137">
        <v>11.82</v>
      </c>
      <c r="R15" s="137">
        <v>11.45</v>
      </c>
      <c r="S15" s="137">
        <v>4.96</v>
      </c>
      <c r="T15" s="137">
        <v>4.9000000000000004</v>
      </c>
    </row>
    <row r="16" spans="1:20" ht="15.75" thickBot="1">
      <c r="C16" s="135" t="s">
        <v>267</v>
      </c>
      <c r="D16" s="136">
        <v>8.6999999999999993</v>
      </c>
      <c r="E16" s="136">
        <v>8</v>
      </c>
      <c r="F16" s="136">
        <v>7.4</v>
      </c>
      <c r="O16" s="118" t="s">
        <v>251</v>
      </c>
      <c r="P16" s="137">
        <v>2.2599999999999998</v>
      </c>
      <c r="Q16" s="137">
        <v>1.86</v>
      </c>
      <c r="R16" s="137">
        <v>1.93</v>
      </c>
      <c r="S16" s="137">
        <v>3.01</v>
      </c>
      <c r="T16" s="137">
        <v>2.6</v>
      </c>
    </row>
    <row r="17" spans="3:23" ht="15.75" thickBot="1">
      <c r="C17" s="135" t="s">
        <v>259</v>
      </c>
      <c r="D17" s="136">
        <v>7.7</v>
      </c>
      <c r="E17" s="136">
        <v>7.88</v>
      </c>
      <c r="F17" s="136">
        <v>7.4</v>
      </c>
      <c r="O17" s="138" t="s">
        <v>268</v>
      </c>
      <c r="P17" s="139">
        <v>1.73</v>
      </c>
      <c r="Q17" s="139">
        <v>1.88</v>
      </c>
      <c r="R17" s="139">
        <v>1.93</v>
      </c>
      <c r="S17" s="139">
        <v>1.72</v>
      </c>
      <c r="T17" s="139">
        <v>1.9</v>
      </c>
    </row>
    <row r="18" spans="3:23" ht="13.5" thickBot="1">
      <c r="C18" s="131" t="s">
        <v>269</v>
      </c>
      <c r="D18" s="132"/>
      <c r="E18" s="132"/>
      <c r="F18" s="133"/>
    </row>
    <row r="19" spans="3:23" ht="13.5" thickBot="1">
      <c r="C19" s="135" t="s">
        <v>258</v>
      </c>
      <c r="D19" s="136">
        <v>77</v>
      </c>
      <c r="E19" s="136">
        <v>78</v>
      </c>
      <c r="F19" s="136">
        <v>69</v>
      </c>
    </row>
    <row r="20" spans="3:23" ht="13.5" thickBot="1">
      <c r="C20" s="135" t="s">
        <v>250</v>
      </c>
      <c r="D20" s="136">
        <v>69</v>
      </c>
      <c r="E20" s="136">
        <v>76</v>
      </c>
      <c r="F20" s="136">
        <v>89</v>
      </c>
      <c r="N20" s="140"/>
      <c r="O20" s="141"/>
      <c r="P20" s="140"/>
      <c r="Q20" s="140"/>
      <c r="R20" s="140"/>
      <c r="S20" s="140"/>
      <c r="T20" s="140"/>
      <c r="U20" s="140"/>
      <c r="V20" s="140"/>
      <c r="W20" s="140"/>
    </row>
    <row r="21" spans="3:23" ht="13.5" thickBot="1">
      <c r="C21" s="131" t="s">
        <v>270</v>
      </c>
      <c r="D21" s="132"/>
      <c r="E21" s="132"/>
      <c r="F21" s="133"/>
      <c r="N21" s="140"/>
      <c r="O21" s="141"/>
      <c r="P21" s="140"/>
      <c r="Q21" s="140"/>
      <c r="R21" s="140"/>
      <c r="S21" s="140"/>
      <c r="T21" s="140"/>
      <c r="U21" s="140"/>
      <c r="V21" s="140"/>
      <c r="W21" s="140"/>
    </row>
    <row r="22" spans="3:23" ht="26.25" thickBot="1">
      <c r="C22" s="135" t="s">
        <v>258</v>
      </c>
      <c r="D22" s="136" t="s">
        <v>271</v>
      </c>
      <c r="E22" s="136" t="s">
        <v>271</v>
      </c>
      <c r="F22" s="136" t="s">
        <v>272</v>
      </c>
      <c r="N22" s="140"/>
      <c r="O22" s="142"/>
      <c r="P22" s="143"/>
      <c r="Q22" s="144"/>
      <c r="R22" s="144"/>
      <c r="S22" s="144"/>
      <c r="T22" s="144"/>
      <c r="U22" s="144"/>
      <c r="V22" s="140"/>
      <c r="W22" s="140"/>
    </row>
    <row r="23" spans="3:23" ht="13.5" thickBot="1">
      <c r="C23" s="135" t="s">
        <v>267</v>
      </c>
      <c r="D23" s="136" t="s">
        <v>273</v>
      </c>
      <c r="E23" s="136" t="s">
        <v>273</v>
      </c>
      <c r="F23" s="136" t="s">
        <v>272</v>
      </c>
      <c r="N23" s="140"/>
      <c r="O23" s="142"/>
      <c r="P23" s="143"/>
      <c r="Q23" s="144"/>
      <c r="R23" s="144"/>
      <c r="S23" s="144"/>
      <c r="T23" s="144"/>
      <c r="U23" s="144"/>
      <c r="V23" s="140"/>
      <c r="W23" s="140"/>
    </row>
    <row r="24" spans="3:23">
      <c r="N24" s="140"/>
      <c r="O24" s="142"/>
      <c r="P24" s="145"/>
      <c r="Q24" s="144"/>
      <c r="R24" s="144"/>
      <c r="S24" s="144"/>
      <c r="T24" s="146"/>
      <c r="U24" s="146"/>
      <c r="V24" s="140"/>
      <c r="W24" s="140"/>
    </row>
    <row r="25" spans="3:23">
      <c r="N25" s="140"/>
      <c r="O25" s="142"/>
      <c r="P25" s="145"/>
      <c r="Q25" s="144"/>
      <c r="R25" s="144"/>
      <c r="S25" s="144"/>
      <c r="T25" s="147"/>
      <c r="U25" s="146"/>
      <c r="V25" s="140"/>
      <c r="W25" s="140"/>
    </row>
    <row r="26" spans="3:23">
      <c r="C26" s="113" t="s">
        <v>274</v>
      </c>
      <c r="N26" s="140"/>
      <c r="O26" s="140"/>
      <c r="P26" s="146"/>
      <c r="Q26" s="148"/>
      <c r="R26" s="148"/>
      <c r="S26" s="148"/>
      <c r="T26" s="149"/>
      <c r="U26" s="149"/>
      <c r="V26" s="140"/>
      <c r="W26" s="140"/>
    </row>
    <row r="27" spans="3:23" ht="13.5" thickBot="1">
      <c r="C27" s="150"/>
      <c r="N27" s="140"/>
      <c r="O27" s="140"/>
      <c r="P27" s="146"/>
      <c r="Q27" s="148"/>
      <c r="R27" s="148"/>
      <c r="S27" s="148"/>
      <c r="T27" s="149"/>
      <c r="U27" s="149"/>
      <c r="V27" s="140"/>
      <c r="W27" s="140"/>
    </row>
    <row r="28" spans="3:23" ht="13.5" thickBot="1">
      <c r="C28" s="116"/>
      <c r="D28" s="117" t="s">
        <v>252</v>
      </c>
      <c r="E28" s="117" t="s">
        <v>253</v>
      </c>
      <c r="F28" s="117" t="s">
        <v>254</v>
      </c>
      <c r="G28" s="117" t="s">
        <v>255</v>
      </c>
      <c r="H28" s="117" t="s">
        <v>256</v>
      </c>
      <c r="N28" s="140"/>
      <c r="O28" s="140"/>
      <c r="P28" s="151"/>
      <c r="Q28" s="148"/>
      <c r="R28" s="148"/>
      <c r="S28" s="148"/>
      <c r="T28" s="149"/>
      <c r="U28" s="149"/>
      <c r="V28" s="140"/>
      <c r="W28" s="140"/>
    </row>
    <row r="29" spans="3:23" ht="13.5" thickBot="1">
      <c r="C29" s="98"/>
      <c r="D29" s="152" t="s">
        <v>275</v>
      </c>
      <c r="E29" s="153"/>
      <c r="F29" s="153"/>
      <c r="G29" s="153"/>
      <c r="H29" s="154"/>
      <c r="N29" s="140"/>
      <c r="O29" s="140"/>
      <c r="P29" s="140"/>
      <c r="Q29" s="140"/>
      <c r="R29" s="140"/>
      <c r="S29" s="140"/>
      <c r="T29" s="140"/>
      <c r="U29" s="140"/>
      <c r="V29" s="140"/>
      <c r="W29" s="140"/>
    </row>
    <row r="30" spans="3:23" ht="13.5" thickBot="1">
      <c r="C30" s="98" t="s">
        <v>258</v>
      </c>
      <c r="D30" s="136">
        <v>0.3</v>
      </c>
      <c r="E30" s="136">
        <v>0.5</v>
      </c>
      <c r="F30" s="136">
        <v>0.7</v>
      </c>
      <c r="G30" s="136">
        <v>1.6</v>
      </c>
      <c r="H30" s="136">
        <v>1.6</v>
      </c>
      <c r="N30" s="140"/>
      <c r="O30" s="140"/>
      <c r="P30" s="140"/>
      <c r="Q30" s="140"/>
      <c r="R30" s="140"/>
      <c r="S30" s="140"/>
      <c r="T30" s="140"/>
      <c r="U30" s="140"/>
      <c r="V30" s="140"/>
      <c r="W30" s="140"/>
    </row>
    <row r="31" spans="3:23" ht="13.5" thickBot="1">
      <c r="C31" s="98" t="s">
        <v>259</v>
      </c>
      <c r="D31" s="136">
        <v>5.4</v>
      </c>
      <c r="E31" s="136">
        <v>6.1</v>
      </c>
      <c r="F31" s="136">
        <v>7</v>
      </c>
      <c r="G31" s="136">
        <v>7.8</v>
      </c>
      <c r="H31" s="136">
        <v>5.8</v>
      </c>
      <c r="N31" s="140"/>
      <c r="O31" s="140"/>
      <c r="P31" s="140"/>
      <c r="Q31" s="140"/>
      <c r="R31" s="140"/>
      <c r="S31" s="140"/>
      <c r="T31" s="140"/>
      <c r="U31" s="140"/>
      <c r="V31" s="140"/>
      <c r="W31" s="140"/>
    </row>
    <row r="32" spans="3:23" ht="13.5" thickBot="1">
      <c r="C32" s="98" t="s">
        <v>250</v>
      </c>
      <c r="D32" s="136">
        <v>0.3</v>
      </c>
      <c r="E32" s="136">
        <v>0.6</v>
      </c>
      <c r="F32" s="136">
        <v>0.7</v>
      </c>
      <c r="G32" s="136">
        <v>1</v>
      </c>
      <c r="H32" s="136">
        <v>-0.2</v>
      </c>
      <c r="N32" s="140"/>
      <c r="O32" s="155"/>
      <c r="P32" s="140"/>
      <c r="Q32" s="140"/>
      <c r="R32" s="140"/>
      <c r="S32" s="140"/>
      <c r="T32" s="140"/>
      <c r="U32" s="140"/>
      <c r="V32" s="140"/>
      <c r="W32" s="140"/>
    </row>
    <row r="33" spans="3:23">
      <c r="N33" s="140"/>
      <c r="O33" s="155"/>
      <c r="P33" s="140"/>
      <c r="Q33" s="140"/>
      <c r="R33" s="140"/>
      <c r="S33" s="140"/>
      <c r="T33" s="140"/>
      <c r="U33" s="140"/>
      <c r="V33" s="140"/>
      <c r="W33" s="140"/>
    </row>
    <row r="34" spans="3:23">
      <c r="N34" s="140"/>
      <c r="O34" s="156"/>
      <c r="P34" s="157"/>
      <c r="Q34" s="157"/>
      <c r="R34" s="157"/>
      <c r="S34" s="157"/>
      <c r="T34" s="140"/>
      <c r="U34" s="140"/>
      <c r="V34" s="140"/>
      <c r="W34" s="140"/>
    </row>
    <row r="35" spans="3:23">
      <c r="N35" s="140"/>
      <c r="O35" s="158"/>
      <c r="P35" s="159"/>
      <c r="Q35" s="160"/>
      <c r="R35" s="160"/>
      <c r="S35" s="161"/>
      <c r="T35" s="140"/>
      <c r="U35" s="140"/>
      <c r="V35" s="140"/>
      <c r="W35" s="140"/>
    </row>
    <row r="36" spans="3:23">
      <c r="C36" s="35" t="s">
        <v>276</v>
      </c>
    </row>
    <row r="37" spans="3:23" ht="13.5" thickBot="1">
      <c r="C37" s="162"/>
    </row>
    <row r="38" spans="3:23" ht="13.5" thickBot="1">
      <c r="C38" s="116"/>
      <c r="D38" s="163" t="s">
        <v>252</v>
      </c>
      <c r="E38" s="164"/>
      <c r="F38" s="163" t="s">
        <v>253</v>
      </c>
      <c r="G38" s="164"/>
      <c r="H38" s="163" t="s">
        <v>254</v>
      </c>
      <c r="I38" s="164"/>
      <c r="J38" s="163" t="s">
        <v>255</v>
      </c>
      <c r="K38" s="164"/>
      <c r="L38" s="163" t="s">
        <v>256</v>
      </c>
      <c r="M38" s="164"/>
    </row>
    <row r="39" spans="3:23" ht="23.25" thickBot="1">
      <c r="C39" s="98"/>
      <c r="D39" s="70" t="s">
        <v>277</v>
      </c>
      <c r="E39" s="70" t="s">
        <v>278</v>
      </c>
      <c r="F39" s="70" t="s">
        <v>277</v>
      </c>
      <c r="G39" s="70" t="s">
        <v>278</v>
      </c>
      <c r="H39" s="70" t="s">
        <v>277</v>
      </c>
      <c r="I39" s="70" t="s">
        <v>278</v>
      </c>
      <c r="J39" s="70" t="s">
        <v>277</v>
      </c>
      <c r="K39" s="70" t="s">
        <v>278</v>
      </c>
      <c r="L39" s="70" t="s">
        <v>277</v>
      </c>
      <c r="M39" s="70" t="s">
        <v>278</v>
      </c>
    </row>
    <row r="40" spans="3:23" ht="13.5" thickBot="1">
      <c r="C40" s="98" t="s">
        <v>258</v>
      </c>
      <c r="D40" s="70">
        <v>42.2</v>
      </c>
      <c r="E40" s="165">
        <v>0.81</v>
      </c>
      <c r="F40" s="70">
        <v>2.8</v>
      </c>
      <c r="G40" s="165">
        <v>0.99</v>
      </c>
      <c r="H40" s="70">
        <v>13.9</v>
      </c>
      <c r="I40" s="165">
        <v>0.94</v>
      </c>
      <c r="J40" s="70">
        <v>10.3</v>
      </c>
      <c r="K40" s="165">
        <v>0.95</v>
      </c>
      <c r="L40" s="70">
        <v>3</v>
      </c>
      <c r="M40" s="165">
        <v>0.99</v>
      </c>
      <c r="N40" s="166"/>
    </row>
    <row r="41" spans="3:23" ht="13.5" thickBot="1">
      <c r="C41" s="98" t="s">
        <v>259</v>
      </c>
      <c r="D41" s="70">
        <v>135</v>
      </c>
      <c r="E41" s="165">
        <v>0.56999999999999995</v>
      </c>
      <c r="F41" s="70">
        <v>8.6999999999999993</v>
      </c>
      <c r="G41" s="165">
        <v>0.97</v>
      </c>
      <c r="H41" s="70">
        <v>4.5</v>
      </c>
      <c r="I41" s="165">
        <v>0.99</v>
      </c>
      <c r="J41" s="70">
        <v>6.8</v>
      </c>
      <c r="K41" s="165">
        <v>0.98</v>
      </c>
      <c r="L41" s="70">
        <v>39.700000000000003</v>
      </c>
      <c r="M41" s="165">
        <v>0.87</v>
      </c>
      <c r="N41" s="166"/>
    </row>
    <row r="42" spans="3:23" ht="13.5" thickBot="1">
      <c r="C42" s="98" t="s">
        <v>250</v>
      </c>
      <c r="D42" s="70">
        <v>35.6</v>
      </c>
      <c r="E42" s="165">
        <v>0.7</v>
      </c>
      <c r="F42" s="70">
        <v>106.1</v>
      </c>
      <c r="G42" s="165">
        <v>0.12</v>
      </c>
      <c r="H42" s="70">
        <v>0</v>
      </c>
      <c r="I42" s="165">
        <v>1</v>
      </c>
      <c r="J42" s="70">
        <v>4.4000000000000004</v>
      </c>
      <c r="K42" s="165">
        <v>0.96</v>
      </c>
      <c r="L42" s="70">
        <v>24.3</v>
      </c>
      <c r="M42" s="165">
        <v>0.8</v>
      </c>
      <c r="N42" s="166"/>
    </row>
    <row r="45" spans="3:23">
      <c r="C45" s="113" t="s">
        <v>279</v>
      </c>
    </row>
    <row r="46" spans="3:23" ht="13.5" thickBot="1">
      <c r="C46" s="150"/>
    </row>
    <row r="47" spans="3:23" ht="13.5" thickBot="1">
      <c r="C47" s="116"/>
      <c r="D47" s="117" t="s">
        <v>252</v>
      </c>
      <c r="E47" s="117" t="s">
        <v>253</v>
      </c>
      <c r="F47" s="117" t="s">
        <v>254</v>
      </c>
      <c r="G47" s="117" t="s">
        <v>255</v>
      </c>
      <c r="H47" s="117" t="s">
        <v>256</v>
      </c>
    </row>
    <row r="48" spans="3:23" ht="13.5" thickBot="1">
      <c r="C48" s="98"/>
      <c r="D48" s="152" t="s">
        <v>275</v>
      </c>
      <c r="E48" s="153"/>
      <c r="F48" s="153"/>
      <c r="G48" s="153"/>
      <c r="H48" s="154"/>
    </row>
    <row r="49" spans="3:8" ht="13.5" thickBot="1">
      <c r="C49" s="98" t="s">
        <v>258</v>
      </c>
      <c r="D49" s="136">
        <v>1.9</v>
      </c>
      <c r="E49" s="136">
        <v>2.2999999999999998</v>
      </c>
      <c r="F49" s="136">
        <v>2.1</v>
      </c>
      <c r="G49" s="136">
        <v>2.1</v>
      </c>
      <c r="H49" s="136">
        <v>2.2000000000000002</v>
      </c>
    </row>
    <row r="50" spans="3:8" ht="13.5" thickBot="1">
      <c r="C50" s="98" t="s">
        <v>259</v>
      </c>
      <c r="D50" s="136">
        <v>1.8</v>
      </c>
      <c r="E50" s="136">
        <v>2.9</v>
      </c>
      <c r="F50" s="136">
        <v>2.9</v>
      </c>
      <c r="G50" s="136">
        <v>2.9</v>
      </c>
      <c r="H50" s="136">
        <v>2.6</v>
      </c>
    </row>
    <row r="51" spans="3:8" ht="13.5" thickBot="1">
      <c r="C51" s="98" t="s">
        <v>250</v>
      </c>
      <c r="D51" s="136">
        <v>0.9</v>
      </c>
      <c r="E51" s="136">
        <v>0.1</v>
      </c>
      <c r="F51" s="136">
        <v>1.2</v>
      </c>
      <c r="G51" s="136">
        <v>1.2</v>
      </c>
      <c r="H51" s="136">
        <v>0.9</v>
      </c>
    </row>
    <row r="55" spans="3:8" ht="15" thickBot="1">
      <c r="C55" s="35" t="s">
        <v>280</v>
      </c>
    </row>
    <row r="56" spans="3:8" ht="13.5" thickBot="1">
      <c r="C56" s="40"/>
      <c r="D56" s="117" t="s">
        <v>252</v>
      </c>
      <c r="E56" s="117" t="s">
        <v>253</v>
      </c>
      <c r="F56" s="117" t="s">
        <v>254</v>
      </c>
      <c r="G56" s="117" t="s">
        <v>255</v>
      </c>
      <c r="H56" s="117" t="s">
        <v>256</v>
      </c>
    </row>
    <row r="57" spans="3:8" ht="23.25" thickBot="1">
      <c r="C57" s="98"/>
      <c r="D57" s="123" t="s">
        <v>281</v>
      </c>
      <c r="E57" s="123" t="s">
        <v>281</v>
      </c>
      <c r="F57" s="123" t="s">
        <v>281</v>
      </c>
      <c r="G57" s="123" t="s">
        <v>281</v>
      </c>
      <c r="H57" s="123" t="s">
        <v>281</v>
      </c>
    </row>
    <row r="58" spans="3:8" ht="13.5" thickBot="1">
      <c r="C58" s="98" t="s">
        <v>258</v>
      </c>
      <c r="D58" s="167">
        <v>0.27</v>
      </c>
      <c r="E58" s="167">
        <v>-0.16</v>
      </c>
      <c r="F58" s="167">
        <v>-0.28999999999999998</v>
      </c>
      <c r="G58" s="167">
        <v>-0.45</v>
      </c>
      <c r="H58" s="167">
        <v>-0.41</v>
      </c>
    </row>
    <row r="59" spans="3:8" ht="13.5" thickBot="1">
      <c r="C59" s="98" t="s">
        <v>259</v>
      </c>
      <c r="D59" s="167">
        <v>-0.16</v>
      </c>
      <c r="E59" s="167">
        <v>-0.22</v>
      </c>
      <c r="F59" s="167">
        <v>-0.21</v>
      </c>
      <c r="G59" s="167">
        <v>-0.11</v>
      </c>
      <c r="H59" s="167">
        <v>-0.23</v>
      </c>
    </row>
    <row r="60" spans="3:8" ht="13.5" thickBot="1">
      <c r="C60" s="98" t="s">
        <v>250</v>
      </c>
      <c r="D60" s="167">
        <v>1.22</v>
      </c>
      <c r="E60" s="167">
        <v>0.96</v>
      </c>
      <c r="F60" s="167">
        <v>0.22</v>
      </c>
      <c r="G60" s="168">
        <v>2.9999999999999997E-4</v>
      </c>
      <c r="H60" s="167">
        <v>-0.04</v>
      </c>
    </row>
    <row r="63" spans="3:8" ht="14.25">
      <c r="C63" s="113" t="s">
        <v>282</v>
      </c>
    </row>
    <row r="64" spans="3:8" ht="13.5" thickBot="1">
      <c r="C64" s="150"/>
    </row>
    <row r="65" spans="3:8" ht="13.5" thickBot="1">
      <c r="C65" s="116"/>
      <c r="D65" s="117" t="s">
        <v>252</v>
      </c>
      <c r="E65" s="117" t="s">
        <v>253</v>
      </c>
      <c r="F65" s="117" t="s">
        <v>254</v>
      </c>
      <c r="G65" s="117" t="s">
        <v>255</v>
      </c>
      <c r="H65" s="117" t="s">
        <v>256</v>
      </c>
    </row>
    <row r="66" spans="3:8" ht="13.5" thickBot="1">
      <c r="C66" s="98"/>
      <c r="D66" s="152" t="s">
        <v>275</v>
      </c>
      <c r="E66" s="153"/>
      <c r="F66" s="153"/>
      <c r="G66" s="153"/>
      <c r="H66" s="154"/>
    </row>
    <row r="67" spans="3:8" ht="13.5" thickBot="1">
      <c r="C67" s="98" t="s">
        <v>258</v>
      </c>
      <c r="D67" s="136">
        <v>-0.1</v>
      </c>
      <c r="E67" s="136">
        <v>0.1</v>
      </c>
      <c r="F67" s="136">
        <v>0.1</v>
      </c>
      <c r="G67" s="136">
        <v>0.3</v>
      </c>
      <c r="H67" s="136">
        <v>0.3</v>
      </c>
    </row>
    <row r="68" spans="3:8" ht="13.5" thickBot="1">
      <c r="C68" s="98" t="s">
        <v>259</v>
      </c>
      <c r="D68" s="136">
        <v>1.4</v>
      </c>
      <c r="E68" s="136">
        <v>1.9</v>
      </c>
      <c r="F68" s="136">
        <v>1.8</v>
      </c>
      <c r="G68" s="136">
        <v>1</v>
      </c>
      <c r="H68" s="136">
        <v>2.1</v>
      </c>
    </row>
    <row r="69" spans="3:8" ht="13.5" thickBot="1">
      <c r="C69" s="98" t="s">
        <v>250</v>
      </c>
      <c r="D69" s="136">
        <v>-0.1</v>
      </c>
      <c r="E69" s="136">
        <v>-0.1</v>
      </c>
      <c r="F69" s="136">
        <v>0</v>
      </c>
      <c r="G69" s="136">
        <v>0</v>
      </c>
      <c r="H69" s="136">
        <v>0</v>
      </c>
    </row>
    <row r="71" spans="3:8">
      <c r="C71" s="34" t="s">
        <v>283</v>
      </c>
    </row>
    <row r="72" spans="3:8" ht="13.5" thickBot="1">
      <c r="C72" s="37"/>
    </row>
    <row r="73" spans="3:8" ht="13.5" thickTop="1">
      <c r="C73" s="169"/>
      <c r="D73" s="170" t="s">
        <v>284</v>
      </c>
      <c r="E73" s="170"/>
      <c r="F73" s="170"/>
      <c r="G73" s="170"/>
    </row>
    <row r="74" spans="3:8" ht="24.75" thickBot="1">
      <c r="C74" s="171" t="s">
        <v>275</v>
      </c>
      <c r="D74" s="171" t="s">
        <v>249</v>
      </c>
      <c r="E74" s="171" t="s">
        <v>267</v>
      </c>
      <c r="F74" s="171" t="s">
        <v>251</v>
      </c>
      <c r="G74" s="171" t="s">
        <v>285</v>
      </c>
    </row>
    <row r="75" spans="3:8" ht="36.75" thickBot="1">
      <c r="C75" s="172" t="s">
        <v>286</v>
      </c>
      <c r="D75" s="172">
        <v>55.1</v>
      </c>
      <c r="E75" s="172">
        <v>6.4</v>
      </c>
      <c r="F75" s="172">
        <v>22.4</v>
      </c>
      <c r="G75" s="172">
        <v>83.9</v>
      </c>
    </row>
    <row r="76" spans="3:8" ht="13.5" thickTop="1"/>
  </sheetData>
  <mergeCells count="23">
    <mergeCell ref="D66:H66"/>
    <mergeCell ref="D73:G73"/>
    <mergeCell ref="D38:E38"/>
    <mergeCell ref="F38:G38"/>
    <mergeCell ref="H38:I38"/>
    <mergeCell ref="J38:K38"/>
    <mergeCell ref="L38:M38"/>
    <mergeCell ref="D48:H48"/>
    <mergeCell ref="O24:O25"/>
    <mergeCell ref="P24:P25"/>
    <mergeCell ref="Q24:Q25"/>
    <mergeCell ref="R24:R25"/>
    <mergeCell ref="S24:S25"/>
    <mergeCell ref="D29:H29"/>
    <mergeCell ref="A1:XFD1"/>
    <mergeCell ref="D6:H6"/>
    <mergeCell ref="C14:F14"/>
    <mergeCell ref="C18:F18"/>
    <mergeCell ref="C21:F21"/>
    <mergeCell ref="O22:O23"/>
    <mergeCell ref="P22:P23"/>
    <mergeCell ref="Q22:U22"/>
    <mergeCell ref="Q23:U23"/>
  </mergeCell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zoomScale="109" zoomScaleNormal="109" workbookViewId="0">
      <selection activeCell="J15" sqref="J15"/>
    </sheetView>
  </sheetViews>
  <sheetFormatPr defaultRowHeight="12.75"/>
  <cols>
    <col min="2" max="3" width="14.625" customWidth="1"/>
  </cols>
  <sheetData>
    <row r="1" spans="1:8" s="3" customFormat="1" ht="56.85" customHeight="1"/>
    <row r="2" spans="1:8">
      <c r="A2" s="2"/>
    </row>
    <row r="5" spans="1:8">
      <c r="B5" s="113" t="s">
        <v>287</v>
      </c>
    </row>
    <row r="6" spans="1:8" ht="13.5" thickBot="1">
      <c r="B6" s="113"/>
    </row>
    <row r="7" spans="1:8">
      <c r="B7" s="173"/>
      <c r="C7" s="174"/>
      <c r="D7" s="175" t="s">
        <v>288</v>
      </c>
      <c r="E7" s="176"/>
      <c r="F7" s="176"/>
      <c r="G7" s="176"/>
      <c r="H7" s="177"/>
    </row>
    <row r="8" spans="1:8" ht="13.5" thickBot="1">
      <c r="B8" s="178"/>
      <c r="C8" s="179"/>
      <c r="D8" s="180" t="s">
        <v>289</v>
      </c>
      <c r="E8" s="181"/>
      <c r="F8" s="181"/>
      <c r="G8" s="181"/>
      <c r="H8" s="182"/>
    </row>
    <row r="9" spans="1:8" ht="23.25" customHeight="1">
      <c r="B9" s="173" t="s">
        <v>290</v>
      </c>
      <c r="C9" s="183" t="s">
        <v>291</v>
      </c>
      <c r="D9" s="184" t="s">
        <v>292</v>
      </c>
      <c r="E9" s="184" t="s">
        <v>293</v>
      </c>
      <c r="F9" s="184" t="s">
        <v>294</v>
      </c>
      <c r="G9" s="195" t="s">
        <v>295</v>
      </c>
      <c r="H9" s="197" t="s">
        <v>296</v>
      </c>
    </row>
    <row r="10" spans="1:8" ht="13.5" thickBot="1">
      <c r="B10" s="178"/>
      <c r="C10" s="185"/>
      <c r="D10" s="186"/>
      <c r="E10" s="186"/>
      <c r="F10" s="186"/>
      <c r="G10" s="196"/>
      <c r="H10" s="198"/>
    </row>
    <row r="11" spans="1:8" ht="13.5" thickBot="1">
      <c r="B11" s="99" t="s">
        <v>249</v>
      </c>
      <c r="C11" s="50">
        <v>197</v>
      </c>
      <c r="D11" s="187">
        <v>6.1</v>
      </c>
      <c r="E11" s="187">
        <v>9.1</v>
      </c>
      <c r="F11" s="187">
        <v>8.8000000000000007</v>
      </c>
      <c r="G11" s="188">
        <v>6.1</v>
      </c>
      <c r="H11" s="188">
        <v>5.6</v>
      </c>
    </row>
    <row r="12" spans="1:8" ht="13.5" thickBot="1">
      <c r="B12" s="99" t="s">
        <v>251</v>
      </c>
      <c r="C12" s="50">
        <v>38</v>
      </c>
      <c r="D12" s="187">
        <v>0.6</v>
      </c>
      <c r="E12" s="187">
        <v>0.7</v>
      </c>
      <c r="F12" s="187">
        <v>0.8</v>
      </c>
      <c r="G12" s="188">
        <v>1.1000000000000001</v>
      </c>
      <c r="H12" s="188">
        <v>1.2</v>
      </c>
    </row>
    <row r="13" spans="1:8" ht="13.5" thickBot="1">
      <c r="B13" s="99" t="s">
        <v>250</v>
      </c>
      <c r="C13" s="189">
        <v>29</v>
      </c>
      <c r="D13" s="187">
        <v>1.2</v>
      </c>
      <c r="E13" s="187">
        <v>1.3</v>
      </c>
      <c r="F13" s="187">
        <v>1.1000000000000001</v>
      </c>
      <c r="G13" s="188">
        <v>1.2</v>
      </c>
      <c r="H13" s="188">
        <v>0.7</v>
      </c>
    </row>
    <row r="17" spans="2:6">
      <c r="B17" s="35" t="s">
        <v>297</v>
      </c>
    </row>
    <row r="18" spans="2:6" ht="13.5" thickBot="1">
      <c r="B18" s="35"/>
    </row>
    <row r="19" spans="2:6" ht="42.75" thickBot="1">
      <c r="B19" s="190" t="s">
        <v>298</v>
      </c>
      <c r="C19" s="191" t="s">
        <v>299</v>
      </c>
      <c r="D19" s="191" t="s">
        <v>300</v>
      </c>
      <c r="E19" s="191" t="s">
        <v>301</v>
      </c>
      <c r="F19" s="191" t="s">
        <v>302</v>
      </c>
    </row>
    <row r="20" spans="2:6" ht="90" thickBot="1">
      <c r="B20" s="192" t="s">
        <v>303</v>
      </c>
      <c r="C20" s="58" t="s">
        <v>249</v>
      </c>
      <c r="D20" s="193">
        <v>10.27</v>
      </c>
      <c r="E20" s="193">
        <v>11.69</v>
      </c>
      <c r="F20" s="194">
        <v>2022</v>
      </c>
    </row>
  </sheetData>
  <mergeCells count="12">
    <mergeCell ref="G9:G10"/>
    <mergeCell ref="H9:H10"/>
    <mergeCell ref="A1:XFD1"/>
    <mergeCell ref="B7:B8"/>
    <mergeCell ref="C7:C8"/>
    <mergeCell ref="D7:H7"/>
    <mergeCell ref="D8:H8"/>
    <mergeCell ref="B9:B10"/>
    <mergeCell ref="C9:C10"/>
    <mergeCell ref="D9:D10"/>
    <mergeCell ref="E9:E10"/>
    <mergeCell ref="F9:F10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3"/>
  <sheetViews>
    <sheetView zoomScale="80" zoomScaleNormal="80" workbookViewId="0">
      <selection activeCell="B9" sqref="B9"/>
    </sheetView>
  </sheetViews>
  <sheetFormatPr defaultRowHeight="12.75"/>
  <sheetData>
    <row r="1" spans="1:17" s="3" customFormat="1" ht="56.85" customHeight="1"/>
    <row r="2" spans="1:17">
      <c r="A2" s="2"/>
    </row>
    <row r="3" spans="1:17">
      <c r="B3" s="199"/>
      <c r="C3" s="199"/>
      <c r="D3" s="200" t="s">
        <v>304</v>
      </c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</row>
    <row r="4" spans="1:17">
      <c r="B4" s="199"/>
      <c r="C4" s="201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199"/>
      <c r="Q4" s="199"/>
    </row>
    <row r="5" spans="1:17" ht="15">
      <c r="B5" s="199"/>
      <c r="C5" s="202"/>
      <c r="D5" s="203"/>
      <c r="E5" s="203"/>
      <c r="F5" s="203"/>
      <c r="G5" s="203"/>
      <c r="H5" s="203"/>
      <c r="I5" s="199"/>
      <c r="J5" s="199"/>
      <c r="K5" s="199"/>
      <c r="L5" s="199"/>
      <c r="M5" s="199"/>
      <c r="N5" s="199"/>
      <c r="O5" s="199"/>
      <c r="P5" s="199"/>
      <c r="Q5" s="199"/>
    </row>
    <row r="6" spans="1:17" ht="15">
      <c r="B6" s="199"/>
      <c r="C6" s="204"/>
      <c r="D6" s="35" t="s">
        <v>305</v>
      </c>
      <c r="E6" s="203"/>
      <c r="F6" s="203"/>
      <c r="G6" s="203"/>
      <c r="H6" s="205"/>
      <c r="I6" s="199"/>
      <c r="J6" s="199"/>
      <c r="K6" s="199"/>
      <c r="L6" s="199"/>
      <c r="M6" s="199"/>
      <c r="N6" s="199"/>
      <c r="O6" s="199"/>
      <c r="P6" s="199"/>
      <c r="Q6" s="199"/>
    </row>
    <row r="7" spans="1:17" ht="15">
      <c r="B7" s="199"/>
      <c r="C7" s="206"/>
      <c r="D7" s="207"/>
      <c r="E7" s="206"/>
      <c r="F7" s="206"/>
      <c r="G7" s="206"/>
      <c r="H7" s="208"/>
      <c r="I7" s="199"/>
      <c r="J7" s="199"/>
      <c r="K7" s="199"/>
      <c r="L7" s="199"/>
      <c r="M7" s="199"/>
      <c r="N7" s="199"/>
      <c r="O7" s="199"/>
      <c r="P7" s="199"/>
      <c r="Q7" s="199"/>
    </row>
    <row r="8" spans="1:17" ht="15">
      <c r="B8" s="199"/>
      <c r="C8" s="206"/>
      <c r="D8" s="207"/>
      <c r="E8" s="206"/>
      <c r="F8" s="206"/>
      <c r="G8" s="206"/>
      <c r="H8" s="208"/>
      <c r="I8" s="199"/>
      <c r="J8" s="199"/>
      <c r="K8" s="199"/>
      <c r="L8" s="199"/>
      <c r="M8" s="199"/>
      <c r="N8" s="199"/>
      <c r="O8" s="199"/>
      <c r="P8" s="199"/>
      <c r="Q8" s="199"/>
    </row>
    <row r="9" spans="1:17" ht="15">
      <c r="B9" s="199"/>
      <c r="C9" s="206"/>
      <c r="D9" s="206"/>
      <c r="E9" s="206"/>
      <c r="F9" s="206"/>
      <c r="G9" s="206"/>
      <c r="H9" s="208"/>
      <c r="I9" s="199"/>
      <c r="J9" s="199"/>
      <c r="K9" s="199"/>
      <c r="L9" s="199"/>
      <c r="M9" s="199"/>
      <c r="N9" s="199"/>
      <c r="O9" s="199"/>
      <c r="P9" s="199"/>
      <c r="Q9" s="199"/>
    </row>
    <row r="10" spans="1:17" ht="15">
      <c r="B10" s="199"/>
      <c r="C10" s="209"/>
      <c r="D10" s="210"/>
      <c r="E10" s="210"/>
      <c r="F10" s="210"/>
      <c r="G10" s="210"/>
      <c r="H10" s="208"/>
      <c r="I10" s="199"/>
      <c r="J10" s="199"/>
      <c r="K10" s="199"/>
      <c r="L10" s="199"/>
      <c r="M10" s="199"/>
      <c r="N10" s="199"/>
      <c r="O10" s="199"/>
      <c r="P10" s="199"/>
      <c r="Q10" s="199"/>
    </row>
    <row r="11" spans="1:17" ht="15">
      <c r="B11" s="199"/>
      <c r="C11" s="209"/>
      <c r="D11" s="207"/>
      <c r="E11" s="206"/>
      <c r="F11" s="206"/>
      <c r="G11" s="206"/>
      <c r="H11" s="208"/>
      <c r="I11" s="199"/>
      <c r="J11" s="199"/>
      <c r="K11" s="199"/>
      <c r="L11" s="199"/>
      <c r="M11" s="199"/>
      <c r="N11" s="199"/>
      <c r="O11" s="199"/>
      <c r="P11" s="199"/>
      <c r="Q11" s="199"/>
    </row>
    <row r="12" spans="1:17">
      <c r="B12" s="199"/>
      <c r="C12" s="199"/>
      <c r="D12" s="199"/>
      <c r="E12" s="199"/>
      <c r="F12" s="199"/>
      <c r="G12" s="199"/>
      <c r="H12" s="199"/>
      <c r="I12" s="199"/>
      <c r="J12" s="199"/>
      <c r="K12" s="199"/>
      <c r="L12" s="199"/>
      <c r="M12" s="199"/>
      <c r="N12" s="199"/>
      <c r="O12" s="199"/>
      <c r="P12" s="199"/>
      <c r="Q12" s="199"/>
    </row>
    <row r="13" spans="1:17">
      <c r="B13" s="199"/>
      <c r="C13" s="199"/>
      <c r="D13" s="199"/>
      <c r="E13" s="199"/>
      <c r="F13" s="199"/>
      <c r="G13" s="199"/>
      <c r="H13" s="199"/>
      <c r="I13" s="199"/>
      <c r="J13" s="199"/>
      <c r="K13" s="199"/>
      <c r="L13" s="199"/>
      <c r="M13" s="199"/>
      <c r="N13" s="199"/>
      <c r="O13" s="199"/>
      <c r="P13" s="199"/>
      <c r="Q13" s="199"/>
    </row>
    <row r="14" spans="1:17">
      <c r="B14" s="199"/>
      <c r="C14" s="211"/>
      <c r="D14" s="199"/>
      <c r="E14" s="199"/>
      <c r="F14" s="199"/>
      <c r="G14" s="199"/>
      <c r="H14" s="199"/>
      <c r="I14" s="199"/>
      <c r="J14" s="199"/>
      <c r="K14" s="199"/>
      <c r="L14" s="199"/>
      <c r="M14" s="199"/>
      <c r="N14" s="199"/>
      <c r="O14" s="199"/>
      <c r="P14" s="199"/>
      <c r="Q14" s="199"/>
    </row>
    <row r="15" spans="1:17">
      <c r="B15" s="199"/>
      <c r="C15" s="211"/>
      <c r="D15" s="199"/>
      <c r="E15" s="199"/>
      <c r="F15" s="199"/>
      <c r="G15" s="199"/>
      <c r="H15" s="199"/>
      <c r="I15" s="199"/>
      <c r="J15" s="199"/>
      <c r="K15" s="199"/>
      <c r="L15" s="199"/>
      <c r="M15" s="199"/>
      <c r="N15" s="199"/>
      <c r="O15" s="199"/>
      <c r="P15" s="199"/>
      <c r="Q15" s="199"/>
    </row>
    <row r="16" spans="1:17">
      <c r="B16" s="199"/>
      <c r="C16" s="201"/>
      <c r="D16" s="199"/>
      <c r="E16" s="199"/>
      <c r="F16" s="199"/>
      <c r="G16" s="199"/>
      <c r="H16" s="199"/>
      <c r="I16" s="199"/>
      <c r="J16" s="199"/>
      <c r="K16" s="199"/>
      <c r="L16" s="199"/>
      <c r="M16" s="199"/>
      <c r="N16" s="199"/>
      <c r="O16" s="199"/>
      <c r="P16" s="199"/>
      <c r="Q16" s="199"/>
    </row>
    <row r="17" spans="2:17">
      <c r="B17" s="199"/>
      <c r="C17" s="199"/>
      <c r="D17" s="199"/>
      <c r="E17" s="199"/>
      <c r="F17" s="199"/>
      <c r="G17" s="199"/>
      <c r="H17" s="199"/>
      <c r="I17" s="199"/>
      <c r="J17" s="199"/>
      <c r="K17" s="199"/>
      <c r="L17" s="199"/>
      <c r="M17" s="199"/>
      <c r="N17" s="199"/>
      <c r="O17" s="199"/>
      <c r="P17" s="199"/>
      <c r="Q17" s="199"/>
    </row>
    <row r="18" spans="2:17">
      <c r="B18" s="199"/>
      <c r="C18" s="199"/>
      <c r="D18" s="199"/>
      <c r="E18" s="199"/>
      <c r="F18" s="199"/>
      <c r="G18" s="199"/>
      <c r="H18" s="199"/>
      <c r="I18" s="199"/>
      <c r="J18" s="199"/>
      <c r="K18" s="199"/>
      <c r="L18" s="199"/>
      <c r="M18" s="199"/>
      <c r="N18" s="199"/>
      <c r="O18" s="199"/>
      <c r="P18" s="199"/>
      <c r="Q18" s="199"/>
    </row>
    <row r="19" spans="2:17">
      <c r="B19" s="199"/>
      <c r="C19" s="199"/>
      <c r="D19" s="199"/>
      <c r="E19" s="199"/>
      <c r="F19" s="199"/>
      <c r="G19" s="199"/>
      <c r="H19" s="199"/>
      <c r="I19" s="199"/>
      <c r="J19" s="199"/>
      <c r="K19" s="199"/>
      <c r="L19" s="199"/>
      <c r="M19" s="199"/>
      <c r="N19" s="199"/>
      <c r="O19" s="199"/>
      <c r="P19" s="199"/>
      <c r="Q19" s="199"/>
    </row>
    <row r="20" spans="2:17">
      <c r="B20" s="199"/>
      <c r="C20" s="199"/>
      <c r="D20" s="199"/>
      <c r="E20" s="199"/>
      <c r="F20" s="199"/>
      <c r="G20" s="199"/>
      <c r="H20" s="199"/>
      <c r="I20" s="199"/>
      <c r="J20" s="199"/>
      <c r="K20" s="199"/>
      <c r="L20" s="199"/>
      <c r="M20" s="199"/>
      <c r="N20" s="199"/>
      <c r="O20" s="199"/>
      <c r="P20" s="199"/>
      <c r="Q20" s="199"/>
    </row>
    <row r="21" spans="2:17">
      <c r="B21" s="199"/>
      <c r="C21" s="199"/>
      <c r="D21" s="199"/>
      <c r="E21" s="199"/>
      <c r="F21" s="199"/>
      <c r="G21" s="199"/>
      <c r="H21" s="199"/>
      <c r="I21" s="199"/>
      <c r="J21" s="199"/>
      <c r="K21" s="199"/>
      <c r="L21" s="199"/>
      <c r="M21" s="199"/>
      <c r="N21" s="199"/>
      <c r="O21" s="199"/>
      <c r="P21" s="199"/>
      <c r="Q21" s="199"/>
    </row>
    <row r="22" spans="2:17">
      <c r="B22" s="199"/>
      <c r="C22" s="199"/>
      <c r="D22" s="199"/>
      <c r="E22" s="199"/>
      <c r="F22" s="199"/>
      <c r="G22" s="199"/>
      <c r="H22" s="199"/>
      <c r="I22" s="199"/>
      <c r="J22" s="199"/>
      <c r="K22" s="199"/>
      <c r="L22" s="199"/>
      <c r="M22" s="199"/>
      <c r="N22" s="199"/>
      <c r="O22" s="199"/>
      <c r="P22" s="199"/>
      <c r="Q22" s="199"/>
    </row>
    <row r="23" spans="2:17">
      <c r="B23" s="199"/>
      <c r="C23" s="199"/>
      <c r="D23" s="199"/>
      <c r="E23" s="199"/>
      <c r="F23" s="199"/>
      <c r="G23" s="199"/>
      <c r="H23" s="199"/>
      <c r="I23" s="199"/>
      <c r="J23" s="199"/>
      <c r="K23" s="199"/>
      <c r="L23" s="199"/>
      <c r="M23" s="199"/>
      <c r="N23" s="199"/>
      <c r="O23" s="199"/>
      <c r="P23" s="199"/>
      <c r="Q23" s="199"/>
    </row>
    <row r="24" spans="2:17">
      <c r="B24" s="199"/>
      <c r="C24" s="199"/>
      <c r="D24" s="199"/>
      <c r="E24" s="199"/>
      <c r="F24" s="199"/>
      <c r="G24" s="199"/>
      <c r="H24" s="199"/>
      <c r="I24" s="199"/>
      <c r="J24" s="199"/>
      <c r="K24" s="199"/>
      <c r="L24" s="199"/>
      <c r="M24" s="199"/>
      <c r="N24" s="199"/>
      <c r="O24" s="199"/>
      <c r="P24" s="199"/>
      <c r="Q24" s="199"/>
    </row>
    <row r="25" spans="2:17">
      <c r="B25" s="199"/>
      <c r="C25" s="199"/>
      <c r="D25" s="199"/>
      <c r="E25" s="199"/>
      <c r="F25" s="199"/>
      <c r="G25" s="199"/>
      <c r="H25" s="199"/>
      <c r="I25" s="199"/>
      <c r="J25" s="199"/>
      <c r="K25" s="199"/>
      <c r="L25" s="199"/>
      <c r="M25" s="199"/>
      <c r="N25" s="199"/>
      <c r="O25" s="199"/>
      <c r="P25" s="199"/>
      <c r="Q25" s="199"/>
    </row>
    <row r="26" spans="2:17">
      <c r="B26" s="199"/>
      <c r="C26" s="199"/>
      <c r="D26" s="199"/>
      <c r="E26" s="199"/>
      <c r="F26" s="199"/>
      <c r="G26" s="199"/>
      <c r="H26" s="199"/>
      <c r="I26" s="199"/>
      <c r="J26" s="199"/>
      <c r="K26" s="199"/>
      <c r="L26" s="199"/>
      <c r="M26" s="199"/>
      <c r="N26" s="199"/>
      <c r="O26" s="199"/>
      <c r="P26" s="199"/>
      <c r="Q26" s="199"/>
    </row>
    <row r="27" spans="2:17">
      <c r="B27" s="199"/>
      <c r="C27" s="199"/>
      <c r="D27" s="199"/>
      <c r="E27" s="199"/>
      <c r="F27" s="199"/>
      <c r="G27" s="199"/>
      <c r="H27" s="199"/>
      <c r="I27" s="199"/>
      <c r="J27" s="199"/>
      <c r="K27" s="199"/>
      <c r="L27" s="199"/>
      <c r="M27" s="199"/>
      <c r="N27" s="199"/>
      <c r="O27" s="199"/>
      <c r="P27" s="199"/>
      <c r="Q27" s="199"/>
    </row>
    <row r="28" spans="2:17">
      <c r="B28" s="199"/>
      <c r="C28" s="199"/>
      <c r="D28" s="199"/>
      <c r="E28" s="199"/>
      <c r="F28" s="199"/>
      <c r="G28" s="199"/>
      <c r="H28" s="199"/>
      <c r="I28" s="199"/>
      <c r="J28" s="199"/>
      <c r="K28" s="199"/>
      <c r="L28" s="199"/>
      <c r="M28" s="199"/>
      <c r="N28" s="199"/>
      <c r="O28" s="199"/>
      <c r="P28" s="199"/>
      <c r="Q28" s="199"/>
    </row>
    <row r="29" spans="2:17">
      <c r="B29" s="199"/>
      <c r="C29" s="199"/>
      <c r="D29" s="199"/>
      <c r="E29" s="199"/>
      <c r="F29" s="199"/>
      <c r="G29" s="199"/>
      <c r="H29" s="199"/>
      <c r="I29" s="199"/>
      <c r="J29" s="199"/>
      <c r="K29" s="199"/>
      <c r="L29" s="199"/>
      <c r="M29" s="199"/>
      <c r="N29" s="199"/>
      <c r="O29" s="199"/>
      <c r="P29" s="199"/>
      <c r="Q29" s="199"/>
    </row>
    <row r="30" spans="2:17">
      <c r="B30" s="199"/>
      <c r="C30" s="199"/>
      <c r="D30" s="199"/>
      <c r="E30" s="199"/>
      <c r="F30" s="199"/>
      <c r="G30" s="199"/>
      <c r="H30" s="199"/>
      <c r="I30" s="199"/>
      <c r="J30" s="199"/>
      <c r="K30" s="199"/>
      <c r="L30" s="199"/>
      <c r="M30" s="199"/>
      <c r="N30" s="199"/>
      <c r="O30" s="199"/>
      <c r="P30" s="199"/>
      <c r="Q30" s="199"/>
    </row>
    <row r="31" spans="2:17">
      <c r="B31" s="199"/>
      <c r="C31" s="199"/>
      <c r="D31" s="199"/>
      <c r="E31" s="199"/>
      <c r="F31" s="199"/>
      <c r="G31" s="199"/>
      <c r="H31" s="199"/>
      <c r="I31" s="199"/>
      <c r="J31" s="199"/>
      <c r="K31" s="199"/>
      <c r="L31" s="199"/>
      <c r="M31" s="199"/>
      <c r="N31" s="199"/>
      <c r="O31" s="199"/>
      <c r="P31" s="199"/>
      <c r="Q31" s="199"/>
    </row>
    <row r="32" spans="2:17" ht="13.5" thickBot="1">
      <c r="B32" s="199"/>
      <c r="C32" s="199"/>
      <c r="D32" s="35" t="s">
        <v>306</v>
      </c>
      <c r="H32" s="199"/>
      <c r="I32" s="199"/>
      <c r="J32" s="199"/>
      <c r="K32" s="199"/>
      <c r="L32" s="199"/>
      <c r="M32" s="199"/>
      <c r="N32" s="199"/>
      <c r="O32" s="199"/>
      <c r="P32" s="199"/>
      <c r="Q32" s="199"/>
    </row>
    <row r="33" spans="2:17" ht="13.5" thickBot="1">
      <c r="B33" s="199"/>
      <c r="C33" s="199"/>
      <c r="D33" s="190"/>
      <c r="E33" s="212" t="s">
        <v>307</v>
      </c>
      <c r="F33" s="212" t="s">
        <v>251</v>
      </c>
      <c r="G33" s="212" t="s">
        <v>250</v>
      </c>
      <c r="H33" s="199"/>
      <c r="I33" s="199"/>
      <c r="J33" s="199"/>
      <c r="K33" s="199"/>
      <c r="L33" s="199"/>
      <c r="M33" s="199"/>
      <c r="N33" s="199"/>
      <c r="O33" s="199"/>
      <c r="P33" s="199"/>
      <c r="Q33" s="199"/>
    </row>
    <row r="34" spans="2:17" ht="32.25" thickBot="1">
      <c r="B34" s="199"/>
      <c r="C34" s="199"/>
      <c r="D34" s="213" t="s">
        <v>308</v>
      </c>
      <c r="E34" s="214">
        <v>9.2999999999999999E-2</v>
      </c>
      <c r="F34" s="214">
        <v>8.6999999999999994E-2</v>
      </c>
      <c r="G34" s="214">
        <v>9.1999999999999998E-2</v>
      </c>
      <c r="H34" s="199"/>
      <c r="I34" s="199"/>
      <c r="J34" s="199"/>
      <c r="K34" s="199"/>
      <c r="L34" s="199"/>
      <c r="M34" s="199"/>
      <c r="N34" s="199"/>
      <c r="O34" s="199"/>
      <c r="P34" s="199"/>
      <c r="Q34" s="199"/>
    </row>
    <row r="35" spans="2:17" ht="51.75" thickBot="1">
      <c r="B35" s="199"/>
      <c r="C35" s="199"/>
      <c r="D35" s="192" t="s">
        <v>309</v>
      </c>
      <c r="E35" s="214">
        <v>1.0999999999999999E-2</v>
      </c>
      <c r="F35" s="214">
        <v>1.7000000000000001E-2</v>
      </c>
      <c r="G35" s="214">
        <v>-1.0999999999999999E-2</v>
      </c>
      <c r="H35" s="199"/>
      <c r="I35" s="199"/>
      <c r="J35" s="199"/>
      <c r="K35" s="199"/>
      <c r="L35" s="199"/>
      <c r="M35" s="199"/>
      <c r="N35" s="199"/>
      <c r="O35" s="199"/>
      <c r="P35" s="199"/>
      <c r="Q35" s="199"/>
    </row>
    <row r="36" spans="2:17" ht="26.25" thickBot="1">
      <c r="B36" s="199"/>
      <c r="C36" s="199"/>
      <c r="D36" s="192" t="s">
        <v>310</v>
      </c>
      <c r="E36" s="214">
        <v>0.104</v>
      </c>
      <c r="F36" s="214">
        <v>0.104</v>
      </c>
      <c r="G36" s="214">
        <v>0.08</v>
      </c>
      <c r="H36" s="199"/>
      <c r="I36" s="199"/>
      <c r="J36" s="199"/>
      <c r="K36" s="199"/>
      <c r="L36" s="199"/>
      <c r="M36" s="199"/>
      <c r="N36" s="199"/>
      <c r="O36" s="199"/>
      <c r="P36" s="199"/>
      <c r="Q36" s="199"/>
    </row>
    <row r="37" spans="2:17">
      <c r="B37" s="199"/>
      <c r="C37" s="199"/>
      <c r="D37" s="199"/>
      <c r="E37" s="199"/>
      <c r="F37" s="199"/>
      <c r="G37" s="199"/>
      <c r="H37" s="199"/>
      <c r="I37" s="199"/>
      <c r="J37" s="199"/>
      <c r="K37" s="199"/>
      <c r="L37" s="199"/>
      <c r="M37" s="199"/>
      <c r="N37" s="199"/>
      <c r="O37" s="199"/>
      <c r="P37" s="199"/>
      <c r="Q37" s="199"/>
    </row>
    <row r="38" spans="2:17">
      <c r="B38" s="199"/>
      <c r="C38" s="199"/>
      <c r="D38" s="199"/>
      <c r="E38" s="199"/>
      <c r="F38" s="199"/>
      <c r="G38" s="199"/>
      <c r="H38" s="199"/>
      <c r="I38" s="199"/>
      <c r="J38" s="199"/>
      <c r="K38" s="199"/>
      <c r="L38" s="199"/>
      <c r="M38" s="199"/>
      <c r="N38" s="199"/>
      <c r="O38" s="199"/>
      <c r="P38" s="199"/>
      <c r="Q38" s="199"/>
    </row>
    <row r="39" spans="2:17">
      <c r="B39" s="199"/>
      <c r="C39" s="199"/>
      <c r="D39" s="35" t="s">
        <v>62</v>
      </c>
      <c r="E39" s="199"/>
      <c r="F39" s="199"/>
      <c r="G39" s="199"/>
      <c r="H39" s="199"/>
      <c r="I39" s="199"/>
      <c r="J39" s="199"/>
      <c r="K39" s="199"/>
      <c r="L39" s="199"/>
      <c r="M39" s="199"/>
      <c r="N39" s="199"/>
      <c r="O39" s="199"/>
      <c r="P39" s="199"/>
      <c r="Q39" s="199"/>
    </row>
    <row r="40" spans="2:17">
      <c r="B40" s="199"/>
      <c r="C40" s="199"/>
      <c r="D40" s="199"/>
      <c r="E40" s="199"/>
      <c r="F40" s="199"/>
      <c r="G40" s="199"/>
      <c r="H40" s="199"/>
      <c r="I40" s="199"/>
      <c r="J40" s="199"/>
      <c r="K40" s="199"/>
      <c r="L40" s="199"/>
      <c r="M40" s="199"/>
      <c r="N40" s="199"/>
      <c r="O40" s="199"/>
      <c r="P40" s="199"/>
      <c r="Q40" s="199"/>
    </row>
    <row r="41" spans="2:17">
      <c r="B41" s="199"/>
      <c r="C41" s="199"/>
      <c r="D41" s="199"/>
      <c r="E41" s="199"/>
      <c r="F41" s="199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</row>
    <row r="42" spans="2:17">
      <c r="B42" s="199"/>
      <c r="C42" s="199"/>
      <c r="D42" s="199"/>
      <c r="E42" s="199"/>
      <c r="F42" s="199"/>
      <c r="G42" s="199"/>
      <c r="H42" s="199"/>
      <c r="I42" s="199"/>
      <c r="J42" s="199"/>
      <c r="K42" s="199"/>
      <c r="L42" s="199"/>
      <c r="M42" s="199"/>
      <c r="N42" s="199"/>
      <c r="O42" s="199"/>
      <c r="P42" s="199"/>
      <c r="Q42" s="199"/>
    </row>
    <row r="43" spans="2:17">
      <c r="B43" s="199"/>
      <c r="C43" s="199"/>
      <c r="D43" s="199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</row>
    <row r="44" spans="2:17">
      <c r="B44" s="199"/>
      <c r="C44" s="201"/>
      <c r="D44" s="199"/>
      <c r="E44" s="199"/>
      <c r="F44" s="199"/>
      <c r="G44" s="199"/>
      <c r="H44" s="199"/>
      <c r="I44" s="199"/>
      <c r="J44" s="199"/>
      <c r="K44" s="199"/>
      <c r="L44" s="199"/>
      <c r="M44" s="199"/>
      <c r="N44" s="199"/>
      <c r="O44" s="199"/>
      <c r="P44" s="199"/>
      <c r="Q44" s="199"/>
    </row>
    <row r="45" spans="2:17" ht="15">
      <c r="B45" s="199"/>
      <c r="C45" s="215"/>
      <c r="D45" s="203"/>
      <c r="E45" s="203"/>
      <c r="F45" s="203"/>
      <c r="G45" s="199"/>
      <c r="H45" s="199"/>
      <c r="I45" s="199"/>
      <c r="J45" s="199"/>
      <c r="K45" s="199"/>
      <c r="L45" s="199"/>
      <c r="M45" s="199"/>
      <c r="N45" s="199"/>
      <c r="O45" s="199"/>
      <c r="P45" s="199"/>
      <c r="Q45" s="199"/>
    </row>
    <row r="46" spans="2:17" ht="15">
      <c r="B46" s="199"/>
      <c r="C46" s="216"/>
      <c r="D46" s="205"/>
      <c r="E46" s="205"/>
      <c r="F46" s="205"/>
      <c r="G46" s="199"/>
      <c r="H46" s="199"/>
      <c r="I46" s="199"/>
      <c r="J46" s="199"/>
      <c r="K46" s="199"/>
      <c r="L46" s="199"/>
      <c r="M46" s="199"/>
      <c r="N46" s="199"/>
      <c r="O46" s="199"/>
      <c r="P46" s="199"/>
      <c r="Q46" s="199"/>
    </row>
    <row r="47" spans="2:17" ht="15">
      <c r="B47" s="199"/>
      <c r="C47" s="202"/>
      <c r="D47" s="207"/>
      <c r="E47" s="206"/>
      <c r="F47" s="206"/>
      <c r="G47" s="199"/>
      <c r="H47" s="199"/>
      <c r="I47" s="199"/>
      <c r="J47" s="199"/>
      <c r="K47" s="199"/>
      <c r="L47" s="199"/>
      <c r="M47" s="199"/>
      <c r="N47" s="199"/>
      <c r="O47" s="199"/>
      <c r="P47" s="199"/>
      <c r="Q47" s="199"/>
    </row>
    <row r="48" spans="2:17" ht="15">
      <c r="B48" s="199"/>
      <c r="C48" s="202"/>
      <c r="D48" s="207"/>
      <c r="E48" s="206"/>
      <c r="F48" s="206"/>
      <c r="G48" s="199"/>
      <c r="H48" s="199"/>
      <c r="I48" s="199"/>
      <c r="J48" s="199"/>
      <c r="K48" s="199"/>
      <c r="L48" s="199"/>
      <c r="M48" s="199"/>
      <c r="N48" s="199"/>
      <c r="O48" s="199"/>
      <c r="P48" s="199"/>
      <c r="Q48" s="199"/>
    </row>
    <row r="49" spans="2:17" ht="15">
      <c r="B49" s="199"/>
      <c r="C49" s="202"/>
      <c r="D49" s="207"/>
      <c r="E49" s="206"/>
      <c r="F49" s="206"/>
      <c r="G49" s="199"/>
      <c r="H49" s="199"/>
      <c r="I49" s="199"/>
      <c r="J49" s="199"/>
      <c r="K49" s="199"/>
      <c r="L49" s="199"/>
      <c r="M49" s="199"/>
      <c r="N49" s="199"/>
      <c r="O49" s="199"/>
      <c r="P49" s="199"/>
      <c r="Q49" s="199"/>
    </row>
    <row r="50" spans="2:17" ht="15">
      <c r="B50" s="199"/>
      <c r="C50" s="202"/>
      <c r="D50" s="207"/>
      <c r="E50" s="206"/>
      <c r="F50" s="206"/>
      <c r="G50" s="199"/>
      <c r="H50" s="199"/>
      <c r="I50" s="199"/>
      <c r="J50" s="199"/>
      <c r="K50" s="199"/>
      <c r="L50" s="199"/>
      <c r="M50" s="199"/>
      <c r="N50" s="199"/>
      <c r="O50" s="199"/>
      <c r="P50" s="199"/>
      <c r="Q50" s="199"/>
    </row>
    <row r="51" spans="2:17" ht="15">
      <c r="B51" s="199"/>
      <c r="C51" s="202"/>
      <c r="D51" s="207"/>
      <c r="E51" s="206"/>
      <c r="F51" s="206"/>
      <c r="G51" s="199"/>
      <c r="H51" s="199"/>
      <c r="I51" s="199"/>
      <c r="J51" s="199"/>
      <c r="K51" s="199"/>
      <c r="L51" s="199"/>
      <c r="M51" s="199"/>
      <c r="N51" s="199"/>
      <c r="O51" s="199"/>
      <c r="P51" s="199"/>
      <c r="Q51" s="199"/>
    </row>
    <row r="52" spans="2:17" ht="15">
      <c r="B52" s="199"/>
      <c r="C52" s="202"/>
      <c r="D52" s="207"/>
      <c r="E52" s="206"/>
      <c r="F52" s="206"/>
      <c r="G52" s="199"/>
      <c r="H52" s="199"/>
      <c r="I52" s="199"/>
      <c r="J52" s="199"/>
      <c r="K52" s="199"/>
      <c r="L52" s="199"/>
      <c r="M52" s="199"/>
      <c r="N52" s="199"/>
      <c r="O52" s="199"/>
      <c r="P52" s="199"/>
      <c r="Q52" s="199"/>
    </row>
    <row r="53" spans="2:17">
      <c r="B53" s="199"/>
      <c r="C53" s="215"/>
      <c r="D53" s="215"/>
      <c r="E53" s="215"/>
      <c r="F53" s="215"/>
      <c r="G53" s="199"/>
      <c r="H53" s="199"/>
      <c r="I53" s="199"/>
      <c r="J53" s="199"/>
      <c r="K53" s="199"/>
      <c r="L53" s="199"/>
      <c r="M53" s="199"/>
      <c r="N53" s="199"/>
      <c r="O53" s="199"/>
      <c r="P53" s="199"/>
      <c r="Q53" s="199"/>
    </row>
    <row r="54" spans="2:17" ht="15">
      <c r="B54" s="199"/>
      <c r="C54" s="216"/>
      <c r="D54" s="205"/>
      <c r="E54" s="205"/>
      <c r="F54" s="205"/>
      <c r="G54" s="199"/>
      <c r="H54" s="199"/>
      <c r="I54" s="199"/>
      <c r="J54" s="199"/>
      <c r="K54" s="199"/>
      <c r="L54" s="199"/>
      <c r="M54" s="199"/>
      <c r="N54" s="199"/>
      <c r="O54" s="199"/>
      <c r="P54" s="199"/>
      <c r="Q54" s="199"/>
    </row>
    <row r="55" spans="2:17" ht="15">
      <c r="B55" s="199"/>
      <c r="C55" s="202"/>
      <c r="D55" s="207"/>
      <c r="E55" s="206"/>
      <c r="F55" s="206"/>
      <c r="G55" s="199"/>
      <c r="H55" s="199"/>
      <c r="I55" s="199"/>
      <c r="J55" s="199"/>
      <c r="K55" s="199"/>
      <c r="L55" s="199"/>
      <c r="M55" s="199"/>
      <c r="N55" s="199"/>
      <c r="O55" s="199"/>
      <c r="P55" s="199"/>
      <c r="Q55" s="199"/>
    </row>
    <row r="56" spans="2:17" ht="15">
      <c r="B56" s="199"/>
      <c r="C56" s="202"/>
      <c r="D56" s="206"/>
      <c r="E56" s="206"/>
      <c r="F56" s="206"/>
      <c r="G56" s="199"/>
      <c r="H56" s="199"/>
      <c r="I56" s="199"/>
      <c r="J56" s="199"/>
      <c r="K56" s="199"/>
      <c r="L56" s="199"/>
      <c r="M56" s="199"/>
      <c r="N56" s="199"/>
      <c r="O56" s="199"/>
      <c r="P56" s="199"/>
      <c r="Q56" s="199"/>
    </row>
    <row r="57" spans="2:17" ht="15">
      <c r="B57" s="199"/>
      <c r="C57" s="202"/>
      <c r="D57" s="206"/>
      <c r="E57" s="206"/>
      <c r="F57" s="206"/>
      <c r="G57" s="199"/>
      <c r="H57" s="199"/>
      <c r="I57" s="199"/>
      <c r="J57" s="199"/>
      <c r="K57" s="199"/>
      <c r="L57" s="199"/>
      <c r="M57" s="199"/>
      <c r="N57" s="199"/>
      <c r="O57" s="199"/>
      <c r="P57" s="199"/>
      <c r="Q57" s="199"/>
    </row>
    <row r="58" spans="2:17" ht="15">
      <c r="B58" s="199"/>
      <c r="C58" s="202"/>
      <c r="D58" s="206"/>
      <c r="E58" s="206"/>
      <c r="F58" s="206"/>
      <c r="G58" s="199"/>
      <c r="H58" s="199"/>
      <c r="I58" s="199"/>
      <c r="J58" s="199"/>
      <c r="K58" s="199"/>
      <c r="L58" s="199"/>
      <c r="M58" s="199"/>
      <c r="N58" s="199"/>
      <c r="O58" s="199"/>
      <c r="P58" s="199"/>
      <c r="Q58" s="199"/>
    </row>
    <row r="59" spans="2:17" ht="15">
      <c r="B59" s="199"/>
      <c r="C59" s="202"/>
      <c r="D59" s="206"/>
      <c r="E59" s="206"/>
      <c r="F59" s="206"/>
      <c r="G59" s="199"/>
      <c r="H59" s="199"/>
      <c r="I59" s="199"/>
      <c r="J59" s="199"/>
      <c r="K59" s="199"/>
      <c r="L59" s="199"/>
      <c r="M59" s="199"/>
      <c r="N59" s="199"/>
      <c r="O59" s="199"/>
      <c r="P59" s="199"/>
      <c r="Q59" s="199"/>
    </row>
    <row r="60" spans="2:17" ht="15">
      <c r="B60" s="199"/>
      <c r="C60" s="202"/>
      <c r="D60" s="35" t="s">
        <v>63</v>
      </c>
      <c r="E60" s="206"/>
      <c r="F60" s="206"/>
      <c r="G60" s="199"/>
      <c r="H60" s="199"/>
      <c r="I60" s="199"/>
      <c r="J60" s="199"/>
      <c r="K60" s="199"/>
      <c r="L60" s="199"/>
      <c r="M60" s="199"/>
      <c r="N60" s="199"/>
      <c r="O60" s="199"/>
      <c r="P60" s="199"/>
      <c r="Q60" s="199"/>
    </row>
    <row r="61" spans="2:17" ht="15">
      <c r="B61" s="199"/>
      <c r="C61" s="216"/>
      <c r="D61" s="206"/>
      <c r="E61" s="206"/>
      <c r="F61" s="206"/>
      <c r="G61" s="199"/>
      <c r="H61" s="199"/>
      <c r="I61" s="199"/>
      <c r="J61" s="199"/>
      <c r="K61" s="199"/>
      <c r="L61" s="199"/>
      <c r="M61" s="199"/>
      <c r="N61" s="199"/>
      <c r="O61" s="199"/>
      <c r="P61" s="199"/>
      <c r="Q61" s="199"/>
    </row>
    <row r="62" spans="2:17" ht="15">
      <c r="B62" s="199"/>
      <c r="C62" s="202"/>
      <c r="D62" s="206"/>
      <c r="E62" s="206"/>
      <c r="F62" s="206"/>
      <c r="G62" s="199"/>
      <c r="H62" s="199"/>
      <c r="I62" s="199"/>
      <c r="J62" s="199"/>
      <c r="K62" s="199"/>
      <c r="L62" s="199"/>
      <c r="M62" s="199"/>
      <c r="N62" s="199"/>
      <c r="O62" s="199"/>
      <c r="P62" s="199"/>
      <c r="Q62" s="199"/>
    </row>
    <row r="63" spans="2:17" ht="15">
      <c r="B63" s="199"/>
      <c r="C63" s="202"/>
      <c r="D63" s="206"/>
      <c r="E63" s="206"/>
      <c r="F63" s="206"/>
      <c r="G63" s="199"/>
      <c r="H63" s="199"/>
      <c r="I63" s="199"/>
      <c r="J63" s="199"/>
      <c r="K63" s="199"/>
      <c r="L63" s="199"/>
      <c r="M63" s="199"/>
      <c r="N63" s="199"/>
      <c r="O63" s="199"/>
      <c r="P63" s="199"/>
      <c r="Q63" s="199"/>
    </row>
  </sheetData>
  <mergeCells count="1">
    <mergeCell ref="A1:XFD1"/>
  </mergeCells>
  <hyperlinks>
    <hyperlink ref="D3" r:id="rId1" display="https://www.ofgem.gov.uk/publications-and-updates/regulatory-financial-performance-annex-riio-1-annual-reports-2017-18"/>
  </hyperlinks>
  <pageMargins left="0.7" right="0.7" top="0.75" bottom="0.75" header="0.3" footer="0.3"/>
  <pageSetup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zoomScale="109" zoomScaleNormal="109" workbookViewId="0">
      <selection activeCell="F15" sqref="F15"/>
    </sheetView>
  </sheetViews>
  <sheetFormatPr defaultRowHeight="12.75"/>
  <cols>
    <col min="2" max="2" width="17.625" customWidth="1"/>
    <col min="3" max="6" width="11.875" customWidth="1"/>
  </cols>
  <sheetData>
    <row r="1" spans="1:6" s="3" customFormat="1" ht="56.85" customHeight="1"/>
    <row r="2" spans="1:6">
      <c r="A2" s="2"/>
    </row>
    <row r="4" spans="1:6" ht="13.5" thickBot="1">
      <c r="B4" s="37" t="s">
        <v>64</v>
      </c>
    </row>
    <row r="5" spans="1:6" ht="24" customHeight="1" thickTop="1" thickBot="1">
      <c r="B5" s="217" t="s">
        <v>311</v>
      </c>
      <c r="C5" s="218" t="s">
        <v>312</v>
      </c>
      <c r="D5" s="219"/>
      <c r="E5" s="219"/>
      <c r="F5" s="219"/>
    </row>
    <row r="6" spans="1:6" ht="24" customHeight="1">
      <c r="B6" s="220"/>
      <c r="C6" s="221" t="s">
        <v>313</v>
      </c>
      <c r="D6" s="221" t="s">
        <v>314</v>
      </c>
      <c r="E6" s="222" t="s">
        <v>315</v>
      </c>
      <c r="F6" s="223"/>
    </row>
    <row r="7" spans="1:6">
      <c r="B7" s="220"/>
      <c r="C7" s="224"/>
      <c r="D7" s="224"/>
      <c r="E7" s="221" t="s">
        <v>316</v>
      </c>
      <c r="F7" s="221" t="s">
        <v>317</v>
      </c>
    </row>
    <row r="8" spans="1:6">
      <c r="B8" s="220" t="s">
        <v>318</v>
      </c>
      <c r="C8" s="225">
        <v>12213</v>
      </c>
      <c r="D8" s="226">
        <v>10365</v>
      </c>
      <c r="E8" s="225">
        <v>-1849</v>
      </c>
      <c r="F8" s="227">
        <v>-0.15</v>
      </c>
    </row>
    <row r="9" spans="1:6">
      <c r="B9" s="220" t="s">
        <v>251</v>
      </c>
      <c r="C9" s="225">
        <v>2258</v>
      </c>
      <c r="D9" s="226">
        <v>2193</v>
      </c>
      <c r="E9" s="228">
        <v>-65</v>
      </c>
      <c r="F9" s="227">
        <v>-0.03</v>
      </c>
    </row>
    <row r="10" spans="1:6">
      <c r="B10" s="220" t="s">
        <v>267</v>
      </c>
      <c r="C10" s="225">
        <v>3737</v>
      </c>
      <c r="D10" s="226">
        <v>3395</v>
      </c>
      <c r="E10" s="228">
        <v>-342</v>
      </c>
      <c r="F10" s="227">
        <v>-0.09</v>
      </c>
    </row>
    <row r="11" spans="1:6" ht="13.5" thickBot="1">
      <c r="B11" s="229" t="s">
        <v>319</v>
      </c>
      <c r="C11" s="230">
        <v>18203</v>
      </c>
      <c r="D11" s="231">
        <v>15953</v>
      </c>
      <c r="E11" s="230">
        <v>-2255</v>
      </c>
      <c r="F11" s="232">
        <v>-0.12</v>
      </c>
    </row>
    <row r="12" spans="1:6" ht="13.5" thickTop="1">
      <c r="B12" s="233" t="s">
        <v>320</v>
      </c>
    </row>
  </sheetData>
  <mergeCells count="3">
    <mergeCell ref="A1:XFD1"/>
    <mergeCell ref="C5:F5"/>
    <mergeCell ref="E6:F6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5"/>
  <sheetViews>
    <sheetView zoomScale="80" zoomScaleNormal="80" workbookViewId="0">
      <selection activeCell="O26" sqref="O26"/>
    </sheetView>
  </sheetViews>
  <sheetFormatPr defaultRowHeight="12.75"/>
  <cols>
    <col min="2" max="2" width="64" bestFit="1" customWidth="1"/>
    <col min="13" max="13" width="42.625" bestFit="1" customWidth="1"/>
  </cols>
  <sheetData>
    <row r="1" spans="1:22" s="3" customFormat="1" ht="56.85" customHeight="1"/>
    <row r="2" spans="1:22">
      <c r="A2" s="2"/>
    </row>
    <row r="4" spans="1:22">
      <c r="B4" s="37" t="s">
        <v>66</v>
      </c>
    </row>
    <row r="6" spans="1:22">
      <c r="C6" s="251">
        <v>2014</v>
      </c>
      <c r="D6" s="251">
        <v>2015</v>
      </c>
      <c r="E6" s="251">
        <v>2016</v>
      </c>
      <c r="F6" s="251">
        <v>2017</v>
      </c>
      <c r="G6" s="251">
        <v>2018</v>
      </c>
      <c r="H6" s="251">
        <v>2019</v>
      </c>
      <c r="I6" s="251">
        <v>2020</v>
      </c>
      <c r="J6" s="251">
        <v>2021</v>
      </c>
      <c r="N6" t="s">
        <v>321</v>
      </c>
      <c r="O6" t="s">
        <v>321</v>
      </c>
      <c r="P6" t="s">
        <v>321</v>
      </c>
      <c r="Q6" t="s">
        <v>321</v>
      </c>
      <c r="R6" t="s">
        <v>321</v>
      </c>
      <c r="S6" t="s">
        <v>322</v>
      </c>
      <c r="T6" t="s">
        <v>322</v>
      </c>
      <c r="U6" t="s">
        <v>322</v>
      </c>
    </row>
    <row r="7" spans="1:22" ht="15">
      <c r="B7" s="235" t="s">
        <v>323</v>
      </c>
      <c r="C7" s="236">
        <f>N12</f>
        <v>145.50461947476273</v>
      </c>
      <c r="D7" s="236">
        <f>O12</f>
        <v>144.91264689310054</v>
      </c>
      <c r="E7" s="236">
        <f>P12</f>
        <v>147.63837110408929</v>
      </c>
      <c r="F7" s="236">
        <f>Q12</f>
        <v>168.55099958010271</v>
      </c>
      <c r="G7" s="236">
        <f>R12</f>
        <v>180.74315522829752</v>
      </c>
      <c r="H7" s="234"/>
      <c r="I7" s="234"/>
      <c r="J7" s="234"/>
      <c r="N7">
        <v>2014</v>
      </c>
      <c r="O7">
        <v>2015</v>
      </c>
      <c r="P7">
        <v>2016</v>
      </c>
      <c r="Q7">
        <v>2017</v>
      </c>
      <c r="R7" s="237">
        <v>2018</v>
      </c>
      <c r="S7">
        <v>2019</v>
      </c>
      <c r="T7">
        <v>2020</v>
      </c>
      <c r="U7">
        <v>2021</v>
      </c>
      <c r="V7" s="238" t="s">
        <v>324</v>
      </c>
    </row>
    <row r="8" spans="1:22" ht="15">
      <c r="B8" s="235" t="s">
        <v>325</v>
      </c>
      <c r="C8" s="234"/>
      <c r="D8" s="234"/>
      <c r="E8" s="234"/>
      <c r="F8" s="239"/>
      <c r="G8" s="239"/>
      <c r="H8" s="239">
        <f>S12</f>
        <v>217.2382929111991</v>
      </c>
      <c r="I8" s="239">
        <f>T12</f>
        <v>184.80712624093331</v>
      </c>
      <c r="J8" s="239">
        <f>U12</f>
        <v>168.45160723656241</v>
      </c>
      <c r="M8" t="s">
        <v>326</v>
      </c>
      <c r="N8" s="240">
        <v>126.26604000433218</v>
      </c>
      <c r="O8" s="240">
        <v>115.60020082911025</v>
      </c>
      <c r="P8" s="240">
        <v>120.30206697194629</v>
      </c>
      <c r="Q8" s="240">
        <v>124.67226258384586</v>
      </c>
      <c r="R8" s="241">
        <v>136.06086305396653</v>
      </c>
      <c r="S8" s="240">
        <v>162.80429989925307</v>
      </c>
      <c r="T8" s="240">
        <v>138.20484468149624</v>
      </c>
      <c r="U8" s="240">
        <v>135.79390158408367</v>
      </c>
      <c r="V8" s="242">
        <v>1059.704479608034</v>
      </c>
    </row>
    <row r="9" spans="1:22" ht="15">
      <c r="B9" s="234" t="s">
        <v>327</v>
      </c>
      <c r="C9" s="243">
        <f>N9</f>
        <v>160.87535530510945</v>
      </c>
      <c r="D9" s="243">
        <f t="shared" ref="D9:J9" si="0">O9</f>
        <v>147.28602703535367</v>
      </c>
      <c r="E9" s="243">
        <f t="shared" si="0"/>
        <v>153.27666700711379</v>
      </c>
      <c r="F9" s="243">
        <f t="shared" si="0"/>
        <v>158.84472609721473</v>
      </c>
      <c r="G9" s="243">
        <f t="shared" si="0"/>
        <v>173.35492335211984</v>
      </c>
      <c r="H9" s="243">
        <f t="shared" si="0"/>
        <v>207.42869254942431</v>
      </c>
      <c r="I9" s="243">
        <f t="shared" si="0"/>
        <v>176.08656684141147</v>
      </c>
      <c r="J9" s="243">
        <f t="shared" si="0"/>
        <v>173.01478817944232</v>
      </c>
      <c r="M9" t="s">
        <v>328</v>
      </c>
      <c r="N9" s="240">
        <v>160.87535530510945</v>
      </c>
      <c r="O9" s="240">
        <v>147.28602703535367</v>
      </c>
      <c r="P9" s="240">
        <v>153.27666700711379</v>
      </c>
      <c r="Q9" s="240">
        <v>158.84472609721473</v>
      </c>
      <c r="R9" s="241">
        <v>173.35492335211984</v>
      </c>
      <c r="S9" s="240">
        <v>207.42869254942431</v>
      </c>
      <c r="T9" s="240">
        <v>176.08656684141147</v>
      </c>
      <c r="U9" s="240">
        <v>173.01478817944232</v>
      </c>
      <c r="V9" s="242">
        <v>1350.1677463671897</v>
      </c>
    </row>
    <row r="10" spans="1:22" ht="15">
      <c r="C10" s="244"/>
      <c r="D10" s="244"/>
      <c r="M10" t="s">
        <v>329</v>
      </c>
      <c r="N10" s="245">
        <v>104.46457696343859</v>
      </c>
      <c r="O10" s="245">
        <v>101.06832505255046</v>
      </c>
      <c r="P10" s="245">
        <v>105.04298879230726</v>
      </c>
      <c r="Q10" s="245">
        <v>111.15771673812256</v>
      </c>
      <c r="R10" s="246">
        <v>118.66330780284756</v>
      </c>
      <c r="S10" s="245">
        <v>138.9724902317127</v>
      </c>
      <c r="T10" s="245">
        <v>124.72276953026083</v>
      </c>
      <c r="U10" s="245">
        <v>123.14858967636323</v>
      </c>
      <c r="V10" s="247">
        <v>927.24076478760333</v>
      </c>
    </row>
    <row r="11" spans="1:22" ht="15">
      <c r="M11" t="s">
        <v>330</v>
      </c>
      <c r="N11" s="245">
        <v>41.040042511324145</v>
      </c>
      <c r="O11" s="245">
        <v>43.844321840550087</v>
      </c>
      <c r="P11" s="245">
        <v>42.595382311782046</v>
      </c>
      <c r="Q11" s="245">
        <v>57.393282841980167</v>
      </c>
      <c r="R11" s="246">
        <v>62.079847425449969</v>
      </c>
      <c r="S11" s="245">
        <v>78.265802679486384</v>
      </c>
      <c r="T11" s="245">
        <v>60.084356710672466</v>
      </c>
      <c r="U11" s="245">
        <v>45.303017560199187</v>
      </c>
      <c r="V11" s="247">
        <v>430.60605388144444</v>
      </c>
    </row>
    <row r="12" spans="1:22" ht="15">
      <c r="M12" t="s">
        <v>331</v>
      </c>
      <c r="N12" s="248">
        <v>145.50461947476273</v>
      </c>
      <c r="O12" s="248">
        <v>144.91264689310054</v>
      </c>
      <c r="P12" s="248">
        <v>147.63837110408929</v>
      </c>
      <c r="Q12" s="248">
        <v>168.55099958010271</v>
      </c>
      <c r="R12" s="246">
        <v>180.74315522829752</v>
      </c>
      <c r="S12" s="248">
        <v>217.2382929111991</v>
      </c>
      <c r="T12" s="248">
        <v>184.80712624093331</v>
      </c>
      <c r="U12" s="248">
        <v>168.45160723656241</v>
      </c>
      <c r="V12" s="249">
        <v>1357.8468186690477</v>
      </c>
    </row>
    <row r="15" spans="1:22" ht="15">
      <c r="B15" s="250"/>
    </row>
  </sheetData>
  <mergeCells count="1">
    <mergeCell ref="A1:XFD1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6"/>
  <sheetViews>
    <sheetView zoomScale="80" zoomScaleNormal="80" workbookViewId="0">
      <selection activeCell="S27" sqref="S27"/>
    </sheetView>
  </sheetViews>
  <sheetFormatPr defaultRowHeight="12.75"/>
  <cols>
    <col min="2" max="2" width="95.375" bestFit="1" customWidth="1"/>
    <col min="3" max="3" width="29.875" bestFit="1" customWidth="1"/>
    <col min="4" max="4" width="14.25" bestFit="1" customWidth="1"/>
    <col min="5" max="7" width="14.25" customWidth="1"/>
    <col min="9" max="9" width="92.125" bestFit="1" customWidth="1"/>
    <col min="10" max="10" width="29.875" bestFit="1" customWidth="1"/>
    <col min="11" max="11" width="14.25" bestFit="1" customWidth="1"/>
    <col min="12" max="13" width="14.25" customWidth="1"/>
    <col min="16" max="16" width="61.375" customWidth="1"/>
    <col min="17" max="17" width="15" bestFit="1" customWidth="1"/>
    <col min="18" max="18" width="16.5" bestFit="1" customWidth="1"/>
    <col min="19" max="19" width="25.625" bestFit="1" customWidth="1"/>
    <col min="20" max="20" width="18.75" bestFit="1" customWidth="1"/>
    <col min="21" max="21" width="8.125" bestFit="1" customWidth="1"/>
    <col min="22" max="22" width="9.5" bestFit="1" customWidth="1"/>
    <col min="23" max="23" width="5.125" bestFit="1" customWidth="1"/>
    <col min="24" max="24" width="9.875" bestFit="1" customWidth="1"/>
    <col min="25" max="25" width="12.375" bestFit="1" customWidth="1"/>
    <col min="26" max="26" width="9.25" bestFit="1" customWidth="1"/>
  </cols>
  <sheetData>
    <row r="1" spans="1:26" s="3" customFormat="1" ht="56.85" customHeight="1"/>
    <row r="2" spans="1:26">
      <c r="A2" s="2"/>
    </row>
    <row r="5" spans="1:26">
      <c r="B5" s="35" t="s">
        <v>332</v>
      </c>
      <c r="I5" s="35" t="s">
        <v>71</v>
      </c>
      <c r="O5" s="252"/>
      <c r="P5" s="35" t="s">
        <v>333</v>
      </c>
      <c r="Q5" s="252"/>
      <c r="R5" s="252"/>
      <c r="S5" s="252"/>
      <c r="T5" s="252"/>
      <c r="U5" s="252"/>
    </row>
    <row r="6" spans="1:26">
      <c r="B6" s="35"/>
      <c r="I6" s="35"/>
      <c r="O6" s="252"/>
      <c r="P6" s="35"/>
      <c r="Q6" s="253"/>
      <c r="R6" s="254"/>
      <c r="S6" s="254"/>
      <c r="T6" s="254"/>
      <c r="U6" s="252"/>
    </row>
    <row r="7" spans="1:26">
      <c r="B7" s="255"/>
      <c r="C7" s="256" t="s">
        <v>334</v>
      </c>
      <c r="D7" s="257"/>
      <c r="E7" s="258"/>
      <c r="F7" s="258"/>
      <c r="I7" s="255"/>
      <c r="J7" s="256" t="s">
        <v>334</v>
      </c>
      <c r="K7" s="257"/>
      <c r="L7" s="258"/>
      <c r="M7" s="258"/>
      <c r="O7" s="252"/>
      <c r="P7" s="259"/>
      <c r="Q7" s="253"/>
      <c r="R7" s="260"/>
      <c r="S7" s="261"/>
      <c r="T7" s="261"/>
      <c r="U7" s="252"/>
    </row>
    <row r="8" spans="1:26" ht="24.75" thickBot="1">
      <c r="B8" s="262" t="s">
        <v>335</v>
      </c>
      <c r="C8" s="256"/>
      <c r="D8" s="263" t="s">
        <v>336</v>
      </c>
      <c r="E8" s="264" t="s">
        <v>337</v>
      </c>
      <c r="F8" s="264"/>
      <c r="I8" s="262" t="s">
        <v>335</v>
      </c>
      <c r="J8" s="256"/>
      <c r="K8" s="263" t="s">
        <v>336</v>
      </c>
      <c r="L8" s="264" t="s">
        <v>337</v>
      </c>
      <c r="M8" s="264"/>
      <c r="O8" s="252"/>
      <c r="P8" s="259"/>
      <c r="Q8" s="253"/>
      <c r="R8" s="260"/>
      <c r="S8" s="261"/>
      <c r="T8" s="261"/>
      <c r="U8" s="252"/>
    </row>
    <row r="9" spans="1:26" ht="36.75" thickBot="1">
      <c r="B9" s="265"/>
      <c r="C9" s="266"/>
      <c r="D9" s="267"/>
      <c r="E9" s="268" t="s">
        <v>338</v>
      </c>
      <c r="F9" s="268" t="s">
        <v>339</v>
      </c>
      <c r="G9" s="248"/>
      <c r="I9" s="265"/>
      <c r="J9" s="266"/>
      <c r="K9" s="267"/>
      <c r="L9" s="268" t="s">
        <v>338</v>
      </c>
      <c r="M9" s="268" t="s">
        <v>339</v>
      </c>
      <c r="O9" s="252"/>
      <c r="P9" s="269"/>
      <c r="Q9" s="252"/>
      <c r="R9" s="270"/>
      <c r="S9" s="271"/>
      <c r="T9" s="272" t="s">
        <v>340</v>
      </c>
      <c r="U9" s="273"/>
      <c r="V9" s="274"/>
      <c r="W9" s="272" t="s">
        <v>341</v>
      </c>
      <c r="X9" s="273"/>
      <c r="Y9" s="274"/>
      <c r="Z9" s="275" t="s">
        <v>342</v>
      </c>
    </row>
    <row r="10" spans="1:26" ht="24.75" thickBot="1">
      <c r="B10" s="276" t="s">
        <v>343</v>
      </c>
      <c r="C10" t="s">
        <v>344</v>
      </c>
      <c r="D10" s="277">
        <v>1073</v>
      </c>
      <c r="E10" s="278"/>
      <c r="F10" s="264"/>
      <c r="H10" s="248"/>
      <c r="I10" s="276" t="s">
        <v>343</v>
      </c>
      <c r="J10" t="s">
        <v>344</v>
      </c>
      <c r="K10" s="279">
        <v>807</v>
      </c>
      <c r="L10" s="278"/>
      <c r="M10" s="264"/>
      <c r="O10" s="252"/>
      <c r="P10" s="269"/>
      <c r="Q10" s="280"/>
      <c r="R10" s="281"/>
      <c r="S10" s="282" t="s">
        <v>345</v>
      </c>
      <c r="T10" s="283" t="s">
        <v>346</v>
      </c>
      <c r="U10" s="283" t="s">
        <v>347</v>
      </c>
      <c r="V10" s="283" t="s">
        <v>348</v>
      </c>
      <c r="W10" s="283" t="s">
        <v>349</v>
      </c>
      <c r="X10" s="283" t="s">
        <v>350</v>
      </c>
      <c r="Y10" s="283" t="s">
        <v>351</v>
      </c>
      <c r="Z10" s="283"/>
    </row>
    <row r="11" spans="1:26" ht="16.5" thickBot="1">
      <c r="B11" s="284"/>
      <c r="C11" s="285" t="s">
        <v>352</v>
      </c>
      <c r="D11" s="286">
        <v>0</v>
      </c>
      <c r="E11" s="278"/>
      <c r="F11" s="264"/>
      <c r="H11" s="248"/>
      <c r="I11" s="284"/>
      <c r="J11" s="280" t="s">
        <v>352</v>
      </c>
      <c r="K11" s="287">
        <v>0</v>
      </c>
      <c r="L11" s="278"/>
      <c r="M11" s="264"/>
      <c r="O11" s="252"/>
      <c r="P11" s="269"/>
      <c r="Q11" s="288"/>
      <c r="R11" s="281"/>
      <c r="S11" s="289" t="s">
        <v>353</v>
      </c>
      <c r="T11" s="290">
        <v>228</v>
      </c>
      <c r="U11" s="291">
        <v>254</v>
      </c>
      <c r="V11" s="292">
        <f>T11+U11</f>
        <v>482</v>
      </c>
      <c r="W11" s="291">
        <v>301</v>
      </c>
      <c r="X11" s="293">
        <v>182</v>
      </c>
      <c r="Y11" s="294">
        <f>W11+X11</f>
        <v>483</v>
      </c>
      <c r="Z11" s="295">
        <f>X11-U11</f>
        <v>-72</v>
      </c>
    </row>
    <row r="12" spans="1:26" ht="16.5" thickBot="1">
      <c r="B12" s="284"/>
      <c r="C12" s="296" t="s">
        <v>354</v>
      </c>
      <c r="D12" s="297">
        <v>0</v>
      </c>
      <c r="E12" s="278"/>
      <c r="F12" s="264"/>
      <c r="G12" s="248"/>
      <c r="I12" s="284"/>
      <c r="J12" s="288" t="s">
        <v>355</v>
      </c>
      <c r="K12" s="107">
        <v>0</v>
      </c>
      <c r="L12" s="278"/>
      <c r="M12" s="264"/>
      <c r="O12" s="252"/>
      <c r="P12" s="269"/>
      <c r="Q12" s="288"/>
      <c r="R12" s="281"/>
      <c r="S12" s="289" t="s">
        <v>356</v>
      </c>
      <c r="T12" s="290">
        <v>208</v>
      </c>
      <c r="U12" s="291">
        <v>5</v>
      </c>
      <c r="V12" s="292">
        <f>T12+U12</f>
        <v>213</v>
      </c>
      <c r="W12" s="291">
        <v>145</v>
      </c>
      <c r="X12" s="293">
        <v>14</v>
      </c>
      <c r="Y12" s="294">
        <f>W12+X12</f>
        <v>159</v>
      </c>
      <c r="Z12" s="295">
        <f>X12-U12</f>
        <v>9</v>
      </c>
    </row>
    <row r="13" spans="1:26" ht="16.5" thickBot="1">
      <c r="B13" s="284"/>
      <c r="C13" s="298" t="s">
        <v>357</v>
      </c>
      <c r="D13" s="299">
        <v>20</v>
      </c>
      <c r="E13" s="278"/>
      <c r="F13" s="264"/>
      <c r="G13" s="248"/>
      <c r="I13" s="284"/>
      <c r="J13" s="300" t="s">
        <v>357</v>
      </c>
      <c r="K13" s="301">
        <v>1912</v>
      </c>
      <c r="L13" s="278"/>
      <c r="M13" s="264"/>
      <c r="O13" s="252"/>
      <c r="P13" s="269"/>
      <c r="Q13" s="288"/>
      <c r="R13" s="270"/>
      <c r="S13" s="289" t="s">
        <v>358</v>
      </c>
      <c r="T13" s="290">
        <v>556</v>
      </c>
      <c r="U13" s="291">
        <v>342</v>
      </c>
      <c r="V13" s="292">
        <f>T13+U13</f>
        <v>898</v>
      </c>
      <c r="W13" s="291">
        <v>627</v>
      </c>
      <c r="X13" s="293">
        <v>194</v>
      </c>
      <c r="Y13" s="294">
        <f>W13+X13</f>
        <v>821</v>
      </c>
      <c r="Z13" s="295">
        <f>X13-U13</f>
        <v>-148</v>
      </c>
    </row>
    <row r="14" spans="1:26" ht="16.5" thickBot="1">
      <c r="B14" s="284"/>
      <c r="C14" s="298" t="s">
        <v>359</v>
      </c>
      <c r="D14" s="302">
        <f>D10+D11+D12+D13</f>
        <v>1093</v>
      </c>
      <c r="E14" s="278"/>
      <c r="F14" s="264"/>
      <c r="G14" s="248"/>
      <c r="I14" s="284"/>
      <c r="J14" s="300" t="s">
        <v>359</v>
      </c>
      <c r="K14" s="301">
        <f>SUM(K10:K13)</f>
        <v>2719</v>
      </c>
      <c r="L14" s="278"/>
      <c r="M14" s="264"/>
      <c r="O14" s="252"/>
      <c r="P14" s="269"/>
      <c r="Q14" s="252"/>
      <c r="R14" s="303"/>
      <c r="S14" s="289" t="s">
        <v>360</v>
      </c>
      <c r="T14" s="290">
        <v>29</v>
      </c>
      <c r="U14" s="291">
        <v>12</v>
      </c>
      <c r="V14" s="292">
        <f>T14+U14</f>
        <v>41</v>
      </c>
      <c r="W14" s="291">
        <v>29</v>
      </c>
      <c r="X14" s="293">
        <v>0</v>
      </c>
      <c r="Y14" s="294">
        <f>W14+X14</f>
        <v>29</v>
      </c>
      <c r="Z14" s="295">
        <f>X14-U14</f>
        <v>-12</v>
      </c>
    </row>
    <row r="15" spans="1:26" ht="13.5" thickBot="1">
      <c r="B15" s="284"/>
      <c r="C15" s="298" t="s">
        <v>361</v>
      </c>
      <c r="D15" s="304">
        <v>121</v>
      </c>
      <c r="E15" s="305"/>
      <c r="F15" s="306"/>
      <c r="G15" s="248"/>
      <c r="I15" s="284"/>
      <c r="J15" s="300" t="s">
        <v>361</v>
      </c>
      <c r="K15" s="107">
        <v>436</v>
      </c>
      <c r="L15" s="305"/>
      <c r="M15" s="306"/>
      <c r="O15" s="252"/>
      <c r="P15" s="269"/>
      <c r="Q15" s="307"/>
      <c r="R15" s="308"/>
      <c r="S15" s="309" t="s">
        <v>319</v>
      </c>
      <c r="T15" s="310">
        <f t="shared" ref="T15:Z15" si="0">SUM(T11:T14)</f>
        <v>1021</v>
      </c>
      <c r="U15" s="310">
        <f t="shared" si="0"/>
        <v>613</v>
      </c>
      <c r="V15" s="310">
        <f t="shared" si="0"/>
        <v>1634</v>
      </c>
      <c r="W15" s="310">
        <f t="shared" si="0"/>
        <v>1102</v>
      </c>
      <c r="X15" s="310">
        <f t="shared" si="0"/>
        <v>390</v>
      </c>
      <c r="Y15" s="310">
        <f t="shared" si="0"/>
        <v>1492</v>
      </c>
      <c r="Z15" s="310">
        <f t="shared" si="0"/>
        <v>-223</v>
      </c>
    </row>
    <row r="16" spans="1:26" ht="13.5" thickBot="1">
      <c r="B16" s="311"/>
      <c r="C16" s="312" t="s">
        <v>362</v>
      </c>
      <c r="D16" s="313">
        <f>D15+D14</f>
        <v>1214</v>
      </c>
      <c r="E16" s="314">
        <v>1159</v>
      </c>
      <c r="F16" s="315">
        <f>E16-D16</f>
        <v>-55</v>
      </c>
      <c r="G16" s="248"/>
      <c r="I16" s="311"/>
      <c r="J16" s="316" t="s">
        <v>362</v>
      </c>
      <c r="K16" s="317">
        <f>K15+K14</f>
        <v>3155</v>
      </c>
      <c r="L16" s="318">
        <v>2696</v>
      </c>
      <c r="M16" s="315">
        <f>L16-K16</f>
        <v>-459</v>
      </c>
      <c r="O16" s="252"/>
      <c r="P16" s="269"/>
      <c r="Q16" s="280"/>
      <c r="R16" s="270"/>
      <c r="S16" s="261"/>
      <c r="T16" s="261"/>
      <c r="U16" s="252"/>
    </row>
    <row r="17" spans="2:21">
      <c r="B17" s="276" t="s">
        <v>363</v>
      </c>
      <c r="C17" s="285" t="s">
        <v>344</v>
      </c>
      <c r="D17" s="319">
        <v>821</v>
      </c>
      <c r="E17" s="320"/>
      <c r="F17" s="320"/>
      <c r="G17" s="248"/>
      <c r="I17" s="276" t="s">
        <v>363</v>
      </c>
      <c r="J17" s="285" t="s">
        <v>344</v>
      </c>
      <c r="K17" s="319">
        <v>266</v>
      </c>
      <c r="L17" s="320"/>
      <c r="M17" s="320"/>
      <c r="O17" s="252"/>
      <c r="P17" s="269"/>
      <c r="Q17" s="252"/>
      <c r="R17" s="281"/>
      <c r="S17" s="261"/>
      <c r="T17" s="261"/>
      <c r="U17" s="252"/>
    </row>
    <row r="18" spans="2:21">
      <c r="B18" s="284"/>
      <c r="C18" s="285" t="s">
        <v>364</v>
      </c>
      <c r="D18" s="319">
        <v>15</v>
      </c>
      <c r="E18" s="320"/>
      <c r="F18" s="320"/>
      <c r="G18" s="248"/>
      <c r="I18" s="284"/>
      <c r="J18" s="285" t="s">
        <v>364</v>
      </c>
      <c r="K18" s="319">
        <v>0</v>
      </c>
      <c r="L18" s="320"/>
      <c r="M18" s="320"/>
      <c r="O18" s="252"/>
      <c r="P18" s="269"/>
      <c r="Q18" s="280"/>
      <c r="R18" s="281"/>
      <c r="S18" s="261"/>
      <c r="T18" s="261"/>
      <c r="U18" s="252"/>
    </row>
    <row r="19" spans="2:21">
      <c r="B19" s="284"/>
      <c r="C19" s="285" t="s">
        <v>365</v>
      </c>
      <c r="D19" s="319">
        <f>D17+D18</f>
        <v>836</v>
      </c>
      <c r="E19" s="320"/>
      <c r="F19" s="320"/>
      <c r="G19" s="248"/>
      <c r="I19" s="284"/>
      <c r="J19" s="285" t="s">
        <v>365</v>
      </c>
      <c r="K19" s="319">
        <f>K17+K18</f>
        <v>266</v>
      </c>
      <c r="L19" s="320"/>
      <c r="M19" s="320"/>
      <c r="O19" s="252"/>
      <c r="P19" s="269"/>
      <c r="Q19" s="280"/>
      <c r="R19" s="270"/>
      <c r="S19" s="261"/>
      <c r="T19" s="261"/>
      <c r="U19" s="252"/>
    </row>
    <row r="20" spans="2:21" ht="13.5" thickBot="1">
      <c r="B20" s="284"/>
      <c r="C20" s="321" t="s">
        <v>366</v>
      </c>
      <c r="D20" s="322">
        <v>0</v>
      </c>
      <c r="E20" s="323"/>
      <c r="F20" s="323"/>
      <c r="G20" s="248"/>
      <c r="I20" s="284"/>
      <c r="J20" s="321" t="s">
        <v>366</v>
      </c>
      <c r="K20" s="322">
        <v>60</v>
      </c>
      <c r="L20" s="323"/>
      <c r="M20" s="323"/>
      <c r="O20" s="252"/>
      <c r="P20" s="269"/>
      <c r="Q20" s="280"/>
      <c r="R20" s="281"/>
      <c r="S20" s="261"/>
      <c r="T20" s="261"/>
      <c r="U20" s="252"/>
    </row>
    <row r="21" spans="2:21" ht="13.5" thickBot="1">
      <c r="B21" s="311"/>
      <c r="C21" s="312" t="s">
        <v>367</v>
      </c>
      <c r="D21" s="324">
        <f>SUM(D19:D20)</f>
        <v>836</v>
      </c>
      <c r="E21" s="325">
        <v>745</v>
      </c>
      <c r="F21" s="323">
        <f>E21-D21</f>
        <v>-91</v>
      </c>
      <c r="G21" s="248"/>
      <c r="I21" s="311"/>
      <c r="J21" s="312" t="s">
        <v>367</v>
      </c>
      <c r="K21" s="324">
        <f>K20+K19</f>
        <v>326</v>
      </c>
      <c r="L21" s="325">
        <v>426</v>
      </c>
      <c r="M21" s="323">
        <f>L21-K21</f>
        <v>100</v>
      </c>
      <c r="O21" s="252"/>
      <c r="P21" s="269"/>
      <c r="Q21" s="307"/>
      <c r="R21" s="308"/>
      <c r="S21" s="326"/>
      <c r="T21" s="327"/>
      <c r="U21" s="252"/>
    </row>
    <row r="22" spans="2:21" ht="13.5" thickBot="1">
      <c r="B22" s="328" t="s">
        <v>368</v>
      </c>
      <c r="C22" s="312" t="s">
        <v>369</v>
      </c>
      <c r="D22" s="324">
        <v>9</v>
      </c>
      <c r="E22" s="325">
        <v>18</v>
      </c>
      <c r="F22" s="323">
        <f>E22-D22</f>
        <v>9</v>
      </c>
      <c r="G22" s="248"/>
      <c r="I22" s="328" t="s">
        <v>368</v>
      </c>
      <c r="J22" s="312" t="s">
        <v>369</v>
      </c>
      <c r="K22" s="324">
        <v>9</v>
      </c>
      <c r="L22" s="325">
        <v>28</v>
      </c>
      <c r="M22" s="323">
        <f>L22-K22</f>
        <v>19</v>
      </c>
      <c r="O22" s="252"/>
      <c r="P22" s="329"/>
      <c r="Q22" s="307"/>
      <c r="R22" s="330"/>
      <c r="S22" s="331"/>
      <c r="T22" s="261"/>
      <c r="U22" s="252"/>
    </row>
    <row r="23" spans="2:21">
      <c r="B23" s="276" t="s">
        <v>370</v>
      </c>
      <c r="C23" s="285" t="s">
        <v>371</v>
      </c>
      <c r="D23" s="319">
        <v>196</v>
      </c>
      <c r="E23" s="320"/>
      <c r="F23" s="320"/>
      <c r="G23" s="248"/>
      <c r="I23" s="276" t="s">
        <v>370</v>
      </c>
      <c r="J23" s="285" t="s">
        <v>371</v>
      </c>
      <c r="K23" s="319">
        <v>209</v>
      </c>
      <c r="L23" s="320"/>
      <c r="M23" s="320"/>
      <c r="O23" s="252"/>
      <c r="P23" s="329"/>
      <c r="Q23" s="280"/>
      <c r="R23" s="270"/>
      <c r="S23" s="331"/>
      <c r="T23" s="261"/>
      <c r="U23" s="252"/>
    </row>
    <row r="24" spans="2:21">
      <c r="B24" s="284"/>
      <c r="C24" s="296" t="s">
        <v>372</v>
      </c>
      <c r="D24" s="319">
        <v>3</v>
      </c>
      <c r="E24" s="320"/>
      <c r="F24" s="320"/>
      <c r="G24" s="248"/>
      <c r="I24" s="284"/>
      <c r="J24" s="296" t="s">
        <v>372</v>
      </c>
      <c r="K24" s="319">
        <v>28</v>
      </c>
      <c r="L24" s="320"/>
      <c r="M24" s="320"/>
      <c r="O24" s="252"/>
      <c r="P24" s="329"/>
      <c r="Q24" s="288"/>
      <c r="R24" s="281"/>
      <c r="S24" s="331"/>
      <c r="T24" s="261"/>
      <c r="U24" s="252"/>
    </row>
    <row r="25" spans="2:21" ht="13.5" thickBot="1">
      <c r="B25" s="284"/>
      <c r="C25" s="298" t="s">
        <v>373</v>
      </c>
      <c r="D25" s="322">
        <v>1</v>
      </c>
      <c r="E25" s="323"/>
      <c r="F25" s="323"/>
      <c r="G25" s="248"/>
      <c r="I25" s="284"/>
      <c r="J25" s="298" t="s">
        <v>373</v>
      </c>
      <c r="K25" s="322">
        <v>9</v>
      </c>
      <c r="L25" s="323"/>
      <c r="M25" s="323"/>
      <c r="O25" s="252"/>
      <c r="P25" s="329"/>
      <c r="Q25" s="288"/>
      <c r="R25" s="281"/>
      <c r="S25" s="331"/>
      <c r="T25" s="261"/>
      <c r="U25" s="252"/>
    </row>
    <row r="26" spans="2:21" ht="13.5" thickBot="1">
      <c r="B26" s="311"/>
      <c r="C26" s="312" t="s">
        <v>374</v>
      </c>
      <c r="D26" s="324">
        <f>SUM(D23:D25)</f>
        <v>200</v>
      </c>
      <c r="E26" s="325">
        <v>270</v>
      </c>
      <c r="F26" s="323" t="s">
        <v>375</v>
      </c>
      <c r="G26" s="248"/>
      <c r="I26" s="311"/>
      <c r="J26" s="312" t="s">
        <v>374</v>
      </c>
      <c r="K26" s="324">
        <f>SUM(K23:K25)</f>
        <v>246</v>
      </c>
      <c r="L26" s="325">
        <v>246</v>
      </c>
      <c r="M26" s="323">
        <f>L26-K26</f>
        <v>0</v>
      </c>
      <c r="O26" s="252"/>
      <c r="P26" s="329"/>
      <c r="Q26" s="307"/>
      <c r="R26" s="308"/>
      <c r="S26" s="326"/>
      <c r="T26" s="327"/>
      <c r="U26" s="252"/>
    </row>
    <row r="27" spans="2:21">
      <c r="B27" s="332" t="s">
        <v>376</v>
      </c>
      <c r="C27" s="333"/>
      <c r="D27" s="334">
        <f>D26+D22+D21+D16</f>
        <v>2259</v>
      </c>
      <c r="E27" s="334">
        <f>E26+E22+E21+E16</f>
        <v>2192</v>
      </c>
      <c r="F27" s="335">
        <f>E27-D27</f>
        <v>-67</v>
      </c>
      <c r="G27" s="248"/>
      <c r="I27" s="332" t="s">
        <v>376</v>
      </c>
      <c r="J27" s="333"/>
      <c r="K27" s="334">
        <f>K26+K22+K21+K16</f>
        <v>3736</v>
      </c>
      <c r="L27" s="334">
        <f>L26+L22+L21+L16</f>
        <v>3396</v>
      </c>
      <c r="M27" s="335">
        <f>L27-K27</f>
        <v>-340</v>
      </c>
      <c r="O27" s="252"/>
      <c r="P27" s="35" t="s">
        <v>75</v>
      </c>
      <c r="U27" s="252"/>
    </row>
    <row r="28" spans="2:21" ht="13.5" thickBot="1">
      <c r="B28" s="336" t="s">
        <v>377</v>
      </c>
      <c r="C28" s="337"/>
      <c r="D28" s="338"/>
      <c r="E28" s="338"/>
      <c r="F28" s="339"/>
      <c r="G28" s="248"/>
      <c r="I28" s="336" t="s">
        <v>377</v>
      </c>
      <c r="J28" s="337"/>
      <c r="K28" s="338"/>
      <c r="L28" s="338"/>
      <c r="M28" s="339"/>
      <c r="O28" s="252"/>
      <c r="P28" s="162"/>
      <c r="U28" s="252"/>
    </row>
    <row r="29" spans="2:21">
      <c r="B29" s="233" t="s">
        <v>378</v>
      </c>
      <c r="G29" s="248"/>
      <c r="I29" s="233" t="s">
        <v>379</v>
      </c>
      <c r="O29" s="252"/>
      <c r="P29" s="340" t="s">
        <v>380</v>
      </c>
      <c r="Q29" s="341" t="s">
        <v>381</v>
      </c>
      <c r="R29" s="341" t="s">
        <v>382</v>
      </c>
      <c r="S29" s="341" t="s">
        <v>383</v>
      </c>
      <c r="T29" s="342" t="s">
        <v>384</v>
      </c>
      <c r="U29" s="252"/>
    </row>
    <row r="30" spans="2:21" ht="13.5" thickBot="1">
      <c r="G30" s="248"/>
      <c r="O30" s="252"/>
      <c r="P30" s="343" t="s">
        <v>385</v>
      </c>
      <c r="Q30" s="344"/>
      <c r="R30" s="344"/>
      <c r="S30" s="344"/>
      <c r="T30" s="345"/>
      <c r="U30" s="252"/>
    </row>
    <row r="31" spans="2:21" ht="13.5" thickBot="1">
      <c r="G31" s="248"/>
      <c r="O31" s="252"/>
      <c r="P31" s="289" t="s">
        <v>386</v>
      </c>
      <c r="Q31" s="291">
        <v>197</v>
      </c>
      <c r="R31" s="291">
        <v>-65</v>
      </c>
      <c r="S31" s="292">
        <v>132</v>
      </c>
      <c r="T31" s="291">
        <v>-122</v>
      </c>
      <c r="U31" s="252"/>
    </row>
    <row r="32" spans="2:21" ht="13.5" thickBot="1">
      <c r="B32" s="35" t="s">
        <v>76</v>
      </c>
      <c r="G32" s="248"/>
      <c r="I32" s="93"/>
      <c r="P32" s="289" t="s">
        <v>387</v>
      </c>
      <c r="Q32" s="291">
        <v>23</v>
      </c>
      <c r="R32" s="291">
        <v>71</v>
      </c>
      <c r="S32" s="292">
        <v>94</v>
      </c>
      <c r="T32" s="291">
        <v>-55</v>
      </c>
    </row>
    <row r="33" spans="2:20" ht="13.5" thickBot="1">
      <c r="B33" s="162"/>
      <c r="I33" s="93"/>
      <c r="P33" s="289" t="s">
        <v>388</v>
      </c>
      <c r="Q33" s="291">
        <v>153</v>
      </c>
      <c r="R33" s="291">
        <v>-543</v>
      </c>
      <c r="S33" s="292">
        <v>-390</v>
      </c>
      <c r="T33" s="291">
        <v>-179</v>
      </c>
    </row>
    <row r="34" spans="2:20" ht="13.5" thickBot="1">
      <c r="B34" s="346"/>
      <c r="C34" s="321" t="s">
        <v>389</v>
      </c>
      <c r="D34" s="294" t="s">
        <v>390</v>
      </c>
      <c r="E34" s="294" t="s">
        <v>391</v>
      </c>
      <c r="F34" s="347" t="s">
        <v>392</v>
      </c>
      <c r="I34" s="93"/>
      <c r="P34" s="289" t="s">
        <v>393</v>
      </c>
      <c r="Q34" s="291">
        <v>0</v>
      </c>
      <c r="R34" s="291">
        <v>-62</v>
      </c>
      <c r="S34" s="292">
        <v>-62</v>
      </c>
      <c r="T34" s="291" t="s">
        <v>394</v>
      </c>
    </row>
    <row r="35" spans="2:20" ht="13.5" thickBot="1">
      <c r="B35" s="348" t="s">
        <v>395</v>
      </c>
      <c r="C35" s="321" t="s">
        <v>396</v>
      </c>
      <c r="D35" s="293">
        <v>4.76</v>
      </c>
      <c r="E35" s="293">
        <v>4.51</v>
      </c>
      <c r="F35" s="349"/>
      <c r="I35" s="93"/>
      <c r="P35" s="289" t="s">
        <v>397</v>
      </c>
      <c r="Q35" s="291">
        <v>0</v>
      </c>
      <c r="R35" s="291">
        <v>-3</v>
      </c>
      <c r="S35" s="292">
        <v>-3</v>
      </c>
      <c r="T35" s="291" t="s">
        <v>398</v>
      </c>
    </row>
    <row r="36" spans="2:20" ht="13.5" thickBot="1">
      <c r="B36" s="348"/>
      <c r="C36" s="321" t="s">
        <v>399</v>
      </c>
      <c r="D36" s="293">
        <v>5.96</v>
      </c>
      <c r="E36" s="293">
        <v>6.02</v>
      </c>
      <c r="F36" s="350"/>
      <c r="I36" s="93"/>
      <c r="P36" s="289" t="s">
        <v>400</v>
      </c>
      <c r="Q36" s="291">
        <v>5</v>
      </c>
      <c r="R36" s="291">
        <v>-26</v>
      </c>
      <c r="S36" s="292">
        <v>-20</v>
      </c>
      <c r="T36" s="291" t="s">
        <v>398</v>
      </c>
    </row>
    <row r="37" spans="2:20" ht="13.5" thickBot="1">
      <c r="B37" s="348"/>
      <c r="C37" s="321" t="s">
        <v>401</v>
      </c>
      <c r="D37" s="294">
        <f>D35-D36</f>
        <v>-1.2000000000000002</v>
      </c>
      <c r="E37" s="294">
        <f>E35-E36</f>
        <v>-1.5099999999999998</v>
      </c>
      <c r="F37" s="294">
        <f>E37-D37</f>
        <v>-0.30999999999999961</v>
      </c>
      <c r="I37" s="93"/>
      <c r="P37" s="289" t="s">
        <v>402</v>
      </c>
      <c r="Q37" s="291">
        <v>0</v>
      </c>
      <c r="R37" s="291">
        <v>-35</v>
      </c>
      <c r="S37" s="292">
        <v>-35</v>
      </c>
      <c r="T37" s="291" t="s">
        <v>398</v>
      </c>
    </row>
    <row r="38" spans="2:20" ht="13.5" thickBot="1">
      <c r="I38" s="93"/>
      <c r="P38" s="289" t="s">
        <v>403</v>
      </c>
      <c r="Q38" s="291">
        <v>0</v>
      </c>
      <c r="R38" s="291">
        <v>-95</v>
      </c>
      <c r="S38" s="292">
        <v>-95</v>
      </c>
      <c r="T38" s="291">
        <v>-5</v>
      </c>
    </row>
    <row r="39" spans="2:20">
      <c r="I39" s="93"/>
      <c r="P39" s="351" t="s">
        <v>319</v>
      </c>
      <c r="Q39" s="352">
        <v>378</v>
      </c>
      <c r="R39" s="353" t="s">
        <v>404</v>
      </c>
      <c r="S39" s="352" t="s">
        <v>405</v>
      </c>
      <c r="T39" s="353">
        <v>-361</v>
      </c>
    </row>
    <row r="40" spans="2:20" ht="13.5" thickBot="1">
      <c r="I40" s="93"/>
      <c r="P40" s="354"/>
      <c r="Q40" s="310" t="s">
        <v>406</v>
      </c>
      <c r="R40" s="355"/>
      <c r="S40" s="310" t="s">
        <v>407</v>
      </c>
      <c r="T40" s="355"/>
    </row>
    <row r="41" spans="2:20">
      <c r="I41" s="93"/>
    </row>
    <row r="42" spans="2:20">
      <c r="I42" s="93"/>
    </row>
    <row r="43" spans="2:20">
      <c r="I43" s="93"/>
    </row>
    <row r="44" spans="2:20">
      <c r="I44" s="93"/>
    </row>
    <row r="45" spans="2:20">
      <c r="I45" s="93"/>
    </row>
    <row r="46" spans="2:20">
      <c r="I46" s="93"/>
    </row>
  </sheetData>
  <mergeCells count="41">
    <mergeCell ref="S29:S30"/>
    <mergeCell ref="T29:T30"/>
    <mergeCell ref="F35:F36"/>
    <mergeCell ref="P39:P40"/>
    <mergeCell ref="R39:R40"/>
    <mergeCell ref="T39:T40"/>
    <mergeCell ref="L27:L28"/>
    <mergeCell ref="M27:M28"/>
    <mergeCell ref="B28:C28"/>
    <mergeCell ref="I28:J28"/>
    <mergeCell ref="Q29:Q30"/>
    <mergeCell ref="R29:R30"/>
    <mergeCell ref="B27:C27"/>
    <mergeCell ref="D27:D28"/>
    <mergeCell ref="E27:E28"/>
    <mergeCell ref="F27:F28"/>
    <mergeCell ref="I27:J27"/>
    <mergeCell ref="K27:K28"/>
    <mergeCell ref="B10:B16"/>
    <mergeCell ref="I10:I16"/>
    <mergeCell ref="P16:P21"/>
    <mergeCell ref="B17:B21"/>
    <mergeCell ref="I17:I21"/>
    <mergeCell ref="B23:B26"/>
    <mergeCell ref="I23:I26"/>
    <mergeCell ref="D8:D9"/>
    <mergeCell ref="I8:I9"/>
    <mergeCell ref="K8:K9"/>
    <mergeCell ref="P9:P15"/>
    <mergeCell ref="T9:V9"/>
    <mergeCell ref="W9:Y9"/>
    <mergeCell ref="A1:XFD1"/>
    <mergeCell ref="Q6:Q8"/>
    <mergeCell ref="R6:T6"/>
    <mergeCell ref="C7:C9"/>
    <mergeCell ref="D7:F7"/>
    <mergeCell ref="J7:J9"/>
    <mergeCell ref="K7:M7"/>
    <mergeCell ref="P7:P8"/>
    <mergeCell ref="R7:R8"/>
    <mergeCell ref="B8:B9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00EE742E47A14F9F90E886714BB9E5" ma:contentTypeVersion="5" ma:contentTypeDescription="Create a new document." ma:contentTypeScope="" ma:versionID="f9a5dbcf7d8f59da2dc4c9d0402962f2">
  <xsd:schema xmlns:xsd="http://www.w3.org/2001/XMLSchema" xmlns:xs="http://www.w3.org/2001/XMLSchema" xmlns:p="http://schemas.microsoft.com/office/2006/metadata/properties" xmlns:ns2="http://schemas.microsoft.com/sharepoint/v4" xmlns:ns3="17c9d598-ac01-4247-a4bf-73889c1894c8" targetNamespace="http://schemas.microsoft.com/office/2006/metadata/properties" ma:root="true" ma:fieldsID="e8b3302705e51e6acf7cd5007bcf628e" ns2:_="" ns3:_="">
    <xsd:import namespace="http://schemas.microsoft.com/sharepoint/v4"/>
    <xsd:import namespace="17c9d598-ac01-4247-a4bf-73889c1894c8"/>
    <xsd:element name="properties">
      <xsd:complexType>
        <xsd:sequence>
          <xsd:element name="documentManagement">
            <xsd:complexType>
              <xsd:all>
                <xsd:element ref="ns2:IconOverlay" minOccurs="0"/>
                <xsd:element ref="ns3:BJSCInternalLabel" minOccurs="0"/>
                <xsd:element ref="ns3:BJSCdd9eba61_x002D_d6b9_x002D_469b_x" minOccurs="0"/>
                <xsd:element ref="ns3:BJSCc5a055b0_x002D_1bed_x002D_4579_x" minOccurs="0"/>
                <xsd:element ref="ns3:BJSCSummaryMarking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c9d598-ac01-4247-a4bf-73889c1894c8" elementFormDefault="qualified">
    <xsd:import namespace="http://schemas.microsoft.com/office/2006/documentManagement/types"/>
    <xsd:import namespace="http://schemas.microsoft.com/office/infopath/2007/PartnerControls"/>
    <xsd:element name="BJSCInternalLabel" ma:index="9" nillable="true" ma:displayName="Classifier Label" ma:internalName="BJSCInternalLabel">
      <xsd:simpleType>
        <xsd:restriction base="dms:Unknown"/>
      </xsd:simpleType>
    </xsd:element>
    <xsd:element name="BJSCdd9eba61_x002D_d6b9_x002D_469b_x" ma:index="10" nillable="true" ma:displayName="Audience" ma:internalName="BJSCdd9eba61_x002D_d6b9_x002D_469b_x">
      <xsd:simpleType>
        <xsd:restriction base="dms:Text"/>
      </xsd:simpleType>
    </xsd:element>
    <xsd:element name="BJSCc5a055b0_x002D_1bed_x002D_4579_x" ma:index="11" nillable="true" ma:displayName="Visual marking" ma:internalName="BJSCc5a055b0_x002D_1bed_x002D_4579_x">
      <xsd:simpleType>
        <xsd:restriction base="dms:Text"/>
      </xsd:simpleType>
    </xsd:element>
    <xsd:element name="BJSCSummaryMarking" ma:index="12" nillable="true" ma:displayName="Summary Marking" ma:internalName="BJSCSummaryMarking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JSCInternalLabel xmlns="17c9d598-ac01-4247-a4bf-73889c1894c8">&lt;?xml version="1.0" encoding="us-ascii"?&gt;&lt;sisl xmlns:xsi="http://www.w3.org/2001/XMLSchema-instance" xmlns:xsd="http://www.w3.org/2001/XMLSchema" sislVersion="0" policy="973096ae-7329-4b3b-9368-47aeba6959e1" xmlns="http://www.boldonjames.com/2008/01/sie/internal/label" /&gt;</BJSCInternalLabel>
    <IconOverlay xmlns="http://schemas.microsoft.com/sharepoint/v4" xsi:nil="true"/>
    <BJSCdd9eba61_x002D_d6b9_x002D_469b_x xmlns="17c9d598-ac01-4247-a4bf-73889c1894c8" xsi:nil="true"/>
    <BJSCc5a055b0_x002D_1bed_x002D_4579_x xmlns="17c9d598-ac01-4247-a4bf-73889c1894c8" xsi:nil="true"/>
    <BJSCSummaryMarking xmlns="17c9d598-ac01-4247-a4bf-73889c1894c8">This item has no classification</BJSCSummaryMarking>
  </documentManagement>
</p:properties>
</file>

<file path=customXml/itemProps1.xml><?xml version="1.0" encoding="utf-8"?>
<ds:datastoreItem xmlns:ds="http://schemas.openxmlformats.org/officeDocument/2006/customXml" ds:itemID="{DDB9AA68-A321-439B-BA98-3F0118FD6DA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4"/>
    <ds:schemaRef ds:uri="17c9d598-ac01-4247-a4bf-73889c1894c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3954042-D607-4168-AB17-71753A18A7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1E0C3E-7452-4957-A914-1594C6091F2C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microsoft.com/office/infopath/2007/PartnerControls"/>
    <ds:schemaRef ds:uri="17c9d598-ac01-4247-a4bf-73889c1894c8"/>
    <ds:schemaRef ds:uri="http://schemas.microsoft.com/sharepoint/v4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Universal data</vt:lpstr>
      <vt:lpstr>Index</vt:lpstr>
      <vt:lpstr>Outputs</vt:lpstr>
      <vt:lpstr>Incentives</vt:lpstr>
      <vt:lpstr>Innovation</vt:lpstr>
      <vt:lpstr>Financial data</vt:lpstr>
      <vt:lpstr>8-year TO forecasts</vt:lpstr>
      <vt:lpstr>NGET SO totex performance</vt:lpstr>
      <vt:lpstr>APPENDIX 1</vt:lpstr>
      <vt:lpstr>APPENDIX 2</vt:lpstr>
      <vt:lpstr>APPENDIX 3</vt:lpstr>
      <vt:lpstr>APPENDIX 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RIIO-ET1 annual report 2017-18 - Data file</dc:title>
  <dc:subject/>
  <dc:creator/>
  <cp:keywords/>
  <dc:description/>
  <cp:lastModifiedBy/>
  <dcterms:created xsi:type="dcterms:W3CDTF">2019-03-08T09:16:14Z</dcterms:created>
  <dcterms:modified xsi:type="dcterms:W3CDTF">2019-03-08T09:17:19Z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0x0101001E00EE742E47A14F9F90E886714BB9E5</vt:lpwstr>
  </property>
</Properties>
</file>