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harepoint2013/cc/cma/projects/RS_Project_Otter_Lib/"/>
    </mc:Choice>
  </mc:AlternateContent>
  <bookViews>
    <workbookView xWindow="0" yWindow="0" windowWidth="13680" windowHeight="5085"/>
  </bookViews>
  <sheets>
    <sheet name="Front sheet" sheetId="14" r:id="rId1"/>
    <sheet name="Notes" sheetId="15" r:id="rId2"/>
    <sheet name="1 Outputs" sheetId="9" r:id="rId3"/>
    <sheet name="2 Inputs=&gt;" sheetId="17" r:id="rId4"/>
    <sheet name="2a SEGB" sheetId="8" r:id="rId5"/>
    <sheet name="2b DCC" sheetId="11" r:id="rId6"/>
    <sheet name="2c SMICoP" sheetId="13"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2" i="13" l="1"/>
  <c r="Q9" i="9" s="1"/>
  <c r="M13" i="13"/>
  <c r="M12" i="9" s="1"/>
  <c r="Q13" i="13"/>
  <c r="Q12" i="9" s="1"/>
  <c r="H12" i="13"/>
  <c r="H9" i="9" s="1"/>
  <c r="G10" i="13"/>
  <c r="G12" i="13" s="1"/>
  <c r="G9" i="9" s="1"/>
  <c r="H10" i="13"/>
  <c r="I10" i="13"/>
  <c r="I12" i="13" s="1"/>
  <c r="I9" i="9" s="1"/>
  <c r="J10" i="13"/>
  <c r="J12" i="13" s="1"/>
  <c r="J9" i="9" s="1"/>
  <c r="K10" i="13"/>
  <c r="K12" i="13" s="1"/>
  <c r="K9" i="9" s="1"/>
  <c r="L10" i="13"/>
  <c r="L12" i="13" s="1"/>
  <c r="L9" i="9" s="1"/>
  <c r="M10" i="13"/>
  <c r="M12" i="13" s="1"/>
  <c r="M9" i="9" s="1"/>
  <c r="N10" i="13"/>
  <c r="N12" i="13" s="1"/>
  <c r="N9" i="9" s="1"/>
  <c r="O10" i="13"/>
  <c r="O12" i="13" s="1"/>
  <c r="O9" i="9" s="1"/>
  <c r="P10" i="13"/>
  <c r="P12" i="13" s="1"/>
  <c r="P9" i="9" s="1"/>
  <c r="Q10" i="13"/>
  <c r="G11" i="13"/>
  <c r="G13" i="13" s="1"/>
  <c r="G12" i="9" s="1"/>
  <c r="H11" i="13"/>
  <c r="H13" i="13" s="1"/>
  <c r="H12" i="9" s="1"/>
  <c r="I11" i="13"/>
  <c r="I13" i="13" s="1"/>
  <c r="I12" i="9" s="1"/>
  <c r="J11" i="13"/>
  <c r="J13" i="13" s="1"/>
  <c r="J12" i="9" s="1"/>
  <c r="K11" i="13"/>
  <c r="K13" i="13" s="1"/>
  <c r="K12" i="9" s="1"/>
  <c r="L11" i="13"/>
  <c r="L13" i="13" s="1"/>
  <c r="L12" i="9" s="1"/>
  <c r="M11" i="13"/>
  <c r="N11" i="13"/>
  <c r="N13" i="13" s="1"/>
  <c r="N12" i="9" s="1"/>
  <c r="O11" i="13"/>
  <c r="O13" i="13" s="1"/>
  <c r="O12" i="9" s="1"/>
  <c r="P11" i="13"/>
  <c r="P13" i="13" s="1"/>
  <c r="P12" i="9" s="1"/>
  <c r="Q11" i="13"/>
  <c r="Q33" i="11" l="1"/>
  <c r="P33" i="11"/>
  <c r="O33" i="11"/>
  <c r="N33" i="11"/>
  <c r="M33" i="11"/>
  <c r="L33" i="11"/>
  <c r="K33" i="11"/>
  <c r="J33" i="11"/>
  <c r="I33" i="11"/>
  <c r="H33" i="11"/>
  <c r="G33" i="11"/>
  <c r="Q32" i="11"/>
  <c r="P32" i="11"/>
  <c r="O32" i="11"/>
  <c r="N32" i="11"/>
  <c r="M32" i="11"/>
  <c r="L32" i="11"/>
  <c r="K32" i="11"/>
  <c r="J32" i="11"/>
  <c r="I32" i="11"/>
  <c r="H32" i="11"/>
  <c r="G32" i="11"/>
  <c r="Q31" i="11"/>
  <c r="P31" i="11"/>
  <c r="O31" i="11"/>
  <c r="N31" i="11"/>
  <c r="M31" i="11"/>
  <c r="L31" i="11"/>
  <c r="K31" i="11"/>
  <c r="J31" i="11"/>
  <c r="I31" i="11"/>
  <c r="H31" i="11"/>
  <c r="Q30" i="11"/>
  <c r="P30" i="11"/>
  <c r="O30" i="11"/>
  <c r="N30" i="11"/>
  <c r="M30" i="11"/>
  <c r="L30" i="11"/>
  <c r="K30" i="11"/>
  <c r="J30" i="11"/>
  <c r="I30" i="11"/>
  <c r="H30" i="11"/>
  <c r="Q29" i="11"/>
  <c r="P29" i="11"/>
  <c r="O29" i="11"/>
  <c r="N29" i="11"/>
  <c r="M29" i="11"/>
  <c r="L29" i="11"/>
  <c r="K29" i="11"/>
  <c r="J29" i="11"/>
  <c r="I29" i="11"/>
  <c r="H29" i="11"/>
  <c r="Q28" i="11"/>
  <c r="P28" i="11"/>
  <c r="O28" i="11"/>
  <c r="N28" i="11"/>
  <c r="M28" i="11"/>
  <c r="L28" i="11"/>
  <c r="K28" i="11"/>
  <c r="J28" i="11"/>
  <c r="I28" i="11"/>
  <c r="H28" i="11"/>
  <c r="Q27" i="11"/>
  <c r="Q35" i="11" s="1"/>
  <c r="P27" i="11"/>
  <c r="P35" i="11" s="1"/>
  <c r="O27" i="11"/>
  <c r="O35" i="11" s="1"/>
  <c r="N27" i="11"/>
  <c r="N35" i="11" s="1"/>
  <c r="M27" i="11"/>
  <c r="M35" i="11" s="1"/>
  <c r="L27" i="11"/>
  <c r="L35" i="11" s="1"/>
  <c r="K27" i="11"/>
  <c r="K35" i="11" s="1"/>
  <c r="J27" i="11"/>
  <c r="J35" i="11" s="1"/>
  <c r="I27" i="11"/>
  <c r="I35" i="11" s="1"/>
  <c r="H27" i="11"/>
  <c r="H35" i="11" s="1"/>
  <c r="Q26" i="11"/>
  <c r="Q34" i="11" s="1"/>
  <c r="P26" i="11"/>
  <c r="P34" i="11" s="1"/>
  <c r="O26" i="11"/>
  <c r="O34" i="11" s="1"/>
  <c r="N26" i="11"/>
  <c r="N34" i="11" s="1"/>
  <c r="M26" i="11"/>
  <c r="M34" i="11" s="1"/>
  <c r="L26" i="11"/>
  <c r="L34" i="11" s="1"/>
  <c r="K26" i="11"/>
  <c r="K34" i="11" s="1"/>
  <c r="J26" i="11"/>
  <c r="J34" i="11" s="1"/>
  <c r="I26" i="11"/>
  <c r="I34" i="11" s="1"/>
  <c r="H26" i="11"/>
  <c r="H34" i="11" s="1"/>
  <c r="G31" i="11"/>
  <c r="G26" i="11"/>
  <c r="G34" i="11" s="1"/>
  <c r="P15" i="13" l="1"/>
  <c r="L15" i="13"/>
  <c r="H15" i="13"/>
  <c r="O15" i="13"/>
  <c r="J15" i="13"/>
  <c r="M15" i="13"/>
  <c r="H36" i="11"/>
  <c r="H38" i="11" s="1"/>
  <c r="H7" i="9" s="1"/>
  <c r="L36" i="11"/>
  <c r="L38" i="11" s="1"/>
  <c r="L7" i="9" s="1"/>
  <c r="P36" i="11"/>
  <c r="P38" i="11" s="1"/>
  <c r="P7" i="9" s="1"/>
  <c r="I36" i="11"/>
  <c r="I38" i="11" s="1"/>
  <c r="I7" i="9" s="1"/>
  <c r="M36" i="11"/>
  <c r="M38" i="11" s="1"/>
  <c r="M7" i="9" s="1"/>
  <c r="Q36" i="11"/>
  <c r="Q38" i="11" s="1"/>
  <c r="Q7" i="9" s="1"/>
  <c r="K37" i="11"/>
  <c r="K39" i="11" s="1"/>
  <c r="K10" i="9" s="1"/>
  <c r="O37" i="11"/>
  <c r="O39" i="11" s="1"/>
  <c r="O10" i="9" s="1"/>
  <c r="N37" i="11"/>
  <c r="N39" i="11" s="1"/>
  <c r="N10" i="9" s="1"/>
  <c r="J36" i="11"/>
  <c r="J38" i="11" s="1"/>
  <c r="J7" i="9" s="1"/>
  <c r="N36" i="11"/>
  <c r="N38" i="11" s="1"/>
  <c r="N7" i="9" s="1"/>
  <c r="H37" i="11"/>
  <c r="H39" i="11" s="1"/>
  <c r="L37" i="11"/>
  <c r="L39" i="11" s="1"/>
  <c r="L10" i="9" s="1"/>
  <c r="P37" i="11"/>
  <c r="P39" i="11" s="1"/>
  <c r="P10" i="9" s="1"/>
  <c r="J37" i="11"/>
  <c r="J39" i="11" s="1"/>
  <c r="J10" i="9" s="1"/>
  <c r="K36" i="11"/>
  <c r="K38" i="11" s="1"/>
  <c r="O36" i="11"/>
  <c r="O38" i="11" s="1"/>
  <c r="O7" i="9" s="1"/>
  <c r="I37" i="11"/>
  <c r="I39" i="11" s="1"/>
  <c r="I10" i="9" s="1"/>
  <c r="M37" i="11"/>
  <c r="M39" i="11" s="1"/>
  <c r="M10" i="9" s="1"/>
  <c r="Q37" i="11"/>
  <c r="Q39" i="11" s="1"/>
  <c r="Q10" i="9" s="1"/>
  <c r="G28" i="11"/>
  <c r="G30" i="11"/>
  <c r="G27" i="11"/>
  <c r="G35" i="11" s="1"/>
  <c r="G29" i="11"/>
  <c r="K41" i="11" l="1"/>
  <c r="K7" i="9"/>
  <c r="H41" i="11"/>
  <c r="H10" i="9"/>
  <c r="Q15" i="13"/>
  <c r="I15" i="13"/>
  <c r="K15" i="13"/>
  <c r="G15" i="13"/>
  <c r="N15" i="13"/>
  <c r="P41" i="11"/>
  <c r="L41" i="11"/>
  <c r="I41" i="11"/>
  <c r="N41" i="11"/>
  <c r="J41" i="11"/>
  <c r="G37" i="11"/>
  <c r="G39" i="11" s="1"/>
  <c r="G10" i="9" s="1"/>
  <c r="G36" i="11"/>
  <c r="G38" i="11" s="1"/>
  <c r="G7" i="9" s="1"/>
  <c r="Q41" i="11"/>
  <c r="O41" i="11"/>
  <c r="M41" i="11"/>
  <c r="G41" i="11" l="1"/>
  <c r="I14" i="8"/>
  <c r="J14" i="8"/>
  <c r="K14" i="8"/>
  <c r="L14" i="8"/>
  <c r="M14" i="8"/>
  <c r="N14" i="8"/>
  <c r="O14" i="8"/>
  <c r="P14" i="8"/>
  <c r="Q14" i="8"/>
  <c r="I15" i="8"/>
  <c r="J15" i="8"/>
  <c r="K15" i="8"/>
  <c r="L15" i="8"/>
  <c r="M15" i="8"/>
  <c r="N15" i="8"/>
  <c r="O15" i="8"/>
  <c r="P15" i="8"/>
  <c r="Q15" i="8"/>
  <c r="I16" i="8"/>
  <c r="J16" i="8"/>
  <c r="K16" i="8"/>
  <c r="L16" i="8"/>
  <c r="M16" i="8"/>
  <c r="N16" i="8"/>
  <c r="O16" i="8"/>
  <c r="P16" i="8"/>
  <c r="Q16" i="8"/>
  <c r="I17" i="8"/>
  <c r="J17" i="8"/>
  <c r="K17" i="8"/>
  <c r="L17" i="8"/>
  <c r="M17" i="8"/>
  <c r="N17" i="8"/>
  <c r="O17" i="8"/>
  <c r="P17" i="8"/>
  <c r="Q17" i="8"/>
  <c r="G14" i="8"/>
  <c r="G15" i="8"/>
  <c r="G16" i="8"/>
  <c r="G17" i="8"/>
  <c r="H17" i="8"/>
  <c r="H16" i="8"/>
  <c r="H14" i="8"/>
  <c r="H15" i="8"/>
  <c r="G21" i="8" l="1"/>
  <c r="G19" i="8"/>
  <c r="Q21" i="8"/>
  <c r="Q19" i="8"/>
  <c r="Q23" i="8" s="1"/>
  <c r="Q26" i="8" s="1"/>
  <c r="Q11" i="9" s="1"/>
  <c r="Q14" i="9" s="1"/>
  <c r="Q16" i="9" s="1"/>
  <c r="Q31" i="9" s="1"/>
  <c r="M21" i="8"/>
  <c r="M19" i="8"/>
  <c r="I21" i="8"/>
  <c r="I19" i="8"/>
  <c r="N20" i="8"/>
  <c r="N18" i="8"/>
  <c r="J20" i="8"/>
  <c r="J18" i="8"/>
  <c r="G20" i="8"/>
  <c r="G18" i="8"/>
  <c r="P21" i="8"/>
  <c r="P19" i="8"/>
  <c r="P23" i="8" s="1"/>
  <c r="P26" i="8" s="1"/>
  <c r="P11" i="9" s="1"/>
  <c r="P14" i="9" s="1"/>
  <c r="P16" i="9" s="1"/>
  <c r="P31" i="9" s="1"/>
  <c r="L21" i="8"/>
  <c r="L19" i="8"/>
  <c r="Q20" i="8"/>
  <c r="Q18" i="8"/>
  <c r="M20" i="8"/>
  <c r="M18" i="8"/>
  <c r="I20" i="8"/>
  <c r="I18" i="8"/>
  <c r="H21" i="8"/>
  <c r="H19" i="8"/>
  <c r="O21" i="8"/>
  <c r="O19" i="8"/>
  <c r="O23" i="8" s="1"/>
  <c r="O26" i="8" s="1"/>
  <c r="O11" i="9" s="1"/>
  <c r="O14" i="9" s="1"/>
  <c r="O16" i="9" s="1"/>
  <c r="O31" i="9" s="1"/>
  <c r="K21" i="8"/>
  <c r="K19" i="8"/>
  <c r="P18" i="8"/>
  <c r="P20" i="8"/>
  <c r="L20" i="8"/>
  <c r="L18" i="8"/>
  <c r="H18" i="8"/>
  <c r="H20" i="8"/>
  <c r="N19" i="8"/>
  <c r="N21" i="8"/>
  <c r="J21" i="8"/>
  <c r="J19" i="8"/>
  <c r="O20" i="8"/>
  <c r="O18" i="8"/>
  <c r="K20" i="8"/>
  <c r="K18" i="8"/>
  <c r="I23" i="8"/>
  <c r="I26" i="8" s="1"/>
  <c r="I11" i="9" s="1"/>
  <c r="I14" i="9" s="1"/>
  <c r="I16" i="9" s="1"/>
  <c r="I31" i="9" s="1"/>
  <c r="M22" i="8"/>
  <c r="N22" i="8"/>
  <c r="M23" i="8"/>
  <c r="M26" i="8" s="1"/>
  <c r="M11" i="9" s="1"/>
  <c r="M14" i="9" s="1"/>
  <c r="M16" i="9" s="1"/>
  <c r="M31" i="9" s="1"/>
  <c r="N23" i="8"/>
  <c r="N26" i="8" s="1"/>
  <c r="N11" i="9" s="1"/>
  <c r="N14" i="9" s="1"/>
  <c r="N16" i="9" s="1"/>
  <c r="N31" i="9" s="1"/>
  <c r="K23" i="8"/>
  <c r="K26" i="8" s="1"/>
  <c r="K11" i="9" s="1"/>
  <c r="K14" i="9" s="1"/>
  <c r="K16" i="9" s="1"/>
  <c r="K31" i="9" s="1"/>
  <c r="L23" i="8"/>
  <c r="L26" i="8" s="1"/>
  <c r="L11" i="9" s="1"/>
  <c r="L14" i="9" s="1"/>
  <c r="L16" i="9" s="1"/>
  <c r="L31" i="9" s="1"/>
  <c r="G23" i="8" l="1"/>
  <c r="G26" i="8" s="1"/>
  <c r="G11" i="9" s="1"/>
  <c r="G14" i="9" s="1"/>
  <c r="Q22" i="8"/>
  <c r="Q25" i="8" s="1"/>
  <c r="Q8" i="9" s="1"/>
  <c r="Q13" i="9" s="1"/>
  <c r="Q15" i="9" s="1"/>
  <c r="Q30" i="9" s="1"/>
  <c r="L22" i="8"/>
  <c r="L25" i="8" s="1"/>
  <c r="L8" i="9" s="1"/>
  <c r="L13" i="9" s="1"/>
  <c r="L15" i="9" s="1"/>
  <c r="L30" i="9" s="1"/>
  <c r="J22" i="8"/>
  <c r="J25" i="8" s="1"/>
  <c r="J8" i="9" s="1"/>
  <c r="J13" i="9" s="1"/>
  <c r="J15" i="9" s="1"/>
  <c r="J30" i="9" s="1"/>
  <c r="Q24" i="8"/>
  <c r="P22" i="8"/>
  <c r="P25" i="8" s="1"/>
  <c r="P8" i="9" s="1"/>
  <c r="P13" i="9" s="1"/>
  <c r="P15" i="9" s="1"/>
  <c r="P30" i="9" s="1"/>
  <c r="I22" i="8"/>
  <c r="H22" i="8"/>
  <c r="H25" i="8" s="1"/>
  <c r="H8" i="9" s="1"/>
  <c r="H13" i="9" s="1"/>
  <c r="H15" i="9" s="1"/>
  <c r="H30" i="9" s="1"/>
  <c r="H23" i="8"/>
  <c r="H26" i="8" s="1"/>
  <c r="H11" i="9" s="1"/>
  <c r="H14" i="9" s="1"/>
  <c r="H16" i="9" s="1"/>
  <c r="H31" i="9" s="1"/>
  <c r="M25" i="8"/>
  <c r="M8" i="9" s="1"/>
  <c r="M13" i="9" s="1"/>
  <c r="M15" i="9" s="1"/>
  <c r="M30" i="9" s="1"/>
  <c r="M24" i="8"/>
  <c r="K22" i="8"/>
  <c r="K25" i="8" s="1"/>
  <c r="K8" i="9" s="1"/>
  <c r="K13" i="9" s="1"/>
  <c r="K15" i="9" s="1"/>
  <c r="K30" i="9" s="1"/>
  <c r="N25" i="8"/>
  <c r="N8" i="9" s="1"/>
  <c r="N13" i="9" s="1"/>
  <c r="N15" i="9" s="1"/>
  <c r="N30" i="9" s="1"/>
  <c r="N24" i="8"/>
  <c r="O22" i="8"/>
  <c r="O25" i="8" s="1"/>
  <c r="O8" i="9" s="1"/>
  <c r="O13" i="9" s="1"/>
  <c r="O15" i="9" s="1"/>
  <c r="O30" i="9" s="1"/>
  <c r="J23" i="8"/>
  <c r="G22" i="8"/>
  <c r="E14" i="9" l="1"/>
  <c r="L24" i="8"/>
  <c r="K28" i="8"/>
  <c r="N28" i="8"/>
  <c r="K24" i="8"/>
  <c r="O28" i="8"/>
  <c r="Q28" i="8"/>
  <c r="H24" i="8"/>
  <c r="P28" i="8"/>
  <c r="L28" i="8"/>
  <c r="M28" i="8"/>
  <c r="P24" i="8"/>
  <c r="I25" i="8"/>
  <c r="I8" i="9" s="1"/>
  <c r="I13" i="9" s="1"/>
  <c r="I15" i="9" s="1"/>
  <c r="I30" i="9" s="1"/>
  <c r="I24" i="8"/>
  <c r="O24" i="8"/>
  <c r="J26" i="8"/>
  <c r="J11" i="9" s="1"/>
  <c r="J14" i="9" s="1"/>
  <c r="J16" i="9" s="1"/>
  <c r="J31" i="9" s="1"/>
  <c r="J24" i="8"/>
  <c r="G24" i="8"/>
  <c r="G25" i="8"/>
  <c r="G8" i="9" s="1"/>
  <c r="G13" i="9" s="1"/>
  <c r="G15" i="9" s="1"/>
  <c r="G30" i="9" s="1"/>
  <c r="H28" i="8"/>
  <c r="G16" i="9" l="1"/>
  <c r="G31" i="9" s="1"/>
  <c r="E13" i="9"/>
  <c r="J28" i="8"/>
  <c r="G28" i="8"/>
  <c r="I28" i="8"/>
</calcChain>
</file>

<file path=xl/comments1.xml><?xml version="1.0" encoding="utf-8"?>
<comments xmlns="http://schemas.openxmlformats.org/spreadsheetml/2006/main">
  <authors>
    <author>Jack Woodnott</author>
  </authors>
  <commentList>
    <comment ref="E5" authorId="0" shapeId="0">
      <text>
        <r>
          <rPr>
            <sz val="9"/>
            <color indexed="81"/>
            <rFont val="Tahoma"/>
            <family val="2"/>
          </rPr>
          <t>Date of publication of these Initial Values - and the date of the baseline period - to be confirmed as part of statutory consultation</t>
        </r>
      </text>
    </comment>
    <comment ref="C7" authorId="0" shapeId="0">
      <text>
        <r>
          <rPr>
            <sz val="9"/>
            <color indexed="81"/>
            <rFont val="Tahoma"/>
            <family val="2"/>
          </rPr>
          <t>Data Communications Company</t>
        </r>
      </text>
    </comment>
    <comment ref="C8" authorId="0" shapeId="0">
      <text>
        <r>
          <rPr>
            <sz val="9"/>
            <color indexed="81"/>
            <rFont val="Tahoma"/>
            <family val="2"/>
          </rPr>
          <t>Smart Energy GB</t>
        </r>
      </text>
    </comment>
    <comment ref="C9" authorId="0" shapeId="0">
      <text>
        <r>
          <rPr>
            <sz val="9"/>
            <color indexed="81"/>
            <rFont val="Tahoma"/>
            <family val="2"/>
          </rPr>
          <t>Smart Meter Installation Code of Practice</t>
        </r>
      </text>
    </comment>
    <comment ref="C22" authorId="0" shapeId="0">
      <text>
        <r>
          <rPr>
            <sz val="9"/>
            <color indexed="81"/>
            <rFont val="Tahoma"/>
            <family val="2"/>
          </rPr>
          <t>Value of costs calculated through the CBA model to be set prior to our final decision, for each Charge Restriction Period of the Default Tariff Cap</t>
        </r>
      </text>
    </comment>
  </commentList>
</comments>
</file>

<file path=xl/comments2.xml><?xml version="1.0" encoding="utf-8"?>
<comments xmlns="http://schemas.openxmlformats.org/spreadsheetml/2006/main">
  <authors>
    <author>Jack.Woodnott</author>
  </authors>
  <commentList>
    <comment ref="D6" authorId="0" shapeId="0">
      <text>
        <r>
          <rPr>
            <sz val="9"/>
            <color indexed="81"/>
            <rFont val="Tahoma"/>
            <family val="2"/>
          </rPr>
          <t>E.g. pages 60 &amp; 61 of:
https://www.smartenergygb.org/en/-/media/SmartEnergy/essential-documents/essential-documents/english/Consumer-engagement-plan-and-budget-2018.ashx</t>
        </r>
      </text>
    </comment>
    <comment ref="D9" authorId="0" shapeId="0">
      <text>
        <r>
          <rPr>
            <sz val="9"/>
            <color indexed="81"/>
            <rFont val="Tahoma"/>
            <family val="2"/>
          </rPr>
          <t>(Total domestic mandated smart metering systems - G1 for Elec, G3 for Gas) As found at: 
https://www.smartdcc.co.uk/charges/charging-statements/</t>
        </r>
      </text>
    </comment>
    <comment ref="D11" authorId="0" shapeId="0">
      <text>
        <r>
          <rPr>
            <sz val="9"/>
            <color indexed="81"/>
            <rFont val="Tahoma"/>
            <family val="2"/>
          </rPr>
          <t>https://www.ofgem.gov.uk/data-portal/electricity-supply-market-shares-company-domestic-gb
https://www.ofgem.gov.uk/data-portal/gas-supply-market-shares-company-domestic-gb
Metering points of the nominated suppliers calculated using latest DCC volumes and latest Ofgem domestic market share data</t>
        </r>
      </text>
    </comment>
  </commentList>
</comments>
</file>

<file path=xl/comments3.xml><?xml version="1.0" encoding="utf-8"?>
<comments xmlns="http://schemas.openxmlformats.org/spreadsheetml/2006/main">
  <authors>
    <author>Jack.Woodnott</author>
  </authors>
  <commentList>
    <comment ref="D6" authorId="0" shapeId="0">
      <text>
        <r>
          <rPr>
            <sz val="9"/>
            <color indexed="81"/>
            <rFont val="Tahoma"/>
            <family val="2"/>
          </rPr>
          <t>(Total domestic mandated smart metering systems - G1 for Elec, G3 for Gas) As found at: 
https://www.smartdcc.co.uk/charges/charging-statements/</t>
        </r>
      </text>
    </comment>
    <comment ref="D8" authorId="0" shapeId="0">
      <text>
        <r>
          <rPr>
            <sz val="9"/>
            <color indexed="81"/>
            <rFont val="Tahoma"/>
            <family val="2"/>
          </rPr>
          <t>(Total domestic mandated smart metering systems - G1 for Elec, G3 for Gas) As found at: 
https://www.smartdcc.co.uk/charges/charging-statements/</t>
        </r>
      </text>
    </comment>
    <comment ref="D10" authorId="0" shapeId="0">
      <text>
        <r>
          <rPr>
            <sz val="9"/>
            <color indexed="81"/>
            <rFont val="Tahoma"/>
            <family val="2"/>
          </rPr>
          <t>As found at: 
https://www.smartdcc.co.uk/charges/charging-statements/</t>
        </r>
      </text>
    </comment>
  </commentList>
</comments>
</file>

<file path=xl/comments4.xml><?xml version="1.0" encoding="utf-8"?>
<comments xmlns="http://schemas.openxmlformats.org/spreadsheetml/2006/main">
  <authors>
    <author>Jack.Woodnott</author>
  </authors>
  <commentList>
    <comment ref="D6" authorId="0" shapeId="0">
      <text>
        <r>
          <rPr>
            <sz val="9"/>
            <color indexed="81"/>
            <rFont val="Tahoma"/>
            <family val="2"/>
          </rPr>
          <t>Source TBC</t>
        </r>
      </text>
    </comment>
    <comment ref="D7" authorId="0" shapeId="0">
      <text>
        <r>
          <rPr>
            <sz val="9"/>
            <color indexed="81"/>
            <rFont val="Tahoma"/>
            <family val="2"/>
          </rPr>
          <t>(Total domestic mandated smart metering systems - G1 for Elec, G3 for Gas) As found at: 
https://www.smartdcc.co.uk/charges/charging-statements/</t>
        </r>
      </text>
    </comment>
  </commentList>
</comments>
</file>

<file path=xl/sharedStrings.xml><?xml version="1.0" encoding="utf-8"?>
<sst xmlns="http://schemas.openxmlformats.org/spreadsheetml/2006/main" count="443" uniqueCount="157">
  <si>
    <t>Elec</t>
  </si>
  <si>
    <t>Gas</t>
  </si>
  <si>
    <t>Fixed Costs</t>
  </si>
  <si>
    <t>Total</t>
  </si>
  <si>
    <t>Capital Costs</t>
  </si>
  <si>
    <t>Marketing</t>
  </si>
  <si>
    <t>Policy &amp; communication</t>
  </si>
  <si>
    <t>Finance &amp; operations total</t>
  </si>
  <si>
    <t>DCC</t>
  </si>
  <si>
    <t>SEGB</t>
  </si>
  <si>
    <t>Source</t>
  </si>
  <si>
    <t>Unit</t>
  </si>
  <si>
    <t>Update calculated as of:</t>
  </si>
  <si>
    <t>SEGB Budget Year</t>
  </si>
  <si>
    <t>December 2018 - March 2019</t>
  </si>
  <si>
    <t>Type</t>
  </si>
  <si>
    <t>Description</t>
  </si>
  <si>
    <t>Input</t>
  </si>
  <si>
    <t>SEGB Budget</t>
  </si>
  <si>
    <t>£</t>
  </si>
  <si>
    <t>Output</t>
  </si>
  <si>
    <t>Total Residential Live on supply Elec</t>
  </si>
  <si>
    <t>Total Residential Live on supply Gas</t>
  </si>
  <si>
    <t>Total Elec</t>
  </si>
  <si>
    <t>Total Gas</t>
  </si>
  <si>
    <t>Elec %</t>
  </si>
  <si>
    <t>Gas %</t>
  </si>
  <si>
    <t>%</t>
  </si>
  <si>
    <t>Total SMETS2 elec enrolled</t>
  </si>
  <si>
    <t>Total SMETS2 gas enrolled</t>
  </si>
  <si>
    <t>Total Fixed Costs - Elec</t>
  </si>
  <si>
    <t>Total Fixed Costs - Gas</t>
  </si>
  <si>
    <t>Total Althan Costs - Elec</t>
  </si>
  <si>
    <t>Total Althan Costs - Gas</t>
  </si>
  <si>
    <t>Total Comms Hub Costs - Elec</t>
  </si>
  <si>
    <t>Total Comms Hub Costs - Gas</t>
  </si>
  <si>
    <t># meters</t>
  </si>
  <si>
    <t>Total Costs - Elec</t>
  </si>
  <si>
    <t>Total Costs - Gas</t>
  </si>
  <si>
    <t>-</t>
  </si>
  <si>
    <t>#</t>
  </si>
  <si>
    <t>Total Explicit Costs - Elec</t>
  </si>
  <si>
    <t>Total Explicit Costs - Gas</t>
  </si>
  <si>
    <t>Draft Fixed Elec (G1)</t>
  </si>
  <si>
    <t>Draft Fixed Gas (G3)</t>
  </si>
  <si>
    <t>Draft Althan Elec (G1)</t>
  </si>
  <si>
    <t>Draft Althan Gas (G1)</t>
  </si>
  <si>
    <t>Draft Fixed CH Charges Elec (G1)</t>
  </si>
  <si>
    <t>Draft Fixed CH Charges Gas (G3)</t>
  </si>
  <si>
    <t>Draft Explicit Charges Revenue</t>
  </si>
  <si>
    <t>Final Fixed Elec (G1)</t>
  </si>
  <si>
    <t>Final Fixed Gas (G3)</t>
  </si>
  <si>
    <t>Final Althan Elec (G1)</t>
  </si>
  <si>
    <t>Final Althan Gas (G1)</t>
  </si>
  <si>
    <t>Final Fixed CH Charges Elec (G1)</t>
  </si>
  <si>
    <t>Final Fixed CH Charges Gas (G3)</t>
  </si>
  <si>
    <t>Final Explicit Charges Revenue</t>
  </si>
  <si>
    <t>DCC Draft Charging Statement</t>
  </si>
  <si>
    <t>DCC Final Charging Statement</t>
  </si>
  <si>
    <t>Elec Capital Costs per meter (nominated only)</t>
  </si>
  <si>
    <t>Elec Fixed Costs per meter (all suppliers)</t>
  </si>
  <si>
    <t>Gas Capital Costs per meter (nominated only)</t>
  </si>
  <si>
    <t>Elec per meter</t>
  </si>
  <si>
    <t>Gas per meter</t>
  </si>
  <si>
    <t>Cost per meter - elec</t>
  </si>
  <si>
    <t>Cost per meter - gas</t>
  </si>
  <si>
    <t>April 2019 - September 2019</t>
  </si>
  <si>
    <t>October 2019 - March 2020</t>
  </si>
  <si>
    <t>April 2020 - September 2020</t>
  </si>
  <si>
    <t>October 2020 - March 2021</t>
  </si>
  <si>
    <t>April 2021 - September 2021</t>
  </si>
  <si>
    <t>October 2021 - March 2022</t>
  </si>
  <si>
    <t>April 2022 - September 2022</t>
  </si>
  <si>
    <t>October 2022 - March 2023</t>
  </si>
  <si>
    <t>April 2023 - September 2023</t>
  </si>
  <si>
    <t>October 2023 - December 2023</t>
  </si>
  <si>
    <t>February 2019</t>
  </si>
  <si>
    <t>August 2019</t>
  </si>
  <si>
    <t>February 2020</t>
  </si>
  <si>
    <t>August 2020</t>
  </si>
  <si>
    <t>February 2021</t>
  </si>
  <si>
    <t>August 2021</t>
  </si>
  <si>
    <t>February 2022</t>
  </si>
  <si>
    <t>August 2022</t>
  </si>
  <si>
    <t>February 2023</t>
  </si>
  <si>
    <t>August 2023</t>
  </si>
  <si>
    <t>2018/19</t>
  </si>
  <si>
    <t>2019/2020</t>
  </si>
  <si>
    <t>2020/2021</t>
  </si>
  <si>
    <t>2021/2022</t>
  </si>
  <si>
    <t>2022/2023</t>
  </si>
  <si>
    <t>2023/2024</t>
  </si>
  <si>
    <t>DCC Year</t>
  </si>
  <si>
    <t>Fuel</t>
  </si>
  <si>
    <t>April 2017 - September 2017</t>
  </si>
  <si>
    <t>Cost Component</t>
  </si>
  <si>
    <t>SMICoP</t>
  </si>
  <si>
    <t>'Nominated Supplier' Residential Live on supply Elec</t>
  </si>
  <si>
    <t>Value</t>
  </si>
  <si>
    <t>Notes:</t>
  </si>
  <si>
    <t>2. 'Capital Costs' are the sum of 'Marketing' and 'Policy and Communication' costs. These are socialised between all 'Nominated Suppliers'</t>
  </si>
  <si>
    <t>3. 'Fixed Costs' constitute 'Finance and Operations', which are socialised between all suppliers</t>
  </si>
  <si>
    <t>Ofgem/DCC Charging Statement</t>
  </si>
  <si>
    <t>SMICoP Total</t>
  </si>
  <si>
    <t>Version Control</t>
  </si>
  <si>
    <t>Date Published</t>
  </si>
  <si>
    <t>Changes</t>
  </si>
  <si>
    <t>Tab name</t>
  </si>
  <si>
    <t>Tab type</t>
  </si>
  <si>
    <t>Front sheet</t>
  </si>
  <si>
    <t>n/a</t>
  </si>
  <si>
    <t>Title</t>
  </si>
  <si>
    <t>Notes</t>
  </si>
  <si>
    <t>Description of model</t>
  </si>
  <si>
    <t xml:space="preserve">Inputs and calculations </t>
  </si>
  <si>
    <t>Outputs</t>
  </si>
  <si>
    <t>1 Outputs</t>
  </si>
  <si>
    <t>Implied smart meter net cost component for gas and elec</t>
  </si>
  <si>
    <t>2a SEGB</t>
  </si>
  <si>
    <t>This annex sets out the methodology and sources used to calculate the smart meter net cost component for gas and electricity in each 28AD Charge Restriction Period</t>
  </si>
  <si>
    <t>2b DCC</t>
  </si>
  <si>
    <t>2c SMICoP</t>
  </si>
  <si>
    <t>Inputs and calculation of DCC costs in each charging year</t>
  </si>
  <si>
    <t>2 Inputs=&gt;</t>
  </si>
  <si>
    <t>SMICoP Budget Year</t>
  </si>
  <si>
    <t>28AD Charge Restriction Period</t>
  </si>
  <si>
    <t>SMICoP Allowance for given 28AD Charge Restriction Period</t>
  </si>
  <si>
    <t>Values for 28AD Charge Restriction Period</t>
  </si>
  <si>
    <t>SEGB Allowance for given 28AD Charge Restriction Period</t>
  </si>
  <si>
    <t>DCC Allowance for given 28AD Charge Restriction Period</t>
  </si>
  <si>
    <t>SMNCC</t>
  </si>
  <si>
    <t>Gas Fixed Costs Per meter (all suppliers)</t>
  </si>
  <si>
    <t>DCC, SEGB &amp; SMICoP Charges</t>
  </si>
  <si>
    <t>Total Allowance for DCC, SEGB &amp; SMICoP Charges: Elec</t>
  </si>
  <si>
    <t>Total Allowance for DCC, SEGB &amp; SMICoP Charges: Gas</t>
  </si>
  <si>
    <t>Net Change in DCC, SEGB &amp; SMICoP Charges: Elec</t>
  </si>
  <si>
    <t>Net Change in DCC, SEGB &amp; SMICoP Charges: Gas</t>
  </si>
  <si>
    <t>Costs Calculated through the CBA model (see appendix 10)</t>
  </si>
  <si>
    <t>The CBA model Allowance</t>
  </si>
  <si>
    <t>Initial Value</t>
  </si>
  <si>
    <t>Date TBC</t>
  </si>
  <si>
    <t>v1.0</t>
  </si>
  <si>
    <t>Months in the year</t>
  </si>
  <si>
    <t>2. Fixed costs and Althan costs are calculated as a multiple of total live on supply residential customers</t>
  </si>
  <si>
    <t>3. Comms Hub Costs are based upon number of SMETS2 meters enrolled into the DCC</t>
  </si>
  <si>
    <t>4. Explicit charges are socialised across all suppliers based upon market share</t>
  </si>
  <si>
    <t>1. The charging statement that will be available to use in the first 28AD Charging Period of a given financial year is a draft (published in December) - and therefore may be different to the final charging statement published in the following March</t>
  </si>
  <si>
    <t>Inputs and calculation of SEGB costs in each year</t>
  </si>
  <si>
    <t>Inputs and calculation of SMICoP costs in each year</t>
  </si>
  <si>
    <t xml:space="preserve">The allowance is calculated in £ per customer per year by combining information on the pass through costs of SEGB, DCC &amp; SMICoP, with the Net Cost change as calculated by the CBA Model </t>
  </si>
  <si>
    <t>4. To account for a single Default Tariff Cap for all suppliers, a different allowance for nominated and all other suppliers for SEGB costs is not possible. The cap will provide an allowance to 'over collect' - by taking the costs for a fully obligated supplier</t>
  </si>
  <si>
    <t>Nominated Supplier' Residential Live on supply Gas</t>
  </si>
  <si>
    <t>1. Whilst the cap is refreshed every six months, projecting the next four quarters of cost aligned to the financial year, SEGB work to the calendar year. The approach to align the two is for there to be a lag - i.e. use the annual SEGB budgeted costs as published in December for the April refresh for the Default Tariff Cap, and essentially provide an allowance for 1 past quarter and 3 future quarters</t>
  </si>
  <si>
    <t xml:space="preserve">The following annex does not form part of the consultation on licence drafting to reflect Ofgem’s recently published policy consultation. We propose to formally consult upon this annex as part of our statutory consultation. However, we are today providing early sight of how our minded-to positions could be further developed, for transparency purposes. </t>
  </si>
  <si>
    <t>]</t>
  </si>
  <si>
    <t>Companies House</t>
  </si>
  <si>
    <t xml:space="preserve">Disclaimer: The following annex does not form part of the consultation on licence drafting to reflect Ofgem’s recently published policy consultation. We propose to formally consult upon this annex as part of our statutory consultation. However, we are today providing early sight of how our minded-to positions could be further developed, for transparency purposes.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</si>
</sst>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0_-;\-* #,##0_-;_-* &quot;-&quot;??_-;_-@_-"/>
    <numFmt numFmtId="165" formatCode="_-* #,##0.000_-;\-* #,##0.000_-;_-* &quot;-&quot;??_-;_-@_-"/>
    <numFmt numFmtId="166" formatCode="_-* #,##0.0000_-;\-* #,##0.0000_-;_-* &quot;-&quot;??_-;_-@_-"/>
  </numFmts>
  <fonts count="13" x14ac:knownFonts="1">
    <font>
      <sz val="11"/>
      <color theme="1"/>
      <name val="Calibri"/>
      <family val="2"/>
      <scheme val="minor"/>
    </font>
    <font>
      <sz val="10"/>
      <color theme="1"/>
      <name val="Verdana"/>
      <family val="2"/>
    </font>
    <font>
      <sz val="10"/>
      <color theme="1"/>
      <name val="Verdana"/>
      <family val="2"/>
    </font>
    <font>
      <sz val="11"/>
      <color theme="1"/>
      <name val="Calibri"/>
      <family val="2"/>
      <scheme val="minor"/>
    </font>
    <font>
      <b/>
      <sz val="11"/>
      <color theme="1"/>
      <name val="Calibri"/>
      <family val="2"/>
      <scheme val="minor"/>
    </font>
    <font>
      <sz val="9"/>
      <color theme="1"/>
      <name val="Calibri"/>
      <family val="2"/>
      <scheme val="minor"/>
    </font>
    <font>
      <b/>
      <sz val="10"/>
      <color theme="1"/>
      <name val="Verdana"/>
      <family val="2"/>
    </font>
    <font>
      <sz val="9"/>
      <color indexed="81"/>
      <name val="Tahoma"/>
      <family val="2"/>
    </font>
    <font>
      <sz val="11"/>
      <color theme="1"/>
      <name val="Calibri"/>
      <family val="2"/>
    </font>
    <font>
      <sz val="36"/>
      <color theme="1"/>
      <name val="Calibri"/>
      <family val="2"/>
    </font>
    <font>
      <b/>
      <sz val="11"/>
      <color theme="1"/>
      <name val="Calibri"/>
      <family val="2"/>
    </font>
    <font>
      <sz val="9"/>
      <color theme="1"/>
      <name val="Calibri"/>
      <family val="2"/>
    </font>
    <font>
      <u/>
      <sz val="9"/>
      <color theme="1"/>
      <name val="Calibri"/>
      <family val="2"/>
    </font>
  </fonts>
  <fills count="13">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0"/>
        <bgColor indexed="64"/>
      </patternFill>
    </fill>
    <fill>
      <patternFill patternType="solid">
        <fgColor rgb="FF00B0F0"/>
        <bgColor indexed="64"/>
      </patternFill>
    </fill>
    <fill>
      <patternFill patternType="solid">
        <fgColor rgb="FFFFFFFF"/>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2"/>
        <bgColor indexed="64"/>
      </patternFill>
    </fill>
    <fill>
      <patternFill patternType="darkDown">
        <bgColor theme="2" tint="-9.9978637043366805E-2"/>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0" fontId="1" fillId="0" borderId="0"/>
  </cellStyleXfs>
  <cellXfs count="73">
    <xf numFmtId="0" fontId="0" fillId="0" borderId="0" xfId="0"/>
    <xf numFmtId="0" fontId="4" fillId="0" borderId="0" xfId="0" applyFont="1"/>
    <xf numFmtId="0" fontId="0" fillId="0" borderId="1" xfId="0" applyBorder="1"/>
    <xf numFmtId="43" fontId="0" fillId="0" borderId="1" xfId="0" applyNumberFormat="1" applyBorder="1"/>
    <xf numFmtId="0" fontId="0" fillId="3" borderId="1" xfId="0" applyFill="1" applyBorder="1"/>
    <xf numFmtId="43" fontId="0" fillId="3" borderId="1" xfId="0" applyNumberFormat="1" applyFill="1" applyBorder="1"/>
    <xf numFmtId="0" fontId="0" fillId="0" borderId="0" xfId="0" applyAlignment="1">
      <alignment horizontal="center"/>
    </xf>
    <xf numFmtId="0" fontId="5" fillId="2" borderId="1" xfId="0" applyFont="1" applyFill="1" applyBorder="1" applyAlignment="1">
      <alignment vertical="center"/>
    </xf>
    <xf numFmtId="0" fontId="5" fillId="2" borderId="1" xfId="0" applyFont="1" applyFill="1" applyBorder="1" applyAlignment="1">
      <alignment vertical="center" wrapText="1"/>
    </xf>
    <xf numFmtId="0" fontId="5" fillId="0" borderId="0" xfId="0" applyFont="1"/>
    <xf numFmtId="17" fontId="5" fillId="2" borderId="1" xfId="0" applyNumberFormat="1" applyFont="1" applyFill="1" applyBorder="1" applyAlignment="1">
      <alignment vertical="center"/>
    </xf>
    <xf numFmtId="0" fontId="5" fillId="0" borderId="1" xfId="0" applyFont="1" applyBorder="1"/>
    <xf numFmtId="164" fontId="5" fillId="0" borderId="1" xfId="1" applyNumberFormat="1" applyFont="1" applyBorder="1" applyAlignment="1">
      <alignment horizontal="center"/>
    </xf>
    <xf numFmtId="0" fontId="5" fillId="0" borderId="1" xfId="0" applyFont="1" applyFill="1" applyBorder="1"/>
    <xf numFmtId="0" fontId="5" fillId="0" borderId="0" xfId="0" applyFont="1" applyFill="1" applyBorder="1"/>
    <xf numFmtId="164" fontId="5" fillId="0" borderId="1" xfId="0" applyNumberFormat="1" applyFont="1" applyBorder="1"/>
    <xf numFmtId="9" fontId="5" fillId="0" borderId="1" xfId="2" applyFont="1" applyBorder="1"/>
    <xf numFmtId="165" fontId="5" fillId="0" borderId="1" xfId="0" applyNumberFormat="1" applyFont="1" applyBorder="1" applyAlignment="1">
      <alignment horizontal="center"/>
    </xf>
    <xf numFmtId="43" fontId="5" fillId="0" borderId="1" xfId="0" applyNumberFormat="1" applyFont="1" applyBorder="1" applyAlignment="1">
      <alignment horizontal="center"/>
    </xf>
    <xf numFmtId="0" fontId="5" fillId="4" borderId="1" xfId="0" applyFont="1" applyFill="1" applyBorder="1"/>
    <xf numFmtId="43" fontId="5" fillId="4" borderId="1" xfId="0" applyNumberFormat="1" applyFont="1" applyFill="1" applyBorder="1"/>
    <xf numFmtId="0" fontId="5" fillId="0" borderId="2" xfId="0" applyFont="1" applyBorder="1" applyAlignment="1"/>
    <xf numFmtId="0" fontId="5" fillId="0" borderId="3" xfId="0" applyFont="1" applyBorder="1" applyAlignment="1"/>
    <xf numFmtId="0" fontId="5" fillId="0" borderId="4" xfId="0" applyFont="1" applyBorder="1" applyAlignment="1"/>
    <xf numFmtId="166" fontId="5" fillId="0" borderId="1" xfId="1" applyNumberFormat="1" applyFont="1" applyBorder="1" applyAlignment="1">
      <alignment horizontal="center"/>
    </xf>
    <xf numFmtId="43" fontId="5" fillId="0" borderId="1" xfId="0" applyNumberFormat="1" applyFont="1" applyBorder="1"/>
    <xf numFmtId="0" fontId="0" fillId="5" borderId="0" xfId="0" applyFill="1"/>
    <xf numFmtId="0" fontId="0" fillId="0" borderId="0" xfId="0" applyFont="1" applyFill="1"/>
    <xf numFmtId="0" fontId="0" fillId="0" borderId="0" xfId="0" applyFill="1"/>
    <xf numFmtId="0" fontId="0" fillId="0" borderId="0" xfId="0" applyFont="1" applyAlignment="1">
      <alignment horizontal="center"/>
    </xf>
    <xf numFmtId="0" fontId="0" fillId="0" borderId="0" xfId="0" applyFont="1"/>
    <xf numFmtId="0" fontId="0" fillId="0" borderId="1" xfId="0" applyFont="1" applyBorder="1" applyAlignment="1">
      <alignment wrapText="1"/>
    </xf>
    <xf numFmtId="0" fontId="5" fillId="0" borderId="1" xfId="0" quotePrefix="1" applyFont="1" applyFill="1" applyBorder="1"/>
    <xf numFmtId="165" fontId="0" fillId="0" borderId="1" xfId="0" applyNumberFormat="1" applyBorder="1"/>
    <xf numFmtId="0" fontId="8" fillId="6" borderId="0" xfId="3" applyFont="1" applyFill="1" applyAlignment="1">
      <alignment wrapText="1"/>
    </xf>
    <xf numFmtId="0" fontId="2" fillId="0" borderId="0" xfId="3"/>
    <xf numFmtId="0" fontId="9" fillId="6" borderId="0" xfId="3" applyFont="1" applyFill="1" applyAlignment="1">
      <alignment vertical="center"/>
    </xf>
    <xf numFmtId="0" fontId="8" fillId="6" borderId="0" xfId="3" applyFont="1" applyFill="1" applyAlignment="1">
      <alignment vertical="center"/>
    </xf>
    <xf numFmtId="0" fontId="10" fillId="6" borderId="0" xfId="3" applyFont="1" applyFill="1" applyAlignment="1">
      <alignment vertical="center"/>
    </xf>
    <xf numFmtId="0" fontId="8" fillId="6" borderId="0" xfId="3" applyFont="1" applyFill="1" applyAlignment="1"/>
    <xf numFmtId="0" fontId="4" fillId="0" borderId="1" xfId="3" applyFont="1" applyBorder="1"/>
    <xf numFmtId="0" fontId="8" fillId="6" borderId="5" xfId="3" applyFont="1" applyFill="1" applyBorder="1" applyAlignment="1"/>
    <xf numFmtId="14" fontId="3" fillId="0" borderId="1" xfId="3" applyNumberFormat="1" applyFont="1" applyBorder="1" applyAlignment="1">
      <alignment horizontal="left"/>
    </xf>
    <xf numFmtId="0" fontId="3" fillId="0" borderId="1" xfId="3" applyFont="1" applyBorder="1" applyAlignment="1">
      <alignment horizontal="left"/>
    </xf>
    <xf numFmtId="0" fontId="3" fillId="0" borderId="1" xfId="3" applyFont="1" applyBorder="1"/>
    <xf numFmtId="0" fontId="3" fillId="0" borderId="1" xfId="3" applyFont="1" applyBorder="1" applyAlignment="1">
      <alignment wrapText="1"/>
    </xf>
    <xf numFmtId="0" fontId="0" fillId="2" borderId="0" xfId="0" applyFont="1" applyFill="1"/>
    <xf numFmtId="0" fontId="0" fillId="2" borderId="0" xfId="0" applyFill="1"/>
    <xf numFmtId="0" fontId="0" fillId="7" borderId="1" xfId="0" applyFont="1" applyFill="1" applyBorder="1"/>
    <xf numFmtId="0" fontId="11" fillId="8" borderId="1" xfId="0" applyFont="1" applyFill="1" applyBorder="1" applyAlignment="1">
      <alignment wrapText="1"/>
    </xf>
    <xf numFmtId="0" fontId="11" fillId="0" borderId="1" xfId="0" applyFont="1" applyBorder="1" applyAlignment="1">
      <alignment wrapText="1"/>
    </xf>
    <xf numFmtId="0" fontId="0" fillId="9" borderId="1" xfId="0" applyFill="1" applyBorder="1" applyAlignment="1">
      <alignment horizontal="left"/>
    </xf>
    <xf numFmtId="0" fontId="4" fillId="5" borderId="0" xfId="0" applyFont="1" applyFill="1"/>
    <xf numFmtId="0" fontId="5" fillId="10" borderId="1" xfId="0" applyFont="1" applyFill="1" applyBorder="1"/>
    <xf numFmtId="0" fontId="5" fillId="11" borderId="1" xfId="0" applyFont="1" applyFill="1" applyBorder="1"/>
    <xf numFmtId="166" fontId="5" fillId="0" borderId="5" xfId="1" applyNumberFormat="1" applyFont="1" applyBorder="1" applyAlignment="1">
      <alignment horizontal="center"/>
    </xf>
    <xf numFmtId="164" fontId="5" fillId="0" borderId="5" xfId="1" applyNumberFormat="1" applyFont="1" applyBorder="1" applyAlignment="1">
      <alignment horizontal="center"/>
    </xf>
    <xf numFmtId="164" fontId="5" fillId="0" borderId="2" xfId="1" applyNumberFormat="1" applyFont="1" applyBorder="1" applyAlignment="1">
      <alignment horizontal="center"/>
    </xf>
    <xf numFmtId="166" fontId="5" fillId="0" borderId="4" xfId="1" applyNumberFormat="1" applyFont="1" applyBorder="1" applyAlignment="1">
      <alignment horizontal="center"/>
    </xf>
    <xf numFmtId="166" fontId="5" fillId="12" borderId="0" xfId="1" applyNumberFormat="1" applyFont="1" applyFill="1" applyBorder="1" applyAlignment="1">
      <alignment horizontal="center"/>
    </xf>
    <xf numFmtId="164" fontId="5" fillId="12" borderId="0" xfId="1" applyNumberFormat="1" applyFont="1" applyFill="1" applyBorder="1" applyAlignment="1">
      <alignment horizontal="center"/>
    </xf>
    <xf numFmtId="0" fontId="0" fillId="0" borderId="0" xfId="0" applyBorder="1"/>
    <xf numFmtId="0" fontId="10" fillId="6" borderId="0" xfId="4" applyFont="1" applyFill="1" applyAlignment="1">
      <alignment horizontal="left" vertical="center" wrapText="1"/>
    </xf>
    <xf numFmtId="0" fontId="12" fillId="8" borderId="6" xfId="0" applyFont="1" applyFill="1" applyBorder="1" applyAlignment="1">
      <alignment horizontal="left" wrapText="1"/>
    </xf>
    <xf numFmtId="0" fontId="12" fillId="8" borderId="7" xfId="0" applyFont="1" applyFill="1" applyBorder="1" applyAlignment="1">
      <alignment horizontal="left" wrapText="1"/>
    </xf>
    <xf numFmtId="0" fontId="12" fillId="8" borderId="5" xfId="0" applyFont="1" applyFill="1" applyBorder="1" applyAlignment="1">
      <alignment horizontal="left" wrapText="1"/>
    </xf>
    <xf numFmtId="0" fontId="6" fillId="0" borderId="1" xfId="0" applyFont="1" applyBorder="1" applyAlignment="1">
      <alignment horizontal="center" vertical="center"/>
    </xf>
    <xf numFmtId="0" fontId="0" fillId="0" borderId="1" xfId="0" applyBorder="1" applyAlignment="1">
      <alignment horizontal="left"/>
    </xf>
    <xf numFmtId="0" fontId="0" fillId="0" borderId="0" xfId="0" applyAlignment="1">
      <alignment horizontal="left" vertical="top" wrapText="1"/>
    </xf>
    <xf numFmtId="0" fontId="5" fillId="2" borderId="1" xfId="0" applyFont="1" applyFill="1" applyBorder="1" applyAlignment="1">
      <alignment horizontal="center" vertical="center"/>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cellXfs>
  <cellStyles count="5">
    <cellStyle name="Comma" xfId="1" builtinId="3"/>
    <cellStyle name="Normal" xfId="0" builtinId="0"/>
    <cellStyle name="Normal 105" xfId="4"/>
    <cellStyle name="Normal 2" xfId="3"/>
    <cellStyle name="Percent" xfId="2" builtinId="5"/>
  </cellStyles>
  <dxfs count="0"/>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cid:image002.png@01D3F278.BAE05E2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713423</xdr:colOff>
      <xdr:row>1</xdr:row>
      <xdr:rowOff>3809</xdr:rowOff>
    </xdr:from>
    <xdr:to>
      <xdr:col>2</xdr:col>
      <xdr:colOff>1341120</xdr:colOff>
      <xdr:row>5</xdr:row>
      <xdr:rowOff>122871</xdr:rowOff>
    </xdr:to>
    <xdr:pic>
      <xdr:nvPicPr>
        <xdr:cNvPr id="2" name="Picture 1" descr="cid:image002.png@01D3F278.BAE05E20"/>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713423" y="189547"/>
          <a:ext cx="3456622" cy="12620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8"/>
  <sheetViews>
    <sheetView tabSelected="1" workbookViewId="0">
      <selection activeCell="C19" sqref="C19"/>
    </sheetView>
  </sheetViews>
  <sheetFormatPr defaultColWidth="9" defaultRowHeight="12.4" x14ac:dyDescent="0.3"/>
  <cols>
    <col min="1" max="1" width="23" style="35" customWidth="1"/>
    <col min="2" max="2" width="16.59765625" style="35" customWidth="1"/>
    <col min="3" max="3" width="78.86328125" style="35" customWidth="1"/>
    <col min="4" max="16384" width="9" style="35"/>
  </cols>
  <sheetData>
    <row r="1" spans="1:9" ht="14.25" x14ac:dyDescent="0.45">
      <c r="A1" s="34"/>
      <c r="B1" s="34"/>
      <c r="C1" s="34"/>
      <c r="D1" s="34"/>
      <c r="E1" s="34"/>
      <c r="F1" s="34"/>
      <c r="G1" s="34"/>
      <c r="H1" s="34"/>
      <c r="I1" s="34"/>
    </row>
    <row r="2" spans="1:9" ht="14.25" x14ac:dyDescent="0.45">
      <c r="A2" s="34"/>
      <c r="B2" s="34"/>
      <c r="C2" s="34"/>
      <c r="D2" s="34"/>
      <c r="E2" s="34"/>
      <c r="F2" s="34"/>
      <c r="G2" s="34"/>
      <c r="H2" s="34"/>
      <c r="I2" s="34"/>
    </row>
    <row r="3" spans="1:9" ht="14.25" x14ac:dyDescent="0.45">
      <c r="A3" s="34"/>
      <c r="B3" s="34"/>
      <c r="C3" s="34"/>
      <c r="D3" s="34"/>
      <c r="E3" s="34"/>
      <c r="F3" s="34"/>
      <c r="G3" s="34"/>
      <c r="H3" s="34"/>
      <c r="I3" s="34"/>
    </row>
    <row r="4" spans="1:9" ht="46.15" x14ac:dyDescent="0.45">
      <c r="A4" s="34"/>
      <c r="C4" s="36"/>
      <c r="D4" s="34"/>
      <c r="E4" s="34"/>
      <c r="F4" s="34"/>
      <c r="G4" s="34"/>
      <c r="H4" s="34"/>
      <c r="I4" s="34"/>
    </row>
    <row r="5" spans="1:9" ht="14.25" x14ac:dyDescent="0.45">
      <c r="A5" s="34"/>
      <c r="B5" s="34"/>
      <c r="C5" s="34"/>
      <c r="D5" s="34"/>
      <c r="E5" s="34"/>
      <c r="F5" s="34"/>
      <c r="G5" s="34"/>
      <c r="H5" s="34"/>
      <c r="I5" s="34"/>
    </row>
    <row r="6" spans="1:9" ht="14.25" x14ac:dyDescent="0.45">
      <c r="A6" s="34"/>
      <c r="B6" s="34"/>
      <c r="C6" s="34"/>
      <c r="D6" s="34"/>
      <c r="E6" s="34"/>
      <c r="F6" s="34"/>
      <c r="G6" s="34"/>
      <c r="H6" s="34"/>
      <c r="I6" s="34"/>
    </row>
    <row r="7" spans="1:9" ht="14.25" x14ac:dyDescent="0.45">
      <c r="A7" s="34"/>
      <c r="B7" s="34"/>
      <c r="C7" s="34"/>
      <c r="D7" s="34"/>
      <c r="E7" s="34"/>
      <c r="F7" s="34"/>
      <c r="G7" s="34"/>
      <c r="H7" s="34"/>
      <c r="I7" s="34"/>
    </row>
    <row r="8" spans="1:9" ht="45.4" customHeight="1" x14ac:dyDescent="0.45">
      <c r="A8" s="62" t="s">
        <v>156</v>
      </c>
      <c r="B8" s="62"/>
      <c r="C8" s="62"/>
      <c r="D8" s="38"/>
      <c r="E8" s="34"/>
      <c r="F8" s="34"/>
      <c r="G8" s="34"/>
      <c r="H8" s="34"/>
      <c r="I8" s="34"/>
    </row>
    <row r="9" spans="1:9" ht="14.25" x14ac:dyDescent="0.45">
      <c r="A9" s="39"/>
      <c r="B9" s="34"/>
      <c r="C9" s="37"/>
      <c r="D9" s="34"/>
      <c r="E9" s="34"/>
      <c r="F9" s="34"/>
      <c r="G9" s="34"/>
      <c r="H9" s="34"/>
      <c r="I9" s="34"/>
    </row>
    <row r="10" spans="1:9" ht="22.35" customHeight="1" x14ac:dyDescent="0.45">
      <c r="A10" s="40" t="s">
        <v>104</v>
      </c>
      <c r="B10" s="40" t="s">
        <v>105</v>
      </c>
      <c r="C10" s="40" t="s">
        <v>106</v>
      </c>
      <c r="D10" s="34"/>
      <c r="E10" s="34"/>
      <c r="F10" s="34"/>
      <c r="G10" s="34"/>
      <c r="H10" s="34"/>
      <c r="I10" s="34"/>
    </row>
    <row r="11" spans="1:9" ht="14.25" x14ac:dyDescent="0.45">
      <c r="A11" s="41" t="s">
        <v>141</v>
      </c>
      <c r="B11" s="42">
        <v>43266</v>
      </c>
      <c r="C11" s="43"/>
      <c r="D11" s="34"/>
      <c r="E11" s="34"/>
      <c r="F11" s="34"/>
      <c r="G11" s="34"/>
      <c r="H11" s="34"/>
      <c r="I11" s="34"/>
    </row>
    <row r="12" spans="1:9" ht="14.25" x14ac:dyDescent="0.45">
      <c r="A12" s="39"/>
      <c r="B12" s="42"/>
      <c r="C12" s="43"/>
      <c r="D12" s="34"/>
      <c r="E12" s="34"/>
      <c r="F12" s="34"/>
      <c r="G12" s="34"/>
      <c r="H12" s="34"/>
      <c r="I12" s="34"/>
    </row>
    <row r="13" spans="1:9" ht="14.25" x14ac:dyDescent="0.45">
      <c r="A13" s="44"/>
      <c r="B13" s="44"/>
      <c r="C13" s="45"/>
      <c r="D13" s="34"/>
      <c r="E13" s="34"/>
      <c r="F13" s="34"/>
      <c r="G13" s="34"/>
      <c r="H13" s="34"/>
      <c r="I13" s="34"/>
    </row>
    <row r="14" spans="1:9" ht="14.25" x14ac:dyDescent="0.45">
      <c r="A14" s="44"/>
      <c r="B14" s="42"/>
      <c r="C14" s="45"/>
      <c r="D14" s="34"/>
      <c r="E14" s="34"/>
      <c r="F14" s="34"/>
      <c r="G14" s="34"/>
      <c r="H14" s="34"/>
      <c r="I14" s="34"/>
    </row>
    <row r="15" spans="1:9" ht="14.25" x14ac:dyDescent="0.45">
      <c r="A15" s="34"/>
      <c r="B15" s="34"/>
      <c r="C15" s="34"/>
      <c r="D15" s="34"/>
      <c r="E15" s="34"/>
      <c r="F15" s="34"/>
      <c r="G15" s="34"/>
      <c r="H15" s="34"/>
      <c r="I15" s="34"/>
    </row>
    <row r="16" spans="1:9" ht="14.25" x14ac:dyDescent="0.45">
      <c r="A16" s="34"/>
      <c r="B16" s="34"/>
      <c r="C16" s="34"/>
      <c r="D16" s="34"/>
      <c r="E16" s="34"/>
      <c r="F16" s="34"/>
      <c r="G16" s="34"/>
      <c r="H16" s="34"/>
      <c r="I16" s="34"/>
    </row>
    <row r="17" spans="1:9" ht="14.25" x14ac:dyDescent="0.45">
      <c r="A17" s="34"/>
      <c r="B17" s="34"/>
      <c r="C17" s="34"/>
      <c r="D17" s="34"/>
      <c r="E17" s="34"/>
      <c r="F17" s="34"/>
      <c r="G17" s="34"/>
      <c r="H17" s="34"/>
      <c r="I17" s="34"/>
    </row>
    <row r="18" spans="1:9" ht="14.25" x14ac:dyDescent="0.45">
      <c r="A18" s="34"/>
      <c r="B18" s="34"/>
      <c r="C18" s="34"/>
      <c r="D18" s="34"/>
      <c r="E18" s="34"/>
      <c r="F18" s="34"/>
      <c r="G18" s="34"/>
      <c r="H18" s="34"/>
      <c r="I18" s="34"/>
    </row>
  </sheetData>
  <mergeCells count="1">
    <mergeCell ref="A8:C8"/>
  </mergeCells>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2:D24"/>
  <sheetViews>
    <sheetView workbookViewId="0">
      <selection activeCell="B8" sqref="B8"/>
    </sheetView>
  </sheetViews>
  <sheetFormatPr defaultRowHeight="14.25" x14ac:dyDescent="0.45"/>
  <cols>
    <col min="2" max="2" width="26.3984375" customWidth="1"/>
    <col min="3" max="3" width="21.1328125" customWidth="1"/>
    <col min="4" max="4" width="145.73046875" customWidth="1"/>
  </cols>
  <sheetData>
    <row r="2" spans="2:2" s="47" customFormat="1" x14ac:dyDescent="0.45">
      <c r="B2" s="46" t="s">
        <v>16</v>
      </c>
    </row>
    <row r="4" spans="2:2" x14ac:dyDescent="0.45">
      <c r="B4" t="s">
        <v>119</v>
      </c>
    </row>
    <row r="6" spans="2:2" x14ac:dyDescent="0.45">
      <c r="B6" t="s">
        <v>149</v>
      </c>
    </row>
    <row r="8" spans="2:2" x14ac:dyDescent="0.45">
      <c r="B8" t="s">
        <v>153</v>
      </c>
    </row>
    <row r="9" spans="2:2" s="61" customFormat="1" x14ac:dyDescent="0.45"/>
    <row r="15" spans="2:2" s="47" customFormat="1" x14ac:dyDescent="0.45">
      <c r="B15" s="46" t="s">
        <v>154</v>
      </c>
    </row>
    <row r="17" spans="2:4" x14ac:dyDescent="0.45">
      <c r="B17" s="48" t="s">
        <v>107</v>
      </c>
      <c r="C17" s="48" t="s">
        <v>108</v>
      </c>
      <c r="D17" s="48" t="s">
        <v>16</v>
      </c>
    </row>
    <row r="18" spans="2:4" x14ac:dyDescent="0.45">
      <c r="B18" s="49" t="s">
        <v>109</v>
      </c>
      <c r="C18" s="49" t="s">
        <v>110</v>
      </c>
      <c r="D18" s="50" t="s">
        <v>111</v>
      </c>
    </row>
    <row r="19" spans="2:4" x14ac:dyDescent="0.45">
      <c r="B19" s="49" t="s">
        <v>112</v>
      </c>
      <c r="C19" s="49" t="s">
        <v>110</v>
      </c>
      <c r="D19" s="50" t="s">
        <v>113</v>
      </c>
    </row>
    <row r="20" spans="2:4" x14ac:dyDescent="0.45">
      <c r="B20" s="49" t="s">
        <v>116</v>
      </c>
      <c r="C20" s="49" t="s">
        <v>115</v>
      </c>
      <c r="D20" s="50" t="s">
        <v>117</v>
      </c>
    </row>
    <row r="21" spans="2:4" x14ac:dyDescent="0.45">
      <c r="B21" s="63" t="s">
        <v>123</v>
      </c>
      <c r="C21" s="64"/>
      <c r="D21" s="65"/>
    </row>
    <row r="22" spans="2:4" x14ac:dyDescent="0.45">
      <c r="B22" s="49" t="s">
        <v>118</v>
      </c>
      <c r="C22" s="49" t="s">
        <v>114</v>
      </c>
      <c r="D22" s="50" t="s">
        <v>147</v>
      </c>
    </row>
    <row r="23" spans="2:4" x14ac:dyDescent="0.45">
      <c r="B23" s="49" t="s">
        <v>120</v>
      </c>
      <c r="C23" s="49" t="s">
        <v>114</v>
      </c>
      <c r="D23" s="50" t="s">
        <v>122</v>
      </c>
    </row>
    <row r="24" spans="2:4" x14ac:dyDescent="0.45">
      <c r="B24" s="49" t="s">
        <v>121</v>
      </c>
      <c r="C24" s="49" t="s">
        <v>114</v>
      </c>
      <c r="D24" s="50" t="s">
        <v>148</v>
      </c>
    </row>
  </sheetData>
  <mergeCells count="1">
    <mergeCell ref="B21:D2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sheetPr>
  <dimension ref="B2:Q31"/>
  <sheetViews>
    <sheetView topLeftCell="A11" zoomScale="90" zoomScaleNormal="90" workbookViewId="0">
      <selection activeCell="B3" sqref="B3"/>
    </sheetView>
  </sheetViews>
  <sheetFormatPr defaultRowHeight="14.25" x14ac:dyDescent="0.45"/>
  <cols>
    <col min="2" max="2" width="44.73046875" customWidth="1"/>
    <col min="3" max="3" width="28.1328125" customWidth="1"/>
    <col min="5" max="5" width="22.3984375" customWidth="1"/>
    <col min="7" max="17" width="21" customWidth="1"/>
  </cols>
  <sheetData>
    <row r="2" spans="2:17" s="28" customFormat="1" x14ac:dyDescent="0.45">
      <c r="B2" s="27"/>
    </row>
    <row r="3" spans="2:17" s="26" customFormat="1" x14ac:dyDescent="0.45">
      <c r="B3" s="52" t="s">
        <v>132</v>
      </c>
    </row>
    <row r="4" spans="2:17" s="28" customFormat="1" x14ac:dyDescent="0.45">
      <c r="B4" s="27"/>
    </row>
    <row r="5" spans="2:17" ht="17.25" customHeight="1" x14ac:dyDescent="0.45">
      <c r="B5" s="66" t="s">
        <v>93</v>
      </c>
      <c r="C5" s="66" t="s">
        <v>95</v>
      </c>
      <c r="D5" s="6"/>
      <c r="E5" s="51" t="s">
        <v>139</v>
      </c>
      <c r="F5" s="6"/>
      <c r="G5" s="67" t="s">
        <v>127</v>
      </c>
      <c r="H5" s="67"/>
      <c r="I5" s="67"/>
      <c r="J5" s="67"/>
      <c r="K5" s="67"/>
      <c r="L5" s="67"/>
      <c r="M5" s="67"/>
      <c r="N5" s="67"/>
      <c r="O5" s="67"/>
      <c r="P5" s="67"/>
      <c r="Q5" s="67"/>
    </row>
    <row r="6" spans="2:17" s="30" customFormat="1" ht="30.4" customHeight="1" x14ac:dyDescent="0.45">
      <c r="B6" s="66"/>
      <c r="C6" s="66"/>
      <c r="D6" s="29"/>
      <c r="E6" s="31" t="s">
        <v>94</v>
      </c>
      <c r="F6" s="29"/>
      <c r="G6" s="31" t="s">
        <v>14</v>
      </c>
      <c r="H6" s="31" t="s">
        <v>66</v>
      </c>
      <c r="I6" s="31" t="s">
        <v>67</v>
      </c>
      <c r="J6" s="31" t="s">
        <v>68</v>
      </c>
      <c r="K6" s="31" t="s">
        <v>69</v>
      </c>
      <c r="L6" s="31" t="s">
        <v>70</v>
      </c>
      <c r="M6" s="31" t="s">
        <v>71</v>
      </c>
      <c r="N6" s="31" t="s">
        <v>72</v>
      </c>
      <c r="O6" s="31" t="s">
        <v>73</v>
      </c>
      <c r="P6" s="31" t="s">
        <v>74</v>
      </c>
      <c r="Q6" s="31" t="s">
        <v>75</v>
      </c>
    </row>
    <row r="7" spans="2:17" x14ac:dyDescent="0.45">
      <c r="B7" s="2" t="s">
        <v>0</v>
      </c>
      <c r="C7" s="2" t="s">
        <v>8</v>
      </c>
      <c r="E7" s="3"/>
      <c r="G7" s="3">
        <f>'2b DCC'!G38</f>
        <v>0</v>
      </c>
      <c r="H7" s="3">
        <f>'2b DCC'!H38</f>
        <v>0</v>
      </c>
      <c r="I7" s="3">
        <f>'2b DCC'!I38</f>
        <v>0</v>
      </c>
      <c r="J7" s="3">
        <f>'2b DCC'!J38</f>
        <v>0</v>
      </c>
      <c r="K7" s="3">
        <f>'2b DCC'!K38</f>
        <v>0</v>
      </c>
      <c r="L7" s="3">
        <f>'2b DCC'!L38</f>
        <v>0</v>
      </c>
      <c r="M7" s="3">
        <f>'2b DCC'!M38</f>
        <v>0</v>
      </c>
      <c r="N7" s="3">
        <f>'2b DCC'!N38</f>
        <v>0</v>
      </c>
      <c r="O7" s="3">
        <f>'2b DCC'!O38</f>
        <v>0</v>
      </c>
      <c r="P7" s="3">
        <f>'2b DCC'!P38</f>
        <v>0</v>
      </c>
      <c r="Q7" s="3">
        <f>'2b DCC'!Q38</f>
        <v>0</v>
      </c>
    </row>
    <row r="8" spans="2:17" x14ac:dyDescent="0.45">
      <c r="B8" s="2" t="s">
        <v>0</v>
      </c>
      <c r="C8" s="2" t="s">
        <v>9</v>
      </c>
      <c r="E8" s="3"/>
      <c r="G8" s="3">
        <f>'2a SEGB'!G25</f>
        <v>0</v>
      </c>
      <c r="H8" s="3">
        <f>'2a SEGB'!H25</f>
        <v>0</v>
      </c>
      <c r="I8" s="3">
        <f>'2a SEGB'!I25</f>
        <v>0</v>
      </c>
      <c r="J8" s="3">
        <f>'2a SEGB'!J25</f>
        <v>0</v>
      </c>
      <c r="K8" s="3">
        <f>'2a SEGB'!K25</f>
        <v>0</v>
      </c>
      <c r="L8" s="3">
        <f>'2a SEGB'!L25</f>
        <v>0</v>
      </c>
      <c r="M8" s="3">
        <f>'2a SEGB'!M25</f>
        <v>0</v>
      </c>
      <c r="N8" s="3">
        <f>'2a SEGB'!N25</f>
        <v>0</v>
      </c>
      <c r="O8" s="3">
        <f>'2a SEGB'!O25</f>
        <v>0</v>
      </c>
      <c r="P8" s="3">
        <f>'2a SEGB'!P25</f>
        <v>0</v>
      </c>
      <c r="Q8" s="3">
        <f>'2a SEGB'!Q25</f>
        <v>0</v>
      </c>
    </row>
    <row r="9" spans="2:17" x14ac:dyDescent="0.45">
      <c r="B9" s="2" t="s">
        <v>0</v>
      </c>
      <c r="C9" s="2" t="s">
        <v>96</v>
      </c>
      <c r="E9" s="33"/>
      <c r="G9" s="33">
        <f>'2c SMICoP'!G12</f>
        <v>0</v>
      </c>
      <c r="H9" s="33">
        <f>'2c SMICoP'!H12</f>
        <v>0</v>
      </c>
      <c r="I9" s="33">
        <f>'2c SMICoP'!I12</f>
        <v>0</v>
      </c>
      <c r="J9" s="33">
        <f>'2c SMICoP'!J12</f>
        <v>0</v>
      </c>
      <c r="K9" s="33">
        <f>'2c SMICoP'!K12</f>
        <v>0</v>
      </c>
      <c r="L9" s="33">
        <f>'2c SMICoP'!L12</f>
        <v>0</v>
      </c>
      <c r="M9" s="33">
        <f>'2c SMICoP'!M12</f>
        <v>0</v>
      </c>
      <c r="N9" s="33">
        <f>'2c SMICoP'!N12</f>
        <v>0</v>
      </c>
      <c r="O9" s="33">
        <f>'2c SMICoP'!O12</f>
        <v>0</v>
      </c>
      <c r="P9" s="33">
        <f>'2c SMICoP'!P12</f>
        <v>0</v>
      </c>
      <c r="Q9" s="33">
        <f>'2c SMICoP'!Q12</f>
        <v>0</v>
      </c>
    </row>
    <row r="10" spans="2:17" x14ac:dyDescent="0.45">
      <c r="B10" s="2" t="s">
        <v>1</v>
      </c>
      <c r="C10" s="2" t="s">
        <v>8</v>
      </c>
      <c r="E10" s="3"/>
      <c r="G10" s="3">
        <f>'2b DCC'!G39</f>
        <v>0</v>
      </c>
      <c r="H10" s="3">
        <f>'2b DCC'!H39</f>
        <v>0</v>
      </c>
      <c r="I10" s="3">
        <f>'2b DCC'!I39</f>
        <v>0</v>
      </c>
      <c r="J10" s="3">
        <f>'2b DCC'!J39</f>
        <v>0</v>
      </c>
      <c r="K10" s="3">
        <f>'2b DCC'!K39</f>
        <v>0</v>
      </c>
      <c r="L10" s="3">
        <f>'2b DCC'!L39</f>
        <v>0</v>
      </c>
      <c r="M10" s="3">
        <f>'2b DCC'!M39</f>
        <v>0</v>
      </c>
      <c r="N10" s="3">
        <f>'2b DCC'!N39</f>
        <v>0</v>
      </c>
      <c r="O10" s="3">
        <f>'2b DCC'!O39</f>
        <v>0</v>
      </c>
      <c r="P10" s="3">
        <f>'2b DCC'!P39</f>
        <v>0</v>
      </c>
      <c r="Q10" s="3">
        <f>'2b DCC'!Q39</f>
        <v>0</v>
      </c>
    </row>
    <row r="11" spans="2:17" x14ac:dyDescent="0.45">
      <c r="B11" s="2" t="s">
        <v>1</v>
      </c>
      <c r="C11" s="2" t="s">
        <v>9</v>
      </c>
      <c r="E11" s="3"/>
      <c r="G11" s="3">
        <f>'2a SEGB'!G26</f>
        <v>0</v>
      </c>
      <c r="H11" s="3">
        <f>'2a SEGB'!H26</f>
        <v>0</v>
      </c>
      <c r="I11" s="3">
        <f>'2a SEGB'!I26</f>
        <v>0</v>
      </c>
      <c r="J11" s="3">
        <f>'2a SEGB'!J26</f>
        <v>0</v>
      </c>
      <c r="K11" s="3">
        <f>'2a SEGB'!K26</f>
        <v>0</v>
      </c>
      <c r="L11" s="3">
        <f>'2a SEGB'!L26</f>
        <v>0</v>
      </c>
      <c r="M11" s="3">
        <f>'2a SEGB'!M26</f>
        <v>0</v>
      </c>
      <c r="N11" s="3">
        <f>'2a SEGB'!N26</f>
        <v>0</v>
      </c>
      <c r="O11" s="3">
        <f>'2a SEGB'!O26</f>
        <v>0</v>
      </c>
      <c r="P11" s="3">
        <f>'2a SEGB'!P26</f>
        <v>0</v>
      </c>
      <c r="Q11" s="3">
        <f>'2a SEGB'!Q26</f>
        <v>0</v>
      </c>
    </row>
    <row r="12" spans="2:17" x14ac:dyDescent="0.45">
      <c r="B12" s="2" t="s">
        <v>1</v>
      </c>
      <c r="C12" s="2" t="s">
        <v>96</v>
      </c>
      <c r="E12" s="33"/>
      <c r="G12" s="33">
        <f>'2c SMICoP'!G13</f>
        <v>0</v>
      </c>
      <c r="H12" s="33">
        <f>'2c SMICoP'!H13</f>
        <v>0</v>
      </c>
      <c r="I12" s="33">
        <f>'2c SMICoP'!I13</f>
        <v>0</v>
      </c>
      <c r="J12" s="33">
        <f>'2c SMICoP'!J13</f>
        <v>0</v>
      </c>
      <c r="K12" s="33">
        <f>'2c SMICoP'!K13</f>
        <v>0</v>
      </c>
      <c r="L12" s="33">
        <f>'2c SMICoP'!L13</f>
        <v>0</v>
      </c>
      <c r="M12" s="33">
        <f>'2c SMICoP'!M13</f>
        <v>0</v>
      </c>
      <c r="N12" s="33">
        <f>'2c SMICoP'!N13</f>
        <v>0</v>
      </c>
      <c r="O12" s="33">
        <f>'2c SMICoP'!O13</f>
        <v>0</v>
      </c>
      <c r="P12" s="33">
        <f>'2c SMICoP'!P13</f>
        <v>0</v>
      </c>
      <c r="Q12" s="33">
        <f>'2c SMICoP'!Q13</f>
        <v>0</v>
      </c>
    </row>
    <row r="13" spans="2:17" x14ac:dyDescent="0.45">
      <c r="B13" s="4" t="s">
        <v>133</v>
      </c>
      <c r="C13" s="4"/>
      <c r="E13" s="5">
        <f>E7+E8+E9</f>
        <v>0</v>
      </c>
      <c r="G13" s="5">
        <f t="shared" ref="G13:Q13" si="0">G7+G8+G9</f>
        <v>0</v>
      </c>
      <c r="H13" s="5">
        <f t="shared" si="0"/>
        <v>0</v>
      </c>
      <c r="I13" s="5">
        <f t="shared" si="0"/>
        <v>0</v>
      </c>
      <c r="J13" s="5">
        <f t="shared" si="0"/>
        <v>0</v>
      </c>
      <c r="K13" s="5">
        <f t="shared" si="0"/>
        <v>0</v>
      </c>
      <c r="L13" s="5">
        <f t="shared" si="0"/>
        <v>0</v>
      </c>
      <c r="M13" s="5">
        <f t="shared" si="0"/>
        <v>0</v>
      </c>
      <c r="N13" s="5">
        <f t="shared" si="0"/>
        <v>0</v>
      </c>
      <c r="O13" s="5">
        <f t="shared" si="0"/>
        <v>0</v>
      </c>
      <c r="P13" s="5">
        <f t="shared" si="0"/>
        <v>0</v>
      </c>
      <c r="Q13" s="5">
        <f t="shared" si="0"/>
        <v>0</v>
      </c>
    </row>
    <row r="14" spans="2:17" x14ac:dyDescent="0.45">
      <c r="B14" s="4" t="s">
        <v>134</v>
      </c>
      <c r="C14" s="4"/>
      <c r="E14" s="5">
        <f>E10+E11+E12</f>
        <v>0</v>
      </c>
      <c r="G14" s="5">
        <f>G10+G11+G12</f>
        <v>0</v>
      </c>
      <c r="H14" s="5">
        <f t="shared" ref="H14:Q14" si="1">H10+H11+H12</f>
        <v>0</v>
      </c>
      <c r="I14" s="5">
        <f t="shared" si="1"/>
        <v>0</v>
      </c>
      <c r="J14" s="5">
        <f t="shared" si="1"/>
        <v>0</v>
      </c>
      <c r="K14" s="5">
        <f t="shared" si="1"/>
        <v>0</v>
      </c>
      <c r="L14" s="5">
        <f t="shared" si="1"/>
        <v>0</v>
      </c>
      <c r="M14" s="5">
        <f t="shared" si="1"/>
        <v>0</v>
      </c>
      <c r="N14" s="5">
        <f t="shared" si="1"/>
        <v>0</v>
      </c>
      <c r="O14" s="5">
        <f t="shared" si="1"/>
        <v>0</v>
      </c>
      <c r="P14" s="5">
        <f t="shared" si="1"/>
        <v>0</v>
      </c>
      <c r="Q14" s="5">
        <f t="shared" si="1"/>
        <v>0</v>
      </c>
    </row>
    <row r="15" spans="2:17" x14ac:dyDescent="0.45">
      <c r="B15" s="4" t="s">
        <v>135</v>
      </c>
      <c r="C15" s="4"/>
      <c r="E15" s="5">
        <v>0</v>
      </c>
      <c r="G15" s="5">
        <f>IF(G13=0,0,G13-$E13)</f>
        <v>0</v>
      </c>
      <c r="H15" s="5">
        <f t="shared" ref="H15:Q15" si="2">IF(H13=0,0,H13-$E13)</f>
        <v>0</v>
      </c>
      <c r="I15" s="5">
        <f t="shared" si="2"/>
        <v>0</v>
      </c>
      <c r="J15" s="5">
        <f t="shared" si="2"/>
        <v>0</v>
      </c>
      <c r="K15" s="5">
        <f t="shared" si="2"/>
        <v>0</v>
      </c>
      <c r="L15" s="5">
        <f t="shared" si="2"/>
        <v>0</v>
      </c>
      <c r="M15" s="5">
        <f t="shared" si="2"/>
        <v>0</v>
      </c>
      <c r="N15" s="5">
        <f t="shared" si="2"/>
        <v>0</v>
      </c>
      <c r="O15" s="5">
        <f t="shared" si="2"/>
        <v>0</v>
      </c>
      <c r="P15" s="5">
        <f t="shared" si="2"/>
        <v>0</v>
      </c>
      <c r="Q15" s="5">
        <f t="shared" si="2"/>
        <v>0</v>
      </c>
    </row>
    <row r="16" spans="2:17" x14ac:dyDescent="0.45">
      <c r="B16" s="4" t="s">
        <v>136</v>
      </c>
      <c r="C16" s="4"/>
      <c r="E16" s="5">
        <v>0</v>
      </c>
      <c r="G16" s="5">
        <f t="shared" ref="G16:Q16" si="3">IF(G14=0,0,G14-$E14)</f>
        <v>0</v>
      </c>
      <c r="H16" s="5">
        <f t="shared" si="3"/>
        <v>0</v>
      </c>
      <c r="I16" s="5">
        <f t="shared" si="3"/>
        <v>0</v>
      </c>
      <c r="J16" s="5">
        <f t="shared" si="3"/>
        <v>0</v>
      </c>
      <c r="K16" s="5">
        <f t="shared" si="3"/>
        <v>0</v>
      </c>
      <c r="L16" s="5">
        <f t="shared" si="3"/>
        <v>0</v>
      </c>
      <c r="M16" s="5">
        <f t="shared" si="3"/>
        <v>0</v>
      </c>
      <c r="N16" s="5">
        <f t="shared" si="3"/>
        <v>0</v>
      </c>
      <c r="O16" s="5">
        <f t="shared" si="3"/>
        <v>0</v>
      </c>
      <c r="P16" s="5">
        <f t="shared" si="3"/>
        <v>0</v>
      </c>
      <c r="Q16" s="5">
        <f t="shared" si="3"/>
        <v>0</v>
      </c>
    </row>
    <row r="18" spans="2:17" s="26" customFormat="1" x14ac:dyDescent="0.45">
      <c r="B18" s="52" t="s">
        <v>137</v>
      </c>
    </row>
    <row r="20" spans="2:17" x14ac:dyDescent="0.45">
      <c r="B20" s="66" t="s">
        <v>93</v>
      </c>
      <c r="C20" s="66" t="s">
        <v>95</v>
      </c>
      <c r="G20" s="67" t="s">
        <v>127</v>
      </c>
      <c r="H20" s="67"/>
      <c r="I20" s="67"/>
      <c r="J20" s="67"/>
      <c r="K20" s="67"/>
      <c r="L20" s="67"/>
      <c r="M20" s="67"/>
      <c r="N20" s="67"/>
      <c r="O20" s="67"/>
      <c r="P20" s="67"/>
      <c r="Q20" s="67"/>
    </row>
    <row r="21" spans="2:17" ht="28.5" x14ac:dyDescent="0.45">
      <c r="B21" s="66"/>
      <c r="C21" s="66"/>
      <c r="G21" s="31" t="s">
        <v>14</v>
      </c>
      <c r="H21" s="31" t="s">
        <v>66</v>
      </c>
      <c r="I21" s="31" t="s">
        <v>67</v>
      </c>
      <c r="J21" s="31" t="s">
        <v>68</v>
      </c>
      <c r="K21" s="31" t="s">
        <v>69</v>
      </c>
      <c r="L21" s="31" t="s">
        <v>70</v>
      </c>
      <c r="M21" s="31" t="s">
        <v>71</v>
      </c>
      <c r="N21" s="31" t="s">
        <v>72</v>
      </c>
      <c r="O21" s="31" t="s">
        <v>73</v>
      </c>
      <c r="P21" s="31" t="s">
        <v>74</v>
      </c>
      <c r="Q21" s="31" t="s">
        <v>75</v>
      </c>
    </row>
    <row r="22" spans="2:17" x14ac:dyDescent="0.45">
      <c r="B22" s="2" t="s">
        <v>0</v>
      </c>
      <c r="C22" s="2" t="s">
        <v>138</v>
      </c>
      <c r="G22" s="3"/>
      <c r="H22" s="3"/>
      <c r="I22" s="3"/>
      <c r="J22" s="3"/>
      <c r="K22" s="3"/>
      <c r="L22" s="3"/>
      <c r="M22" s="3"/>
      <c r="N22" s="3"/>
      <c r="O22" s="3"/>
      <c r="P22" s="3"/>
      <c r="Q22" s="3"/>
    </row>
    <row r="23" spans="2:17" x14ac:dyDescent="0.45">
      <c r="B23" s="2" t="s">
        <v>1</v>
      </c>
      <c r="C23" s="2" t="s">
        <v>138</v>
      </c>
      <c r="G23" s="3"/>
      <c r="H23" s="3"/>
      <c r="I23" s="3"/>
      <c r="J23" s="3"/>
      <c r="K23" s="3"/>
      <c r="L23" s="3"/>
      <c r="M23" s="3"/>
      <c r="N23" s="3"/>
      <c r="O23" s="3"/>
      <c r="P23" s="3"/>
      <c r="Q23" s="3"/>
    </row>
    <row r="26" spans="2:17" s="26" customFormat="1" x14ac:dyDescent="0.45">
      <c r="B26" s="52" t="s">
        <v>130</v>
      </c>
    </row>
    <row r="28" spans="2:17" x14ac:dyDescent="0.45">
      <c r="B28" s="66" t="s">
        <v>93</v>
      </c>
      <c r="C28" s="66" t="s">
        <v>95</v>
      </c>
      <c r="G28" s="67" t="s">
        <v>127</v>
      </c>
      <c r="H28" s="67"/>
      <c r="I28" s="67"/>
      <c r="J28" s="67"/>
      <c r="K28" s="67"/>
      <c r="L28" s="67"/>
      <c r="M28" s="67"/>
      <c r="N28" s="67"/>
      <c r="O28" s="67"/>
      <c r="P28" s="67"/>
      <c r="Q28" s="67"/>
    </row>
    <row r="29" spans="2:17" ht="28.5" x14ac:dyDescent="0.45">
      <c r="B29" s="66"/>
      <c r="C29" s="66"/>
      <c r="G29" s="31" t="s">
        <v>14</v>
      </c>
      <c r="H29" s="31" t="s">
        <v>66</v>
      </c>
      <c r="I29" s="31" t="s">
        <v>67</v>
      </c>
      <c r="J29" s="31" t="s">
        <v>68</v>
      </c>
      <c r="K29" s="31" t="s">
        <v>69</v>
      </c>
      <c r="L29" s="31" t="s">
        <v>70</v>
      </c>
      <c r="M29" s="31" t="s">
        <v>71</v>
      </c>
      <c r="N29" s="31" t="s">
        <v>72</v>
      </c>
      <c r="O29" s="31" t="s">
        <v>73</v>
      </c>
      <c r="P29" s="31" t="s">
        <v>74</v>
      </c>
      <c r="Q29" s="31" t="s">
        <v>75</v>
      </c>
    </row>
    <row r="30" spans="2:17" x14ac:dyDescent="0.45">
      <c r="B30" s="2" t="s">
        <v>0</v>
      </c>
      <c r="C30" s="2" t="s">
        <v>3</v>
      </c>
      <c r="G30" s="3">
        <f t="shared" ref="G30:Q30" si="4">IF(G15=0,0,G15+G22)</f>
        <v>0</v>
      </c>
      <c r="H30" s="3">
        <f t="shared" si="4"/>
        <v>0</v>
      </c>
      <c r="I30" s="3">
        <f t="shared" si="4"/>
        <v>0</v>
      </c>
      <c r="J30" s="3">
        <f t="shared" si="4"/>
        <v>0</v>
      </c>
      <c r="K30" s="3">
        <f t="shared" si="4"/>
        <v>0</v>
      </c>
      <c r="L30" s="3">
        <f t="shared" si="4"/>
        <v>0</v>
      </c>
      <c r="M30" s="3">
        <f t="shared" si="4"/>
        <v>0</v>
      </c>
      <c r="N30" s="3">
        <f t="shared" si="4"/>
        <v>0</v>
      </c>
      <c r="O30" s="3">
        <f t="shared" si="4"/>
        <v>0</v>
      </c>
      <c r="P30" s="3">
        <f t="shared" si="4"/>
        <v>0</v>
      </c>
      <c r="Q30" s="3">
        <f t="shared" si="4"/>
        <v>0</v>
      </c>
    </row>
    <row r="31" spans="2:17" x14ac:dyDescent="0.45">
      <c r="B31" s="2" t="s">
        <v>1</v>
      </c>
      <c r="C31" s="2" t="s">
        <v>3</v>
      </c>
      <c r="G31" s="3">
        <f t="shared" ref="G31:Q31" si="5">IF(G16=0,0,G16+G23)</f>
        <v>0</v>
      </c>
      <c r="H31" s="3">
        <f t="shared" si="5"/>
        <v>0</v>
      </c>
      <c r="I31" s="3">
        <f t="shared" si="5"/>
        <v>0</v>
      </c>
      <c r="J31" s="3">
        <f t="shared" si="5"/>
        <v>0</v>
      </c>
      <c r="K31" s="3">
        <f t="shared" si="5"/>
        <v>0</v>
      </c>
      <c r="L31" s="3">
        <f t="shared" si="5"/>
        <v>0</v>
      </c>
      <c r="M31" s="3">
        <f t="shared" si="5"/>
        <v>0</v>
      </c>
      <c r="N31" s="3">
        <f t="shared" si="5"/>
        <v>0</v>
      </c>
      <c r="O31" s="3">
        <f t="shared" si="5"/>
        <v>0</v>
      </c>
      <c r="P31" s="3">
        <f t="shared" si="5"/>
        <v>0</v>
      </c>
      <c r="Q31" s="3">
        <f t="shared" si="5"/>
        <v>0</v>
      </c>
    </row>
  </sheetData>
  <mergeCells count="9">
    <mergeCell ref="B28:B29"/>
    <mergeCell ref="C28:C29"/>
    <mergeCell ref="G28:Q28"/>
    <mergeCell ref="B5:B6"/>
    <mergeCell ref="C5:C6"/>
    <mergeCell ref="G5:Q5"/>
    <mergeCell ref="G20:Q20"/>
    <mergeCell ref="B20:B21"/>
    <mergeCell ref="C20:C21"/>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
  <sheetViews>
    <sheetView showGridLines="0" workbookViewId="0">
      <selection activeCell="E27" sqref="E27"/>
    </sheetView>
  </sheetViews>
  <sheetFormatPr defaultRowHeight="14.25" x14ac:dyDescent="0.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sheetPr>
  <dimension ref="B2:Q36"/>
  <sheetViews>
    <sheetView showGridLines="0" zoomScale="85" zoomScaleNormal="85" workbookViewId="0">
      <pane xSplit="6" topLeftCell="G1" activePane="topRight" state="frozen"/>
      <selection activeCell="C32" sqref="C32"/>
      <selection pane="topRight" activeCell="D6" sqref="D6"/>
    </sheetView>
  </sheetViews>
  <sheetFormatPr defaultRowHeight="14.25" x14ac:dyDescent="0.45"/>
  <cols>
    <col min="2" max="2" width="24.1328125" customWidth="1"/>
    <col min="3" max="3" width="48.265625" bestFit="1" customWidth="1"/>
    <col min="4" max="4" width="29.265625" customWidth="1"/>
    <col min="5" max="5" width="11.59765625" bestFit="1" customWidth="1"/>
    <col min="6" max="6" width="25.3984375" customWidth="1"/>
    <col min="7" max="17" width="19.59765625" customWidth="1"/>
  </cols>
  <sheetData>
    <row r="2" spans="2:17" x14ac:dyDescent="0.45">
      <c r="B2" s="1" t="s">
        <v>9</v>
      </c>
      <c r="C2" s="1"/>
    </row>
    <row r="3" spans="2:17" ht="23.25" x14ac:dyDescent="0.45">
      <c r="B3" s="69" t="s">
        <v>15</v>
      </c>
      <c r="C3" s="69" t="s">
        <v>16</v>
      </c>
      <c r="D3" s="69" t="s">
        <v>10</v>
      </c>
      <c r="E3" s="69" t="s">
        <v>11</v>
      </c>
      <c r="F3" s="7" t="s">
        <v>125</v>
      </c>
      <c r="G3" s="8" t="s">
        <v>14</v>
      </c>
      <c r="H3" s="8" t="s">
        <v>66</v>
      </c>
      <c r="I3" s="8" t="s">
        <v>67</v>
      </c>
      <c r="J3" s="8" t="s">
        <v>68</v>
      </c>
      <c r="K3" s="8" t="s">
        <v>69</v>
      </c>
      <c r="L3" s="8" t="s">
        <v>70</v>
      </c>
      <c r="M3" s="8" t="s">
        <v>71</v>
      </c>
      <c r="N3" s="8" t="s">
        <v>72</v>
      </c>
      <c r="O3" s="8" t="s">
        <v>73</v>
      </c>
      <c r="P3" s="8" t="s">
        <v>74</v>
      </c>
      <c r="Q3" s="8" t="s">
        <v>75</v>
      </c>
    </row>
    <row r="4" spans="2:17" x14ac:dyDescent="0.45">
      <c r="B4" s="69"/>
      <c r="C4" s="69"/>
      <c r="D4" s="69"/>
      <c r="E4" s="69"/>
      <c r="F4" s="7" t="s">
        <v>12</v>
      </c>
      <c r="G4" s="10" t="s">
        <v>140</v>
      </c>
      <c r="H4" s="10" t="s">
        <v>76</v>
      </c>
      <c r="I4" s="10" t="s">
        <v>77</v>
      </c>
      <c r="J4" s="10" t="s">
        <v>78</v>
      </c>
      <c r="K4" s="10" t="s">
        <v>79</v>
      </c>
      <c r="L4" s="10" t="s">
        <v>80</v>
      </c>
      <c r="M4" s="10" t="s">
        <v>81</v>
      </c>
      <c r="N4" s="10" t="s">
        <v>82</v>
      </c>
      <c r="O4" s="10" t="s">
        <v>83</v>
      </c>
      <c r="P4" s="10" t="s">
        <v>84</v>
      </c>
      <c r="Q4" s="10" t="s">
        <v>85</v>
      </c>
    </row>
    <row r="5" spans="2:17" x14ac:dyDescent="0.45">
      <c r="B5" s="69"/>
      <c r="C5" s="69"/>
      <c r="D5" s="69"/>
      <c r="E5" s="69"/>
      <c r="F5" s="7" t="s">
        <v>13</v>
      </c>
      <c r="G5" s="7">
        <v>2018</v>
      </c>
      <c r="H5" s="7">
        <v>2019</v>
      </c>
      <c r="I5" s="7">
        <v>2019</v>
      </c>
      <c r="J5" s="7">
        <v>2020</v>
      </c>
      <c r="K5" s="7">
        <v>2020</v>
      </c>
      <c r="L5" s="7">
        <v>2021</v>
      </c>
      <c r="M5" s="7">
        <v>2021</v>
      </c>
      <c r="N5" s="7">
        <v>2022</v>
      </c>
      <c r="O5" s="7">
        <v>2022</v>
      </c>
      <c r="P5" s="7">
        <v>2023</v>
      </c>
      <c r="Q5" s="7">
        <v>2023</v>
      </c>
    </row>
    <row r="6" spans="2:17" x14ac:dyDescent="0.45">
      <c r="B6" s="53" t="s">
        <v>17</v>
      </c>
      <c r="C6" s="11" t="s">
        <v>5</v>
      </c>
      <c r="D6" s="11" t="s">
        <v>18</v>
      </c>
      <c r="E6" s="11" t="s">
        <v>19</v>
      </c>
      <c r="F6" s="9"/>
      <c r="G6" s="12"/>
      <c r="H6" s="11"/>
      <c r="I6" s="11"/>
      <c r="J6" s="11"/>
      <c r="K6" s="11"/>
      <c r="L6" s="11"/>
      <c r="M6" s="11"/>
      <c r="N6" s="11"/>
      <c r="O6" s="11"/>
      <c r="P6" s="11"/>
      <c r="Q6" s="11"/>
    </row>
    <row r="7" spans="2:17" x14ac:dyDescent="0.45">
      <c r="B7" s="53" t="s">
        <v>17</v>
      </c>
      <c r="C7" s="11" t="s">
        <v>6</v>
      </c>
      <c r="D7" s="11" t="s">
        <v>18</v>
      </c>
      <c r="E7" s="11" t="s">
        <v>19</v>
      </c>
      <c r="F7" s="9"/>
      <c r="G7" s="12"/>
      <c r="H7" s="11"/>
      <c r="I7" s="11"/>
      <c r="J7" s="11"/>
      <c r="K7" s="11"/>
      <c r="L7" s="11"/>
      <c r="M7" s="11"/>
      <c r="N7" s="11"/>
      <c r="O7" s="11"/>
      <c r="P7" s="11"/>
      <c r="Q7" s="11"/>
    </row>
    <row r="8" spans="2:17" x14ac:dyDescent="0.45">
      <c r="B8" s="53" t="s">
        <v>17</v>
      </c>
      <c r="C8" s="11" t="s">
        <v>7</v>
      </c>
      <c r="D8" s="11" t="s">
        <v>18</v>
      </c>
      <c r="E8" s="11" t="s">
        <v>19</v>
      </c>
      <c r="F8" s="9"/>
      <c r="G8" s="12"/>
      <c r="H8" s="11"/>
      <c r="I8" s="11"/>
      <c r="J8" s="11"/>
      <c r="K8" s="11"/>
      <c r="L8" s="11"/>
      <c r="M8" s="11"/>
      <c r="N8" s="11"/>
      <c r="O8" s="11"/>
      <c r="P8" s="11"/>
      <c r="Q8" s="11"/>
    </row>
    <row r="9" spans="2:17" x14ac:dyDescent="0.45">
      <c r="B9" s="53" t="s">
        <v>17</v>
      </c>
      <c r="C9" s="13" t="s">
        <v>21</v>
      </c>
      <c r="D9" s="11" t="s">
        <v>57</v>
      </c>
      <c r="E9" s="11" t="s">
        <v>36</v>
      </c>
      <c r="F9" s="9"/>
      <c r="G9" s="12"/>
      <c r="H9" s="11"/>
      <c r="I9" s="11"/>
      <c r="J9" s="11"/>
      <c r="K9" s="11"/>
      <c r="L9" s="11"/>
      <c r="M9" s="11"/>
      <c r="N9" s="11"/>
      <c r="O9" s="11"/>
      <c r="P9" s="11"/>
      <c r="Q9" s="11"/>
    </row>
    <row r="10" spans="2:17" x14ac:dyDescent="0.45">
      <c r="B10" s="53" t="s">
        <v>17</v>
      </c>
      <c r="C10" s="13" t="s">
        <v>22</v>
      </c>
      <c r="D10" s="11" t="s">
        <v>57</v>
      </c>
      <c r="E10" s="11" t="s">
        <v>36</v>
      </c>
      <c r="F10" s="9"/>
      <c r="G10" s="12"/>
      <c r="H10" s="11"/>
      <c r="I10" s="11"/>
      <c r="J10" s="11"/>
      <c r="K10" s="11"/>
      <c r="L10" s="11"/>
      <c r="M10" s="11"/>
      <c r="N10" s="11"/>
      <c r="O10" s="11"/>
      <c r="P10" s="11"/>
      <c r="Q10" s="11"/>
    </row>
    <row r="11" spans="2:17" x14ac:dyDescent="0.45">
      <c r="B11" s="53" t="s">
        <v>17</v>
      </c>
      <c r="C11" s="32" t="s">
        <v>97</v>
      </c>
      <c r="D11" s="11" t="s">
        <v>102</v>
      </c>
      <c r="E11" s="11" t="s">
        <v>36</v>
      </c>
      <c r="F11" s="9"/>
      <c r="G11" s="12"/>
      <c r="H11" s="11"/>
      <c r="I11" s="11"/>
      <c r="J11" s="11"/>
      <c r="K11" s="11"/>
      <c r="L11" s="11"/>
      <c r="M11" s="11"/>
      <c r="N11" s="11"/>
      <c r="O11" s="11"/>
      <c r="P11" s="11"/>
      <c r="Q11" s="11"/>
    </row>
    <row r="12" spans="2:17" x14ac:dyDescent="0.45">
      <c r="B12" s="53" t="s">
        <v>17</v>
      </c>
      <c r="C12" s="32" t="s">
        <v>151</v>
      </c>
      <c r="D12" s="11" t="s">
        <v>102</v>
      </c>
      <c r="E12" s="11" t="s">
        <v>36</v>
      </c>
      <c r="F12" s="9"/>
      <c r="G12" s="12"/>
      <c r="H12" s="11"/>
      <c r="I12" s="11"/>
      <c r="J12" s="11"/>
      <c r="K12" s="11"/>
      <c r="L12" s="11"/>
      <c r="M12" s="11"/>
      <c r="N12" s="11"/>
      <c r="O12" s="11"/>
      <c r="P12" s="11"/>
      <c r="Q12" s="11"/>
    </row>
    <row r="13" spans="2:17" ht="42.75" customHeight="1" x14ac:dyDescent="0.45">
      <c r="B13" s="9"/>
      <c r="C13" s="14"/>
      <c r="D13" s="9"/>
      <c r="E13" s="9"/>
      <c r="F13" s="9"/>
      <c r="G13" s="9"/>
      <c r="H13" s="9"/>
      <c r="I13" s="9"/>
      <c r="J13" s="9"/>
      <c r="K13" s="9"/>
      <c r="L13" s="9"/>
      <c r="M13" s="9"/>
      <c r="N13" s="9"/>
      <c r="O13" s="9"/>
      <c r="P13" s="9"/>
      <c r="Q13" s="9"/>
    </row>
    <row r="14" spans="2:17" x14ac:dyDescent="0.45">
      <c r="B14" s="54" t="s">
        <v>20</v>
      </c>
      <c r="C14" s="11" t="s">
        <v>4</v>
      </c>
      <c r="D14" s="21"/>
      <c r="E14" s="11" t="s">
        <v>19</v>
      </c>
      <c r="F14" s="9"/>
      <c r="G14" s="15">
        <f t="shared" ref="G14:Q14" si="0">G6+G7</f>
        <v>0</v>
      </c>
      <c r="H14" s="15">
        <f t="shared" si="0"/>
        <v>0</v>
      </c>
      <c r="I14" s="15">
        <f t="shared" si="0"/>
        <v>0</v>
      </c>
      <c r="J14" s="15">
        <f t="shared" si="0"/>
        <v>0</v>
      </c>
      <c r="K14" s="15">
        <f t="shared" si="0"/>
        <v>0</v>
      </c>
      <c r="L14" s="15">
        <f t="shared" si="0"/>
        <v>0</v>
      </c>
      <c r="M14" s="15">
        <f t="shared" si="0"/>
        <v>0</v>
      </c>
      <c r="N14" s="15">
        <f t="shared" si="0"/>
        <v>0</v>
      </c>
      <c r="O14" s="15">
        <f t="shared" si="0"/>
        <v>0</v>
      </c>
      <c r="P14" s="15">
        <f t="shared" si="0"/>
        <v>0</v>
      </c>
      <c r="Q14" s="15">
        <f t="shared" si="0"/>
        <v>0</v>
      </c>
    </row>
    <row r="15" spans="2:17" x14ac:dyDescent="0.45">
      <c r="B15" s="54" t="s">
        <v>20</v>
      </c>
      <c r="C15" s="11" t="s">
        <v>2</v>
      </c>
      <c r="D15" s="22"/>
      <c r="E15" s="11" t="s">
        <v>19</v>
      </c>
      <c r="F15" s="9"/>
      <c r="G15" s="15">
        <f t="shared" ref="G15:Q15" si="1">G8</f>
        <v>0</v>
      </c>
      <c r="H15" s="15">
        <f t="shared" si="1"/>
        <v>0</v>
      </c>
      <c r="I15" s="15">
        <f t="shared" si="1"/>
        <v>0</v>
      </c>
      <c r="J15" s="15">
        <f t="shared" si="1"/>
        <v>0</v>
      </c>
      <c r="K15" s="15">
        <f t="shared" si="1"/>
        <v>0</v>
      </c>
      <c r="L15" s="15">
        <f t="shared" si="1"/>
        <v>0</v>
      </c>
      <c r="M15" s="15">
        <f t="shared" si="1"/>
        <v>0</v>
      </c>
      <c r="N15" s="15">
        <f t="shared" si="1"/>
        <v>0</v>
      </c>
      <c r="O15" s="15">
        <f t="shared" si="1"/>
        <v>0</v>
      </c>
      <c r="P15" s="15">
        <f t="shared" si="1"/>
        <v>0</v>
      </c>
      <c r="Q15" s="15">
        <f t="shared" si="1"/>
        <v>0</v>
      </c>
    </row>
    <row r="16" spans="2:17" x14ac:dyDescent="0.45">
      <c r="B16" s="54" t="s">
        <v>20</v>
      </c>
      <c r="C16" s="11" t="s">
        <v>25</v>
      </c>
      <c r="D16" s="22"/>
      <c r="E16" s="11" t="s">
        <v>27</v>
      </c>
      <c r="F16" s="9"/>
      <c r="G16" s="16" t="str">
        <f>IFERROR(G$9/SUM(G$9:G$10),"")</f>
        <v/>
      </c>
      <c r="H16" s="16" t="str">
        <f>IFERROR(H$9/SUM(H$9:H$10),"")</f>
        <v/>
      </c>
      <c r="I16" s="16" t="str">
        <f t="shared" ref="I16:Q16" si="2">IFERROR(I$9/SUM(I$9:I$10),"")</f>
        <v/>
      </c>
      <c r="J16" s="16" t="str">
        <f t="shared" si="2"/>
        <v/>
      </c>
      <c r="K16" s="16" t="str">
        <f t="shared" si="2"/>
        <v/>
      </c>
      <c r="L16" s="16" t="str">
        <f t="shared" si="2"/>
        <v/>
      </c>
      <c r="M16" s="16" t="str">
        <f t="shared" si="2"/>
        <v/>
      </c>
      <c r="N16" s="16" t="str">
        <f t="shared" si="2"/>
        <v/>
      </c>
      <c r="O16" s="16" t="str">
        <f t="shared" si="2"/>
        <v/>
      </c>
      <c r="P16" s="16" t="str">
        <f t="shared" si="2"/>
        <v/>
      </c>
      <c r="Q16" s="16" t="str">
        <f t="shared" si="2"/>
        <v/>
      </c>
    </row>
    <row r="17" spans="2:17" x14ac:dyDescent="0.45">
      <c r="B17" s="54" t="s">
        <v>20</v>
      </c>
      <c r="C17" s="11" t="s">
        <v>26</v>
      </c>
      <c r="D17" s="22"/>
      <c r="E17" s="11" t="s">
        <v>27</v>
      </c>
      <c r="F17" s="9"/>
      <c r="G17" s="16" t="str">
        <f t="shared" ref="G17:Q17" si="3">IFERROR(G10/SUM(G$9:G$10),"")</f>
        <v/>
      </c>
      <c r="H17" s="16" t="str">
        <f t="shared" si="3"/>
        <v/>
      </c>
      <c r="I17" s="16" t="str">
        <f t="shared" si="3"/>
        <v/>
      </c>
      <c r="J17" s="16" t="str">
        <f t="shared" si="3"/>
        <v/>
      </c>
      <c r="K17" s="16" t="str">
        <f t="shared" si="3"/>
        <v/>
      </c>
      <c r="L17" s="16" t="str">
        <f t="shared" si="3"/>
        <v/>
      </c>
      <c r="M17" s="16" t="str">
        <f t="shared" si="3"/>
        <v/>
      </c>
      <c r="N17" s="16" t="str">
        <f t="shared" si="3"/>
        <v/>
      </c>
      <c r="O17" s="16" t="str">
        <f t="shared" si="3"/>
        <v/>
      </c>
      <c r="P17" s="16" t="str">
        <f t="shared" si="3"/>
        <v/>
      </c>
      <c r="Q17" s="16" t="str">
        <f t="shared" si="3"/>
        <v/>
      </c>
    </row>
    <row r="18" spans="2:17" x14ac:dyDescent="0.45">
      <c r="B18" s="54" t="s">
        <v>20</v>
      </c>
      <c r="C18" s="11" t="s">
        <v>59</v>
      </c>
      <c r="D18" s="22"/>
      <c r="E18" s="11" t="s">
        <v>19</v>
      </c>
      <c r="F18" s="9"/>
      <c r="G18" s="17">
        <f>IFERROR(G14*G16/G11,0)</f>
        <v>0</v>
      </c>
      <c r="H18" s="17">
        <f t="shared" ref="H18:Q18" si="4">IFERROR(H14*H16/H11,0)</f>
        <v>0</v>
      </c>
      <c r="I18" s="17">
        <f t="shared" si="4"/>
        <v>0</v>
      </c>
      <c r="J18" s="17">
        <f t="shared" si="4"/>
        <v>0</v>
      </c>
      <c r="K18" s="17">
        <f t="shared" si="4"/>
        <v>0</v>
      </c>
      <c r="L18" s="17">
        <f t="shared" si="4"/>
        <v>0</v>
      </c>
      <c r="M18" s="17">
        <f t="shared" si="4"/>
        <v>0</v>
      </c>
      <c r="N18" s="17">
        <f t="shared" si="4"/>
        <v>0</v>
      </c>
      <c r="O18" s="17">
        <f t="shared" si="4"/>
        <v>0</v>
      </c>
      <c r="P18" s="17">
        <f t="shared" si="4"/>
        <v>0</v>
      </c>
      <c r="Q18" s="17">
        <f t="shared" si="4"/>
        <v>0</v>
      </c>
    </row>
    <row r="19" spans="2:17" x14ac:dyDescent="0.45">
      <c r="B19" s="54" t="s">
        <v>20</v>
      </c>
      <c r="C19" s="11" t="s">
        <v>60</v>
      </c>
      <c r="D19" s="22"/>
      <c r="E19" s="11" t="s">
        <v>19</v>
      </c>
      <c r="F19" s="9"/>
      <c r="G19" s="17">
        <f>IFERROR(G15*G16/G9,0)</f>
        <v>0</v>
      </c>
      <c r="H19" s="17">
        <f t="shared" ref="H19:Q19" si="5">IFERROR(H15*H16/H9,0)</f>
        <v>0</v>
      </c>
      <c r="I19" s="17">
        <f t="shared" si="5"/>
        <v>0</v>
      </c>
      <c r="J19" s="17">
        <f t="shared" si="5"/>
        <v>0</v>
      </c>
      <c r="K19" s="17">
        <f t="shared" si="5"/>
        <v>0</v>
      </c>
      <c r="L19" s="17">
        <f t="shared" si="5"/>
        <v>0</v>
      </c>
      <c r="M19" s="17">
        <f t="shared" si="5"/>
        <v>0</v>
      </c>
      <c r="N19" s="17">
        <f t="shared" si="5"/>
        <v>0</v>
      </c>
      <c r="O19" s="17">
        <f t="shared" si="5"/>
        <v>0</v>
      </c>
      <c r="P19" s="17">
        <f t="shared" si="5"/>
        <v>0</v>
      </c>
      <c r="Q19" s="17">
        <f t="shared" si="5"/>
        <v>0</v>
      </c>
    </row>
    <row r="20" spans="2:17" x14ac:dyDescent="0.45">
      <c r="B20" s="54" t="s">
        <v>20</v>
      </c>
      <c r="C20" s="11" t="s">
        <v>61</v>
      </c>
      <c r="D20" s="22"/>
      <c r="E20" s="11" t="s">
        <v>19</v>
      </c>
      <c r="F20" s="9"/>
      <c r="G20" s="17">
        <f>IFERROR(G14*G17/G12,0)</f>
        <v>0</v>
      </c>
      <c r="H20" s="17">
        <f t="shared" ref="H20:Q20" si="6">IFERROR(H14*H17/H12,0)</f>
        <v>0</v>
      </c>
      <c r="I20" s="17">
        <f t="shared" si="6"/>
        <v>0</v>
      </c>
      <c r="J20" s="17">
        <f t="shared" si="6"/>
        <v>0</v>
      </c>
      <c r="K20" s="17">
        <f t="shared" si="6"/>
        <v>0</v>
      </c>
      <c r="L20" s="17">
        <f t="shared" si="6"/>
        <v>0</v>
      </c>
      <c r="M20" s="17">
        <f t="shared" si="6"/>
        <v>0</v>
      </c>
      <c r="N20" s="17">
        <f t="shared" si="6"/>
        <v>0</v>
      </c>
      <c r="O20" s="17">
        <f t="shared" si="6"/>
        <v>0</v>
      </c>
      <c r="P20" s="17">
        <f t="shared" si="6"/>
        <v>0</v>
      </c>
      <c r="Q20" s="17">
        <f t="shared" si="6"/>
        <v>0</v>
      </c>
    </row>
    <row r="21" spans="2:17" x14ac:dyDescent="0.45">
      <c r="B21" s="54" t="s">
        <v>20</v>
      </c>
      <c r="C21" s="11" t="s">
        <v>131</v>
      </c>
      <c r="D21" s="22"/>
      <c r="E21" s="11" t="s">
        <v>19</v>
      </c>
      <c r="F21" s="9"/>
      <c r="G21" s="17">
        <f>IFERROR(G15*G17/G10,0)</f>
        <v>0</v>
      </c>
      <c r="H21" s="17">
        <f t="shared" ref="H21:Q21" si="7">IFERROR(H15*H17/H10,0)</f>
        <v>0</v>
      </c>
      <c r="I21" s="17">
        <f t="shared" si="7"/>
        <v>0</v>
      </c>
      <c r="J21" s="17">
        <f t="shared" si="7"/>
        <v>0</v>
      </c>
      <c r="K21" s="17">
        <f t="shared" si="7"/>
        <v>0</v>
      </c>
      <c r="L21" s="17">
        <f t="shared" si="7"/>
        <v>0</v>
      </c>
      <c r="M21" s="17">
        <f t="shared" si="7"/>
        <v>0</v>
      </c>
      <c r="N21" s="17">
        <f t="shared" si="7"/>
        <v>0</v>
      </c>
      <c r="O21" s="17">
        <f t="shared" si="7"/>
        <v>0</v>
      </c>
      <c r="P21" s="17">
        <f t="shared" si="7"/>
        <v>0</v>
      </c>
      <c r="Q21" s="17">
        <f t="shared" si="7"/>
        <v>0</v>
      </c>
    </row>
    <row r="22" spans="2:17" x14ac:dyDescent="0.45">
      <c r="B22" s="54" t="s">
        <v>20</v>
      </c>
      <c r="C22" s="11" t="s">
        <v>23</v>
      </c>
      <c r="D22" s="22"/>
      <c r="E22" s="11" t="s">
        <v>19</v>
      </c>
      <c r="F22" s="9"/>
      <c r="G22" s="18">
        <f t="shared" ref="G22:Q22" si="8">IFERROR((G18+G19)*G9,0)</f>
        <v>0</v>
      </c>
      <c r="H22" s="18">
        <f t="shared" si="8"/>
        <v>0</v>
      </c>
      <c r="I22" s="18">
        <f t="shared" si="8"/>
        <v>0</v>
      </c>
      <c r="J22" s="18">
        <f t="shared" si="8"/>
        <v>0</v>
      </c>
      <c r="K22" s="18">
        <f t="shared" si="8"/>
        <v>0</v>
      </c>
      <c r="L22" s="18">
        <f t="shared" si="8"/>
        <v>0</v>
      </c>
      <c r="M22" s="18">
        <f t="shared" si="8"/>
        <v>0</v>
      </c>
      <c r="N22" s="18">
        <f t="shared" si="8"/>
        <v>0</v>
      </c>
      <c r="O22" s="18">
        <f t="shared" si="8"/>
        <v>0</v>
      </c>
      <c r="P22" s="18">
        <f t="shared" si="8"/>
        <v>0</v>
      </c>
      <c r="Q22" s="18">
        <f t="shared" si="8"/>
        <v>0</v>
      </c>
    </row>
    <row r="23" spans="2:17" x14ac:dyDescent="0.45">
      <c r="B23" s="54" t="s">
        <v>20</v>
      </c>
      <c r="C23" s="11" t="s">
        <v>24</v>
      </c>
      <c r="D23" s="22"/>
      <c r="E23" s="11" t="s">
        <v>19</v>
      </c>
      <c r="F23" s="9"/>
      <c r="G23" s="18">
        <f t="shared" ref="G23:Q23" si="9">IFERROR((G19+G20)*G10,0)</f>
        <v>0</v>
      </c>
      <c r="H23" s="18">
        <f t="shared" si="9"/>
        <v>0</v>
      </c>
      <c r="I23" s="18">
        <f t="shared" si="9"/>
        <v>0</v>
      </c>
      <c r="J23" s="18">
        <f t="shared" si="9"/>
        <v>0</v>
      </c>
      <c r="K23" s="18">
        <f t="shared" si="9"/>
        <v>0</v>
      </c>
      <c r="L23" s="18">
        <f t="shared" si="9"/>
        <v>0</v>
      </c>
      <c r="M23" s="18">
        <f t="shared" si="9"/>
        <v>0</v>
      </c>
      <c r="N23" s="18">
        <f t="shared" si="9"/>
        <v>0</v>
      </c>
      <c r="O23" s="18">
        <f t="shared" si="9"/>
        <v>0</v>
      </c>
      <c r="P23" s="18">
        <f t="shared" si="9"/>
        <v>0</v>
      </c>
      <c r="Q23" s="18">
        <f t="shared" si="9"/>
        <v>0</v>
      </c>
    </row>
    <row r="24" spans="2:17" x14ac:dyDescent="0.45">
      <c r="B24" s="54" t="s">
        <v>20</v>
      </c>
      <c r="C24" s="11" t="s">
        <v>3</v>
      </c>
      <c r="D24" s="22"/>
      <c r="E24" s="11" t="s">
        <v>19</v>
      </c>
      <c r="F24" s="9"/>
      <c r="G24" s="18">
        <f>IFERROR(SUM(G22:G23),0)</f>
        <v>0</v>
      </c>
      <c r="H24" s="18">
        <f>IFERROR(SUM(H22:H23),0)</f>
        <v>0</v>
      </c>
      <c r="I24" s="18">
        <f t="shared" ref="I24:Q24" si="10">IFERROR(SUM(I22:I23),0)</f>
        <v>0</v>
      </c>
      <c r="J24" s="18">
        <f t="shared" si="10"/>
        <v>0</v>
      </c>
      <c r="K24" s="18">
        <f t="shared" si="10"/>
        <v>0</v>
      </c>
      <c r="L24" s="18">
        <f t="shared" si="10"/>
        <v>0</v>
      </c>
      <c r="M24" s="18">
        <f t="shared" si="10"/>
        <v>0</v>
      </c>
      <c r="N24" s="18">
        <f t="shared" si="10"/>
        <v>0</v>
      </c>
      <c r="O24" s="18">
        <f t="shared" si="10"/>
        <v>0</v>
      </c>
      <c r="P24" s="18">
        <f t="shared" si="10"/>
        <v>0</v>
      </c>
      <c r="Q24" s="18">
        <f t="shared" si="10"/>
        <v>0</v>
      </c>
    </row>
    <row r="25" spans="2:17" x14ac:dyDescent="0.45">
      <c r="B25" s="54" t="s">
        <v>20</v>
      </c>
      <c r="C25" s="11" t="s">
        <v>62</v>
      </c>
      <c r="D25" s="22"/>
      <c r="E25" s="11" t="s">
        <v>19</v>
      </c>
      <c r="F25" s="9"/>
      <c r="G25" s="17">
        <f t="shared" ref="G25:Q25" si="11">IFERROR(G22/G9,0)</f>
        <v>0</v>
      </c>
      <c r="H25" s="17">
        <f t="shared" si="11"/>
        <v>0</v>
      </c>
      <c r="I25" s="17">
        <f t="shared" si="11"/>
        <v>0</v>
      </c>
      <c r="J25" s="17">
        <f t="shared" si="11"/>
        <v>0</v>
      </c>
      <c r="K25" s="17">
        <f t="shared" si="11"/>
        <v>0</v>
      </c>
      <c r="L25" s="17">
        <f t="shared" si="11"/>
        <v>0</v>
      </c>
      <c r="M25" s="17">
        <f t="shared" si="11"/>
        <v>0</v>
      </c>
      <c r="N25" s="17">
        <f t="shared" si="11"/>
        <v>0</v>
      </c>
      <c r="O25" s="17">
        <f t="shared" si="11"/>
        <v>0</v>
      </c>
      <c r="P25" s="17">
        <f t="shared" si="11"/>
        <v>0</v>
      </c>
      <c r="Q25" s="17">
        <f t="shared" si="11"/>
        <v>0</v>
      </c>
    </row>
    <row r="26" spans="2:17" x14ac:dyDescent="0.45">
      <c r="B26" s="54" t="s">
        <v>20</v>
      </c>
      <c r="C26" s="11" t="s">
        <v>63</v>
      </c>
      <c r="D26" s="23"/>
      <c r="E26" s="11" t="s">
        <v>19</v>
      </c>
      <c r="F26" s="9"/>
      <c r="G26" s="17">
        <f t="shared" ref="G26:Q26" si="12">IFERROR(G23/G10,0)</f>
        <v>0</v>
      </c>
      <c r="H26" s="17">
        <f t="shared" si="12"/>
        <v>0</v>
      </c>
      <c r="I26" s="17">
        <f t="shared" si="12"/>
        <v>0</v>
      </c>
      <c r="J26" s="17">
        <f t="shared" si="12"/>
        <v>0</v>
      </c>
      <c r="K26" s="17">
        <f t="shared" si="12"/>
        <v>0</v>
      </c>
      <c r="L26" s="17">
        <f t="shared" si="12"/>
        <v>0</v>
      </c>
      <c r="M26" s="17">
        <f t="shared" si="12"/>
        <v>0</v>
      </c>
      <c r="N26" s="17">
        <f t="shared" si="12"/>
        <v>0</v>
      </c>
      <c r="O26" s="17">
        <f t="shared" si="12"/>
        <v>0</v>
      </c>
      <c r="P26" s="17">
        <f t="shared" si="12"/>
        <v>0</v>
      </c>
      <c r="Q26" s="17">
        <f t="shared" si="12"/>
        <v>0</v>
      </c>
    </row>
    <row r="27" spans="2:17" x14ac:dyDescent="0.45">
      <c r="B27" s="9"/>
      <c r="C27" s="9"/>
      <c r="D27" s="9"/>
      <c r="E27" s="9"/>
      <c r="F27" s="9"/>
      <c r="G27" s="9"/>
      <c r="H27" s="9"/>
      <c r="I27" s="9"/>
      <c r="J27" s="9"/>
      <c r="K27" s="9"/>
      <c r="L27" s="9"/>
      <c r="M27" s="9"/>
      <c r="N27" s="9"/>
      <c r="O27" s="9"/>
      <c r="P27" s="9"/>
      <c r="Q27" s="9"/>
    </row>
    <row r="28" spans="2:17" x14ac:dyDescent="0.45">
      <c r="B28" s="19" t="s">
        <v>98</v>
      </c>
      <c r="C28" s="19" t="s">
        <v>128</v>
      </c>
      <c r="D28" s="19"/>
      <c r="E28" s="19" t="s">
        <v>19</v>
      </c>
      <c r="F28" s="9"/>
      <c r="G28" s="20">
        <f>G25+G26</f>
        <v>0</v>
      </c>
      <c r="H28" s="20">
        <f>H25+H26</f>
        <v>0</v>
      </c>
      <c r="I28" s="20">
        <f t="shared" ref="I28:Q28" si="13">I25+I26</f>
        <v>0</v>
      </c>
      <c r="J28" s="20">
        <f t="shared" si="13"/>
        <v>0</v>
      </c>
      <c r="K28" s="20">
        <f t="shared" si="13"/>
        <v>0</v>
      </c>
      <c r="L28" s="20">
        <f t="shared" si="13"/>
        <v>0</v>
      </c>
      <c r="M28" s="20">
        <f t="shared" si="13"/>
        <v>0</v>
      </c>
      <c r="N28" s="20">
        <f t="shared" si="13"/>
        <v>0</v>
      </c>
      <c r="O28" s="20">
        <f t="shared" si="13"/>
        <v>0</v>
      </c>
      <c r="P28" s="20">
        <f t="shared" si="13"/>
        <v>0</v>
      </c>
      <c r="Q28" s="20">
        <f t="shared" si="13"/>
        <v>0</v>
      </c>
    </row>
    <row r="32" spans="2:17" x14ac:dyDescent="0.45">
      <c r="B32" t="s">
        <v>99</v>
      </c>
    </row>
    <row r="33" spans="2:5" ht="65.25" customHeight="1" x14ac:dyDescent="0.45">
      <c r="B33" s="68" t="s">
        <v>152</v>
      </c>
      <c r="C33" s="68"/>
      <c r="D33" s="68"/>
      <c r="E33" s="68"/>
    </row>
    <row r="34" spans="2:5" ht="31.5" customHeight="1" x14ac:dyDescent="0.45">
      <c r="B34" s="68" t="s">
        <v>100</v>
      </c>
      <c r="C34" s="68"/>
      <c r="D34" s="68"/>
      <c r="E34" s="68"/>
    </row>
    <row r="35" spans="2:5" ht="17.25" customHeight="1" x14ac:dyDescent="0.45">
      <c r="B35" s="68" t="s">
        <v>101</v>
      </c>
      <c r="C35" s="68"/>
      <c r="D35" s="68"/>
      <c r="E35" s="68"/>
    </row>
    <row r="36" spans="2:5" ht="54" customHeight="1" x14ac:dyDescent="0.45">
      <c r="B36" s="68" t="s">
        <v>150</v>
      </c>
      <c r="C36" s="68"/>
      <c r="D36" s="68"/>
      <c r="E36" s="68"/>
    </row>
  </sheetData>
  <mergeCells count="8">
    <mergeCell ref="B33:E33"/>
    <mergeCell ref="B36:E36"/>
    <mergeCell ref="B34:E34"/>
    <mergeCell ref="B35:E35"/>
    <mergeCell ref="B3:B5"/>
    <mergeCell ref="D3:D5"/>
    <mergeCell ref="E3:E5"/>
    <mergeCell ref="C3:C5"/>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sheetPr>
  <dimension ref="B2:Q49"/>
  <sheetViews>
    <sheetView showGridLines="0" topLeftCell="A11" zoomScale="90" zoomScaleNormal="90" workbookViewId="0">
      <pane xSplit="6" topLeftCell="P1" activePane="topRight" state="frozen"/>
      <selection activeCell="C32" sqref="C32"/>
      <selection pane="topRight" activeCell="G32" sqref="G32:Q32"/>
    </sheetView>
  </sheetViews>
  <sheetFormatPr defaultRowHeight="14.25" x14ac:dyDescent="0.45"/>
  <cols>
    <col min="2" max="2" width="24.1328125" customWidth="1"/>
    <col min="3" max="3" width="48.265625" bestFit="1" customWidth="1"/>
    <col min="4" max="4" width="29.265625" customWidth="1"/>
    <col min="5" max="5" width="11.59765625" bestFit="1" customWidth="1"/>
    <col min="6" max="6" width="25.3984375" customWidth="1"/>
    <col min="7" max="17" width="19.59765625" customWidth="1"/>
  </cols>
  <sheetData>
    <row r="2" spans="2:17" x14ac:dyDescent="0.45">
      <c r="B2" s="1" t="s">
        <v>8</v>
      </c>
    </row>
    <row r="3" spans="2:17" ht="23.25" x14ac:dyDescent="0.45">
      <c r="B3" s="69" t="s">
        <v>15</v>
      </c>
      <c r="C3" s="69" t="s">
        <v>16</v>
      </c>
      <c r="D3" s="69" t="s">
        <v>10</v>
      </c>
      <c r="E3" s="69" t="s">
        <v>11</v>
      </c>
      <c r="F3" s="7" t="s">
        <v>125</v>
      </c>
      <c r="G3" s="8" t="s">
        <v>14</v>
      </c>
      <c r="H3" s="8" t="s">
        <v>66</v>
      </c>
      <c r="I3" s="8" t="s">
        <v>67</v>
      </c>
      <c r="J3" s="8" t="s">
        <v>68</v>
      </c>
      <c r="K3" s="8" t="s">
        <v>69</v>
      </c>
      <c r="L3" s="8" t="s">
        <v>70</v>
      </c>
      <c r="M3" s="8" t="s">
        <v>71</v>
      </c>
      <c r="N3" s="8" t="s">
        <v>72</v>
      </c>
      <c r="O3" s="8" t="s">
        <v>73</v>
      </c>
      <c r="P3" s="8" t="s">
        <v>74</v>
      </c>
      <c r="Q3" s="8" t="s">
        <v>75</v>
      </c>
    </row>
    <row r="4" spans="2:17" x14ac:dyDescent="0.45">
      <c r="B4" s="69"/>
      <c r="C4" s="69"/>
      <c r="D4" s="69"/>
      <c r="E4" s="69"/>
      <c r="F4" s="7" t="s">
        <v>12</v>
      </c>
      <c r="G4" s="10" t="s">
        <v>140</v>
      </c>
      <c r="H4" s="10" t="s">
        <v>76</v>
      </c>
      <c r="I4" s="10" t="s">
        <v>77</v>
      </c>
      <c r="J4" s="10" t="s">
        <v>78</v>
      </c>
      <c r="K4" s="10" t="s">
        <v>79</v>
      </c>
      <c r="L4" s="10" t="s">
        <v>80</v>
      </c>
      <c r="M4" s="10" t="s">
        <v>81</v>
      </c>
      <c r="N4" s="10" t="s">
        <v>82</v>
      </c>
      <c r="O4" s="10" t="s">
        <v>83</v>
      </c>
      <c r="P4" s="10" t="s">
        <v>84</v>
      </c>
      <c r="Q4" s="10" t="s">
        <v>85</v>
      </c>
    </row>
    <row r="5" spans="2:17" x14ac:dyDescent="0.45">
      <c r="B5" s="69"/>
      <c r="C5" s="69"/>
      <c r="D5" s="69"/>
      <c r="E5" s="69"/>
      <c r="F5" s="7" t="s">
        <v>92</v>
      </c>
      <c r="G5" s="7" t="s">
        <v>86</v>
      </c>
      <c r="H5" s="7" t="s">
        <v>87</v>
      </c>
      <c r="I5" s="7" t="s">
        <v>87</v>
      </c>
      <c r="J5" s="7" t="s">
        <v>88</v>
      </c>
      <c r="K5" s="7" t="s">
        <v>88</v>
      </c>
      <c r="L5" s="7" t="s">
        <v>89</v>
      </c>
      <c r="M5" s="7" t="s">
        <v>89</v>
      </c>
      <c r="N5" s="7" t="s">
        <v>90</v>
      </c>
      <c r="O5" s="7" t="s">
        <v>90</v>
      </c>
      <c r="P5" s="7" t="s">
        <v>91</v>
      </c>
      <c r="Q5" s="7" t="s">
        <v>91</v>
      </c>
    </row>
    <row r="6" spans="2:17" x14ac:dyDescent="0.45">
      <c r="B6" s="53" t="s">
        <v>17</v>
      </c>
      <c r="C6" s="13" t="s">
        <v>21</v>
      </c>
      <c r="D6" s="11" t="s">
        <v>57</v>
      </c>
      <c r="E6" s="11" t="s">
        <v>36</v>
      </c>
      <c r="F6" s="9"/>
      <c r="G6" s="12"/>
      <c r="H6" s="12"/>
      <c r="I6" s="12"/>
      <c r="J6" s="12"/>
      <c r="K6" s="12"/>
      <c r="L6" s="12"/>
      <c r="M6" s="12"/>
      <c r="N6" s="12"/>
      <c r="O6" s="12"/>
      <c r="P6" s="12"/>
      <c r="Q6" s="12"/>
    </row>
    <row r="7" spans="2:17" x14ac:dyDescent="0.45">
      <c r="B7" s="53" t="s">
        <v>17</v>
      </c>
      <c r="C7" s="13" t="s">
        <v>22</v>
      </c>
      <c r="D7" s="11" t="s">
        <v>57</v>
      </c>
      <c r="E7" s="11" t="s">
        <v>36</v>
      </c>
      <c r="F7" s="9"/>
      <c r="G7" s="12"/>
      <c r="H7" s="12"/>
      <c r="I7" s="12"/>
      <c r="J7" s="12"/>
      <c r="K7" s="12"/>
      <c r="L7" s="12"/>
      <c r="M7" s="12"/>
      <c r="N7" s="12"/>
      <c r="O7" s="12"/>
      <c r="P7" s="12"/>
      <c r="Q7" s="12"/>
    </row>
    <row r="8" spans="2:17" x14ac:dyDescent="0.45">
      <c r="B8" s="53" t="s">
        <v>17</v>
      </c>
      <c r="C8" s="13" t="s">
        <v>28</v>
      </c>
      <c r="D8" s="11" t="s">
        <v>57</v>
      </c>
      <c r="E8" s="11" t="s">
        <v>36</v>
      </c>
      <c r="G8" s="12"/>
      <c r="H8" s="12"/>
      <c r="I8" s="12"/>
      <c r="J8" s="12"/>
      <c r="K8" s="12"/>
      <c r="L8" s="12"/>
      <c r="M8" s="12"/>
      <c r="N8" s="12"/>
      <c r="O8" s="12"/>
      <c r="P8" s="12"/>
      <c r="Q8" s="12"/>
    </row>
    <row r="9" spans="2:17" x14ac:dyDescent="0.45">
      <c r="B9" s="53" t="s">
        <v>17</v>
      </c>
      <c r="C9" s="13" t="s">
        <v>29</v>
      </c>
      <c r="D9" s="11" t="s">
        <v>57</v>
      </c>
      <c r="E9" s="11" t="s">
        <v>36</v>
      </c>
      <c r="G9" s="57"/>
      <c r="H9" s="12"/>
      <c r="I9" s="12"/>
      <c r="J9" s="12"/>
      <c r="K9" s="12"/>
      <c r="L9" s="12"/>
      <c r="M9" s="12"/>
      <c r="N9" s="12"/>
      <c r="O9" s="12"/>
      <c r="P9" s="12"/>
      <c r="Q9" s="12"/>
    </row>
    <row r="10" spans="2:17" x14ac:dyDescent="0.45">
      <c r="B10" s="53" t="s">
        <v>17</v>
      </c>
      <c r="C10" s="13" t="s">
        <v>43</v>
      </c>
      <c r="D10" s="11" t="s">
        <v>57</v>
      </c>
      <c r="E10" s="11" t="s">
        <v>19</v>
      </c>
      <c r="G10" s="59"/>
      <c r="H10" s="55"/>
      <c r="I10" s="59"/>
      <c r="J10" s="24"/>
      <c r="K10" s="59"/>
      <c r="L10" s="24"/>
      <c r="M10" s="59"/>
      <c r="N10" s="24"/>
      <c r="O10" s="59"/>
      <c r="P10" s="24"/>
      <c r="Q10" s="59"/>
    </row>
    <row r="11" spans="2:17" x14ac:dyDescent="0.45">
      <c r="B11" s="53" t="s">
        <v>17</v>
      </c>
      <c r="C11" s="13" t="s">
        <v>44</v>
      </c>
      <c r="D11" s="11" t="s">
        <v>57</v>
      </c>
      <c r="E11" s="11" t="s">
        <v>19</v>
      </c>
      <c r="G11" s="59"/>
      <c r="H11" s="55"/>
      <c r="I11" s="59"/>
      <c r="J11" s="24"/>
      <c r="K11" s="59"/>
      <c r="L11" s="24"/>
      <c r="M11" s="59"/>
      <c r="N11" s="24"/>
      <c r="O11" s="59"/>
      <c r="P11" s="24"/>
      <c r="Q11" s="59"/>
    </row>
    <row r="12" spans="2:17" x14ac:dyDescent="0.45">
      <c r="B12" s="53" t="s">
        <v>17</v>
      </c>
      <c r="C12" s="13" t="s">
        <v>45</v>
      </c>
      <c r="D12" s="11" t="s">
        <v>57</v>
      </c>
      <c r="E12" s="11" t="s">
        <v>19</v>
      </c>
      <c r="G12" s="59"/>
      <c r="H12" s="55"/>
      <c r="I12" s="59"/>
      <c r="J12" s="24"/>
      <c r="K12" s="59"/>
      <c r="L12" s="24"/>
      <c r="M12" s="59"/>
      <c r="N12" s="24"/>
      <c r="O12" s="59"/>
      <c r="P12" s="24"/>
      <c r="Q12" s="59"/>
    </row>
    <row r="13" spans="2:17" x14ac:dyDescent="0.45">
      <c r="B13" s="53" t="s">
        <v>17</v>
      </c>
      <c r="C13" s="13" t="s">
        <v>46</v>
      </c>
      <c r="D13" s="11" t="s">
        <v>57</v>
      </c>
      <c r="E13" s="11" t="s">
        <v>19</v>
      </c>
      <c r="G13" s="59"/>
      <c r="H13" s="55"/>
      <c r="I13" s="59"/>
      <c r="J13" s="24"/>
      <c r="K13" s="59"/>
      <c r="L13" s="24"/>
      <c r="M13" s="59"/>
      <c r="N13" s="24"/>
      <c r="O13" s="59"/>
      <c r="P13" s="24"/>
      <c r="Q13" s="59"/>
    </row>
    <row r="14" spans="2:17" x14ac:dyDescent="0.45">
      <c r="B14" s="53" t="s">
        <v>17</v>
      </c>
      <c r="C14" s="13" t="s">
        <v>47</v>
      </c>
      <c r="D14" s="11" t="s">
        <v>57</v>
      </c>
      <c r="E14" s="11" t="s">
        <v>19</v>
      </c>
      <c r="G14" s="59"/>
      <c r="H14" s="55"/>
      <c r="I14" s="59"/>
      <c r="J14" s="24"/>
      <c r="K14" s="59"/>
      <c r="L14" s="24"/>
      <c r="M14" s="59"/>
      <c r="N14" s="24"/>
      <c r="O14" s="59"/>
      <c r="P14" s="24"/>
      <c r="Q14" s="59"/>
    </row>
    <row r="15" spans="2:17" x14ac:dyDescent="0.45">
      <c r="B15" s="53" t="s">
        <v>17</v>
      </c>
      <c r="C15" s="13" t="s">
        <v>48</v>
      </c>
      <c r="D15" s="11" t="s">
        <v>57</v>
      </c>
      <c r="E15" s="11" t="s">
        <v>19</v>
      </c>
      <c r="G15" s="59"/>
      <c r="H15" s="55"/>
      <c r="I15" s="59"/>
      <c r="J15" s="24"/>
      <c r="K15" s="59"/>
      <c r="L15" s="24"/>
      <c r="M15" s="59"/>
      <c r="N15" s="24"/>
      <c r="O15" s="59"/>
      <c r="P15" s="24"/>
      <c r="Q15" s="59"/>
    </row>
    <row r="16" spans="2:17" x14ac:dyDescent="0.45">
      <c r="B16" s="53" t="s">
        <v>17</v>
      </c>
      <c r="C16" s="13" t="s">
        <v>49</v>
      </c>
      <c r="D16" s="11" t="s">
        <v>57</v>
      </c>
      <c r="E16" s="11" t="s">
        <v>19</v>
      </c>
      <c r="G16" s="60"/>
      <c r="H16" s="56"/>
      <c r="I16" s="60"/>
      <c r="J16" s="12"/>
      <c r="K16" s="60"/>
      <c r="L16" s="12"/>
      <c r="M16" s="60"/>
      <c r="N16" s="12"/>
      <c r="O16" s="60"/>
      <c r="P16" s="12"/>
      <c r="Q16" s="60"/>
    </row>
    <row r="17" spans="2:17" x14ac:dyDescent="0.45">
      <c r="B17" s="53" t="s">
        <v>17</v>
      </c>
      <c r="C17" s="13" t="s">
        <v>50</v>
      </c>
      <c r="D17" s="11" t="s">
        <v>58</v>
      </c>
      <c r="E17" s="11" t="s">
        <v>19</v>
      </c>
      <c r="G17" s="58"/>
      <c r="H17" s="59"/>
      <c r="I17" s="24"/>
      <c r="J17" s="59"/>
      <c r="K17" s="24"/>
      <c r="L17" s="59"/>
      <c r="M17" s="24"/>
      <c r="N17" s="59"/>
      <c r="O17" s="24"/>
      <c r="P17" s="59"/>
      <c r="Q17" s="24"/>
    </row>
    <row r="18" spans="2:17" x14ac:dyDescent="0.45">
      <c r="B18" s="53" t="s">
        <v>17</v>
      </c>
      <c r="C18" s="13" t="s">
        <v>51</v>
      </c>
      <c r="D18" s="11" t="s">
        <v>58</v>
      </c>
      <c r="E18" s="11" t="s">
        <v>19</v>
      </c>
      <c r="G18" s="24"/>
      <c r="H18" s="59"/>
      <c r="I18" s="24"/>
      <c r="J18" s="59"/>
      <c r="K18" s="24"/>
      <c r="L18" s="59"/>
      <c r="M18" s="24"/>
      <c r="N18" s="59"/>
      <c r="O18" s="24"/>
      <c r="P18" s="59"/>
      <c r="Q18" s="24"/>
    </row>
    <row r="19" spans="2:17" x14ac:dyDescent="0.45">
      <c r="B19" s="53" t="s">
        <v>17</v>
      </c>
      <c r="C19" s="13" t="s">
        <v>52</v>
      </c>
      <c r="D19" s="11" t="s">
        <v>58</v>
      </c>
      <c r="E19" s="11" t="s">
        <v>19</v>
      </c>
      <c r="G19" s="24"/>
      <c r="H19" s="59"/>
      <c r="I19" s="24"/>
      <c r="J19" s="59"/>
      <c r="K19" s="24"/>
      <c r="L19" s="59"/>
      <c r="M19" s="24"/>
      <c r="N19" s="59"/>
      <c r="O19" s="24"/>
      <c r="P19" s="59"/>
      <c r="Q19" s="24"/>
    </row>
    <row r="20" spans="2:17" x14ac:dyDescent="0.45">
      <c r="B20" s="53" t="s">
        <v>17</v>
      </c>
      <c r="C20" s="13" t="s">
        <v>53</v>
      </c>
      <c r="D20" s="11" t="s">
        <v>58</v>
      </c>
      <c r="E20" s="11" t="s">
        <v>19</v>
      </c>
      <c r="G20" s="24"/>
      <c r="H20" s="59"/>
      <c r="I20" s="24"/>
      <c r="J20" s="59"/>
      <c r="K20" s="24"/>
      <c r="L20" s="59"/>
      <c r="M20" s="24"/>
      <c r="N20" s="59"/>
      <c r="O20" s="24"/>
      <c r="P20" s="59"/>
      <c r="Q20" s="24"/>
    </row>
    <row r="21" spans="2:17" x14ac:dyDescent="0.45">
      <c r="B21" s="53" t="s">
        <v>17</v>
      </c>
      <c r="C21" s="13" t="s">
        <v>54</v>
      </c>
      <c r="D21" s="11" t="s">
        <v>58</v>
      </c>
      <c r="E21" s="11" t="s">
        <v>19</v>
      </c>
      <c r="G21" s="24"/>
      <c r="H21" s="59"/>
      <c r="I21" s="24"/>
      <c r="J21" s="59"/>
      <c r="K21" s="24"/>
      <c r="L21" s="59"/>
      <c r="M21" s="24"/>
      <c r="N21" s="59"/>
      <c r="O21" s="24"/>
      <c r="P21" s="59"/>
      <c r="Q21" s="24"/>
    </row>
    <row r="22" spans="2:17" x14ac:dyDescent="0.45">
      <c r="B22" s="53" t="s">
        <v>17</v>
      </c>
      <c r="C22" s="13" t="s">
        <v>55</v>
      </c>
      <c r="D22" s="11" t="s">
        <v>58</v>
      </c>
      <c r="E22" s="11" t="s">
        <v>19</v>
      </c>
      <c r="G22" s="24"/>
      <c r="H22" s="59"/>
      <c r="I22" s="24"/>
      <c r="J22" s="59"/>
      <c r="K22" s="24"/>
      <c r="L22" s="59"/>
      <c r="M22" s="24"/>
      <c r="N22" s="59"/>
      <c r="O22" s="24"/>
      <c r="P22" s="59"/>
      <c r="Q22" s="24"/>
    </row>
    <row r="23" spans="2:17" x14ac:dyDescent="0.45">
      <c r="B23" s="53" t="s">
        <v>17</v>
      </c>
      <c r="C23" s="13" t="s">
        <v>56</v>
      </c>
      <c r="D23" s="11" t="s">
        <v>58</v>
      </c>
      <c r="E23" s="11" t="s">
        <v>19</v>
      </c>
      <c r="G23" s="12"/>
      <c r="H23" s="60"/>
      <c r="I23" s="12"/>
      <c r="J23" s="60"/>
      <c r="K23" s="12"/>
      <c r="L23" s="60"/>
      <c r="M23" s="12"/>
      <c r="N23" s="60"/>
      <c r="O23" s="12"/>
      <c r="P23" s="60"/>
      <c r="Q23" s="12"/>
    </row>
    <row r="24" spans="2:17" x14ac:dyDescent="0.45">
      <c r="B24" s="53" t="s">
        <v>17</v>
      </c>
      <c r="C24" s="13" t="s">
        <v>142</v>
      </c>
      <c r="D24" s="11" t="s">
        <v>39</v>
      </c>
      <c r="E24" s="11" t="s">
        <v>40</v>
      </c>
      <c r="G24" s="12">
        <v>12</v>
      </c>
      <c r="H24" s="12">
        <v>12</v>
      </c>
      <c r="I24" s="12">
        <v>12</v>
      </c>
      <c r="J24" s="12">
        <v>12</v>
      </c>
      <c r="K24" s="12">
        <v>12</v>
      </c>
      <c r="L24" s="12">
        <v>12</v>
      </c>
      <c r="M24" s="12">
        <v>12</v>
      </c>
      <c r="N24" s="12">
        <v>12</v>
      </c>
      <c r="O24" s="12">
        <v>12</v>
      </c>
      <c r="P24" s="12">
        <v>12</v>
      </c>
      <c r="Q24" s="12">
        <v>12</v>
      </c>
    </row>
    <row r="25" spans="2:17" ht="42.4" customHeight="1" x14ac:dyDescent="0.45"/>
    <row r="26" spans="2:17" x14ac:dyDescent="0.45">
      <c r="B26" s="54" t="s">
        <v>20</v>
      </c>
      <c r="C26" s="11" t="s">
        <v>25</v>
      </c>
      <c r="D26" s="70"/>
      <c r="E26" s="11" t="s">
        <v>27</v>
      </c>
      <c r="G26" s="16" t="str">
        <f t="shared" ref="G26:Q27" si="0">IFERROR(G6/SUM(G$6:G$7),"")</f>
        <v/>
      </c>
      <c r="H26" s="16" t="str">
        <f t="shared" si="0"/>
        <v/>
      </c>
      <c r="I26" s="16" t="str">
        <f t="shared" si="0"/>
        <v/>
      </c>
      <c r="J26" s="16" t="str">
        <f t="shared" si="0"/>
        <v/>
      </c>
      <c r="K26" s="16" t="str">
        <f t="shared" si="0"/>
        <v/>
      </c>
      <c r="L26" s="16" t="str">
        <f t="shared" si="0"/>
        <v/>
      </c>
      <c r="M26" s="16" t="str">
        <f t="shared" si="0"/>
        <v/>
      </c>
      <c r="N26" s="16" t="str">
        <f t="shared" si="0"/>
        <v/>
      </c>
      <c r="O26" s="16" t="str">
        <f t="shared" si="0"/>
        <v/>
      </c>
      <c r="P26" s="16" t="str">
        <f t="shared" si="0"/>
        <v/>
      </c>
      <c r="Q26" s="16" t="str">
        <f t="shared" si="0"/>
        <v/>
      </c>
    </row>
    <row r="27" spans="2:17" x14ac:dyDescent="0.45">
      <c r="B27" s="54" t="s">
        <v>20</v>
      </c>
      <c r="C27" s="11" t="s">
        <v>26</v>
      </c>
      <c r="D27" s="71"/>
      <c r="E27" s="11" t="s">
        <v>27</v>
      </c>
      <c r="G27" s="16" t="str">
        <f t="shared" si="0"/>
        <v/>
      </c>
      <c r="H27" s="16" t="str">
        <f t="shared" si="0"/>
        <v/>
      </c>
      <c r="I27" s="16" t="str">
        <f t="shared" si="0"/>
        <v/>
      </c>
      <c r="J27" s="16" t="str">
        <f t="shared" si="0"/>
        <v/>
      </c>
      <c r="K27" s="16" t="str">
        <f t="shared" si="0"/>
        <v/>
      </c>
      <c r="L27" s="16" t="str">
        <f t="shared" si="0"/>
        <v/>
      </c>
      <c r="M27" s="16" t="str">
        <f t="shared" si="0"/>
        <v/>
      </c>
      <c r="N27" s="16" t="str">
        <f t="shared" si="0"/>
        <v/>
      </c>
      <c r="O27" s="16" t="str">
        <f t="shared" si="0"/>
        <v/>
      </c>
      <c r="P27" s="16" t="str">
        <f t="shared" si="0"/>
        <v/>
      </c>
      <c r="Q27" s="16" t="str">
        <f t="shared" si="0"/>
        <v/>
      </c>
    </row>
    <row r="28" spans="2:17" x14ac:dyDescent="0.45">
      <c r="B28" s="54" t="s">
        <v>20</v>
      </c>
      <c r="C28" s="11" t="s">
        <v>30</v>
      </c>
      <c r="D28" s="71"/>
      <c r="E28" s="11" t="s">
        <v>19</v>
      </c>
      <c r="F28" s="9"/>
      <c r="G28" s="25">
        <f t="shared" ref="G28:Q28" si="1">((G10+G17)*G6*G$24)</f>
        <v>0</v>
      </c>
      <c r="H28" s="25">
        <f t="shared" si="1"/>
        <v>0</v>
      </c>
      <c r="I28" s="25">
        <f t="shared" si="1"/>
        <v>0</v>
      </c>
      <c r="J28" s="25">
        <f t="shared" si="1"/>
        <v>0</v>
      </c>
      <c r="K28" s="25">
        <f t="shared" si="1"/>
        <v>0</v>
      </c>
      <c r="L28" s="25">
        <f t="shared" si="1"/>
        <v>0</v>
      </c>
      <c r="M28" s="25">
        <f t="shared" si="1"/>
        <v>0</v>
      </c>
      <c r="N28" s="25">
        <f t="shared" si="1"/>
        <v>0</v>
      </c>
      <c r="O28" s="25">
        <f t="shared" si="1"/>
        <v>0</v>
      </c>
      <c r="P28" s="25">
        <f t="shared" si="1"/>
        <v>0</v>
      </c>
      <c r="Q28" s="25">
        <f t="shared" si="1"/>
        <v>0</v>
      </c>
    </row>
    <row r="29" spans="2:17" x14ac:dyDescent="0.45">
      <c r="B29" s="54" t="s">
        <v>20</v>
      </c>
      <c r="C29" s="11" t="s">
        <v>31</v>
      </c>
      <c r="D29" s="71"/>
      <c r="E29" s="11" t="s">
        <v>19</v>
      </c>
      <c r="F29" s="9"/>
      <c r="G29" s="25">
        <f t="shared" ref="G29:Q29" si="2">(G11+G18)*G7*G$24</f>
        <v>0</v>
      </c>
      <c r="H29" s="25">
        <f t="shared" si="2"/>
        <v>0</v>
      </c>
      <c r="I29" s="25">
        <f t="shared" si="2"/>
        <v>0</v>
      </c>
      <c r="J29" s="25">
        <f t="shared" si="2"/>
        <v>0</v>
      </c>
      <c r="K29" s="25">
        <f t="shared" si="2"/>
        <v>0</v>
      </c>
      <c r="L29" s="25">
        <f t="shared" si="2"/>
        <v>0</v>
      </c>
      <c r="M29" s="25">
        <f t="shared" si="2"/>
        <v>0</v>
      </c>
      <c r="N29" s="25">
        <f t="shared" si="2"/>
        <v>0</v>
      </c>
      <c r="O29" s="25">
        <f t="shared" si="2"/>
        <v>0</v>
      </c>
      <c r="P29" s="25">
        <f t="shared" si="2"/>
        <v>0</v>
      </c>
      <c r="Q29" s="25">
        <f t="shared" si="2"/>
        <v>0</v>
      </c>
    </row>
    <row r="30" spans="2:17" x14ac:dyDescent="0.45">
      <c r="B30" s="54" t="s">
        <v>20</v>
      </c>
      <c r="C30" s="11" t="s">
        <v>32</v>
      </c>
      <c r="D30" s="71"/>
      <c r="E30" s="11" t="s">
        <v>19</v>
      </c>
      <c r="F30" s="9"/>
      <c r="G30" s="25">
        <f t="shared" ref="G30:Q31" si="3">G6*(G12+G19)*G$24</f>
        <v>0</v>
      </c>
      <c r="H30" s="25">
        <f t="shared" si="3"/>
        <v>0</v>
      </c>
      <c r="I30" s="25">
        <f t="shared" si="3"/>
        <v>0</v>
      </c>
      <c r="J30" s="25">
        <f t="shared" si="3"/>
        <v>0</v>
      </c>
      <c r="K30" s="25">
        <f t="shared" si="3"/>
        <v>0</v>
      </c>
      <c r="L30" s="25">
        <f t="shared" si="3"/>
        <v>0</v>
      </c>
      <c r="M30" s="25">
        <f t="shared" si="3"/>
        <v>0</v>
      </c>
      <c r="N30" s="25">
        <f t="shared" si="3"/>
        <v>0</v>
      </c>
      <c r="O30" s="25">
        <f t="shared" si="3"/>
        <v>0</v>
      </c>
      <c r="P30" s="25">
        <f t="shared" si="3"/>
        <v>0</v>
      </c>
      <c r="Q30" s="25">
        <f t="shared" si="3"/>
        <v>0</v>
      </c>
    </row>
    <row r="31" spans="2:17" x14ac:dyDescent="0.45">
      <c r="B31" s="54" t="s">
        <v>20</v>
      </c>
      <c r="C31" s="11" t="s">
        <v>33</v>
      </c>
      <c r="D31" s="71"/>
      <c r="E31" s="11" t="s">
        <v>19</v>
      </c>
      <c r="F31" s="9"/>
      <c r="G31" s="25">
        <f t="shared" si="3"/>
        <v>0</v>
      </c>
      <c r="H31" s="25">
        <f t="shared" si="3"/>
        <v>0</v>
      </c>
      <c r="I31" s="25">
        <f t="shared" si="3"/>
        <v>0</v>
      </c>
      <c r="J31" s="25">
        <f t="shared" si="3"/>
        <v>0</v>
      </c>
      <c r="K31" s="25">
        <f t="shared" si="3"/>
        <v>0</v>
      </c>
      <c r="L31" s="25">
        <f t="shared" si="3"/>
        <v>0</v>
      </c>
      <c r="M31" s="25">
        <f t="shared" si="3"/>
        <v>0</v>
      </c>
      <c r="N31" s="25">
        <f t="shared" si="3"/>
        <v>0</v>
      </c>
      <c r="O31" s="25">
        <f t="shared" si="3"/>
        <v>0</v>
      </c>
      <c r="P31" s="25">
        <f t="shared" si="3"/>
        <v>0</v>
      </c>
      <c r="Q31" s="25">
        <f t="shared" si="3"/>
        <v>0</v>
      </c>
    </row>
    <row r="32" spans="2:17" x14ac:dyDescent="0.45">
      <c r="B32" s="54" t="s">
        <v>20</v>
      </c>
      <c r="C32" s="11" t="s">
        <v>34</v>
      </c>
      <c r="D32" s="71"/>
      <c r="E32" s="11" t="s">
        <v>19</v>
      </c>
      <c r="F32" s="9"/>
      <c r="G32" s="25">
        <f t="shared" ref="G32:Q32" si="4">G8*(G21+G14)*G$24</f>
        <v>0</v>
      </c>
      <c r="H32" s="25">
        <f t="shared" si="4"/>
        <v>0</v>
      </c>
      <c r="I32" s="25">
        <f t="shared" si="4"/>
        <v>0</v>
      </c>
      <c r="J32" s="25">
        <f t="shared" si="4"/>
        <v>0</v>
      </c>
      <c r="K32" s="25">
        <f t="shared" si="4"/>
        <v>0</v>
      </c>
      <c r="L32" s="25">
        <f t="shared" si="4"/>
        <v>0</v>
      </c>
      <c r="M32" s="25">
        <f t="shared" si="4"/>
        <v>0</v>
      </c>
      <c r="N32" s="25">
        <f t="shared" si="4"/>
        <v>0</v>
      </c>
      <c r="O32" s="25">
        <f t="shared" si="4"/>
        <v>0</v>
      </c>
      <c r="P32" s="25">
        <f t="shared" si="4"/>
        <v>0</v>
      </c>
      <c r="Q32" s="25">
        <f t="shared" si="4"/>
        <v>0</v>
      </c>
    </row>
    <row r="33" spans="2:17" x14ac:dyDescent="0.45">
      <c r="B33" s="54" t="s">
        <v>20</v>
      </c>
      <c r="C33" s="11" t="s">
        <v>35</v>
      </c>
      <c r="D33" s="71"/>
      <c r="E33" s="11" t="s">
        <v>19</v>
      </c>
      <c r="F33" s="9"/>
      <c r="G33" s="25">
        <f t="shared" ref="G33:Q33" si="5">G9*(G15+G22)*G$24</f>
        <v>0</v>
      </c>
      <c r="H33" s="25">
        <f t="shared" si="5"/>
        <v>0</v>
      </c>
      <c r="I33" s="25">
        <f t="shared" si="5"/>
        <v>0</v>
      </c>
      <c r="J33" s="25">
        <f t="shared" si="5"/>
        <v>0</v>
      </c>
      <c r="K33" s="25">
        <f t="shared" si="5"/>
        <v>0</v>
      </c>
      <c r="L33" s="25">
        <f t="shared" si="5"/>
        <v>0</v>
      </c>
      <c r="M33" s="25">
        <f t="shared" si="5"/>
        <v>0</v>
      </c>
      <c r="N33" s="25">
        <f t="shared" si="5"/>
        <v>0</v>
      </c>
      <c r="O33" s="25">
        <f t="shared" si="5"/>
        <v>0</v>
      </c>
      <c r="P33" s="25">
        <f t="shared" si="5"/>
        <v>0</v>
      </c>
      <c r="Q33" s="25">
        <f t="shared" si="5"/>
        <v>0</v>
      </c>
    </row>
    <row r="34" spans="2:17" x14ac:dyDescent="0.45">
      <c r="B34" s="54" t="s">
        <v>20</v>
      </c>
      <c r="C34" s="11" t="s">
        <v>41</v>
      </c>
      <c r="D34" s="71"/>
      <c r="E34" s="11" t="s">
        <v>19</v>
      </c>
      <c r="F34" s="9"/>
      <c r="G34" s="25">
        <f>IFERROR((G$16+G$23)*G26,0)</f>
        <v>0</v>
      </c>
      <c r="H34" s="25">
        <f t="shared" ref="H34:Q35" si="6">IFERROR((H$16+H$23)*H26,0)</f>
        <v>0</v>
      </c>
      <c r="I34" s="25">
        <f t="shared" si="6"/>
        <v>0</v>
      </c>
      <c r="J34" s="25">
        <f t="shared" si="6"/>
        <v>0</v>
      </c>
      <c r="K34" s="25">
        <f t="shared" si="6"/>
        <v>0</v>
      </c>
      <c r="L34" s="25">
        <f t="shared" si="6"/>
        <v>0</v>
      </c>
      <c r="M34" s="25">
        <f t="shared" si="6"/>
        <v>0</v>
      </c>
      <c r="N34" s="25">
        <f t="shared" si="6"/>
        <v>0</v>
      </c>
      <c r="O34" s="25">
        <f t="shared" si="6"/>
        <v>0</v>
      </c>
      <c r="P34" s="25">
        <f t="shared" si="6"/>
        <v>0</v>
      </c>
      <c r="Q34" s="25">
        <f t="shared" si="6"/>
        <v>0</v>
      </c>
    </row>
    <row r="35" spans="2:17" x14ac:dyDescent="0.45">
      <c r="B35" s="54" t="s">
        <v>20</v>
      </c>
      <c r="C35" s="11" t="s">
        <v>42</v>
      </c>
      <c r="D35" s="71"/>
      <c r="E35" s="11" t="s">
        <v>19</v>
      </c>
      <c r="F35" s="9"/>
      <c r="G35" s="25">
        <f>IFERROR((G$16+G$23)*G27,0)</f>
        <v>0</v>
      </c>
      <c r="H35" s="25">
        <f t="shared" si="6"/>
        <v>0</v>
      </c>
      <c r="I35" s="25">
        <f t="shared" si="6"/>
        <v>0</v>
      </c>
      <c r="J35" s="25">
        <f t="shared" si="6"/>
        <v>0</v>
      </c>
      <c r="K35" s="25">
        <f t="shared" si="6"/>
        <v>0</v>
      </c>
      <c r="L35" s="25">
        <f t="shared" si="6"/>
        <v>0</v>
      </c>
      <c r="M35" s="25">
        <f t="shared" si="6"/>
        <v>0</v>
      </c>
      <c r="N35" s="25">
        <f t="shared" si="6"/>
        <v>0</v>
      </c>
      <c r="O35" s="25">
        <f t="shared" si="6"/>
        <v>0</v>
      </c>
      <c r="P35" s="25">
        <f t="shared" si="6"/>
        <v>0</v>
      </c>
      <c r="Q35" s="25">
        <f t="shared" si="6"/>
        <v>0</v>
      </c>
    </row>
    <row r="36" spans="2:17" x14ac:dyDescent="0.45">
      <c r="B36" s="54" t="s">
        <v>20</v>
      </c>
      <c r="C36" s="11" t="s">
        <v>37</v>
      </c>
      <c r="D36" s="71"/>
      <c r="E36" s="11" t="s">
        <v>19</v>
      </c>
      <c r="F36" s="9"/>
      <c r="G36" s="25">
        <f>IFERROR(G28+G30+G32+G34,0)</f>
        <v>0</v>
      </c>
      <c r="H36" s="25">
        <f t="shared" ref="H36:Q37" si="7">IFERROR(H28+H30+H32+H34,0)</f>
        <v>0</v>
      </c>
      <c r="I36" s="25">
        <f t="shared" si="7"/>
        <v>0</v>
      </c>
      <c r="J36" s="25">
        <f t="shared" si="7"/>
        <v>0</v>
      </c>
      <c r="K36" s="25">
        <f t="shared" si="7"/>
        <v>0</v>
      </c>
      <c r="L36" s="25">
        <f t="shared" si="7"/>
        <v>0</v>
      </c>
      <c r="M36" s="25">
        <f t="shared" si="7"/>
        <v>0</v>
      </c>
      <c r="N36" s="25">
        <f t="shared" si="7"/>
        <v>0</v>
      </c>
      <c r="O36" s="25">
        <f t="shared" si="7"/>
        <v>0</v>
      </c>
      <c r="P36" s="25">
        <f t="shared" si="7"/>
        <v>0</v>
      </c>
      <c r="Q36" s="25">
        <f t="shared" si="7"/>
        <v>0</v>
      </c>
    </row>
    <row r="37" spans="2:17" x14ac:dyDescent="0.45">
      <c r="B37" s="54" t="s">
        <v>20</v>
      </c>
      <c r="C37" s="11" t="s">
        <v>38</v>
      </c>
      <c r="D37" s="71"/>
      <c r="E37" s="11" t="s">
        <v>19</v>
      </c>
      <c r="F37" s="9"/>
      <c r="G37" s="25">
        <f>IFERROR(G29+G31+G33+G35,0)</f>
        <v>0</v>
      </c>
      <c r="H37" s="25">
        <f t="shared" si="7"/>
        <v>0</v>
      </c>
      <c r="I37" s="25">
        <f t="shared" si="7"/>
        <v>0</v>
      </c>
      <c r="J37" s="25">
        <f t="shared" si="7"/>
        <v>0</v>
      </c>
      <c r="K37" s="25">
        <f t="shared" si="7"/>
        <v>0</v>
      </c>
      <c r="L37" s="25">
        <f t="shared" si="7"/>
        <v>0</v>
      </c>
      <c r="M37" s="25">
        <f t="shared" si="7"/>
        <v>0</v>
      </c>
      <c r="N37" s="25">
        <f t="shared" si="7"/>
        <v>0</v>
      </c>
      <c r="O37" s="25">
        <f t="shared" si="7"/>
        <v>0</v>
      </c>
      <c r="P37" s="25">
        <f t="shared" si="7"/>
        <v>0</v>
      </c>
      <c r="Q37" s="25">
        <f t="shared" si="7"/>
        <v>0</v>
      </c>
    </row>
    <row r="38" spans="2:17" x14ac:dyDescent="0.45">
      <c r="B38" s="54" t="s">
        <v>20</v>
      </c>
      <c r="C38" s="11" t="s">
        <v>64</v>
      </c>
      <c r="D38" s="71"/>
      <c r="E38" s="11" t="s">
        <v>19</v>
      </c>
      <c r="F38" s="9"/>
      <c r="G38" s="25">
        <f t="shared" ref="G38:Q39" si="8">IFERROR(G36/G6,0)</f>
        <v>0</v>
      </c>
      <c r="H38" s="25">
        <f t="shared" si="8"/>
        <v>0</v>
      </c>
      <c r="I38" s="25">
        <f t="shared" si="8"/>
        <v>0</v>
      </c>
      <c r="J38" s="25">
        <f t="shared" si="8"/>
        <v>0</v>
      </c>
      <c r="K38" s="25">
        <f t="shared" si="8"/>
        <v>0</v>
      </c>
      <c r="L38" s="25">
        <f t="shared" si="8"/>
        <v>0</v>
      </c>
      <c r="M38" s="25">
        <f t="shared" si="8"/>
        <v>0</v>
      </c>
      <c r="N38" s="25">
        <f t="shared" si="8"/>
        <v>0</v>
      </c>
      <c r="O38" s="25">
        <f t="shared" si="8"/>
        <v>0</v>
      </c>
      <c r="P38" s="25">
        <f t="shared" si="8"/>
        <v>0</v>
      </c>
      <c r="Q38" s="25">
        <f t="shared" si="8"/>
        <v>0</v>
      </c>
    </row>
    <row r="39" spans="2:17" x14ac:dyDescent="0.45">
      <c r="B39" s="54" t="s">
        <v>20</v>
      </c>
      <c r="C39" s="11" t="s">
        <v>65</v>
      </c>
      <c r="D39" s="72"/>
      <c r="E39" s="11" t="s">
        <v>19</v>
      </c>
      <c r="F39" s="9"/>
      <c r="G39" s="25">
        <f t="shared" si="8"/>
        <v>0</v>
      </c>
      <c r="H39" s="25">
        <f t="shared" si="8"/>
        <v>0</v>
      </c>
      <c r="I39" s="25">
        <f t="shared" si="8"/>
        <v>0</v>
      </c>
      <c r="J39" s="25">
        <f t="shared" si="8"/>
        <v>0</v>
      </c>
      <c r="K39" s="25">
        <f t="shared" si="8"/>
        <v>0</v>
      </c>
      <c r="L39" s="25">
        <f t="shared" si="8"/>
        <v>0</v>
      </c>
      <c r="M39" s="25">
        <f t="shared" si="8"/>
        <v>0</v>
      </c>
      <c r="N39" s="25">
        <f t="shared" si="8"/>
        <v>0</v>
      </c>
      <c r="O39" s="25">
        <f t="shared" si="8"/>
        <v>0</v>
      </c>
      <c r="P39" s="25">
        <f t="shared" si="8"/>
        <v>0</v>
      </c>
      <c r="Q39" s="25">
        <f t="shared" si="8"/>
        <v>0</v>
      </c>
    </row>
    <row r="41" spans="2:17" x14ac:dyDescent="0.45">
      <c r="B41" s="19" t="s">
        <v>98</v>
      </c>
      <c r="C41" s="19" t="s">
        <v>129</v>
      </c>
      <c r="D41" s="19"/>
      <c r="E41" s="19" t="s">
        <v>19</v>
      </c>
      <c r="F41" s="9"/>
      <c r="G41" s="20">
        <f>G38+G39</f>
        <v>0</v>
      </c>
      <c r="H41" s="20">
        <f t="shared" ref="H41:Q41" si="9">H38+H39</f>
        <v>0</v>
      </c>
      <c r="I41" s="20">
        <f t="shared" si="9"/>
        <v>0</v>
      </c>
      <c r="J41" s="20">
        <f t="shared" si="9"/>
        <v>0</v>
      </c>
      <c r="K41" s="20">
        <f t="shared" si="9"/>
        <v>0</v>
      </c>
      <c r="L41" s="20">
        <f t="shared" si="9"/>
        <v>0</v>
      </c>
      <c r="M41" s="20">
        <f t="shared" si="9"/>
        <v>0</v>
      </c>
      <c r="N41" s="20">
        <f t="shared" si="9"/>
        <v>0</v>
      </c>
      <c r="O41" s="20">
        <f t="shared" si="9"/>
        <v>0</v>
      </c>
      <c r="P41" s="20">
        <f t="shared" si="9"/>
        <v>0</v>
      </c>
      <c r="Q41" s="20">
        <f t="shared" si="9"/>
        <v>0</v>
      </c>
    </row>
    <row r="45" spans="2:17" x14ac:dyDescent="0.45">
      <c r="B45" t="s">
        <v>99</v>
      </c>
    </row>
    <row r="46" spans="2:17" ht="28.5" customHeight="1" x14ac:dyDescent="0.45">
      <c r="B46" s="68" t="s">
        <v>146</v>
      </c>
      <c r="C46" s="68"/>
      <c r="D46" s="68"/>
      <c r="E46" s="68"/>
    </row>
    <row r="47" spans="2:17" x14ac:dyDescent="0.45">
      <c r="B47" t="s">
        <v>143</v>
      </c>
    </row>
    <row r="48" spans="2:17" x14ac:dyDescent="0.45">
      <c r="B48" t="s">
        <v>144</v>
      </c>
    </row>
    <row r="49" spans="2:2" x14ac:dyDescent="0.45">
      <c r="B49" t="s">
        <v>145</v>
      </c>
    </row>
  </sheetData>
  <mergeCells count="6">
    <mergeCell ref="B46:E46"/>
    <mergeCell ref="D26:D39"/>
    <mergeCell ref="B3:B5"/>
    <mergeCell ref="C3:C5"/>
    <mergeCell ref="D3:D5"/>
    <mergeCell ref="E3:E5"/>
  </mergeCells>
  <pageMargins left="0.7" right="0.7" top="0.75" bottom="0.75" header="0.3" footer="0.3"/>
  <pageSetup paperSize="9" orientation="portrait" r:id="rId1"/>
  <ignoredErrors>
    <ignoredError sqref="G32:Q32" formula="1"/>
  </ignoredError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sheetPr>
  <dimension ref="B2:Q23"/>
  <sheetViews>
    <sheetView showGridLines="0" zoomScale="78" zoomScaleNormal="90" workbookViewId="0">
      <pane xSplit="6" topLeftCell="G1" activePane="topRight" state="frozen"/>
      <selection activeCell="C32" sqref="C32"/>
      <selection pane="topRight" activeCell="F14" sqref="F14"/>
    </sheetView>
  </sheetViews>
  <sheetFormatPr defaultRowHeight="14.25" x14ac:dyDescent="0.45"/>
  <cols>
    <col min="2" max="2" width="24.1328125" customWidth="1"/>
    <col min="3" max="3" width="48.265625" bestFit="1" customWidth="1"/>
    <col min="4" max="4" width="29.265625" customWidth="1"/>
    <col min="5" max="5" width="11.59765625" bestFit="1" customWidth="1"/>
    <col min="6" max="6" width="25.3984375" customWidth="1"/>
    <col min="7" max="17" width="19.59765625" customWidth="1"/>
  </cols>
  <sheetData>
    <row r="2" spans="2:17" x14ac:dyDescent="0.45">
      <c r="B2" s="1" t="s">
        <v>96</v>
      </c>
      <c r="C2" s="1"/>
    </row>
    <row r="3" spans="2:17" ht="23.25" x14ac:dyDescent="0.45">
      <c r="B3" s="69" t="s">
        <v>15</v>
      </c>
      <c r="C3" s="69" t="s">
        <v>16</v>
      </c>
      <c r="D3" s="69" t="s">
        <v>10</v>
      </c>
      <c r="E3" s="69" t="s">
        <v>11</v>
      </c>
      <c r="F3" s="7" t="s">
        <v>125</v>
      </c>
      <c r="G3" s="8" t="s">
        <v>14</v>
      </c>
      <c r="H3" s="8" t="s">
        <v>66</v>
      </c>
      <c r="I3" s="8" t="s">
        <v>67</v>
      </c>
      <c r="J3" s="8" t="s">
        <v>68</v>
      </c>
      <c r="K3" s="8" t="s">
        <v>69</v>
      </c>
      <c r="L3" s="8" t="s">
        <v>70</v>
      </c>
      <c r="M3" s="8" t="s">
        <v>71</v>
      </c>
      <c r="N3" s="8" t="s">
        <v>72</v>
      </c>
      <c r="O3" s="8" t="s">
        <v>73</v>
      </c>
      <c r="P3" s="8" t="s">
        <v>74</v>
      </c>
      <c r="Q3" s="8" t="s">
        <v>75</v>
      </c>
    </row>
    <row r="4" spans="2:17" x14ac:dyDescent="0.45">
      <c r="B4" s="69"/>
      <c r="C4" s="69"/>
      <c r="D4" s="69"/>
      <c r="E4" s="69"/>
      <c r="F4" s="7" t="s">
        <v>12</v>
      </c>
      <c r="G4" s="10" t="s">
        <v>140</v>
      </c>
      <c r="H4" s="10" t="s">
        <v>76</v>
      </c>
      <c r="I4" s="10" t="s">
        <v>77</v>
      </c>
      <c r="J4" s="10" t="s">
        <v>78</v>
      </c>
      <c r="K4" s="10" t="s">
        <v>79</v>
      </c>
      <c r="L4" s="10" t="s">
        <v>80</v>
      </c>
      <c r="M4" s="10" t="s">
        <v>81</v>
      </c>
      <c r="N4" s="10" t="s">
        <v>82</v>
      </c>
      <c r="O4" s="10" t="s">
        <v>83</v>
      </c>
      <c r="P4" s="10" t="s">
        <v>84</v>
      </c>
      <c r="Q4" s="10" t="s">
        <v>85</v>
      </c>
    </row>
    <row r="5" spans="2:17" x14ac:dyDescent="0.45">
      <c r="B5" s="69"/>
      <c r="C5" s="69"/>
      <c r="D5" s="69"/>
      <c r="E5" s="69"/>
      <c r="F5" s="7" t="s">
        <v>124</v>
      </c>
      <c r="G5" s="7" t="s">
        <v>86</v>
      </c>
      <c r="H5" s="7" t="s">
        <v>87</v>
      </c>
      <c r="I5" s="7" t="s">
        <v>87</v>
      </c>
      <c r="J5" s="7" t="s">
        <v>88</v>
      </c>
      <c r="K5" s="7" t="s">
        <v>88</v>
      </c>
      <c r="L5" s="7" t="s">
        <v>89</v>
      </c>
      <c r="M5" s="7" t="s">
        <v>89</v>
      </c>
      <c r="N5" s="7" t="s">
        <v>90</v>
      </c>
      <c r="O5" s="7" t="s">
        <v>90</v>
      </c>
      <c r="P5" s="7" t="s">
        <v>91</v>
      </c>
      <c r="Q5" s="7" t="s">
        <v>91</v>
      </c>
    </row>
    <row r="6" spans="2:17" x14ac:dyDescent="0.45">
      <c r="B6" s="53" t="s">
        <v>17</v>
      </c>
      <c r="C6" s="11" t="s">
        <v>103</v>
      </c>
      <c r="D6" s="11" t="s">
        <v>155</v>
      </c>
      <c r="E6" s="11" t="s">
        <v>19</v>
      </c>
      <c r="F6" s="9"/>
      <c r="G6" s="12"/>
      <c r="H6" s="11"/>
      <c r="I6" s="11"/>
      <c r="J6" s="11"/>
      <c r="K6" s="11"/>
      <c r="L6" s="11"/>
      <c r="M6" s="11"/>
      <c r="N6" s="11"/>
      <c r="O6" s="11"/>
      <c r="P6" s="11"/>
      <c r="Q6" s="11"/>
    </row>
    <row r="7" spans="2:17" x14ac:dyDescent="0.45">
      <c r="B7" s="53" t="s">
        <v>17</v>
      </c>
      <c r="C7" s="13" t="s">
        <v>21</v>
      </c>
      <c r="D7" s="11" t="s">
        <v>57</v>
      </c>
      <c r="E7" s="11" t="s">
        <v>36</v>
      </c>
      <c r="F7" s="9"/>
      <c r="G7" s="12"/>
      <c r="H7" s="11"/>
      <c r="I7" s="11"/>
      <c r="J7" s="11"/>
      <c r="K7" s="11"/>
      <c r="L7" s="11"/>
      <c r="M7" s="11"/>
      <c r="N7" s="11"/>
      <c r="O7" s="11"/>
      <c r="P7" s="11"/>
      <c r="Q7" s="11"/>
    </row>
    <row r="8" spans="2:17" x14ac:dyDescent="0.45">
      <c r="B8" s="53" t="s">
        <v>17</v>
      </c>
      <c r="C8" s="13" t="s">
        <v>22</v>
      </c>
      <c r="D8" s="11" t="s">
        <v>57</v>
      </c>
      <c r="E8" s="11" t="s">
        <v>36</v>
      </c>
      <c r="F8" s="9"/>
      <c r="G8" s="12"/>
      <c r="H8" s="11"/>
      <c r="I8" s="11"/>
      <c r="J8" s="11"/>
      <c r="K8" s="11"/>
      <c r="L8" s="11"/>
      <c r="M8" s="11"/>
      <c r="N8" s="11"/>
      <c r="O8" s="11"/>
      <c r="P8" s="11"/>
      <c r="Q8" s="11"/>
    </row>
    <row r="9" spans="2:17" ht="42.75" customHeight="1" x14ac:dyDescent="0.45">
      <c r="B9" s="9"/>
      <c r="C9" s="14"/>
      <c r="D9" s="9"/>
      <c r="E9" s="9"/>
      <c r="F9" s="9"/>
      <c r="G9" s="9"/>
      <c r="H9" s="9"/>
      <c r="I9" s="9"/>
      <c r="J9" s="9"/>
      <c r="K9" s="9"/>
      <c r="L9" s="9"/>
      <c r="M9" s="9"/>
      <c r="N9" s="9"/>
      <c r="O9" s="9"/>
      <c r="P9" s="9"/>
      <c r="Q9" s="9"/>
    </row>
    <row r="10" spans="2:17" x14ac:dyDescent="0.45">
      <c r="B10" s="54" t="s">
        <v>20</v>
      </c>
      <c r="C10" s="11" t="s">
        <v>25</v>
      </c>
      <c r="D10" s="70"/>
      <c r="E10" s="11" t="s">
        <v>27</v>
      </c>
      <c r="F10" s="9"/>
      <c r="G10" s="16" t="str">
        <f>IFERROR(G$7/SUM(G$7:G$8),"")</f>
        <v/>
      </c>
      <c r="H10" s="16" t="str">
        <f>IFERROR(H$7/SUM(H$7:H$8),"")</f>
        <v/>
      </c>
      <c r="I10" s="16" t="str">
        <f t="shared" ref="I10:Q10" si="0">IFERROR(I$7/SUM(I$7:I$8),"")</f>
        <v/>
      </c>
      <c r="J10" s="16" t="str">
        <f t="shared" si="0"/>
        <v/>
      </c>
      <c r="K10" s="16" t="str">
        <f t="shared" si="0"/>
        <v/>
      </c>
      <c r="L10" s="16" t="str">
        <f t="shared" si="0"/>
        <v/>
      </c>
      <c r="M10" s="16" t="str">
        <f t="shared" si="0"/>
        <v/>
      </c>
      <c r="N10" s="16" t="str">
        <f t="shared" si="0"/>
        <v/>
      </c>
      <c r="O10" s="16" t="str">
        <f t="shared" si="0"/>
        <v/>
      </c>
      <c r="P10" s="16" t="str">
        <f t="shared" si="0"/>
        <v/>
      </c>
      <c r="Q10" s="16" t="str">
        <f t="shared" si="0"/>
        <v/>
      </c>
    </row>
    <row r="11" spans="2:17" x14ac:dyDescent="0.45">
      <c r="B11" s="54" t="s">
        <v>20</v>
      </c>
      <c r="C11" s="11" t="s">
        <v>26</v>
      </c>
      <c r="D11" s="71"/>
      <c r="E11" s="11" t="s">
        <v>27</v>
      </c>
      <c r="F11" s="9"/>
      <c r="G11" s="16" t="str">
        <f t="shared" ref="G11:Q11" si="1">IFERROR(G8/SUM(G$7:G$8),"")</f>
        <v/>
      </c>
      <c r="H11" s="16" t="str">
        <f t="shared" si="1"/>
        <v/>
      </c>
      <c r="I11" s="16" t="str">
        <f t="shared" si="1"/>
        <v/>
      </c>
      <c r="J11" s="16" t="str">
        <f t="shared" si="1"/>
        <v/>
      </c>
      <c r="K11" s="16" t="str">
        <f t="shared" si="1"/>
        <v/>
      </c>
      <c r="L11" s="16" t="str">
        <f t="shared" si="1"/>
        <v/>
      </c>
      <c r="M11" s="16" t="str">
        <f t="shared" si="1"/>
        <v/>
      </c>
      <c r="N11" s="16" t="str">
        <f t="shared" si="1"/>
        <v/>
      </c>
      <c r="O11" s="16" t="str">
        <f t="shared" si="1"/>
        <v/>
      </c>
      <c r="P11" s="16" t="str">
        <f t="shared" si="1"/>
        <v/>
      </c>
      <c r="Q11" s="16" t="str">
        <f t="shared" si="1"/>
        <v/>
      </c>
    </row>
    <row r="12" spans="2:17" x14ac:dyDescent="0.45">
      <c r="B12" s="54" t="s">
        <v>20</v>
      </c>
      <c r="C12" s="11" t="s">
        <v>62</v>
      </c>
      <c r="D12" s="71"/>
      <c r="E12" s="11" t="s">
        <v>19</v>
      </c>
      <c r="F12" s="9"/>
      <c r="G12" s="17">
        <f>IFERROR(G6*G10/G7,0)</f>
        <v>0</v>
      </c>
      <c r="H12" s="17">
        <f t="shared" ref="H12:I12" si="2">IFERROR(H6*H10/H7,0)</f>
        <v>0</v>
      </c>
      <c r="I12" s="17">
        <f t="shared" si="2"/>
        <v>0</v>
      </c>
      <c r="J12" s="17">
        <f t="shared" ref="J12:Q12" si="3">IFERROR(J6*J10/J7,0)</f>
        <v>0</v>
      </c>
      <c r="K12" s="17">
        <f t="shared" si="3"/>
        <v>0</v>
      </c>
      <c r="L12" s="17">
        <f t="shared" si="3"/>
        <v>0</v>
      </c>
      <c r="M12" s="17">
        <f t="shared" si="3"/>
        <v>0</v>
      </c>
      <c r="N12" s="17">
        <f t="shared" si="3"/>
        <v>0</v>
      </c>
      <c r="O12" s="17">
        <f t="shared" si="3"/>
        <v>0</v>
      </c>
      <c r="P12" s="17">
        <f t="shared" si="3"/>
        <v>0</v>
      </c>
      <c r="Q12" s="17">
        <f t="shared" si="3"/>
        <v>0</v>
      </c>
    </row>
    <row r="13" spans="2:17" x14ac:dyDescent="0.45">
      <c r="B13" s="54" t="s">
        <v>20</v>
      </c>
      <c r="C13" s="11" t="s">
        <v>63</v>
      </c>
      <c r="D13" s="72"/>
      <c r="E13" s="11" t="s">
        <v>19</v>
      </c>
      <c r="F13" s="9"/>
      <c r="G13" s="17">
        <f>IFERROR(G6*G11/G8,0)</f>
        <v>0</v>
      </c>
      <c r="H13" s="17">
        <f t="shared" ref="H13:I13" si="4">IFERROR(H6*H11/H8,0)</f>
        <v>0</v>
      </c>
      <c r="I13" s="17">
        <f t="shared" si="4"/>
        <v>0</v>
      </c>
      <c r="J13" s="17">
        <f t="shared" ref="J13:Q13" si="5">IFERROR(J6*J11/J8,0)</f>
        <v>0</v>
      </c>
      <c r="K13" s="17">
        <f t="shared" si="5"/>
        <v>0</v>
      </c>
      <c r="L13" s="17">
        <f t="shared" si="5"/>
        <v>0</v>
      </c>
      <c r="M13" s="17">
        <f t="shared" si="5"/>
        <v>0</v>
      </c>
      <c r="N13" s="17">
        <f t="shared" si="5"/>
        <v>0</v>
      </c>
      <c r="O13" s="17">
        <f t="shared" si="5"/>
        <v>0</v>
      </c>
      <c r="P13" s="17">
        <f t="shared" si="5"/>
        <v>0</v>
      </c>
      <c r="Q13" s="17">
        <f t="shared" si="5"/>
        <v>0</v>
      </c>
    </row>
    <row r="14" spans="2:17" x14ac:dyDescent="0.45">
      <c r="B14" s="9"/>
      <c r="C14" s="9"/>
      <c r="D14" s="9"/>
      <c r="E14" s="9"/>
      <c r="F14" s="9"/>
      <c r="G14" s="9"/>
      <c r="H14" s="9"/>
      <c r="I14" s="9"/>
      <c r="J14" s="9"/>
      <c r="K14" s="9"/>
      <c r="L14" s="9"/>
      <c r="M14" s="9"/>
      <c r="N14" s="9"/>
      <c r="O14" s="9"/>
      <c r="P14" s="9"/>
      <c r="Q14" s="9"/>
    </row>
    <row r="15" spans="2:17" x14ac:dyDescent="0.45">
      <c r="B15" s="19" t="s">
        <v>98</v>
      </c>
      <c r="C15" s="19" t="s">
        <v>126</v>
      </c>
      <c r="D15" s="19"/>
      <c r="E15" s="19" t="s">
        <v>19</v>
      </c>
      <c r="F15" s="9"/>
      <c r="G15" s="20">
        <f t="shared" ref="G15:Q15" si="6">G12+G13</f>
        <v>0</v>
      </c>
      <c r="H15" s="20">
        <f t="shared" si="6"/>
        <v>0</v>
      </c>
      <c r="I15" s="20">
        <f t="shared" si="6"/>
        <v>0</v>
      </c>
      <c r="J15" s="20">
        <f t="shared" si="6"/>
        <v>0</v>
      </c>
      <c r="K15" s="20">
        <f t="shared" si="6"/>
        <v>0</v>
      </c>
      <c r="L15" s="20">
        <f t="shared" si="6"/>
        <v>0</v>
      </c>
      <c r="M15" s="20">
        <f t="shared" si="6"/>
        <v>0</v>
      </c>
      <c r="N15" s="20">
        <f t="shared" si="6"/>
        <v>0</v>
      </c>
      <c r="O15" s="20">
        <f t="shared" si="6"/>
        <v>0</v>
      </c>
      <c r="P15" s="20">
        <f t="shared" si="6"/>
        <v>0</v>
      </c>
      <c r="Q15" s="20">
        <f t="shared" si="6"/>
        <v>0</v>
      </c>
    </row>
    <row r="20" ht="65.25" customHeight="1" x14ac:dyDescent="0.45"/>
    <row r="21" ht="31.5" customHeight="1" x14ac:dyDescent="0.45"/>
    <row r="22" ht="17.25" customHeight="1" x14ac:dyDescent="0.45"/>
    <row r="23" ht="54" customHeight="1" x14ac:dyDescent="0.45"/>
  </sheetData>
  <mergeCells count="5">
    <mergeCell ref="D10:D13"/>
    <mergeCell ref="B3:B5"/>
    <mergeCell ref="C3:C5"/>
    <mergeCell ref="D3:D5"/>
    <mergeCell ref="E3:E5"/>
  </mergeCell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MA_Projects" ma:contentTypeID="0x0101006EEC18B0704C8046A47AF6EC5E8E5CAB0040899FEAA63D254FBB7A13887C665B7B" ma:contentTypeVersion="10" ma:contentTypeDescription="" ma:contentTypeScope="" ma:versionID="be6ab8983cd442803ff80f7523400c3e">
  <xsd:schema xmlns:xsd="http://www.w3.org/2001/XMLSchema" xmlns:xs="http://www.w3.org/2001/XMLSchema" xmlns:p="http://schemas.microsoft.com/office/2006/metadata/properties" xmlns:ns2="2093c7c7-efcb-4260-b1c3-5ef81253e418" xmlns:ns3="631298fc-6a88-4548-b7d9-3b164918c4a3" xmlns:ns4="cf20d3f0-95b6-4067-b251-c3aaec212817" targetNamespace="http://schemas.microsoft.com/office/2006/metadata/properties" ma:root="true" ma:fieldsID="3c7cd9eeb0246d0111b238a5d2ce5bfe" ns2:_="" ns3:_="" ns4:_="">
    <xsd:import namespace="2093c7c7-efcb-4260-b1c3-5ef81253e418"/>
    <xsd:import namespace="631298fc-6a88-4548-b7d9-3b164918c4a3"/>
    <xsd:import namespace="cf20d3f0-95b6-4067-b251-c3aaec212817"/>
    <xsd:element name="properties">
      <xsd:complexType>
        <xsd:sequence>
          <xsd:element name="documentManagement">
            <xsd:complexType>
              <xsd:all>
                <xsd:element ref="ns2:Document_x0020_Type" minOccurs="0"/>
                <xsd:element ref="ns2:mdac69383724431b843977f20a58bfe2" minOccurs="0"/>
                <xsd:element ref="ns3:TaxCatchAll" minOccurs="0"/>
                <xsd:element ref="ns3:TaxCatchAllLabel" minOccurs="0"/>
                <xsd:element ref="ns4:ka4dfca548794c049a78c2e39dd8b568" minOccurs="0"/>
                <xsd:element ref="ns4:Workstream" minOccurs="0"/>
                <xsd:element ref="ns4: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3c7c7-efcb-4260-b1c3-5ef81253e418" elementFormDefault="qualified">
    <xsd:import namespace="http://schemas.microsoft.com/office/2006/documentManagement/types"/>
    <xsd:import namespace="http://schemas.microsoft.com/office/infopath/2007/PartnerControls"/>
    <xsd:element name="Document_x0020_Type" ma:index="8" nillable="true" ma:displayName="Document Type" ma:format="Dropdown" ma:internalName="Document_x0020_Type" ma:readOnly="false">
      <xsd:simpleType>
        <xsd:restriction base="dms:Choice">
          <xsd:enumeration value="Administrative document"/>
          <xsd:enumeration value="Agenda"/>
          <xsd:enumeration value="Analysis"/>
          <xsd:enumeration value="Briefing note / internal paper"/>
          <xsd:enumeration value="Data"/>
          <xsd:enumeration value="Economic model"/>
          <xsd:enumeration value="Email correspondence"/>
          <xsd:enumeration value="Event"/>
          <xsd:enumeration value="FOI request"/>
          <xsd:enumeration value="Legal advice"/>
          <xsd:enumeration value="Letter"/>
          <xsd:enumeration value="Licence / code / legal text"/>
          <xsd:enumeration value="Management paper"/>
          <xsd:enumeration value="Minutes / meeting note"/>
          <xsd:enumeration value="Modelling results"/>
          <xsd:enumeration value="Policy Consultation drafting"/>
          <xsd:enumeration value="Presentation"/>
          <xsd:enumeration value="Project Management document"/>
          <xsd:enumeration value="Publication"/>
          <xsd:enumeration value="Response to Ofgem Information Request"/>
          <xsd:enumeration value="Response to Ofgem Consultation"/>
        </xsd:restriction>
      </xsd:simpleType>
    </xsd:element>
    <xsd:element name="mdac69383724431b843977f20a58bfe2" ma:index="9" ma:taxonomy="true" ma:internalName="mdac69383724431b843977f20a58bfe2" ma:taxonomyFieldName="Organisation1" ma:displayName="Organisation" ma:default="1;#Ofgem|8b4368c1-752b-461b-aa1f-79fb1ab95926" ma:fieldId="{6dac6938-3724-431b-8439-77f20a58bfe2}" ma:taxonomyMulti="true" ma:sspId="ca9306fc-8436-45f0-b931-e34f519be3a3" ma:termSetId="198f4597-1449-4407-9082-75aad48ce81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246df75f-ddfb-458d-8d4e-1cf751ca51c8}" ma:internalName="TaxCatchAll" ma:showField="CatchAllData" ma:web="2093c7c7-efcb-4260-b1c3-5ef81253e418">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246df75f-ddfb-458d-8d4e-1cf751ca51c8}" ma:internalName="TaxCatchAllLabel" ma:readOnly="true" ma:showField="CatchAllDataLabel" ma:web="2093c7c7-efcb-4260-b1c3-5ef81253e41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f20d3f0-95b6-4067-b251-c3aaec212817" elementFormDefault="qualified">
    <xsd:import namespace="http://schemas.microsoft.com/office/2006/documentManagement/types"/>
    <xsd:import namespace="http://schemas.microsoft.com/office/infopath/2007/PartnerControls"/>
    <xsd:element name="ka4dfca548794c049a78c2e39dd8b568" ma:index="14" nillable="true" ma:taxonomy="true" ma:internalName="ka4dfca548794c049a78c2e39dd8b568" ma:taxonomyFieldName="Folksonomy_PR" ma:displayName="Folksonomy_PR" ma:default="" ma:fieldId="{4a4dfca5-4879-4c04-9a78-c2e39dd8b568}" ma:taxonomyMulti="true" ma:sspId="ca9306fc-8436-45f0-b931-e34f519be3a3" ma:termSetId="c8d3c48a-c62f-4ce4-95fe-9e602b1891d6" ma:anchorId="00000000-0000-0000-0000-000000000000" ma:open="true" ma:isKeyword="false">
      <xsd:complexType>
        <xsd:sequence>
          <xsd:element ref="pc:Terms" minOccurs="0" maxOccurs="1"/>
        </xsd:sequence>
      </xsd:complexType>
    </xsd:element>
    <xsd:element name="Workstream" ma:index="15" nillable="true" ma:displayName="Workstream" ma:format="Dropdown" ma:internalName="Workstream">
      <xsd:simpleType>
        <xsd:restriction base="dms:Choice">
          <xsd:enumeration value="Briefings"/>
          <xsd:enumeration value="Indicators"/>
          <xsd:enumeration value="Meetings"/>
          <xsd:enumeration value="Planning"/>
          <xsd:enumeration value="Reporting"/>
          <xsd:enumeration value="Stakeholder Engagement"/>
          <xsd:enumeration value="Headroom Evidence"/>
        </xsd:restriction>
      </xsd:simpleType>
    </xsd:element>
    <xsd:element name="Year" ma:index="16" nillable="true" ma:displayName="Year" ma:format="Dropdown" ma:internalName="Year">
      <xsd:simpleType>
        <xsd:restriction base="dms:Choice">
          <xsd:enumeration value="2018"/>
          <xsd:enumeration value="2017"/>
          <xsd:enumeration value="2016"/>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_x0020_Type xmlns="2093c7c7-efcb-4260-b1c3-5ef81253e418">Economic model</Document_x0020_Type>
    <TaxCatchAll xmlns="631298fc-6a88-4548-b7d9-3b164918c4a3">
      <Value>1</Value>
    </TaxCatchAll>
    <Workstream xmlns="cf20d3f0-95b6-4067-b251-c3aaec212817" xsi:nil="true"/>
    <mdac69383724431b843977f20a58bfe2 xmlns="2093c7c7-efcb-4260-b1c3-5ef81253e418">
      <Terms xmlns="http://schemas.microsoft.com/office/infopath/2007/PartnerControls">
        <TermInfo xmlns="http://schemas.microsoft.com/office/infopath/2007/PartnerControls">
          <TermName xmlns="http://schemas.microsoft.com/office/infopath/2007/PartnerControls">Ofgem</TermName>
          <TermId xmlns="http://schemas.microsoft.com/office/infopath/2007/PartnerControls">8b4368c1-752b-461b-aa1f-79fb1ab95926</TermId>
        </TermInfo>
      </Terms>
    </mdac69383724431b843977f20a58bfe2>
    <Year xmlns="cf20d3f0-95b6-4067-b251-c3aaec212817" xsi:nil="true"/>
    <ka4dfca548794c049a78c2e39dd8b568 xmlns="cf20d3f0-95b6-4067-b251-c3aaec212817">
      <Terms xmlns="http://schemas.microsoft.com/office/infopath/2007/PartnerControls"/>
    </ka4dfca548794c049a78c2e39dd8b568>
  </documentManagement>
</p:properties>
</file>

<file path=customXml/item4.xml><?xml version="1.0" encoding="utf-8"?>
<sisl xmlns:xsi="http://www.w3.org/2001/XMLSchema-instance" xmlns:xsd="http://www.w3.org/2001/XMLSchema" xmlns="http://www.boldonjames.com/2008/01/sie/internal/label" sislVersion="0" policy="973096ae-7329-4b3b-9368-47aeba6959e1"/>
</file>

<file path=customXml/itemProps1.xml><?xml version="1.0" encoding="utf-8"?>
<ds:datastoreItem xmlns:ds="http://schemas.openxmlformats.org/officeDocument/2006/customXml" ds:itemID="{253B2A65-CF48-400C-A0F4-72AC0F3477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3c7c7-efcb-4260-b1c3-5ef81253e418"/>
    <ds:schemaRef ds:uri="631298fc-6a88-4548-b7d9-3b164918c4a3"/>
    <ds:schemaRef ds:uri="cf20d3f0-95b6-4067-b251-c3aaec2128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865B2DB-0F1E-4B43-ABFE-4DF6FF55BFEA}">
  <ds:schemaRefs>
    <ds:schemaRef ds:uri="http://schemas.microsoft.com/sharepoint/v3/contenttype/forms"/>
  </ds:schemaRefs>
</ds:datastoreItem>
</file>

<file path=customXml/itemProps3.xml><?xml version="1.0" encoding="utf-8"?>
<ds:datastoreItem xmlns:ds="http://schemas.openxmlformats.org/officeDocument/2006/customXml" ds:itemID="{2B1E6D7E-B913-4C5E-99B4-97F036FD0633}">
  <ds:schemaRefs>
    <ds:schemaRef ds:uri="http://purl.org/dc/elements/1.1/"/>
    <ds:schemaRef ds:uri="http://schemas.microsoft.com/office/2006/metadata/properties"/>
    <ds:schemaRef ds:uri="631298fc-6a88-4548-b7d9-3b164918c4a3"/>
    <ds:schemaRef ds:uri="http://schemas.microsoft.com/office/2006/documentManagement/types"/>
    <ds:schemaRef ds:uri="2093c7c7-efcb-4260-b1c3-5ef81253e418"/>
    <ds:schemaRef ds:uri="http://purl.org/dc/dcmitype/"/>
    <ds:schemaRef ds:uri="cf20d3f0-95b6-4067-b251-c3aaec212817"/>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4.xml><?xml version="1.0" encoding="utf-8"?>
<ds:datastoreItem xmlns:ds="http://schemas.openxmlformats.org/officeDocument/2006/customXml" ds:itemID="{6C630C29-CBF6-4E34-ADD7-0F21D47A71B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Front sheet</vt:lpstr>
      <vt:lpstr>Notes</vt:lpstr>
      <vt:lpstr>1 Outputs</vt:lpstr>
      <vt:lpstr>2 Inputs=&gt;</vt:lpstr>
      <vt:lpstr>2a SEGB</vt:lpstr>
      <vt:lpstr>2b DCC</vt:lpstr>
      <vt:lpstr>2c SMICoP</vt:lpstr>
    </vt:vector>
  </TitlesOfParts>
  <Company>Baringa Partners LLP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Jack.Woodnott</dc:creator>
  <cp:lastModifiedBy>Alys Garrett</cp:lastModifiedBy>
  <cp:lastPrinted>2018-06-07T15:51:20Z</cp:lastPrinted>
  <dcterms:created xsi:type="dcterms:W3CDTF">2018-05-10T09:02:56Z</dcterms:created>
  <dcterms:modified xsi:type="dcterms:W3CDTF">2018-06-15T07:18:04Z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c22b6081-d20b-4ffd-9313-488780601343</vt:lpwstr>
  </property>
  <property fmtid="{D5CDD505-2E9C-101B-9397-08002B2CF9AE}" pid="3" name="bjSaver">
    <vt:lpwstr>lVB4Q6tL/mTyfizEv3euJT36iuGxT58Y</vt:lpwstr>
  </property>
  <property fmtid="{D5CDD505-2E9C-101B-9397-08002B2CF9AE}" pid="4" name="ContentTypeId">
    <vt:lpwstr>0x0101006EEC18B0704C8046A47AF6EC5E8E5CAB0040899FEAA63D254FBB7A13887C665B7B</vt:lpwstr>
  </property>
  <property fmtid="{D5CDD505-2E9C-101B-9397-08002B2CF9AE}" pid="5" name="Folksonomy_PR">
    <vt:lpwstr/>
  </property>
  <property fmtid="{D5CDD505-2E9C-101B-9397-08002B2CF9AE}" pid="6" name="Organisation1">
    <vt:lpwstr>1;#Ofgem|8b4368c1-752b-461b-aa1f-79fb1ab95926</vt:lpwstr>
  </property>
  <property fmtid="{D5CDD505-2E9C-101B-9397-08002B2CF9AE}" pid="7" name="BJSCc5a055b0-1bed-4579_x">
    <vt:lpwstr/>
  </property>
  <property fmtid="{D5CDD505-2E9C-101B-9397-08002B2CF9AE}" pid="8" name="BJSCid_group_classification">
    <vt:lpwstr/>
  </property>
  <property fmtid="{D5CDD505-2E9C-101B-9397-08002B2CF9AE}" pid="9" name="BJSCdd9eba61-d6b9-469b_x">
    <vt:lpwstr/>
  </property>
  <property fmtid="{D5CDD505-2E9C-101B-9397-08002B2CF9AE}" pid="10" name="BJSCSummaryMarking">
    <vt:lpwstr>This item has no classification</vt:lpwstr>
  </property>
  <property fmtid="{D5CDD505-2E9C-101B-9397-08002B2CF9AE}" pid="11" name="BJSCInternalLabel">
    <vt:lpwstr>&lt;?xml version="1.0" encoding="us-ascii"?&gt;&lt;sisl xmlns:xsi="http://www.w3.org/2001/XMLSchema-instance" xmlns:xsd="http://www.w3.org/2001/XMLSchema" sislVersion="0" policy="973096ae-7329-4b3b-9368-47aeba6959e1" xmlns="http://www.boldonjames.com/2008/01/sie/internal/label" /&gt;</vt:lpwstr>
  </property>
  <property fmtid="{D5CDD505-2E9C-101B-9397-08002B2CF9AE}" pid="12" name="BJSC514bdf30-2227-4016_x">
    <vt:lpwstr/>
  </property>
  <property fmtid="{D5CDD505-2E9C-101B-9397-08002B2CF9AE}" pid="13" name="bjDocumentSecurityLabel">
    <vt:lpwstr>This item has no classification</vt:lpwstr>
  </property>
</Properties>
</file>