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embeddings/oleObject3.bin" ContentType="application/vnd.openxmlformats-officedocument.oleObject"/>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2.bin" ContentType="application/vnd.openxmlformats-officedocument.oleObject"/>
  <Override PartName="/xl/embeddings/oleObject1.bin" ContentType="application/vnd.openxmlformats-officedocument.oleObject"/>
  <Override PartName="/docProps/core.xml" ContentType="application/vnd.openxmlformats-package.core-properties+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customXml/itemProps1.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110" yWindow="1890" windowWidth="19440" windowHeight="6870" activeTab="2"/>
  </bookViews>
  <sheets>
    <sheet name="Annual" sheetId="4" r:id="rId1"/>
    <sheet name="NPV Calc" sheetId="2" r:id="rId2"/>
    <sheet name="Summary" sheetId="5" r:id="rId3"/>
  </sheets>
  <calcPr calcId="145621"/>
</workbook>
</file>

<file path=xl/calcChain.xml><?xml version="1.0" encoding="utf-8"?>
<calcChain xmlns="http://schemas.openxmlformats.org/spreadsheetml/2006/main">
  <c r="I229" i="2" l="1"/>
  <c r="H229" i="2"/>
  <c r="G229" i="2"/>
  <c r="F229" i="2"/>
  <c r="I225" i="2"/>
  <c r="H225" i="2"/>
  <c r="G225" i="2"/>
  <c r="F225" i="2"/>
  <c r="I221" i="2"/>
  <c r="H221" i="2"/>
  <c r="G221" i="2"/>
  <c r="F221" i="2"/>
  <c r="AN90" i="2"/>
  <c r="AM90" i="2"/>
  <c r="AL90" i="2"/>
  <c r="AK90" i="2"/>
  <c r="AJ90" i="2"/>
  <c r="AI90" i="2"/>
  <c r="AH90" i="2"/>
  <c r="AG90" i="2"/>
  <c r="AF90" i="2"/>
  <c r="AE90" i="2"/>
  <c r="AD90" i="2"/>
  <c r="AC90" i="2"/>
  <c r="AB90" i="2"/>
  <c r="AA90" i="2"/>
  <c r="Z90" i="2"/>
  <c r="Y90" i="2"/>
  <c r="X90" i="2"/>
  <c r="W90" i="2"/>
  <c r="V90" i="2"/>
  <c r="U90" i="2"/>
  <c r="T90" i="2"/>
  <c r="S90" i="2"/>
  <c r="R90" i="2"/>
  <c r="Q90" i="2"/>
  <c r="P90" i="2"/>
  <c r="O90" i="2"/>
  <c r="N90" i="2"/>
  <c r="M90" i="2"/>
  <c r="L90" i="2"/>
  <c r="K90" i="2"/>
  <c r="J90" i="2"/>
  <c r="AE40" i="2"/>
  <c r="AD40" i="2"/>
  <c r="AC40" i="2"/>
  <c r="AB40" i="2"/>
  <c r="AA40" i="2"/>
  <c r="Z40" i="2"/>
  <c r="Y40" i="2"/>
  <c r="X40" i="2"/>
  <c r="W40" i="2"/>
  <c r="V40" i="2"/>
  <c r="U40" i="2"/>
  <c r="T40" i="2"/>
  <c r="S40" i="2"/>
  <c r="R40" i="2"/>
  <c r="Q40" i="2"/>
  <c r="P40" i="2"/>
  <c r="O40" i="2"/>
  <c r="N40" i="2"/>
  <c r="M40" i="2"/>
  <c r="L40" i="2"/>
  <c r="K40" i="2"/>
  <c r="J40" i="2"/>
  <c r="I40" i="2"/>
  <c r="H40" i="2"/>
  <c r="G40" i="2"/>
  <c r="F40" i="2"/>
  <c r="AD37" i="2"/>
  <c r="AD59" i="2" s="1"/>
  <c r="AC37" i="2"/>
  <c r="AC59" i="2" s="1"/>
  <c r="AB37" i="2"/>
  <c r="AB59" i="2" s="1"/>
  <c r="AA37" i="2"/>
  <c r="AA59" i="2" s="1"/>
  <c r="Z37" i="2"/>
  <c r="Z59" i="2" s="1"/>
  <c r="Y37" i="2"/>
  <c r="Y59" i="2" s="1"/>
  <c r="X37" i="2"/>
  <c r="X59" i="2" s="1"/>
  <c r="W37" i="2"/>
  <c r="W59" i="2" s="1"/>
  <c r="V37" i="2"/>
  <c r="V59" i="2" s="1"/>
  <c r="U37" i="2"/>
  <c r="U59" i="2" s="1"/>
  <c r="T37" i="2"/>
  <c r="T59" i="2" s="1"/>
  <c r="S37" i="2"/>
  <c r="S59" i="2" s="1"/>
  <c r="R37" i="2"/>
  <c r="R59" i="2" s="1"/>
  <c r="Q37" i="2"/>
  <c r="Q59" i="2" s="1"/>
  <c r="P37" i="2"/>
  <c r="P59" i="2" s="1"/>
  <c r="O37" i="2"/>
  <c r="O59" i="2" s="1"/>
  <c r="N37" i="2"/>
  <c r="N59" i="2" s="1"/>
  <c r="M37" i="2"/>
  <c r="M59" i="2" s="1"/>
  <c r="L37" i="2"/>
  <c r="L59" i="2" s="1"/>
  <c r="K37" i="2"/>
  <c r="K59" i="2" s="1"/>
  <c r="J37" i="2"/>
  <c r="J59" i="2" s="1"/>
  <c r="I37" i="2"/>
  <c r="H37" i="2"/>
  <c r="G37" i="2"/>
  <c r="F37" i="2"/>
  <c r="AD33" i="2"/>
  <c r="AE33" i="2" s="1"/>
  <c r="AF33" i="2" s="1"/>
  <c r="AG33" i="2" s="1"/>
  <c r="AH33" i="2" s="1"/>
  <c r="AI33" i="2" s="1"/>
  <c r="AJ33" i="2" s="1"/>
  <c r="AK33" i="2" s="1"/>
  <c r="AL33" i="2" s="1"/>
  <c r="AM33" i="2" s="1"/>
  <c r="AN33" i="2" s="1"/>
  <c r="AC33" i="2"/>
  <c r="AB33" i="2"/>
  <c r="AA33" i="2"/>
  <c r="Z33" i="2"/>
  <c r="Y33" i="2"/>
  <c r="X33" i="2"/>
  <c r="W33" i="2"/>
  <c r="V33" i="2"/>
  <c r="U33" i="2"/>
  <c r="T33" i="2"/>
  <c r="S33" i="2"/>
  <c r="R33" i="2"/>
  <c r="Q33" i="2"/>
  <c r="P33" i="2"/>
  <c r="O33" i="2"/>
  <c r="N33" i="2"/>
  <c r="M33" i="2"/>
  <c r="L33" i="2"/>
  <c r="K33" i="2"/>
  <c r="J33" i="2"/>
  <c r="I33" i="2"/>
  <c r="H33" i="2"/>
  <c r="G33" i="2"/>
  <c r="F33" i="2"/>
  <c r="AD30" i="2"/>
  <c r="AE30" i="2" s="1"/>
  <c r="AF30" i="2" s="1"/>
  <c r="AG30" i="2" s="1"/>
  <c r="AH30" i="2" s="1"/>
  <c r="AI30" i="2" s="1"/>
  <c r="AJ30" i="2" s="1"/>
  <c r="AK30" i="2" s="1"/>
  <c r="AL30" i="2" s="1"/>
  <c r="AM30" i="2" s="1"/>
  <c r="AN30" i="2" s="1"/>
  <c r="AC30" i="2"/>
  <c r="AB30" i="2"/>
  <c r="AA30" i="2"/>
  <c r="Z30" i="2"/>
  <c r="Y30" i="2"/>
  <c r="X30" i="2"/>
  <c r="W30" i="2"/>
  <c r="V30" i="2"/>
  <c r="U30" i="2"/>
  <c r="T30" i="2"/>
  <c r="S30" i="2"/>
  <c r="R30" i="2"/>
  <c r="Q30" i="2"/>
  <c r="P30" i="2"/>
  <c r="O30" i="2"/>
  <c r="N30" i="2"/>
  <c r="M30" i="2"/>
  <c r="L30" i="2"/>
  <c r="K30" i="2"/>
  <c r="J30" i="2"/>
  <c r="I30" i="2"/>
  <c r="H30" i="2"/>
  <c r="G30" i="2"/>
  <c r="AO30" i="2" s="1"/>
  <c r="F30" i="2"/>
  <c r="AD26" i="2"/>
  <c r="AE26" i="2" s="1"/>
  <c r="AF26" i="2" s="1"/>
  <c r="AG26" i="2" s="1"/>
  <c r="AH26" i="2" s="1"/>
  <c r="AI26" i="2" s="1"/>
  <c r="AJ26" i="2" s="1"/>
  <c r="AK26" i="2" s="1"/>
  <c r="AL26" i="2" s="1"/>
  <c r="AM26" i="2" s="1"/>
  <c r="AN26" i="2" s="1"/>
  <c r="AC26" i="2"/>
  <c r="AB26" i="2"/>
  <c r="AA26" i="2"/>
  <c r="Z26" i="2"/>
  <c r="Y26" i="2"/>
  <c r="X26" i="2"/>
  <c r="W26" i="2"/>
  <c r="V26" i="2"/>
  <c r="U26" i="2"/>
  <c r="T26" i="2"/>
  <c r="S26" i="2"/>
  <c r="R26" i="2"/>
  <c r="Q26" i="2"/>
  <c r="P26" i="2"/>
  <c r="O26" i="2"/>
  <c r="N26" i="2"/>
  <c r="M26" i="2"/>
  <c r="L26" i="2"/>
  <c r="K26" i="2"/>
  <c r="J26" i="2"/>
  <c r="I26" i="2"/>
  <c r="H26" i="2"/>
  <c r="G26" i="2"/>
  <c r="F26" i="2"/>
  <c r="AE23" i="2"/>
  <c r="AF23" i="2" s="1"/>
  <c r="AG23" i="2" s="1"/>
  <c r="AH23" i="2" s="1"/>
  <c r="AI23" i="2" s="1"/>
  <c r="AJ23" i="2" s="1"/>
  <c r="AK23" i="2" s="1"/>
  <c r="AL23" i="2" s="1"/>
  <c r="AM23" i="2" s="1"/>
  <c r="AN23" i="2" s="1"/>
  <c r="AD23" i="2"/>
  <c r="AC23" i="2"/>
  <c r="AB23" i="2"/>
  <c r="AA23" i="2"/>
  <c r="Z23" i="2"/>
  <c r="Y23" i="2"/>
  <c r="X23" i="2"/>
  <c r="W23" i="2"/>
  <c r="V23" i="2"/>
  <c r="U23" i="2"/>
  <c r="T23" i="2"/>
  <c r="S23" i="2"/>
  <c r="R23" i="2"/>
  <c r="Q23" i="2"/>
  <c r="P23" i="2"/>
  <c r="O23" i="2"/>
  <c r="N23" i="2"/>
  <c r="M23" i="2"/>
  <c r="L23" i="2"/>
  <c r="K23" i="2"/>
  <c r="J23" i="2"/>
  <c r="I23" i="2"/>
  <c r="I88" i="2" s="1"/>
  <c r="H23" i="2"/>
  <c r="H88" i="2" s="1"/>
  <c r="G23" i="2"/>
  <c r="G88" i="2" s="1"/>
  <c r="F23" i="2"/>
  <c r="AE19" i="2"/>
  <c r="AF19" i="2" s="1"/>
  <c r="AG19" i="2" s="1"/>
  <c r="AH19" i="2" s="1"/>
  <c r="AI19" i="2" s="1"/>
  <c r="AJ19" i="2" s="1"/>
  <c r="AK19" i="2" s="1"/>
  <c r="AL19" i="2" s="1"/>
  <c r="AM19" i="2" s="1"/>
  <c r="AN19" i="2" s="1"/>
  <c r="AD19" i="2"/>
  <c r="AC19" i="2"/>
  <c r="AB19" i="2"/>
  <c r="AA19" i="2"/>
  <c r="Z19" i="2"/>
  <c r="Y19" i="2"/>
  <c r="X19" i="2"/>
  <c r="W19" i="2"/>
  <c r="V19" i="2"/>
  <c r="U19" i="2"/>
  <c r="T19" i="2"/>
  <c r="S19" i="2"/>
  <c r="R19" i="2"/>
  <c r="Q19" i="2"/>
  <c r="P19" i="2"/>
  <c r="O19" i="2"/>
  <c r="N19" i="2"/>
  <c r="M19" i="2"/>
  <c r="L19" i="2"/>
  <c r="K19" i="2"/>
  <c r="J19" i="2"/>
  <c r="I19" i="2"/>
  <c r="H19" i="2"/>
  <c r="G19" i="2"/>
  <c r="AO19" i="2" s="1"/>
  <c r="F19" i="2"/>
  <c r="AE16" i="2"/>
  <c r="AF16" i="2" s="1"/>
  <c r="AG16" i="2" s="1"/>
  <c r="AH16" i="2" s="1"/>
  <c r="AI16" i="2" s="1"/>
  <c r="AJ16" i="2" s="1"/>
  <c r="AK16" i="2" s="1"/>
  <c r="AL16" i="2" s="1"/>
  <c r="AM16" i="2" s="1"/>
  <c r="AN16" i="2" s="1"/>
  <c r="AD16" i="2"/>
  <c r="AC16" i="2"/>
  <c r="AB16" i="2"/>
  <c r="AA16" i="2"/>
  <c r="Z16" i="2"/>
  <c r="Y16" i="2"/>
  <c r="X16" i="2"/>
  <c r="W16" i="2"/>
  <c r="V16" i="2"/>
  <c r="U16" i="2"/>
  <c r="T16" i="2"/>
  <c r="S16" i="2"/>
  <c r="R16" i="2"/>
  <c r="Q16" i="2"/>
  <c r="P16" i="2"/>
  <c r="O16" i="2"/>
  <c r="N16" i="2"/>
  <c r="M16" i="2"/>
  <c r="L16" i="2"/>
  <c r="K16" i="2"/>
  <c r="J16" i="2"/>
  <c r="I16" i="2"/>
  <c r="H16" i="2"/>
  <c r="G16" i="2"/>
  <c r="AO16" i="2" s="1"/>
  <c r="F16" i="2"/>
  <c r="AN13" i="2"/>
  <c r="AM13" i="2"/>
  <c r="AL13" i="2"/>
  <c r="AK13" i="2"/>
  <c r="AJ13" i="2"/>
  <c r="AI13" i="2"/>
  <c r="AH13" i="2"/>
  <c r="AG13" i="2"/>
  <c r="AF13" i="2"/>
  <c r="AE13" i="2"/>
  <c r="AD13" i="2"/>
  <c r="AC13" i="2"/>
  <c r="AB13" i="2"/>
  <c r="AA13" i="2"/>
  <c r="Z13" i="2"/>
  <c r="Y13" i="2"/>
  <c r="X13" i="2"/>
  <c r="W13" i="2"/>
  <c r="V13" i="2"/>
  <c r="U13" i="2"/>
  <c r="T13" i="2"/>
  <c r="S13" i="2"/>
  <c r="R13" i="2"/>
  <c r="Q13" i="2"/>
  <c r="P13" i="2"/>
  <c r="O13" i="2"/>
  <c r="N13" i="2"/>
  <c r="M13" i="2"/>
  <c r="L13" i="2"/>
  <c r="K13" i="2"/>
  <c r="J13" i="2"/>
  <c r="I13" i="2"/>
  <c r="H13" i="2"/>
  <c r="G13" i="2"/>
  <c r="F6" i="2"/>
  <c r="F9" i="2" s="1"/>
  <c r="E6" i="2"/>
  <c r="G6" i="2" s="1"/>
  <c r="G9" i="2" s="1"/>
  <c r="AQ93" i="4"/>
  <c r="AP93" i="4"/>
  <c r="AO93" i="4"/>
  <c r="AN93" i="4"/>
  <c r="AM93" i="4"/>
  <c r="AL93" i="4"/>
  <c r="AK93" i="4"/>
  <c r="AJ93" i="4"/>
  <c r="AI93" i="4"/>
  <c r="AH93" i="4"/>
  <c r="AG93" i="4"/>
  <c r="AF93" i="4"/>
  <c r="AE93" i="4"/>
  <c r="AD93" i="4"/>
  <c r="AC93" i="4"/>
  <c r="AB93" i="4"/>
  <c r="AA93" i="4"/>
  <c r="Z93" i="4"/>
  <c r="Y93" i="4"/>
  <c r="X93" i="4"/>
  <c r="W93" i="4"/>
  <c r="V93" i="4"/>
  <c r="U93" i="4"/>
  <c r="T93" i="4"/>
  <c r="S93" i="4"/>
  <c r="R93" i="4"/>
  <c r="Q93" i="4"/>
  <c r="P93" i="4"/>
  <c r="O93" i="4"/>
  <c r="N93" i="4"/>
  <c r="M93" i="4"/>
  <c r="L93" i="4"/>
  <c r="K93" i="4"/>
  <c r="J93" i="4"/>
  <c r="I93" i="4"/>
  <c r="H93" i="4"/>
  <c r="G93" i="4"/>
  <c r="F93" i="4"/>
  <c r="E93" i="4"/>
  <c r="D93" i="4"/>
  <c r="C93" i="4"/>
  <c r="AQ92" i="4"/>
  <c r="AP92" i="4"/>
  <c r="AO92" i="4"/>
  <c r="AN92" i="4"/>
  <c r="AM92" i="4"/>
  <c r="AL92" i="4"/>
  <c r="AK92" i="4"/>
  <c r="AJ92" i="4"/>
  <c r="AI92" i="4"/>
  <c r="AH92" i="4"/>
  <c r="AG92" i="4"/>
  <c r="AF92" i="4"/>
  <c r="AE92" i="4"/>
  <c r="AD92" i="4"/>
  <c r="AC92" i="4"/>
  <c r="AB92" i="4"/>
  <c r="AA92" i="4"/>
  <c r="Z92" i="4"/>
  <c r="Y92" i="4"/>
  <c r="X92" i="4"/>
  <c r="W92" i="4"/>
  <c r="V92" i="4"/>
  <c r="U92" i="4"/>
  <c r="T92" i="4"/>
  <c r="S92" i="4"/>
  <c r="R92" i="4"/>
  <c r="Q92" i="4"/>
  <c r="P92" i="4"/>
  <c r="O92" i="4"/>
  <c r="N92" i="4"/>
  <c r="M92" i="4"/>
  <c r="L92" i="4"/>
  <c r="K92" i="4"/>
  <c r="J92" i="4"/>
  <c r="I92" i="4"/>
  <c r="H92" i="4"/>
  <c r="G92" i="4"/>
  <c r="F92" i="4"/>
  <c r="E92" i="4"/>
  <c r="D92" i="4"/>
  <c r="C92" i="4"/>
  <c r="AQ91" i="4"/>
  <c r="AP91" i="4"/>
  <c r="AO91" i="4"/>
  <c r="AN91" i="4"/>
  <c r="AM91" i="4"/>
  <c r="AL91" i="4"/>
  <c r="AK91" i="4"/>
  <c r="AJ91" i="4"/>
  <c r="AI91" i="4"/>
  <c r="AH91" i="4"/>
  <c r="AG91" i="4"/>
  <c r="AF91" i="4"/>
  <c r="AE91" i="4"/>
  <c r="AD91" i="4"/>
  <c r="AC91" i="4"/>
  <c r="AB91" i="4"/>
  <c r="AA91" i="4"/>
  <c r="Z91" i="4"/>
  <c r="Y91" i="4"/>
  <c r="X91" i="4"/>
  <c r="W91" i="4"/>
  <c r="V91" i="4"/>
  <c r="U91" i="4"/>
  <c r="T91" i="4"/>
  <c r="S91" i="4"/>
  <c r="R91" i="4"/>
  <c r="Q91" i="4"/>
  <c r="P91" i="4"/>
  <c r="O91" i="4"/>
  <c r="N91" i="4"/>
  <c r="M91" i="4"/>
  <c r="L91" i="4"/>
  <c r="K91" i="4"/>
  <c r="J91" i="4"/>
  <c r="I91" i="4"/>
  <c r="H91" i="4"/>
  <c r="G91" i="4"/>
  <c r="F91" i="4"/>
  <c r="E91" i="4"/>
  <c r="D91" i="4"/>
  <c r="C91" i="4"/>
  <c r="AQ90" i="4"/>
  <c r="AP90" i="4"/>
  <c r="AO90" i="4"/>
  <c r="AN90" i="4"/>
  <c r="AM90" i="4"/>
  <c r="AL90" i="4"/>
  <c r="AK90" i="4"/>
  <c r="AJ90" i="4"/>
  <c r="AI90" i="4"/>
  <c r="AH90" i="4"/>
  <c r="AG90" i="4"/>
  <c r="AF90" i="4"/>
  <c r="AE90" i="4"/>
  <c r="AD90" i="4"/>
  <c r="AC90" i="4"/>
  <c r="AB90" i="4"/>
  <c r="AA90" i="4"/>
  <c r="Z90" i="4"/>
  <c r="Y90" i="4"/>
  <c r="X90" i="4"/>
  <c r="W90" i="4"/>
  <c r="V90" i="4"/>
  <c r="U90" i="4"/>
  <c r="T90" i="4"/>
  <c r="S90" i="4"/>
  <c r="R90" i="4"/>
  <c r="Q90" i="4"/>
  <c r="P90" i="4"/>
  <c r="O90" i="4"/>
  <c r="N90" i="4"/>
  <c r="M90" i="4"/>
  <c r="L90" i="4"/>
  <c r="K90" i="4"/>
  <c r="J90" i="4"/>
  <c r="I90" i="4"/>
  <c r="H90" i="4"/>
  <c r="G90" i="4"/>
  <c r="F90" i="4"/>
  <c r="E90" i="4"/>
  <c r="D90" i="4"/>
  <c r="C90" i="4"/>
  <c r="AQ89" i="4"/>
  <c r="AD41" i="2" s="1"/>
  <c r="AP89" i="4"/>
  <c r="AC41" i="2" s="1"/>
  <c r="AO89" i="4"/>
  <c r="AB41" i="2" s="1"/>
  <c r="AN89" i="4"/>
  <c r="AA41" i="2" s="1"/>
  <c r="AM89" i="4"/>
  <c r="Z41" i="2" s="1"/>
  <c r="AL89" i="4"/>
  <c r="Y41" i="2" s="1"/>
  <c r="AK89" i="4"/>
  <c r="X41" i="2" s="1"/>
  <c r="AJ89" i="4"/>
  <c r="W41" i="2" s="1"/>
  <c r="AI89" i="4"/>
  <c r="V41" i="2" s="1"/>
  <c r="AH89" i="4"/>
  <c r="U41" i="2" s="1"/>
  <c r="AG89" i="4"/>
  <c r="T41" i="2" s="1"/>
  <c r="AF89" i="4"/>
  <c r="S41" i="2" s="1"/>
  <c r="AE89" i="4"/>
  <c r="R41" i="2" s="1"/>
  <c r="AD89" i="4"/>
  <c r="Q41" i="2" s="1"/>
  <c r="AC89" i="4"/>
  <c r="P41" i="2" s="1"/>
  <c r="AB89" i="4"/>
  <c r="O41" i="2" s="1"/>
  <c r="AA89" i="4"/>
  <c r="N41" i="2" s="1"/>
  <c r="Z89" i="4"/>
  <c r="M41" i="2" s="1"/>
  <c r="Y89" i="4"/>
  <c r="L41" i="2" s="1"/>
  <c r="X89" i="4"/>
  <c r="K41" i="2" s="1"/>
  <c r="W89" i="4"/>
  <c r="J41" i="2" s="1"/>
  <c r="V89" i="4"/>
  <c r="I41" i="2" s="1"/>
  <c r="U89" i="4"/>
  <c r="H41" i="2" s="1"/>
  <c r="T89" i="4"/>
  <c r="G41" i="2" s="1"/>
  <c r="S89" i="4"/>
  <c r="F41" i="2" s="1"/>
  <c r="R89" i="4"/>
  <c r="Q89" i="4"/>
  <c r="P89" i="4"/>
  <c r="O89" i="4"/>
  <c r="N89" i="4"/>
  <c r="M89" i="4"/>
  <c r="L89" i="4"/>
  <c r="K89" i="4"/>
  <c r="J89" i="4"/>
  <c r="I89" i="4"/>
  <c r="H89" i="4"/>
  <c r="G89" i="4"/>
  <c r="F89" i="4"/>
  <c r="E89" i="4"/>
  <c r="D89" i="4"/>
  <c r="C89" i="4"/>
  <c r="AQ88" i="4"/>
  <c r="AD38" i="2" s="1"/>
  <c r="AD39" i="2" s="1"/>
  <c r="AP88" i="4"/>
  <c r="AC38" i="2" s="1"/>
  <c r="AO88" i="4"/>
  <c r="AB38" i="2" s="1"/>
  <c r="AB39" i="2" s="1"/>
  <c r="AN88" i="4"/>
  <c r="AA38" i="2" s="1"/>
  <c r="AM88" i="4"/>
  <c r="Z38" i="2" s="1"/>
  <c r="Z39" i="2" s="1"/>
  <c r="AL88" i="4"/>
  <c r="Y38" i="2" s="1"/>
  <c r="AK88" i="4"/>
  <c r="X38" i="2" s="1"/>
  <c r="X39" i="2" s="1"/>
  <c r="AJ88" i="4"/>
  <c r="W38" i="2" s="1"/>
  <c r="AI88" i="4"/>
  <c r="V38" i="2" s="1"/>
  <c r="V39" i="2" s="1"/>
  <c r="AH88" i="4"/>
  <c r="U38" i="2" s="1"/>
  <c r="AG88" i="4"/>
  <c r="T38" i="2" s="1"/>
  <c r="T39" i="2" s="1"/>
  <c r="AF88" i="4"/>
  <c r="S38" i="2" s="1"/>
  <c r="AE88" i="4"/>
  <c r="R38" i="2" s="1"/>
  <c r="R39" i="2" s="1"/>
  <c r="AD88" i="4"/>
  <c r="Q38" i="2" s="1"/>
  <c r="AC88" i="4"/>
  <c r="P38" i="2" s="1"/>
  <c r="P39" i="2" s="1"/>
  <c r="AB88" i="4"/>
  <c r="O38" i="2" s="1"/>
  <c r="AA88" i="4"/>
  <c r="N38" i="2" s="1"/>
  <c r="N39" i="2" s="1"/>
  <c r="Z88" i="4"/>
  <c r="M38" i="2" s="1"/>
  <c r="Y88" i="4"/>
  <c r="L38" i="2" s="1"/>
  <c r="L39" i="2" s="1"/>
  <c r="X88" i="4"/>
  <c r="K38" i="2" s="1"/>
  <c r="W88" i="4"/>
  <c r="J38" i="2" s="1"/>
  <c r="J39" i="2" s="1"/>
  <c r="V88" i="4"/>
  <c r="I38" i="2" s="1"/>
  <c r="U88" i="4"/>
  <c r="H38" i="2" s="1"/>
  <c r="H39" i="2" s="1"/>
  <c r="T88" i="4"/>
  <c r="G38" i="2" s="1"/>
  <c r="S88" i="4"/>
  <c r="F38" i="2" s="1"/>
  <c r="F39" i="2" s="1"/>
  <c r="R88" i="4"/>
  <c r="Q88" i="4"/>
  <c r="P88" i="4"/>
  <c r="O88" i="4"/>
  <c r="N88" i="4"/>
  <c r="M88" i="4"/>
  <c r="L88" i="4"/>
  <c r="K88" i="4"/>
  <c r="J88" i="4"/>
  <c r="I88" i="4"/>
  <c r="H88" i="4"/>
  <c r="G88" i="4"/>
  <c r="F88" i="4"/>
  <c r="E88" i="4"/>
  <c r="D88" i="4"/>
  <c r="C88" i="4"/>
  <c r="AQ87" i="4"/>
  <c r="AQ94" i="4" s="1"/>
  <c r="AP87" i="4"/>
  <c r="AP94" i="4" s="1"/>
  <c r="AO87" i="4"/>
  <c r="AO94" i="4" s="1"/>
  <c r="AN87" i="4"/>
  <c r="AN94" i="4" s="1"/>
  <c r="AM87" i="4"/>
  <c r="AM94" i="4" s="1"/>
  <c r="AL87" i="4"/>
  <c r="AL94" i="4" s="1"/>
  <c r="AK87" i="4"/>
  <c r="AK94" i="4" s="1"/>
  <c r="AJ87" i="4"/>
  <c r="AJ94" i="4" s="1"/>
  <c r="AI87" i="4"/>
  <c r="AI94" i="4" s="1"/>
  <c r="AH87" i="4"/>
  <c r="AH94" i="4" s="1"/>
  <c r="AG87" i="4"/>
  <c r="AG94" i="4" s="1"/>
  <c r="AF87" i="4"/>
  <c r="AF94" i="4" s="1"/>
  <c r="AE87" i="4"/>
  <c r="AE94" i="4" s="1"/>
  <c r="AD87" i="4"/>
  <c r="AD94" i="4" s="1"/>
  <c r="AC87" i="4"/>
  <c r="AC94" i="4" s="1"/>
  <c r="AB87" i="4"/>
  <c r="AB94" i="4" s="1"/>
  <c r="AA87" i="4"/>
  <c r="AA94" i="4" s="1"/>
  <c r="Z87" i="4"/>
  <c r="Z94" i="4" s="1"/>
  <c r="Y87" i="4"/>
  <c r="Y94" i="4" s="1"/>
  <c r="X87" i="4"/>
  <c r="X94" i="4" s="1"/>
  <c r="W87" i="4"/>
  <c r="W94" i="4" s="1"/>
  <c r="V87" i="4"/>
  <c r="V94" i="4" s="1"/>
  <c r="U87" i="4"/>
  <c r="U94" i="4" s="1"/>
  <c r="T87" i="4"/>
  <c r="T94" i="4" s="1"/>
  <c r="S87" i="4"/>
  <c r="S94" i="4" s="1"/>
  <c r="R87" i="4"/>
  <c r="R94" i="4" s="1"/>
  <c r="Q87" i="4"/>
  <c r="Q94" i="4" s="1"/>
  <c r="P87" i="4"/>
  <c r="P94" i="4" s="1"/>
  <c r="O87" i="4"/>
  <c r="O94" i="4" s="1"/>
  <c r="N87" i="4"/>
  <c r="N94" i="4" s="1"/>
  <c r="M87" i="4"/>
  <c r="M94" i="4" s="1"/>
  <c r="L87" i="4"/>
  <c r="L94" i="4" s="1"/>
  <c r="K87" i="4"/>
  <c r="K94" i="4" s="1"/>
  <c r="J87" i="4"/>
  <c r="J94" i="4" s="1"/>
  <c r="I87" i="4"/>
  <c r="I94" i="4" s="1"/>
  <c r="H87" i="4"/>
  <c r="H94" i="4" s="1"/>
  <c r="G87" i="4"/>
  <c r="G94" i="4" s="1"/>
  <c r="F87" i="4"/>
  <c r="F94" i="4" s="1"/>
  <c r="E87" i="4"/>
  <c r="E94" i="4" s="1"/>
  <c r="D87" i="4"/>
  <c r="D94" i="4" s="1"/>
  <c r="C87" i="4"/>
  <c r="C94" i="4" s="1"/>
  <c r="AQ70" i="4"/>
  <c r="AP70" i="4"/>
  <c r="AO70" i="4"/>
  <c r="AN70" i="4"/>
  <c r="AM70" i="4"/>
  <c r="AL70" i="4"/>
  <c r="AK70" i="4"/>
  <c r="AJ70" i="4"/>
  <c r="AI70" i="4"/>
  <c r="AH70" i="4"/>
  <c r="AG70" i="4"/>
  <c r="AF70" i="4"/>
  <c r="AE70" i="4"/>
  <c r="AD70" i="4"/>
  <c r="AC70" i="4"/>
  <c r="AB70" i="4"/>
  <c r="AA70" i="4"/>
  <c r="Z70" i="4"/>
  <c r="Y70" i="4"/>
  <c r="X70" i="4"/>
  <c r="W70" i="4"/>
  <c r="V70" i="4"/>
  <c r="U70" i="4"/>
  <c r="T70" i="4"/>
  <c r="S70" i="4"/>
  <c r="R70" i="4"/>
  <c r="Q70" i="4"/>
  <c r="P70" i="4"/>
  <c r="O70" i="4"/>
  <c r="N70" i="4"/>
  <c r="M70" i="4"/>
  <c r="L70" i="4"/>
  <c r="K70" i="4"/>
  <c r="J70" i="4"/>
  <c r="I70" i="4"/>
  <c r="H70" i="4"/>
  <c r="G70" i="4"/>
  <c r="F70" i="4"/>
  <c r="E70" i="4"/>
  <c r="D70" i="4"/>
  <c r="C70" i="4"/>
  <c r="AQ69" i="4"/>
  <c r="AP69" i="4"/>
  <c r="AO69" i="4"/>
  <c r="AN69" i="4"/>
  <c r="AM69" i="4"/>
  <c r="AL69" i="4"/>
  <c r="AK69" i="4"/>
  <c r="AJ69" i="4"/>
  <c r="AI69" i="4"/>
  <c r="AH69" i="4"/>
  <c r="AG69" i="4"/>
  <c r="AF69" i="4"/>
  <c r="AE69" i="4"/>
  <c r="AD69" i="4"/>
  <c r="AC69" i="4"/>
  <c r="AB69" i="4"/>
  <c r="AA69" i="4"/>
  <c r="Z69" i="4"/>
  <c r="Y69" i="4"/>
  <c r="X69" i="4"/>
  <c r="W69" i="4"/>
  <c r="V69" i="4"/>
  <c r="U69" i="4"/>
  <c r="T69" i="4"/>
  <c r="S69" i="4"/>
  <c r="R69" i="4"/>
  <c r="Q69" i="4"/>
  <c r="P69" i="4"/>
  <c r="O69" i="4"/>
  <c r="N69" i="4"/>
  <c r="M69" i="4"/>
  <c r="L69" i="4"/>
  <c r="K69" i="4"/>
  <c r="J69" i="4"/>
  <c r="I69" i="4"/>
  <c r="H69" i="4"/>
  <c r="G69" i="4"/>
  <c r="F69" i="4"/>
  <c r="E69" i="4"/>
  <c r="D69" i="4"/>
  <c r="C69" i="4"/>
  <c r="AQ68" i="4"/>
  <c r="AP68" i="4"/>
  <c r="AO68" i="4"/>
  <c r="AN68" i="4"/>
  <c r="AM68" i="4"/>
  <c r="AL68" i="4"/>
  <c r="AK68" i="4"/>
  <c r="AJ68" i="4"/>
  <c r="AI68" i="4"/>
  <c r="AH68" i="4"/>
  <c r="AG68" i="4"/>
  <c r="AF68" i="4"/>
  <c r="AE68" i="4"/>
  <c r="AD68" i="4"/>
  <c r="AC68" i="4"/>
  <c r="AB68" i="4"/>
  <c r="AA68" i="4"/>
  <c r="Z68" i="4"/>
  <c r="Y68" i="4"/>
  <c r="X68" i="4"/>
  <c r="W68" i="4"/>
  <c r="V68" i="4"/>
  <c r="U68" i="4"/>
  <c r="T68" i="4"/>
  <c r="S68" i="4"/>
  <c r="R68" i="4"/>
  <c r="Q68" i="4"/>
  <c r="P68" i="4"/>
  <c r="O68" i="4"/>
  <c r="N68" i="4"/>
  <c r="M68" i="4"/>
  <c r="L68" i="4"/>
  <c r="K68" i="4"/>
  <c r="J68" i="4"/>
  <c r="I68" i="4"/>
  <c r="H68" i="4"/>
  <c r="G68" i="4"/>
  <c r="F68" i="4"/>
  <c r="E68" i="4"/>
  <c r="D68" i="4"/>
  <c r="C68" i="4"/>
  <c r="AQ67" i="4"/>
  <c r="AP67" i="4"/>
  <c r="AO67" i="4"/>
  <c r="AN67" i="4"/>
  <c r="AM67" i="4"/>
  <c r="AL67" i="4"/>
  <c r="AK67" i="4"/>
  <c r="AJ67" i="4"/>
  <c r="AI67" i="4"/>
  <c r="AH67" i="4"/>
  <c r="AG67" i="4"/>
  <c r="AF67" i="4"/>
  <c r="AE67" i="4"/>
  <c r="AD67" i="4"/>
  <c r="AC67" i="4"/>
  <c r="AB67" i="4"/>
  <c r="AA67" i="4"/>
  <c r="Z67" i="4"/>
  <c r="Y67" i="4"/>
  <c r="X67" i="4"/>
  <c r="W67" i="4"/>
  <c r="V67" i="4"/>
  <c r="U67" i="4"/>
  <c r="T67" i="4"/>
  <c r="S67" i="4"/>
  <c r="R67" i="4"/>
  <c r="Q67" i="4"/>
  <c r="P67" i="4"/>
  <c r="O67" i="4"/>
  <c r="N67" i="4"/>
  <c r="M67" i="4"/>
  <c r="L67" i="4"/>
  <c r="K67" i="4"/>
  <c r="J67" i="4"/>
  <c r="I67" i="4"/>
  <c r="H67" i="4"/>
  <c r="G67" i="4"/>
  <c r="F67" i="4"/>
  <c r="E67" i="4"/>
  <c r="D67" i="4"/>
  <c r="C67" i="4"/>
  <c r="AQ66" i="4"/>
  <c r="AD34" i="2" s="1"/>
  <c r="AP66" i="4"/>
  <c r="AC34" i="2" s="1"/>
  <c r="AC35" i="2" s="1"/>
  <c r="AO66" i="4"/>
  <c r="AB34" i="2" s="1"/>
  <c r="AB35" i="2" s="1"/>
  <c r="AN66" i="4"/>
  <c r="AA34" i="2" s="1"/>
  <c r="AA35" i="2" s="1"/>
  <c r="AM66" i="4"/>
  <c r="Z34" i="2" s="1"/>
  <c r="Z35" i="2" s="1"/>
  <c r="AL66" i="4"/>
  <c r="Y34" i="2" s="1"/>
  <c r="Y35" i="2" s="1"/>
  <c r="AK66" i="4"/>
  <c r="X34" i="2" s="1"/>
  <c r="X35" i="2" s="1"/>
  <c r="AJ66" i="4"/>
  <c r="W34" i="2" s="1"/>
  <c r="W35" i="2" s="1"/>
  <c r="AI66" i="4"/>
  <c r="V34" i="2" s="1"/>
  <c r="V35" i="2" s="1"/>
  <c r="AH66" i="4"/>
  <c r="U34" i="2" s="1"/>
  <c r="U35" i="2" s="1"/>
  <c r="AG66" i="4"/>
  <c r="T34" i="2" s="1"/>
  <c r="T35" i="2" s="1"/>
  <c r="AF66" i="4"/>
  <c r="S34" i="2" s="1"/>
  <c r="S35" i="2" s="1"/>
  <c r="AE66" i="4"/>
  <c r="R34" i="2" s="1"/>
  <c r="R35" i="2" s="1"/>
  <c r="AD66" i="4"/>
  <c r="Q34" i="2" s="1"/>
  <c r="Q35" i="2" s="1"/>
  <c r="AC66" i="4"/>
  <c r="P34" i="2" s="1"/>
  <c r="P35" i="2" s="1"/>
  <c r="AB66" i="4"/>
  <c r="O34" i="2" s="1"/>
  <c r="O35" i="2" s="1"/>
  <c r="AA66" i="4"/>
  <c r="N34" i="2" s="1"/>
  <c r="N35" i="2" s="1"/>
  <c r="Z66" i="4"/>
  <c r="M34" i="2" s="1"/>
  <c r="M35" i="2" s="1"/>
  <c r="Y66" i="4"/>
  <c r="L34" i="2" s="1"/>
  <c r="L35" i="2" s="1"/>
  <c r="X66" i="4"/>
  <c r="K34" i="2" s="1"/>
  <c r="K35" i="2" s="1"/>
  <c r="W66" i="4"/>
  <c r="J34" i="2" s="1"/>
  <c r="J35" i="2" s="1"/>
  <c r="V66" i="4"/>
  <c r="I34" i="2" s="1"/>
  <c r="I35" i="2" s="1"/>
  <c r="U66" i="4"/>
  <c r="H34" i="2" s="1"/>
  <c r="H35" i="2" s="1"/>
  <c r="T66" i="4"/>
  <c r="G34" i="2" s="1"/>
  <c r="G35" i="2" s="1"/>
  <c r="S66" i="4"/>
  <c r="F34" i="2" s="1"/>
  <c r="F35" i="2" s="1"/>
  <c r="R66" i="4"/>
  <c r="Q66" i="4"/>
  <c r="P66" i="4"/>
  <c r="O66" i="4"/>
  <c r="N66" i="4"/>
  <c r="M66" i="4"/>
  <c r="L66" i="4"/>
  <c r="K66" i="4"/>
  <c r="J66" i="4"/>
  <c r="I66" i="4"/>
  <c r="H66" i="4"/>
  <c r="G66" i="4"/>
  <c r="F66" i="4"/>
  <c r="E66" i="4"/>
  <c r="D66" i="4"/>
  <c r="C66" i="4"/>
  <c r="AQ65" i="4"/>
  <c r="AD31" i="2" s="1"/>
  <c r="AP65" i="4"/>
  <c r="AC31" i="2" s="1"/>
  <c r="AC32" i="2" s="1"/>
  <c r="AO65" i="4"/>
  <c r="AB31" i="2" s="1"/>
  <c r="AB32" i="2" s="1"/>
  <c r="AN65" i="4"/>
  <c r="AA31" i="2" s="1"/>
  <c r="AA32" i="2" s="1"/>
  <c r="AM65" i="4"/>
  <c r="Z31" i="2" s="1"/>
  <c r="Z32" i="2" s="1"/>
  <c r="AL65" i="4"/>
  <c r="Y31" i="2" s="1"/>
  <c r="Y32" i="2" s="1"/>
  <c r="AK65" i="4"/>
  <c r="X31" i="2" s="1"/>
  <c r="X32" i="2" s="1"/>
  <c r="AJ65" i="4"/>
  <c r="W31" i="2" s="1"/>
  <c r="W32" i="2" s="1"/>
  <c r="AI65" i="4"/>
  <c r="V31" i="2" s="1"/>
  <c r="V32" i="2" s="1"/>
  <c r="AH65" i="4"/>
  <c r="U31" i="2" s="1"/>
  <c r="U32" i="2" s="1"/>
  <c r="AG65" i="4"/>
  <c r="T31" i="2" s="1"/>
  <c r="T32" i="2" s="1"/>
  <c r="AF65" i="4"/>
  <c r="S31" i="2" s="1"/>
  <c r="S32" i="2" s="1"/>
  <c r="AE65" i="4"/>
  <c r="R31" i="2" s="1"/>
  <c r="R32" i="2" s="1"/>
  <c r="AD65" i="4"/>
  <c r="Q31" i="2" s="1"/>
  <c r="Q32" i="2" s="1"/>
  <c r="AC65" i="4"/>
  <c r="P31" i="2" s="1"/>
  <c r="P32" i="2" s="1"/>
  <c r="AB65" i="4"/>
  <c r="O31" i="2" s="1"/>
  <c r="O32" i="2" s="1"/>
  <c r="AA65" i="4"/>
  <c r="N31" i="2" s="1"/>
  <c r="N32" i="2" s="1"/>
  <c r="Z65" i="4"/>
  <c r="M31" i="2" s="1"/>
  <c r="M32" i="2" s="1"/>
  <c r="Y65" i="4"/>
  <c r="L31" i="2" s="1"/>
  <c r="L32" i="2" s="1"/>
  <c r="X65" i="4"/>
  <c r="K31" i="2" s="1"/>
  <c r="K32" i="2" s="1"/>
  <c r="W65" i="4"/>
  <c r="J31" i="2" s="1"/>
  <c r="J32" i="2" s="1"/>
  <c r="V65" i="4"/>
  <c r="I31" i="2" s="1"/>
  <c r="I32" i="2" s="1"/>
  <c r="U65" i="4"/>
  <c r="H31" i="2" s="1"/>
  <c r="H32" i="2" s="1"/>
  <c r="T65" i="4"/>
  <c r="G31" i="2" s="1"/>
  <c r="G32" i="2" s="1"/>
  <c r="S65" i="4"/>
  <c r="F31" i="2" s="1"/>
  <c r="F32" i="2" s="1"/>
  <c r="R65" i="4"/>
  <c r="Q65" i="4"/>
  <c r="P65" i="4"/>
  <c r="O65" i="4"/>
  <c r="N65" i="4"/>
  <c r="M65" i="4"/>
  <c r="L65" i="4"/>
  <c r="K65" i="4"/>
  <c r="J65" i="4"/>
  <c r="I65" i="4"/>
  <c r="H65" i="4"/>
  <c r="G65" i="4"/>
  <c r="F65" i="4"/>
  <c r="E65" i="4"/>
  <c r="D65" i="4"/>
  <c r="C65" i="4"/>
  <c r="AQ64" i="4"/>
  <c r="AQ71" i="4" s="1"/>
  <c r="AP64" i="4"/>
  <c r="AO64" i="4"/>
  <c r="AO71" i="4" s="1"/>
  <c r="AN64" i="4"/>
  <c r="AM64" i="4"/>
  <c r="AM71" i="4" s="1"/>
  <c r="AL64" i="4"/>
  <c r="AK64" i="4"/>
  <c r="AK71" i="4" s="1"/>
  <c r="AJ64" i="4"/>
  <c r="AI64" i="4"/>
  <c r="AI71" i="4" s="1"/>
  <c r="AH64" i="4"/>
  <c r="AG64" i="4"/>
  <c r="AG71" i="4" s="1"/>
  <c r="AF64" i="4"/>
  <c r="AE64" i="4"/>
  <c r="AE71" i="4" s="1"/>
  <c r="AD64" i="4"/>
  <c r="AC64" i="4"/>
  <c r="AC71" i="4" s="1"/>
  <c r="AB64" i="4"/>
  <c r="AA64" i="4"/>
  <c r="AA71" i="4" s="1"/>
  <c r="Z64" i="4"/>
  <c r="Z71" i="4" s="1"/>
  <c r="Y64" i="4"/>
  <c r="Y71" i="4" s="1"/>
  <c r="X64" i="4"/>
  <c r="X71" i="4" s="1"/>
  <c r="W64" i="4"/>
  <c r="W71" i="4" s="1"/>
  <c r="V64" i="4"/>
  <c r="V71" i="4" s="1"/>
  <c r="U64" i="4"/>
  <c r="U71" i="4" s="1"/>
  <c r="T64" i="4"/>
  <c r="T71" i="4" s="1"/>
  <c r="S64" i="4"/>
  <c r="S71" i="4" s="1"/>
  <c r="R64" i="4"/>
  <c r="R71" i="4" s="1"/>
  <c r="Q64" i="4"/>
  <c r="Q71" i="4" s="1"/>
  <c r="P64" i="4"/>
  <c r="P71" i="4" s="1"/>
  <c r="O64" i="4"/>
  <c r="O71" i="4" s="1"/>
  <c r="N64" i="4"/>
  <c r="N71" i="4" s="1"/>
  <c r="M64" i="4"/>
  <c r="M71" i="4" s="1"/>
  <c r="L64" i="4"/>
  <c r="L71" i="4" s="1"/>
  <c r="K64" i="4"/>
  <c r="K71" i="4" s="1"/>
  <c r="J64" i="4"/>
  <c r="J71" i="4" s="1"/>
  <c r="I64" i="4"/>
  <c r="I71" i="4" s="1"/>
  <c r="H64" i="4"/>
  <c r="H71" i="4" s="1"/>
  <c r="G64" i="4"/>
  <c r="G71" i="4" s="1"/>
  <c r="F64" i="4"/>
  <c r="F71" i="4" s="1"/>
  <c r="E64" i="4"/>
  <c r="E71" i="4" s="1"/>
  <c r="D64" i="4"/>
  <c r="D71" i="4" s="1"/>
  <c r="C64" i="4"/>
  <c r="C71" i="4" s="1"/>
  <c r="AQ47" i="4"/>
  <c r="AP47" i="4"/>
  <c r="AO47" i="4"/>
  <c r="AN47" i="4"/>
  <c r="AM47" i="4"/>
  <c r="AL47" i="4"/>
  <c r="AK47" i="4"/>
  <c r="AJ47" i="4"/>
  <c r="AI47" i="4"/>
  <c r="AH47" i="4"/>
  <c r="AG47" i="4"/>
  <c r="AF47" i="4"/>
  <c r="AE47" i="4"/>
  <c r="AD47" i="4"/>
  <c r="AC47" i="4"/>
  <c r="AB47" i="4"/>
  <c r="AA47" i="4"/>
  <c r="Z47" i="4"/>
  <c r="Y47" i="4"/>
  <c r="X47" i="4"/>
  <c r="W47" i="4"/>
  <c r="V47" i="4"/>
  <c r="U47" i="4"/>
  <c r="T47" i="4"/>
  <c r="S47" i="4"/>
  <c r="R47" i="4"/>
  <c r="Q47" i="4"/>
  <c r="P47" i="4"/>
  <c r="O47" i="4"/>
  <c r="N47" i="4"/>
  <c r="M47" i="4"/>
  <c r="L47" i="4"/>
  <c r="K47" i="4"/>
  <c r="J47" i="4"/>
  <c r="I47" i="4"/>
  <c r="H47" i="4"/>
  <c r="G47" i="4"/>
  <c r="F47" i="4"/>
  <c r="E47" i="4"/>
  <c r="D47" i="4"/>
  <c r="C47" i="4"/>
  <c r="AQ46" i="4"/>
  <c r="AP46" i="4"/>
  <c r="AO46" i="4"/>
  <c r="AN46" i="4"/>
  <c r="AM46" i="4"/>
  <c r="AL46" i="4"/>
  <c r="AK46" i="4"/>
  <c r="AJ46" i="4"/>
  <c r="AI46" i="4"/>
  <c r="AH46" i="4"/>
  <c r="AG46" i="4"/>
  <c r="AF46" i="4"/>
  <c r="AE46" i="4"/>
  <c r="AD46" i="4"/>
  <c r="AC46" i="4"/>
  <c r="AB46" i="4"/>
  <c r="AA46" i="4"/>
  <c r="Z46" i="4"/>
  <c r="Y46" i="4"/>
  <c r="X46" i="4"/>
  <c r="W46" i="4"/>
  <c r="V46" i="4"/>
  <c r="U46" i="4"/>
  <c r="T46" i="4"/>
  <c r="S46" i="4"/>
  <c r="R46" i="4"/>
  <c r="Q46" i="4"/>
  <c r="P46" i="4"/>
  <c r="O46" i="4"/>
  <c r="N46" i="4"/>
  <c r="M46" i="4"/>
  <c r="L46" i="4"/>
  <c r="K46" i="4"/>
  <c r="J46" i="4"/>
  <c r="I46" i="4"/>
  <c r="H46" i="4"/>
  <c r="G46" i="4"/>
  <c r="F46" i="4"/>
  <c r="E46" i="4"/>
  <c r="D46" i="4"/>
  <c r="C46" i="4"/>
  <c r="AQ45" i="4"/>
  <c r="AP45" i="4"/>
  <c r="AO45" i="4"/>
  <c r="AN45" i="4"/>
  <c r="AM45" i="4"/>
  <c r="AL45" i="4"/>
  <c r="AK45" i="4"/>
  <c r="AJ45" i="4"/>
  <c r="AI45" i="4"/>
  <c r="AH45" i="4"/>
  <c r="AG45" i="4"/>
  <c r="AF45" i="4"/>
  <c r="AE45" i="4"/>
  <c r="AD45" i="4"/>
  <c r="AC45" i="4"/>
  <c r="AB45" i="4"/>
  <c r="AA45" i="4"/>
  <c r="Z45" i="4"/>
  <c r="Y45" i="4"/>
  <c r="X45" i="4"/>
  <c r="W45" i="4"/>
  <c r="V45" i="4"/>
  <c r="U45" i="4"/>
  <c r="T45" i="4"/>
  <c r="S45" i="4"/>
  <c r="R45" i="4"/>
  <c r="Q45" i="4"/>
  <c r="P45" i="4"/>
  <c r="O45" i="4"/>
  <c r="N45" i="4"/>
  <c r="M45" i="4"/>
  <c r="L45" i="4"/>
  <c r="K45" i="4"/>
  <c r="J45" i="4"/>
  <c r="I45" i="4"/>
  <c r="H45" i="4"/>
  <c r="G45" i="4"/>
  <c r="F45" i="4"/>
  <c r="E45" i="4"/>
  <c r="D45" i="4"/>
  <c r="C45" i="4"/>
  <c r="AQ44" i="4"/>
  <c r="AP44" i="4"/>
  <c r="AO44" i="4"/>
  <c r="AN44" i="4"/>
  <c r="AM44" i="4"/>
  <c r="AL44" i="4"/>
  <c r="AK44" i="4"/>
  <c r="AJ44" i="4"/>
  <c r="AI44" i="4"/>
  <c r="AH44" i="4"/>
  <c r="AG44" i="4"/>
  <c r="AF44" i="4"/>
  <c r="AE44" i="4"/>
  <c r="AD44" i="4"/>
  <c r="AC44" i="4"/>
  <c r="AB44" i="4"/>
  <c r="AA44" i="4"/>
  <c r="Z44" i="4"/>
  <c r="Y44" i="4"/>
  <c r="X44" i="4"/>
  <c r="W44" i="4"/>
  <c r="V44" i="4"/>
  <c r="U44" i="4"/>
  <c r="T44" i="4"/>
  <c r="S44" i="4"/>
  <c r="R44" i="4"/>
  <c r="Q44" i="4"/>
  <c r="P44" i="4"/>
  <c r="O44" i="4"/>
  <c r="N44" i="4"/>
  <c r="M44" i="4"/>
  <c r="L44" i="4"/>
  <c r="K44" i="4"/>
  <c r="J44" i="4"/>
  <c r="I44" i="4"/>
  <c r="H44" i="4"/>
  <c r="G44" i="4"/>
  <c r="F44" i="4"/>
  <c r="E44" i="4"/>
  <c r="D44" i="4"/>
  <c r="C44" i="4"/>
  <c r="AQ43" i="4"/>
  <c r="AD27" i="2" s="1"/>
  <c r="AP43" i="4"/>
  <c r="AC27" i="2" s="1"/>
  <c r="AC28" i="2" s="1"/>
  <c r="AO43" i="4"/>
  <c r="AB27" i="2" s="1"/>
  <c r="AB28" i="2" s="1"/>
  <c r="AN43" i="4"/>
  <c r="AA27" i="2" s="1"/>
  <c r="AA28" i="2" s="1"/>
  <c r="AM43" i="4"/>
  <c r="Z27" i="2" s="1"/>
  <c r="Z28" i="2" s="1"/>
  <c r="AL43" i="4"/>
  <c r="Y27" i="2" s="1"/>
  <c r="Y28" i="2" s="1"/>
  <c r="AK43" i="4"/>
  <c r="X27" i="2" s="1"/>
  <c r="X28" i="2" s="1"/>
  <c r="AJ43" i="4"/>
  <c r="W27" i="2" s="1"/>
  <c r="W28" i="2" s="1"/>
  <c r="AI43" i="4"/>
  <c r="V27" i="2" s="1"/>
  <c r="V28" i="2" s="1"/>
  <c r="AH43" i="4"/>
  <c r="U27" i="2" s="1"/>
  <c r="U28" i="2" s="1"/>
  <c r="AG43" i="4"/>
  <c r="T27" i="2" s="1"/>
  <c r="T28" i="2" s="1"/>
  <c r="AF43" i="4"/>
  <c r="S27" i="2" s="1"/>
  <c r="S28" i="2" s="1"/>
  <c r="AE43" i="4"/>
  <c r="R27" i="2" s="1"/>
  <c r="R28" i="2" s="1"/>
  <c r="AD43" i="4"/>
  <c r="Q27" i="2" s="1"/>
  <c r="Q28" i="2" s="1"/>
  <c r="AC43" i="4"/>
  <c r="P27" i="2" s="1"/>
  <c r="P28" i="2" s="1"/>
  <c r="AB43" i="4"/>
  <c r="O27" i="2" s="1"/>
  <c r="O28" i="2" s="1"/>
  <c r="AA43" i="4"/>
  <c r="N27" i="2" s="1"/>
  <c r="N28" i="2" s="1"/>
  <c r="Z43" i="4"/>
  <c r="M27" i="2" s="1"/>
  <c r="M28" i="2" s="1"/>
  <c r="Y43" i="4"/>
  <c r="L27" i="2" s="1"/>
  <c r="L28" i="2" s="1"/>
  <c r="X43" i="4"/>
  <c r="K27" i="2" s="1"/>
  <c r="K28" i="2" s="1"/>
  <c r="W43" i="4"/>
  <c r="J27" i="2" s="1"/>
  <c r="J28" i="2" s="1"/>
  <c r="V43" i="4"/>
  <c r="I27" i="2" s="1"/>
  <c r="I28" i="2" s="1"/>
  <c r="U43" i="4"/>
  <c r="H27" i="2" s="1"/>
  <c r="H28" i="2" s="1"/>
  <c r="T43" i="4"/>
  <c r="G27" i="2" s="1"/>
  <c r="G28" i="2" s="1"/>
  <c r="S43" i="4"/>
  <c r="F27" i="2" s="1"/>
  <c r="F28" i="2" s="1"/>
  <c r="R43" i="4"/>
  <c r="Q43" i="4"/>
  <c r="P43" i="4"/>
  <c r="O43" i="4"/>
  <c r="N43" i="4"/>
  <c r="M43" i="4"/>
  <c r="L43" i="4"/>
  <c r="K43" i="4"/>
  <c r="J43" i="4"/>
  <c r="I43" i="4"/>
  <c r="H43" i="4"/>
  <c r="G43" i="4"/>
  <c r="F43" i="4"/>
  <c r="E43" i="4"/>
  <c r="D43" i="4"/>
  <c r="C43" i="4"/>
  <c r="AQ42" i="4"/>
  <c r="AD24" i="2" s="1"/>
  <c r="AP42" i="4"/>
  <c r="AC24" i="2" s="1"/>
  <c r="AC25" i="2" s="1"/>
  <c r="AO42" i="4"/>
  <c r="AB24" i="2" s="1"/>
  <c r="AB25" i="2" s="1"/>
  <c r="AN42" i="4"/>
  <c r="AA24" i="2" s="1"/>
  <c r="AA25" i="2" s="1"/>
  <c r="AM42" i="4"/>
  <c r="Z24" i="2" s="1"/>
  <c r="Z25" i="2" s="1"/>
  <c r="AL42" i="4"/>
  <c r="Y24" i="2" s="1"/>
  <c r="Y25" i="2" s="1"/>
  <c r="AK42" i="4"/>
  <c r="X24" i="2" s="1"/>
  <c r="X25" i="2" s="1"/>
  <c r="AJ42" i="4"/>
  <c r="W24" i="2" s="1"/>
  <c r="W25" i="2" s="1"/>
  <c r="AI42" i="4"/>
  <c r="V24" i="2" s="1"/>
  <c r="V25" i="2" s="1"/>
  <c r="AH42" i="4"/>
  <c r="U24" i="2" s="1"/>
  <c r="U25" i="2" s="1"/>
  <c r="AG42" i="4"/>
  <c r="T24" i="2" s="1"/>
  <c r="T25" i="2" s="1"/>
  <c r="AF42" i="4"/>
  <c r="S24" i="2" s="1"/>
  <c r="S25" i="2" s="1"/>
  <c r="AE42" i="4"/>
  <c r="R24" i="2" s="1"/>
  <c r="R25" i="2" s="1"/>
  <c r="AD42" i="4"/>
  <c r="Q24" i="2" s="1"/>
  <c r="Q25" i="2" s="1"/>
  <c r="AC42" i="4"/>
  <c r="P24" i="2" s="1"/>
  <c r="P25" i="2" s="1"/>
  <c r="AB42" i="4"/>
  <c r="O24" i="2" s="1"/>
  <c r="O25" i="2" s="1"/>
  <c r="AA42" i="4"/>
  <c r="N24" i="2" s="1"/>
  <c r="N25" i="2" s="1"/>
  <c r="Z42" i="4"/>
  <c r="M24" i="2" s="1"/>
  <c r="M25" i="2" s="1"/>
  <c r="Y42" i="4"/>
  <c r="L24" i="2" s="1"/>
  <c r="L25" i="2" s="1"/>
  <c r="X42" i="4"/>
  <c r="K24" i="2" s="1"/>
  <c r="K25" i="2" s="1"/>
  <c r="W42" i="4"/>
  <c r="J24" i="2" s="1"/>
  <c r="J25" i="2" s="1"/>
  <c r="V42" i="4"/>
  <c r="I24" i="2" s="1"/>
  <c r="I25" i="2" s="1"/>
  <c r="U42" i="4"/>
  <c r="H24" i="2" s="1"/>
  <c r="H25" i="2" s="1"/>
  <c r="T42" i="4"/>
  <c r="G24" i="2" s="1"/>
  <c r="G25" i="2" s="1"/>
  <c r="S42" i="4"/>
  <c r="F24" i="2" s="1"/>
  <c r="F25" i="2" s="1"/>
  <c r="R42" i="4"/>
  <c r="R48" i="4" s="1"/>
  <c r="Q42" i="4"/>
  <c r="P42" i="4"/>
  <c r="P48" i="4" s="1"/>
  <c r="O42" i="4"/>
  <c r="N42" i="4"/>
  <c r="N48" i="4" s="1"/>
  <c r="M42" i="4"/>
  <c r="L42" i="4"/>
  <c r="L48" i="4" s="1"/>
  <c r="K42" i="4"/>
  <c r="J42" i="4"/>
  <c r="J48" i="4" s="1"/>
  <c r="I42" i="4"/>
  <c r="H42" i="4"/>
  <c r="H48" i="4" s="1"/>
  <c r="G42" i="4"/>
  <c r="F42" i="4"/>
  <c r="F48" i="4" s="1"/>
  <c r="E42" i="4"/>
  <c r="D42" i="4"/>
  <c r="D48" i="4" s="1"/>
  <c r="C42" i="4"/>
  <c r="AQ41" i="4"/>
  <c r="AQ48" i="4" s="1"/>
  <c r="AP41" i="4"/>
  <c r="AO41" i="4"/>
  <c r="AO48" i="4" s="1"/>
  <c r="AN41" i="4"/>
  <c r="AM41" i="4"/>
  <c r="AM48" i="4" s="1"/>
  <c r="AL41" i="4"/>
  <c r="AK41" i="4"/>
  <c r="AK48" i="4" s="1"/>
  <c r="AJ41" i="4"/>
  <c r="AI41" i="4"/>
  <c r="AI48" i="4" s="1"/>
  <c r="AH41" i="4"/>
  <c r="AG41" i="4"/>
  <c r="AG48" i="4" s="1"/>
  <c r="AF41" i="4"/>
  <c r="AE41" i="4"/>
  <c r="AE48" i="4" s="1"/>
  <c r="AD41" i="4"/>
  <c r="AC41" i="4"/>
  <c r="AC48" i="4" s="1"/>
  <c r="AB41" i="4"/>
  <c r="AA41" i="4"/>
  <c r="AA48" i="4" s="1"/>
  <c r="Z41" i="4"/>
  <c r="Y41" i="4"/>
  <c r="Y48" i="4" s="1"/>
  <c r="X41" i="4"/>
  <c r="W41" i="4"/>
  <c r="W48" i="4" s="1"/>
  <c r="V41" i="4"/>
  <c r="U41" i="4"/>
  <c r="U48" i="4" s="1"/>
  <c r="T41" i="4"/>
  <c r="S41" i="4"/>
  <c r="S48" i="4" s="1"/>
  <c r="R41" i="4"/>
  <c r="Q41" i="4"/>
  <c r="Q48" i="4" s="1"/>
  <c r="P41" i="4"/>
  <c r="O41" i="4"/>
  <c r="O48" i="4" s="1"/>
  <c r="N41" i="4"/>
  <c r="M41" i="4"/>
  <c r="M48" i="4" s="1"/>
  <c r="L41" i="4"/>
  <c r="K41" i="4"/>
  <c r="K48" i="4" s="1"/>
  <c r="J41" i="4"/>
  <c r="I41" i="4"/>
  <c r="I48" i="4" s="1"/>
  <c r="H41" i="4"/>
  <c r="G41" i="4"/>
  <c r="G48" i="4" s="1"/>
  <c r="F41" i="4"/>
  <c r="E41" i="4"/>
  <c r="E48" i="4" s="1"/>
  <c r="D41" i="4"/>
  <c r="C41" i="4"/>
  <c r="C48" i="4" s="1"/>
  <c r="AQ24" i="4"/>
  <c r="AP24" i="4"/>
  <c r="AO24" i="4"/>
  <c r="AN24" i="4"/>
  <c r="AM24" i="4"/>
  <c r="AL24" i="4"/>
  <c r="AK24" i="4"/>
  <c r="AJ24" i="4"/>
  <c r="AI24" i="4"/>
  <c r="AH24" i="4"/>
  <c r="AG24" i="4"/>
  <c r="AF24" i="4"/>
  <c r="AE24" i="4"/>
  <c r="AD24" i="4"/>
  <c r="AC24" i="4"/>
  <c r="AB24" i="4"/>
  <c r="AA24" i="4"/>
  <c r="Z24" i="4"/>
  <c r="Y24" i="4"/>
  <c r="X24" i="4"/>
  <c r="W24" i="4"/>
  <c r="V24" i="4"/>
  <c r="U24" i="4"/>
  <c r="T24" i="4"/>
  <c r="S24" i="4"/>
  <c r="R24" i="4"/>
  <c r="Q24" i="4"/>
  <c r="P24" i="4"/>
  <c r="O24" i="4"/>
  <c r="N24" i="4"/>
  <c r="M24" i="4"/>
  <c r="L24" i="4"/>
  <c r="K24" i="4"/>
  <c r="J24" i="4"/>
  <c r="I24" i="4"/>
  <c r="H24" i="4"/>
  <c r="G24" i="4"/>
  <c r="F24" i="4"/>
  <c r="E24" i="4"/>
  <c r="D24" i="4"/>
  <c r="C24" i="4"/>
  <c r="AQ23" i="4"/>
  <c r="AP23" i="4"/>
  <c r="AO23" i="4"/>
  <c r="AN23" i="4"/>
  <c r="AM23" i="4"/>
  <c r="AL23" i="4"/>
  <c r="AK23" i="4"/>
  <c r="AJ23" i="4"/>
  <c r="AI23" i="4"/>
  <c r="AH23" i="4"/>
  <c r="AG23" i="4"/>
  <c r="AF23" i="4"/>
  <c r="AE23" i="4"/>
  <c r="AD23" i="4"/>
  <c r="AC23" i="4"/>
  <c r="AB23" i="4"/>
  <c r="AA23" i="4"/>
  <c r="Z23" i="4"/>
  <c r="Y23" i="4"/>
  <c r="X23" i="4"/>
  <c r="W23" i="4"/>
  <c r="V23" i="4"/>
  <c r="U23" i="4"/>
  <c r="T23" i="4"/>
  <c r="S23" i="4"/>
  <c r="R23" i="4"/>
  <c r="Q23" i="4"/>
  <c r="P23" i="4"/>
  <c r="O23" i="4"/>
  <c r="N23" i="4"/>
  <c r="M23" i="4"/>
  <c r="L23" i="4"/>
  <c r="K23" i="4"/>
  <c r="J23" i="4"/>
  <c r="I23" i="4"/>
  <c r="H23" i="4"/>
  <c r="G23" i="4"/>
  <c r="F23" i="4"/>
  <c r="E23" i="4"/>
  <c r="D23" i="4"/>
  <c r="C23" i="4"/>
  <c r="AQ22" i="4"/>
  <c r="AP22" i="4"/>
  <c r="AO22" i="4"/>
  <c r="AN22" i="4"/>
  <c r="AM22" i="4"/>
  <c r="AL22" i="4"/>
  <c r="AK22" i="4"/>
  <c r="AJ22" i="4"/>
  <c r="AI22" i="4"/>
  <c r="AH22" i="4"/>
  <c r="AG22" i="4"/>
  <c r="AF22" i="4"/>
  <c r="AE22" i="4"/>
  <c r="AD22" i="4"/>
  <c r="AC22" i="4"/>
  <c r="AB22" i="4"/>
  <c r="AA22" i="4"/>
  <c r="Z22" i="4"/>
  <c r="Y22" i="4"/>
  <c r="X22" i="4"/>
  <c r="W22" i="4"/>
  <c r="V22" i="4"/>
  <c r="U22" i="4"/>
  <c r="T22" i="4"/>
  <c r="S22" i="4"/>
  <c r="R22" i="4"/>
  <c r="Q22" i="4"/>
  <c r="P22" i="4"/>
  <c r="O22" i="4"/>
  <c r="N22" i="4"/>
  <c r="M22" i="4"/>
  <c r="L22" i="4"/>
  <c r="K22" i="4"/>
  <c r="J22" i="4"/>
  <c r="I22" i="4"/>
  <c r="H22" i="4"/>
  <c r="G22" i="4"/>
  <c r="F22" i="4"/>
  <c r="E22" i="4"/>
  <c r="D22" i="4"/>
  <c r="C22" i="4"/>
  <c r="AQ21" i="4"/>
  <c r="AP21" i="4"/>
  <c r="AO21" i="4"/>
  <c r="AN21" i="4"/>
  <c r="AM21" i="4"/>
  <c r="AL21" i="4"/>
  <c r="AK21" i="4"/>
  <c r="AJ21" i="4"/>
  <c r="AI21" i="4"/>
  <c r="AH21" i="4"/>
  <c r="AG21" i="4"/>
  <c r="AF21" i="4"/>
  <c r="AE21" i="4"/>
  <c r="AD21" i="4"/>
  <c r="AC21" i="4"/>
  <c r="AB21" i="4"/>
  <c r="AA21" i="4"/>
  <c r="Z21" i="4"/>
  <c r="Y21" i="4"/>
  <c r="X21" i="4"/>
  <c r="W21" i="4"/>
  <c r="V21" i="4"/>
  <c r="U21" i="4"/>
  <c r="T21" i="4"/>
  <c r="S21" i="4"/>
  <c r="R21" i="4"/>
  <c r="Q21" i="4"/>
  <c r="P21" i="4"/>
  <c r="O21" i="4"/>
  <c r="N21" i="4"/>
  <c r="M21" i="4"/>
  <c r="L21" i="4"/>
  <c r="K21" i="4"/>
  <c r="J21" i="4"/>
  <c r="I21" i="4"/>
  <c r="H21" i="4"/>
  <c r="G21" i="4"/>
  <c r="F21" i="4"/>
  <c r="E21" i="4"/>
  <c r="D21" i="4"/>
  <c r="C21" i="4"/>
  <c r="AQ20" i="4"/>
  <c r="AD20" i="2" s="1"/>
  <c r="AP20" i="4"/>
  <c r="AC20" i="2" s="1"/>
  <c r="AC21" i="2" s="1"/>
  <c r="AO20" i="4"/>
  <c r="AB20" i="2" s="1"/>
  <c r="AB21" i="2" s="1"/>
  <c r="AN20" i="4"/>
  <c r="AA20" i="2" s="1"/>
  <c r="AA21" i="2" s="1"/>
  <c r="AM20" i="4"/>
  <c r="Z20" i="2" s="1"/>
  <c r="Z21" i="2" s="1"/>
  <c r="AL20" i="4"/>
  <c r="Y20" i="2" s="1"/>
  <c r="Y21" i="2" s="1"/>
  <c r="AK20" i="4"/>
  <c r="X20" i="2" s="1"/>
  <c r="X21" i="2" s="1"/>
  <c r="AJ20" i="4"/>
  <c r="W20" i="2" s="1"/>
  <c r="W21" i="2" s="1"/>
  <c r="AI20" i="4"/>
  <c r="V20" i="2" s="1"/>
  <c r="V21" i="2" s="1"/>
  <c r="AH20" i="4"/>
  <c r="U20" i="2" s="1"/>
  <c r="U21" i="2" s="1"/>
  <c r="AG20" i="4"/>
  <c r="T20" i="2" s="1"/>
  <c r="T21" i="2" s="1"/>
  <c r="AF20" i="4"/>
  <c r="S20" i="2" s="1"/>
  <c r="S21" i="2" s="1"/>
  <c r="AE20" i="4"/>
  <c r="R20" i="2" s="1"/>
  <c r="R21" i="2" s="1"/>
  <c r="AD20" i="4"/>
  <c r="Q20" i="2" s="1"/>
  <c r="Q21" i="2" s="1"/>
  <c r="AC20" i="4"/>
  <c r="P20" i="2" s="1"/>
  <c r="P21" i="2" s="1"/>
  <c r="AB20" i="4"/>
  <c r="O20" i="2" s="1"/>
  <c r="O21" i="2" s="1"/>
  <c r="AA20" i="4"/>
  <c r="N20" i="2" s="1"/>
  <c r="N21" i="2" s="1"/>
  <c r="Z20" i="4"/>
  <c r="M20" i="2" s="1"/>
  <c r="M21" i="2" s="1"/>
  <c r="Y20" i="4"/>
  <c r="L20" i="2" s="1"/>
  <c r="L21" i="2" s="1"/>
  <c r="X20" i="4"/>
  <c r="K20" i="2" s="1"/>
  <c r="K21" i="2" s="1"/>
  <c r="W20" i="4"/>
  <c r="J20" i="2" s="1"/>
  <c r="J21" i="2" s="1"/>
  <c r="V20" i="4"/>
  <c r="I20" i="2" s="1"/>
  <c r="I21" i="2" s="1"/>
  <c r="U20" i="4"/>
  <c r="H20" i="2" s="1"/>
  <c r="H21" i="2" s="1"/>
  <c r="T20" i="4"/>
  <c r="G20" i="2" s="1"/>
  <c r="G21" i="2" s="1"/>
  <c r="S20" i="4"/>
  <c r="F20" i="2" s="1"/>
  <c r="F21" i="2" s="1"/>
  <c r="R20" i="4"/>
  <c r="Q20" i="4"/>
  <c r="P20" i="4"/>
  <c r="O20" i="4"/>
  <c r="N20" i="4"/>
  <c r="M20" i="4"/>
  <c r="L20" i="4"/>
  <c r="K20" i="4"/>
  <c r="J20" i="4"/>
  <c r="I20" i="4"/>
  <c r="H20" i="4"/>
  <c r="G20" i="4"/>
  <c r="F20" i="4"/>
  <c r="E20" i="4"/>
  <c r="D20" i="4"/>
  <c r="C20" i="4"/>
  <c r="AQ19" i="4"/>
  <c r="AD17" i="2" s="1"/>
  <c r="AP19" i="4"/>
  <c r="AC17" i="2" s="1"/>
  <c r="AC18" i="2" s="1"/>
  <c r="AO19" i="4"/>
  <c r="AB17" i="2" s="1"/>
  <c r="AB18" i="2" s="1"/>
  <c r="AN19" i="4"/>
  <c r="AA17" i="2" s="1"/>
  <c r="AA18" i="2" s="1"/>
  <c r="AM19" i="4"/>
  <c r="Z17" i="2" s="1"/>
  <c r="Z18" i="2" s="1"/>
  <c r="AL19" i="4"/>
  <c r="Y17" i="2" s="1"/>
  <c r="Y18" i="2" s="1"/>
  <c r="AK19" i="4"/>
  <c r="X17" i="2" s="1"/>
  <c r="X18" i="2" s="1"/>
  <c r="AJ19" i="4"/>
  <c r="W17" i="2" s="1"/>
  <c r="W18" i="2" s="1"/>
  <c r="AI19" i="4"/>
  <c r="V17" i="2" s="1"/>
  <c r="V18" i="2" s="1"/>
  <c r="AH19" i="4"/>
  <c r="U17" i="2" s="1"/>
  <c r="U18" i="2" s="1"/>
  <c r="AG19" i="4"/>
  <c r="T17" i="2" s="1"/>
  <c r="T18" i="2" s="1"/>
  <c r="AF19" i="4"/>
  <c r="S17" i="2" s="1"/>
  <c r="S18" i="2" s="1"/>
  <c r="AE19" i="4"/>
  <c r="R17" i="2" s="1"/>
  <c r="R18" i="2" s="1"/>
  <c r="AD19" i="4"/>
  <c r="Q17" i="2" s="1"/>
  <c r="Q18" i="2" s="1"/>
  <c r="AC19" i="4"/>
  <c r="P17" i="2" s="1"/>
  <c r="P18" i="2" s="1"/>
  <c r="AB19" i="4"/>
  <c r="O17" i="2" s="1"/>
  <c r="O18" i="2" s="1"/>
  <c r="AA19" i="4"/>
  <c r="N17" i="2" s="1"/>
  <c r="N18" i="2" s="1"/>
  <c r="Z19" i="4"/>
  <c r="M17" i="2" s="1"/>
  <c r="M18" i="2" s="1"/>
  <c r="Y19" i="4"/>
  <c r="L17" i="2" s="1"/>
  <c r="L18" i="2" s="1"/>
  <c r="X19" i="4"/>
  <c r="K17" i="2" s="1"/>
  <c r="K18" i="2" s="1"/>
  <c r="W19" i="4"/>
  <c r="J17" i="2" s="1"/>
  <c r="J18" i="2" s="1"/>
  <c r="V19" i="4"/>
  <c r="I17" i="2" s="1"/>
  <c r="I18" i="2" s="1"/>
  <c r="U19" i="4"/>
  <c r="H17" i="2" s="1"/>
  <c r="H18" i="2" s="1"/>
  <c r="T19" i="4"/>
  <c r="G17" i="2" s="1"/>
  <c r="G18" i="2" s="1"/>
  <c r="S19" i="4"/>
  <c r="F17" i="2" s="1"/>
  <c r="F18" i="2" s="1"/>
  <c r="R19" i="4"/>
  <c r="R25" i="4" s="1"/>
  <c r="Q19" i="4"/>
  <c r="P19" i="4"/>
  <c r="P25" i="4" s="1"/>
  <c r="O19" i="4"/>
  <c r="N19" i="4"/>
  <c r="N25" i="4" s="1"/>
  <c r="M19" i="4"/>
  <c r="L19" i="4"/>
  <c r="L25" i="4" s="1"/>
  <c r="K19" i="4"/>
  <c r="J19" i="4"/>
  <c r="J25" i="4" s="1"/>
  <c r="I19" i="4"/>
  <c r="H19" i="4"/>
  <c r="H25" i="4" s="1"/>
  <c r="G19" i="4"/>
  <c r="F19" i="4"/>
  <c r="F25" i="4" s="1"/>
  <c r="E19" i="4"/>
  <c r="D19" i="4"/>
  <c r="D25" i="4" s="1"/>
  <c r="C19" i="4"/>
  <c r="AQ18" i="4"/>
  <c r="AQ25" i="4" s="1"/>
  <c r="AP18" i="4"/>
  <c r="AO18" i="4"/>
  <c r="AO25" i="4" s="1"/>
  <c r="AN18" i="4"/>
  <c r="AM18" i="4"/>
  <c r="AM25" i="4" s="1"/>
  <c r="AL18" i="4"/>
  <c r="AK18" i="4"/>
  <c r="AK25" i="4" s="1"/>
  <c r="AJ18" i="4"/>
  <c r="AI18" i="4"/>
  <c r="AI25" i="4" s="1"/>
  <c r="AH18" i="4"/>
  <c r="AG18" i="4"/>
  <c r="AG25" i="4" s="1"/>
  <c r="AF18" i="4"/>
  <c r="AE18" i="4"/>
  <c r="AE25" i="4" s="1"/>
  <c r="AD18" i="4"/>
  <c r="AC18" i="4"/>
  <c r="AC25" i="4" s="1"/>
  <c r="AB18" i="4"/>
  <c r="AA18" i="4"/>
  <c r="AA25" i="4" s="1"/>
  <c r="Z18" i="4"/>
  <c r="Y18" i="4"/>
  <c r="Y25" i="4" s="1"/>
  <c r="X18" i="4"/>
  <c r="W18" i="4"/>
  <c r="W25" i="4" s="1"/>
  <c r="V18" i="4"/>
  <c r="U18" i="4"/>
  <c r="U25" i="4" s="1"/>
  <c r="T18" i="4"/>
  <c r="S18" i="4"/>
  <c r="S25" i="4" s="1"/>
  <c r="R18" i="4"/>
  <c r="Q18" i="4"/>
  <c r="Q25" i="4" s="1"/>
  <c r="P18" i="4"/>
  <c r="O18" i="4"/>
  <c r="O25" i="4" s="1"/>
  <c r="N18" i="4"/>
  <c r="M18" i="4"/>
  <c r="M25" i="4" s="1"/>
  <c r="L18" i="4"/>
  <c r="K18" i="4"/>
  <c r="K25" i="4" s="1"/>
  <c r="J18" i="4"/>
  <c r="I18" i="4"/>
  <c r="I25" i="4" s="1"/>
  <c r="H18" i="4"/>
  <c r="G18" i="4"/>
  <c r="G25" i="4" s="1"/>
  <c r="F18" i="4"/>
  <c r="E18" i="4"/>
  <c r="E25" i="4" s="1"/>
  <c r="D18" i="4"/>
  <c r="C18" i="4"/>
  <c r="C25" i="4" s="1"/>
  <c r="T25" i="4" l="1"/>
  <c r="V25" i="4"/>
  <c r="Z25" i="4"/>
  <c r="AD25" i="4"/>
  <c r="AF25" i="4"/>
  <c r="AJ25" i="4"/>
  <c r="AL25" i="4"/>
  <c r="AP25" i="4"/>
  <c r="AD18" i="2"/>
  <c r="AE17" i="2"/>
  <c r="AD25" i="2"/>
  <c r="AE24" i="2"/>
  <c r="AB71" i="4"/>
  <c r="AD71" i="4"/>
  <c r="AF71" i="4"/>
  <c r="AH71" i="4"/>
  <c r="AJ71" i="4"/>
  <c r="AL71" i="4"/>
  <c r="AN71" i="4"/>
  <c r="AP71" i="4"/>
  <c r="AD32" i="2"/>
  <c r="AE31" i="2"/>
  <c r="G39" i="2"/>
  <c r="I39" i="2"/>
  <c r="K39" i="2"/>
  <c r="M39" i="2"/>
  <c r="O39" i="2"/>
  <c r="Q39" i="2"/>
  <c r="S39" i="2"/>
  <c r="U39" i="2"/>
  <c r="W39" i="2"/>
  <c r="Y39" i="2"/>
  <c r="AA39" i="2"/>
  <c r="AC39" i="2"/>
  <c r="AO21" i="2"/>
  <c r="AP16" i="2" s="1"/>
  <c r="AP19" i="2"/>
  <c r="AO33" i="2"/>
  <c r="AD21" i="2"/>
  <c r="AE20" i="2"/>
  <c r="X25" i="4"/>
  <c r="AB25" i="4"/>
  <c r="AH25" i="4"/>
  <c r="AN25" i="4"/>
  <c r="AD28" i="2"/>
  <c r="AE27" i="2"/>
  <c r="T48" i="4"/>
  <c r="V48" i="4"/>
  <c r="X48" i="4"/>
  <c r="Z48" i="4"/>
  <c r="AB48" i="4"/>
  <c r="AD48" i="4"/>
  <c r="AF48" i="4"/>
  <c r="AH48" i="4"/>
  <c r="AJ48" i="4"/>
  <c r="AL48" i="4"/>
  <c r="AN48" i="4"/>
  <c r="AP48" i="4"/>
  <c r="AD35" i="2"/>
  <c r="AE34" i="2"/>
  <c r="AO35" i="2"/>
  <c r="AP30" i="2" s="1"/>
  <c r="G42" i="2"/>
  <c r="I42" i="2"/>
  <c r="I79" i="2" s="1"/>
  <c r="K42" i="2"/>
  <c r="M42" i="2"/>
  <c r="M79" i="2" s="1"/>
  <c r="O42" i="2"/>
  <c r="Q42" i="2"/>
  <c r="S42" i="2"/>
  <c r="U42" i="2"/>
  <c r="W42" i="2"/>
  <c r="Y42" i="2"/>
  <c r="AA42" i="2"/>
  <c r="AC42" i="2"/>
  <c r="G79" i="2"/>
  <c r="G78" i="2"/>
  <c r="G75" i="2"/>
  <c r="G74" i="2"/>
  <c r="G71" i="2"/>
  <c r="G70" i="2"/>
  <c r="G67" i="2"/>
  <c r="G66" i="2"/>
  <c r="I78" i="2"/>
  <c r="I75" i="2"/>
  <c r="I74" i="2"/>
  <c r="I76" i="2" s="1"/>
  <c r="I71" i="2"/>
  <c r="I70" i="2"/>
  <c r="I72" i="2" s="1"/>
  <c r="I67" i="2"/>
  <c r="I66" i="2"/>
  <c r="I68" i="2" s="1"/>
  <c r="K79" i="2"/>
  <c r="K78" i="2"/>
  <c r="K80" i="2" s="1"/>
  <c r="K75" i="2"/>
  <c r="K74" i="2"/>
  <c r="K76" i="2" s="1"/>
  <c r="K71" i="2"/>
  <c r="K70" i="2"/>
  <c r="K72" i="2" s="1"/>
  <c r="K67" i="2"/>
  <c r="K66" i="2"/>
  <c r="K68" i="2" s="1"/>
  <c r="M78" i="2"/>
  <c r="M75" i="2"/>
  <c r="M74" i="2"/>
  <c r="M76" i="2" s="1"/>
  <c r="M71" i="2"/>
  <c r="M70" i="2"/>
  <c r="M72" i="2" s="1"/>
  <c r="M67" i="2"/>
  <c r="M66" i="2"/>
  <c r="M68" i="2" s="1"/>
  <c r="O79" i="2"/>
  <c r="O78" i="2"/>
  <c r="O80" i="2" s="1"/>
  <c r="O75" i="2"/>
  <c r="O74" i="2"/>
  <c r="O76" i="2" s="1"/>
  <c r="O71" i="2"/>
  <c r="O70" i="2"/>
  <c r="O72" i="2" s="1"/>
  <c r="O67" i="2"/>
  <c r="O66" i="2"/>
  <c r="O68" i="2" s="1"/>
  <c r="Q79" i="2"/>
  <c r="Q78" i="2"/>
  <c r="Q80" i="2" s="1"/>
  <c r="Q75" i="2"/>
  <c r="Q74" i="2"/>
  <c r="Q76" i="2" s="1"/>
  <c r="Q71" i="2"/>
  <c r="Q70" i="2"/>
  <c r="Q72" i="2" s="1"/>
  <c r="Q67" i="2"/>
  <c r="Q66" i="2"/>
  <c r="Q68" i="2" s="1"/>
  <c r="S79" i="2"/>
  <c r="S78" i="2"/>
  <c r="S80" i="2" s="1"/>
  <c r="S75" i="2"/>
  <c r="S74" i="2"/>
  <c r="S76" i="2" s="1"/>
  <c r="S71" i="2"/>
  <c r="S70" i="2"/>
  <c r="S72" i="2" s="1"/>
  <c r="S67" i="2"/>
  <c r="S66" i="2"/>
  <c r="S68" i="2" s="1"/>
  <c r="U79" i="2"/>
  <c r="U78" i="2"/>
  <c r="U80" i="2" s="1"/>
  <c r="U75" i="2"/>
  <c r="U74" i="2"/>
  <c r="U76" i="2" s="1"/>
  <c r="U71" i="2"/>
  <c r="U70" i="2"/>
  <c r="U72" i="2" s="1"/>
  <c r="U67" i="2"/>
  <c r="U66" i="2"/>
  <c r="U68" i="2" s="1"/>
  <c r="W79" i="2"/>
  <c r="W78" i="2"/>
  <c r="W80" i="2" s="1"/>
  <c r="W75" i="2"/>
  <c r="W74" i="2"/>
  <c r="W76" i="2" s="1"/>
  <c r="W71" i="2"/>
  <c r="W70" i="2"/>
  <c r="W72" i="2" s="1"/>
  <c r="W67" i="2"/>
  <c r="W66" i="2"/>
  <c r="W68" i="2" s="1"/>
  <c r="Y79" i="2"/>
  <c r="Y78" i="2"/>
  <c r="Y80" i="2" s="1"/>
  <c r="Y75" i="2"/>
  <c r="Y74" i="2"/>
  <c r="Y76" i="2" s="1"/>
  <c r="Y71" i="2"/>
  <c r="Y70" i="2"/>
  <c r="Y72" i="2" s="1"/>
  <c r="Y67" i="2"/>
  <c r="Y66" i="2"/>
  <c r="Y68" i="2" s="1"/>
  <c r="AA79" i="2"/>
  <c r="AA78" i="2"/>
  <c r="AA80" i="2" s="1"/>
  <c r="AA75" i="2"/>
  <c r="AA74" i="2"/>
  <c r="AA76" i="2" s="1"/>
  <c r="AA71" i="2"/>
  <c r="AA70" i="2"/>
  <c r="AA72" i="2" s="1"/>
  <c r="AA67" i="2"/>
  <c r="AA66" i="2"/>
  <c r="AA68" i="2" s="1"/>
  <c r="AC79" i="2"/>
  <c r="AC78" i="2"/>
  <c r="AC80" i="2" s="1"/>
  <c r="AC75" i="2"/>
  <c r="AC74" i="2"/>
  <c r="AC76" i="2" s="1"/>
  <c r="AC71" i="2"/>
  <c r="AC70" i="2"/>
  <c r="AC72" i="2" s="1"/>
  <c r="AC67" i="2"/>
  <c r="AC66" i="2"/>
  <c r="AC68" i="2" s="1"/>
  <c r="I173" i="2"/>
  <c r="G173" i="2"/>
  <c r="H173" i="2"/>
  <c r="F173" i="2"/>
  <c r="AO23" i="2"/>
  <c r="H89" i="2"/>
  <c r="K96" i="2"/>
  <c r="M96" i="2"/>
  <c r="M61" i="2"/>
  <c r="O96" i="2"/>
  <c r="Q96" i="2"/>
  <c r="Q61" i="2"/>
  <c r="S96" i="2"/>
  <c r="U96" i="2"/>
  <c r="U61" i="2"/>
  <c r="W96" i="2"/>
  <c r="Y96" i="2"/>
  <c r="Y61" i="2"/>
  <c r="AA96" i="2"/>
  <c r="AC96" i="2"/>
  <c r="AC61" i="2"/>
  <c r="AE37" i="2"/>
  <c r="AE38" i="2"/>
  <c r="K60" i="2"/>
  <c r="K97" i="2" s="1"/>
  <c r="M60" i="2"/>
  <c r="M97" i="2" s="1"/>
  <c r="O60" i="2"/>
  <c r="O97" i="2" s="1"/>
  <c r="Q60" i="2"/>
  <c r="Q97" i="2" s="1"/>
  <c r="S60" i="2"/>
  <c r="S97" i="2" s="1"/>
  <c r="U60" i="2"/>
  <c r="U97" i="2" s="1"/>
  <c r="W60" i="2"/>
  <c r="W97" i="2" s="1"/>
  <c r="Y60" i="2"/>
  <c r="Y97" i="2" s="1"/>
  <c r="AA60" i="2"/>
  <c r="AA97" i="2" s="1"/>
  <c r="AC60" i="2"/>
  <c r="AC97" i="2" s="1"/>
  <c r="AE60" i="2"/>
  <c r="AE97" i="2" s="1"/>
  <c r="AF40" i="2"/>
  <c r="F42" i="2"/>
  <c r="H42" i="2"/>
  <c r="J42" i="2"/>
  <c r="L42" i="2"/>
  <c r="N42" i="2"/>
  <c r="P42" i="2"/>
  <c r="R42" i="2"/>
  <c r="T42" i="2"/>
  <c r="V42" i="2"/>
  <c r="X42" i="2"/>
  <c r="Z42" i="2"/>
  <c r="AB42" i="2"/>
  <c r="AD42" i="2"/>
  <c r="AE41" i="2"/>
  <c r="H79" i="2"/>
  <c r="H78" i="2"/>
  <c r="H75" i="2"/>
  <c r="H74" i="2"/>
  <c r="H70" i="2"/>
  <c r="H72" i="2" s="1"/>
  <c r="H67" i="2"/>
  <c r="H66" i="2"/>
  <c r="H68" i="2" s="1"/>
  <c r="H71" i="2"/>
  <c r="J79" i="2"/>
  <c r="J78" i="2"/>
  <c r="J75" i="2"/>
  <c r="J74" i="2"/>
  <c r="J71" i="2"/>
  <c r="J70" i="2"/>
  <c r="J67" i="2"/>
  <c r="J66" i="2"/>
  <c r="L79" i="2"/>
  <c r="L78" i="2"/>
  <c r="L75" i="2"/>
  <c r="L74" i="2"/>
  <c r="L70" i="2"/>
  <c r="L72" i="2" s="1"/>
  <c r="L67" i="2"/>
  <c r="L66" i="2"/>
  <c r="L68" i="2" s="1"/>
  <c r="L71" i="2"/>
  <c r="N79" i="2"/>
  <c r="N78" i="2"/>
  <c r="N75" i="2"/>
  <c r="N74" i="2"/>
  <c r="N71" i="2"/>
  <c r="N70" i="2"/>
  <c r="N67" i="2"/>
  <c r="N66" i="2"/>
  <c r="P79" i="2"/>
  <c r="P78" i="2"/>
  <c r="P75" i="2"/>
  <c r="P74" i="2"/>
  <c r="P70" i="2"/>
  <c r="P72" i="2" s="1"/>
  <c r="P67" i="2"/>
  <c r="P66" i="2"/>
  <c r="P68" i="2" s="1"/>
  <c r="P71" i="2"/>
  <c r="R79" i="2"/>
  <c r="R78" i="2"/>
  <c r="R75" i="2"/>
  <c r="R74" i="2"/>
  <c r="R71" i="2"/>
  <c r="R67" i="2"/>
  <c r="R66" i="2"/>
  <c r="R68" i="2" s="1"/>
  <c r="R70" i="2"/>
  <c r="T79" i="2"/>
  <c r="T78" i="2"/>
  <c r="T75" i="2"/>
  <c r="T74" i="2"/>
  <c r="T70" i="2"/>
  <c r="T72" i="2" s="1"/>
  <c r="T67" i="2"/>
  <c r="T66" i="2"/>
  <c r="T68" i="2" s="1"/>
  <c r="T71" i="2"/>
  <c r="V79" i="2"/>
  <c r="V78" i="2"/>
  <c r="V75" i="2"/>
  <c r="V74" i="2"/>
  <c r="V71" i="2"/>
  <c r="V67" i="2"/>
  <c r="V66" i="2"/>
  <c r="V68" i="2" s="1"/>
  <c r="V70" i="2"/>
  <c r="X79" i="2"/>
  <c r="X78" i="2"/>
  <c r="X75" i="2"/>
  <c r="X74" i="2"/>
  <c r="X70" i="2"/>
  <c r="X72" i="2" s="1"/>
  <c r="X67" i="2"/>
  <c r="X66" i="2"/>
  <c r="X68" i="2" s="1"/>
  <c r="X71" i="2"/>
  <c r="Z79" i="2"/>
  <c r="Z78" i="2"/>
  <c r="Z75" i="2"/>
  <c r="Z74" i="2"/>
  <c r="Z71" i="2"/>
  <c r="Z67" i="2"/>
  <c r="Z66" i="2"/>
  <c r="Z68" i="2" s="1"/>
  <c r="Z70" i="2"/>
  <c r="AB79" i="2"/>
  <c r="AB78" i="2"/>
  <c r="AB75" i="2"/>
  <c r="AB74" i="2"/>
  <c r="AB70" i="2"/>
  <c r="AB72" i="2" s="1"/>
  <c r="AB67" i="2"/>
  <c r="AB66" i="2"/>
  <c r="AB68" i="2" s="1"/>
  <c r="AB71" i="2"/>
  <c r="AD79" i="2"/>
  <c r="AD78" i="2"/>
  <c r="AD75" i="2"/>
  <c r="AD74" i="2"/>
  <c r="AD71" i="2"/>
  <c r="AD67" i="2"/>
  <c r="AD66" i="2"/>
  <c r="AD68" i="2" s="1"/>
  <c r="AD70" i="2"/>
  <c r="H90" i="2"/>
  <c r="G89" i="2"/>
  <c r="I89" i="2"/>
  <c r="I90" i="2" s="1"/>
  <c r="AO26" i="2"/>
  <c r="J96" i="2"/>
  <c r="L96" i="2"/>
  <c r="L98" i="2" s="1"/>
  <c r="N96" i="2"/>
  <c r="P96" i="2"/>
  <c r="P98" i="2" s="1"/>
  <c r="R96" i="2"/>
  <c r="T96" i="2"/>
  <c r="T98" i="2" s="1"/>
  <c r="V96" i="2"/>
  <c r="X96" i="2"/>
  <c r="X98" i="2" s="1"/>
  <c r="Z96" i="2"/>
  <c r="AB96" i="2"/>
  <c r="AB98" i="2" s="1"/>
  <c r="AD96" i="2"/>
  <c r="J60" i="2"/>
  <c r="J97" i="2" s="1"/>
  <c r="L60" i="2"/>
  <c r="L97" i="2" s="1"/>
  <c r="N60" i="2"/>
  <c r="N97" i="2" s="1"/>
  <c r="P60" i="2"/>
  <c r="P97" i="2" s="1"/>
  <c r="R60" i="2"/>
  <c r="R97" i="2" s="1"/>
  <c r="T60" i="2"/>
  <c r="T97" i="2" s="1"/>
  <c r="V60" i="2"/>
  <c r="V97" i="2" s="1"/>
  <c r="X60" i="2"/>
  <c r="X97" i="2" s="1"/>
  <c r="Z60" i="2"/>
  <c r="Z97" i="2" s="1"/>
  <c r="AB60" i="2"/>
  <c r="AB97" i="2" s="1"/>
  <c r="AD60" i="2"/>
  <c r="AD97" i="2" s="1"/>
  <c r="AN55" i="2" l="1"/>
  <c r="AL55" i="2"/>
  <c r="AJ55" i="2"/>
  <c r="AH55" i="2"/>
  <c r="AF55" i="2"/>
  <c r="AD55" i="2"/>
  <c r="AB55" i="2"/>
  <c r="Z55" i="2"/>
  <c r="X55" i="2"/>
  <c r="V55" i="2"/>
  <c r="T55" i="2"/>
  <c r="R55" i="2"/>
  <c r="P55" i="2"/>
  <c r="N55" i="2"/>
  <c r="L55" i="2"/>
  <c r="J55" i="2"/>
  <c r="H55" i="2"/>
  <c r="AM55" i="2"/>
  <c r="AK55" i="2"/>
  <c r="AI55" i="2"/>
  <c r="AG55" i="2"/>
  <c r="AE55" i="2"/>
  <c r="AC55" i="2"/>
  <c r="AA55" i="2"/>
  <c r="Y55" i="2"/>
  <c r="W55" i="2"/>
  <c r="U55" i="2"/>
  <c r="S55" i="2"/>
  <c r="Q55" i="2"/>
  <c r="O55" i="2"/>
  <c r="M55" i="2"/>
  <c r="K55" i="2"/>
  <c r="I55" i="2"/>
  <c r="G55" i="2"/>
  <c r="AN47" i="2"/>
  <c r="AL47" i="2"/>
  <c r="AJ47" i="2"/>
  <c r="AH47" i="2"/>
  <c r="AF47" i="2"/>
  <c r="AD47" i="2"/>
  <c r="AB47" i="2"/>
  <c r="Z47" i="2"/>
  <c r="X47" i="2"/>
  <c r="V47" i="2"/>
  <c r="T47" i="2"/>
  <c r="R47" i="2"/>
  <c r="P47" i="2"/>
  <c r="N47" i="2"/>
  <c r="L47" i="2"/>
  <c r="J47" i="2"/>
  <c r="H47" i="2"/>
  <c r="AM47" i="2"/>
  <c r="AK47" i="2"/>
  <c r="AI47" i="2"/>
  <c r="AG47" i="2"/>
  <c r="AE47" i="2"/>
  <c r="AC47" i="2"/>
  <c r="AA47" i="2"/>
  <c r="Y47" i="2"/>
  <c r="W47" i="2"/>
  <c r="U47" i="2"/>
  <c r="S47" i="2"/>
  <c r="Q47" i="2"/>
  <c r="O47" i="2"/>
  <c r="M47" i="2"/>
  <c r="K47" i="2"/>
  <c r="I47" i="2"/>
  <c r="G47" i="2"/>
  <c r="AD98" i="2"/>
  <c r="Z98" i="2"/>
  <c r="V98" i="2"/>
  <c r="AD61" i="2"/>
  <c r="AB61" i="2"/>
  <c r="Z61" i="2"/>
  <c r="X61" i="2"/>
  <c r="V61" i="2"/>
  <c r="T61" i="2"/>
  <c r="R61" i="2"/>
  <c r="P61" i="2"/>
  <c r="N61" i="2"/>
  <c r="L61" i="2"/>
  <c r="J61" i="2"/>
  <c r="I174" i="2"/>
  <c r="N10" i="5" s="1"/>
  <c r="G174" i="2"/>
  <c r="L10" i="5" s="1"/>
  <c r="H174" i="2"/>
  <c r="M10" i="5" s="1"/>
  <c r="F174" i="2"/>
  <c r="K10" i="5" s="1"/>
  <c r="AD72" i="2"/>
  <c r="AD76" i="2"/>
  <c r="AD80" i="2"/>
  <c r="AB76" i="2"/>
  <c r="AB80" i="2"/>
  <c r="Z72" i="2"/>
  <c r="Z76" i="2"/>
  <c r="Z80" i="2"/>
  <c r="X76" i="2"/>
  <c r="X80" i="2"/>
  <c r="V72" i="2"/>
  <c r="V76" i="2"/>
  <c r="V80" i="2"/>
  <c r="T76" i="2"/>
  <c r="T80" i="2"/>
  <c r="R72" i="2"/>
  <c r="R76" i="2"/>
  <c r="R80" i="2"/>
  <c r="P76" i="2"/>
  <c r="P80" i="2"/>
  <c r="N68" i="2"/>
  <c r="N72" i="2"/>
  <c r="N76" i="2"/>
  <c r="N80" i="2"/>
  <c r="L76" i="2"/>
  <c r="L80" i="2"/>
  <c r="J68" i="2"/>
  <c r="J72" i="2"/>
  <c r="J76" i="2"/>
  <c r="J80" i="2"/>
  <c r="H76" i="2"/>
  <c r="H80" i="2"/>
  <c r="AE42" i="2"/>
  <c r="AE79" i="2" s="1"/>
  <c r="AF41" i="2"/>
  <c r="AG40" i="2"/>
  <c r="AE59" i="2"/>
  <c r="AF37" i="2"/>
  <c r="AC98" i="2"/>
  <c r="AA98" i="2"/>
  <c r="Y98" i="2"/>
  <c r="W98" i="2"/>
  <c r="U98" i="2"/>
  <c r="S98" i="2"/>
  <c r="Q98" i="2"/>
  <c r="O98" i="2"/>
  <c r="M98" i="2"/>
  <c r="K98" i="2"/>
  <c r="AO28" i="2"/>
  <c r="AP26" i="2" s="1"/>
  <c r="G90" i="2"/>
  <c r="M9" i="5"/>
  <c r="H175" i="2"/>
  <c r="M11" i="5" s="1"/>
  <c r="N9" i="5"/>
  <c r="I175" i="2"/>
  <c r="N11" i="5" s="1"/>
  <c r="H152" i="2"/>
  <c r="F152" i="2"/>
  <c r="G152" i="2"/>
  <c r="H156" i="2"/>
  <c r="F156" i="2"/>
  <c r="G136" i="2"/>
  <c r="H109" i="2"/>
  <c r="F109" i="2"/>
  <c r="G156" i="2"/>
  <c r="H136" i="2"/>
  <c r="F136" i="2"/>
  <c r="G109" i="2"/>
  <c r="G160" i="2"/>
  <c r="H160" i="2"/>
  <c r="F160" i="2"/>
  <c r="G164" i="2"/>
  <c r="H164" i="2"/>
  <c r="F164" i="2"/>
  <c r="AE35" i="2"/>
  <c r="AE75" i="2" s="1"/>
  <c r="AF34" i="2"/>
  <c r="AE28" i="2"/>
  <c r="AE71" i="2" s="1"/>
  <c r="AF27" i="2"/>
  <c r="AE21" i="2"/>
  <c r="AE67" i="2" s="1"/>
  <c r="AF20" i="2"/>
  <c r="AP33" i="2"/>
  <c r="AE32" i="2"/>
  <c r="AE74" i="2" s="1"/>
  <c r="AE76" i="2" s="1"/>
  <c r="AF31" i="2"/>
  <c r="AE25" i="2"/>
  <c r="AE70" i="2" s="1"/>
  <c r="AE72" i="2" s="1"/>
  <c r="AF24" i="2"/>
  <c r="AE18" i="2"/>
  <c r="AE66" i="2" s="1"/>
  <c r="AE68" i="2" s="1"/>
  <c r="AF17" i="2"/>
  <c r="R98" i="2"/>
  <c r="N98" i="2"/>
  <c r="J98" i="2"/>
  <c r="AE39" i="2"/>
  <c r="AE78" i="2" s="1"/>
  <c r="AE80" i="2" s="1"/>
  <c r="AF38" i="2"/>
  <c r="AA61" i="2"/>
  <c r="W61" i="2"/>
  <c r="S61" i="2"/>
  <c r="O61" i="2"/>
  <c r="K61" i="2"/>
  <c r="K9" i="5"/>
  <c r="F175" i="2"/>
  <c r="K11" i="5" s="1"/>
  <c r="L9" i="5"/>
  <c r="G175" i="2"/>
  <c r="L11" i="5" s="1"/>
  <c r="M80" i="2"/>
  <c r="I80" i="2"/>
  <c r="H151" i="2"/>
  <c r="F151" i="2"/>
  <c r="G151" i="2"/>
  <c r="G68" i="2"/>
  <c r="H155" i="2"/>
  <c r="F155" i="2"/>
  <c r="G135" i="2"/>
  <c r="H108" i="2"/>
  <c r="F108" i="2"/>
  <c r="G155" i="2"/>
  <c r="H135" i="2"/>
  <c r="F135" i="2"/>
  <c r="G108" i="2"/>
  <c r="G72" i="2"/>
  <c r="G159" i="2"/>
  <c r="H159" i="2"/>
  <c r="F159" i="2"/>
  <c r="G76" i="2"/>
  <c r="G163" i="2"/>
  <c r="H163" i="2"/>
  <c r="F163" i="2"/>
  <c r="G80" i="2"/>
  <c r="AN48" i="2"/>
  <c r="AN85" i="2" s="1"/>
  <c r="AL48" i="2"/>
  <c r="AL85" i="2" s="1"/>
  <c r="AJ48" i="2"/>
  <c r="AJ85" i="2" s="1"/>
  <c r="AH48" i="2"/>
  <c r="AH85" i="2" s="1"/>
  <c r="AF48" i="2"/>
  <c r="AF85" i="2" s="1"/>
  <c r="AD48" i="2"/>
  <c r="AD85" i="2" s="1"/>
  <c r="AB48" i="2"/>
  <c r="AB85" i="2" s="1"/>
  <c r="Z48" i="2"/>
  <c r="Z85" i="2" s="1"/>
  <c r="X48" i="2"/>
  <c r="X85" i="2" s="1"/>
  <c r="V48" i="2"/>
  <c r="V85" i="2" s="1"/>
  <c r="T48" i="2"/>
  <c r="T85" i="2" s="1"/>
  <c r="R48" i="2"/>
  <c r="R85" i="2" s="1"/>
  <c r="P48" i="2"/>
  <c r="P85" i="2" s="1"/>
  <c r="N48" i="2"/>
  <c r="N85" i="2" s="1"/>
  <c r="L48" i="2"/>
  <c r="L85" i="2" s="1"/>
  <c r="J48" i="2"/>
  <c r="J85" i="2" s="1"/>
  <c r="H48" i="2"/>
  <c r="H85" i="2" s="1"/>
  <c r="AM48" i="2"/>
  <c r="AM85" i="2" s="1"/>
  <c r="AK48" i="2"/>
  <c r="AK85" i="2" s="1"/>
  <c r="AI48" i="2"/>
  <c r="AI85" i="2" s="1"/>
  <c r="AG48" i="2"/>
  <c r="AG85" i="2" s="1"/>
  <c r="AE48" i="2"/>
  <c r="AE85" i="2" s="1"/>
  <c r="AC48" i="2"/>
  <c r="AC85" i="2" s="1"/>
  <c r="AA48" i="2"/>
  <c r="AA85" i="2" s="1"/>
  <c r="Y48" i="2"/>
  <c r="Y85" i="2" s="1"/>
  <c r="W48" i="2"/>
  <c r="W85" i="2" s="1"/>
  <c r="U48" i="2"/>
  <c r="U85" i="2" s="1"/>
  <c r="S48" i="2"/>
  <c r="S85" i="2" s="1"/>
  <c r="Q48" i="2"/>
  <c r="Q85" i="2" s="1"/>
  <c r="O48" i="2"/>
  <c r="O85" i="2" s="1"/>
  <c r="M48" i="2"/>
  <c r="M85" i="2" s="1"/>
  <c r="K48" i="2"/>
  <c r="K85" i="2" s="1"/>
  <c r="I48" i="2"/>
  <c r="I85" i="2" s="1"/>
  <c r="G48" i="2"/>
  <c r="G85" i="2" s="1"/>
  <c r="AN52" i="2" l="1"/>
  <c r="AL52" i="2"/>
  <c r="AJ52" i="2"/>
  <c r="AH52" i="2"/>
  <c r="AF52" i="2"/>
  <c r="AD52" i="2"/>
  <c r="AB52" i="2"/>
  <c r="Z52" i="2"/>
  <c r="X52" i="2"/>
  <c r="V52" i="2"/>
  <c r="T52" i="2"/>
  <c r="R52" i="2"/>
  <c r="P52" i="2"/>
  <c r="N52" i="2"/>
  <c r="L52" i="2"/>
  <c r="J52" i="2"/>
  <c r="H52" i="2"/>
  <c r="AM52" i="2"/>
  <c r="AK52" i="2"/>
  <c r="AI52" i="2"/>
  <c r="AG52" i="2"/>
  <c r="AE52" i="2"/>
  <c r="AC52" i="2"/>
  <c r="AA52" i="2"/>
  <c r="Y52" i="2"/>
  <c r="W52" i="2"/>
  <c r="U52" i="2"/>
  <c r="S52" i="2"/>
  <c r="Q52" i="2"/>
  <c r="O52" i="2"/>
  <c r="M52" i="2"/>
  <c r="K52" i="2"/>
  <c r="I52" i="2"/>
  <c r="G52" i="2"/>
  <c r="I170" i="2"/>
  <c r="N6" i="5" s="1"/>
  <c r="G170" i="2"/>
  <c r="L6" i="5" s="1"/>
  <c r="H170" i="2"/>
  <c r="M6" i="5" s="1"/>
  <c r="F170" i="2"/>
  <c r="K6" i="5" s="1"/>
  <c r="M131" i="2"/>
  <c r="H17" i="5"/>
  <c r="H165" i="2"/>
  <c r="F13" i="5"/>
  <c r="F161" i="2"/>
  <c r="G13" i="5"/>
  <c r="G161" i="2"/>
  <c r="G137" i="2"/>
  <c r="H110" i="2"/>
  <c r="F110" i="2"/>
  <c r="H137" i="2"/>
  <c r="F137" i="2"/>
  <c r="G110" i="2"/>
  <c r="H9" i="5"/>
  <c r="H191" i="2"/>
  <c r="H157" i="2"/>
  <c r="G5" i="5"/>
  <c r="G153" i="2"/>
  <c r="F5" i="5"/>
  <c r="F153" i="2"/>
  <c r="AF18" i="2"/>
  <c r="AF66" i="2" s="1"/>
  <c r="AG17" i="2"/>
  <c r="AF25" i="2"/>
  <c r="AF70" i="2" s="1"/>
  <c r="AG24" i="2"/>
  <c r="AF32" i="2"/>
  <c r="AF74" i="2" s="1"/>
  <c r="AG31" i="2"/>
  <c r="AN56" i="2"/>
  <c r="AN93" i="2" s="1"/>
  <c r="AL56" i="2"/>
  <c r="AL93" i="2" s="1"/>
  <c r="AJ56" i="2"/>
  <c r="AJ93" i="2" s="1"/>
  <c r="AH56" i="2"/>
  <c r="AH93" i="2" s="1"/>
  <c r="AF56" i="2"/>
  <c r="AF93" i="2" s="1"/>
  <c r="AD56" i="2"/>
  <c r="AD93" i="2" s="1"/>
  <c r="AB56" i="2"/>
  <c r="AB93" i="2" s="1"/>
  <c r="Z56" i="2"/>
  <c r="Z93" i="2" s="1"/>
  <c r="X56" i="2"/>
  <c r="X93" i="2" s="1"/>
  <c r="V56" i="2"/>
  <c r="V93" i="2" s="1"/>
  <c r="T56" i="2"/>
  <c r="T93" i="2" s="1"/>
  <c r="R56" i="2"/>
  <c r="R93" i="2" s="1"/>
  <c r="P56" i="2"/>
  <c r="P93" i="2" s="1"/>
  <c r="N56" i="2"/>
  <c r="N93" i="2" s="1"/>
  <c r="L56" i="2"/>
  <c r="L93" i="2" s="1"/>
  <c r="J56" i="2"/>
  <c r="J93" i="2" s="1"/>
  <c r="H56" i="2"/>
  <c r="H93" i="2" s="1"/>
  <c r="AM56" i="2"/>
  <c r="AM93" i="2" s="1"/>
  <c r="AK56" i="2"/>
  <c r="AK93" i="2" s="1"/>
  <c r="AI56" i="2"/>
  <c r="AI93" i="2" s="1"/>
  <c r="AG56" i="2"/>
  <c r="AG93" i="2" s="1"/>
  <c r="AE56" i="2"/>
  <c r="AE93" i="2" s="1"/>
  <c r="AC56" i="2"/>
  <c r="AC93" i="2" s="1"/>
  <c r="AA56" i="2"/>
  <c r="AA93" i="2" s="1"/>
  <c r="Y56" i="2"/>
  <c r="Y93" i="2" s="1"/>
  <c r="W56" i="2"/>
  <c r="W93" i="2" s="1"/>
  <c r="U56" i="2"/>
  <c r="U93" i="2" s="1"/>
  <c r="S56" i="2"/>
  <c r="S93" i="2" s="1"/>
  <c r="Q56" i="2"/>
  <c r="Q93" i="2" s="1"/>
  <c r="O56" i="2"/>
  <c r="O93" i="2" s="1"/>
  <c r="M56" i="2"/>
  <c r="M93" i="2" s="1"/>
  <c r="K56" i="2"/>
  <c r="K93" i="2" s="1"/>
  <c r="I56" i="2"/>
  <c r="I93" i="2" s="1"/>
  <c r="G56" i="2"/>
  <c r="G93" i="2" s="1"/>
  <c r="H18" i="5"/>
  <c r="H14" i="5"/>
  <c r="H10" i="5"/>
  <c r="H192" i="2"/>
  <c r="H132" i="2"/>
  <c r="F105" i="2"/>
  <c r="G132" i="2"/>
  <c r="H6" i="5"/>
  <c r="H188" i="2"/>
  <c r="AP23" i="2"/>
  <c r="AF59" i="2"/>
  <c r="AG37" i="2"/>
  <c r="AF60" i="2"/>
  <c r="AF97" i="2" s="1"/>
  <c r="G84" i="2"/>
  <c r="G49" i="2"/>
  <c r="K84" i="2"/>
  <c r="K86" i="2" s="1"/>
  <c r="K49" i="2"/>
  <c r="O84" i="2"/>
  <c r="O86" i="2" s="1"/>
  <c r="O49" i="2"/>
  <c r="S84" i="2"/>
  <c r="S86" i="2" s="1"/>
  <c r="S49" i="2"/>
  <c r="W84" i="2"/>
  <c r="W86" i="2" s="1"/>
  <c r="W49" i="2"/>
  <c r="AA84" i="2"/>
  <c r="AA86" i="2" s="1"/>
  <c r="AA49" i="2"/>
  <c r="AE84" i="2"/>
  <c r="AE86" i="2" s="1"/>
  <c r="AE49" i="2"/>
  <c r="AI84" i="2"/>
  <c r="AI86" i="2" s="1"/>
  <c r="AI49" i="2"/>
  <c r="AM84" i="2"/>
  <c r="AM86" i="2" s="1"/>
  <c r="AM49" i="2"/>
  <c r="J84" i="2"/>
  <c r="J86" i="2" s="1"/>
  <c r="J49" i="2"/>
  <c r="N84" i="2"/>
  <c r="N86" i="2" s="1"/>
  <c r="N49" i="2"/>
  <c r="R84" i="2"/>
  <c r="R86" i="2" s="1"/>
  <c r="R49" i="2"/>
  <c r="V84" i="2"/>
  <c r="V86" i="2" s="1"/>
  <c r="V49" i="2"/>
  <c r="Z84" i="2"/>
  <c r="Z86" i="2" s="1"/>
  <c r="Z49" i="2"/>
  <c r="AD84" i="2"/>
  <c r="AD86" i="2" s="1"/>
  <c r="AD49" i="2"/>
  <c r="AH84" i="2"/>
  <c r="AH86" i="2" s="1"/>
  <c r="AH49" i="2"/>
  <c r="AL84" i="2"/>
  <c r="AL86" i="2" s="1"/>
  <c r="AL49" i="2"/>
  <c r="G92" i="2"/>
  <c r="G57" i="2"/>
  <c r="K92" i="2"/>
  <c r="K94" i="2" s="1"/>
  <c r="K57" i="2"/>
  <c r="O92" i="2"/>
  <c r="O94" i="2" s="1"/>
  <c r="O57" i="2"/>
  <c r="S92" i="2"/>
  <c r="S94" i="2" s="1"/>
  <c r="S57" i="2"/>
  <c r="W92" i="2"/>
  <c r="W94" i="2" s="1"/>
  <c r="W57" i="2"/>
  <c r="AA92" i="2"/>
  <c r="AA94" i="2" s="1"/>
  <c r="AA57" i="2"/>
  <c r="AE92" i="2"/>
  <c r="AE94" i="2" s="1"/>
  <c r="AE57" i="2"/>
  <c r="AI92" i="2"/>
  <c r="AI94" i="2" s="1"/>
  <c r="AI57" i="2"/>
  <c r="AM92" i="2"/>
  <c r="AM94" i="2" s="1"/>
  <c r="AM57" i="2"/>
  <c r="J92" i="2"/>
  <c r="J94" i="2" s="1"/>
  <c r="J57" i="2"/>
  <c r="N92" i="2"/>
  <c r="N94" i="2" s="1"/>
  <c r="N57" i="2"/>
  <c r="R92" i="2"/>
  <c r="R94" i="2" s="1"/>
  <c r="R57" i="2"/>
  <c r="V92" i="2"/>
  <c r="V94" i="2" s="1"/>
  <c r="V57" i="2"/>
  <c r="Z92" i="2"/>
  <c r="Z94" i="2" s="1"/>
  <c r="Z57" i="2"/>
  <c r="AD92" i="2"/>
  <c r="AD94" i="2" s="1"/>
  <c r="AD57" i="2"/>
  <c r="AH92" i="2"/>
  <c r="AH94" i="2" s="1"/>
  <c r="AH57" i="2"/>
  <c r="AL92" i="2"/>
  <c r="AL94" i="2" s="1"/>
  <c r="AL57" i="2"/>
  <c r="F17" i="5"/>
  <c r="F165" i="2"/>
  <c r="G17" i="5"/>
  <c r="G165" i="2"/>
  <c r="H13" i="5"/>
  <c r="H161" i="2"/>
  <c r="G9" i="5"/>
  <c r="G191" i="2"/>
  <c r="G157" i="2"/>
  <c r="F9" i="5"/>
  <c r="F191" i="2"/>
  <c r="F157" i="2"/>
  <c r="H5" i="5"/>
  <c r="H153" i="2"/>
  <c r="AG38" i="2"/>
  <c r="AF39" i="2"/>
  <c r="AF78" i="2" s="1"/>
  <c r="AF21" i="2"/>
  <c r="AF67" i="2" s="1"/>
  <c r="AG20" i="2"/>
  <c r="AF28" i="2"/>
  <c r="AF71" i="2" s="1"/>
  <c r="AG27" i="2"/>
  <c r="AF35" i="2"/>
  <c r="AF75" i="2" s="1"/>
  <c r="AG34" i="2"/>
  <c r="F18" i="5"/>
  <c r="G18" i="5"/>
  <c r="F14" i="5"/>
  <c r="G14" i="5"/>
  <c r="G10" i="5"/>
  <c r="G192" i="2"/>
  <c r="F10" i="5"/>
  <c r="F192" i="2"/>
  <c r="G105" i="2"/>
  <c r="F132" i="2"/>
  <c r="G6" i="5"/>
  <c r="G188" i="2"/>
  <c r="H105" i="2"/>
  <c r="F6" i="5"/>
  <c r="F188" i="2"/>
  <c r="AE96" i="2"/>
  <c r="AE98" i="2" s="1"/>
  <c r="AE61" i="2"/>
  <c r="AG60" i="2"/>
  <c r="AG97" i="2" s="1"/>
  <c r="AH40" i="2"/>
  <c r="AF42" i="2"/>
  <c r="AF79" i="2" s="1"/>
  <c r="AG41" i="2"/>
  <c r="I84" i="2"/>
  <c r="I86" i="2" s="1"/>
  <c r="I49" i="2"/>
  <c r="M84" i="2"/>
  <c r="M86" i="2" s="1"/>
  <c r="M49" i="2"/>
  <c r="Q84" i="2"/>
  <c r="Q86" i="2" s="1"/>
  <c r="Q49" i="2"/>
  <c r="U84" i="2"/>
  <c r="U86" i="2" s="1"/>
  <c r="U49" i="2"/>
  <c r="Y84" i="2"/>
  <c r="Y86" i="2" s="1"/>
  <c r="Y49" i="2"/>
  <c r="AC84" i="2"/>
  <c r="AC86" i="2" s="1"/>
  <c r="AC49" i="2"/>
  <c r="AG84" i="2"/>
  <c r="AG86" i="2" s="1"/>
  <c r="AG49" i="2"/>
  <c r="AK84" i="2"/>
  <c r="AK86" i="2" s="1"/>
  <c r="AK49" i="2"/>
  <c r="H84" i="2"/>
  <c r="H86" i="2" s="1"/>
  <c r="H49" i="2"/>
  <c r="L84" i="2"/>
  <c r="L86" i="2" s="1"/>
  <c r="L49" i="2"/>
  <c r="P84" i="2"/>
  <c r="P86" i="2" s="1"/>
  <c r="P49" i="2"/>
  <c r="T84" i="2"/>
  <c r="T86" i="2" s="1"/>
  <c r="T49" i="2"/>
  <c r="X84" i="2"/>
  <c r="X86" i="2" s="1"/>
  <c r="X49" i="2"/>
  <c r="AB84" i="2"/>
  <c r="AB86" i="2" s="1"/>
  <c r="AB49" i="2"/>
  <c r="AF84" i="2"/>
  <c r="AF86" i="2" s="1"/>
  <c r="AF49" i="2"/>
  <c r="AJ84" i="2"/>
  <c r="AJ86" i="2" s="1"/>
  <c r="AJ49" i="2"/>
  <c r="AN84" i="2"/>
  <c r="AN86" i="2" s="1"/>
  <c r="AN49" i="2"/>
  <c r="I92" i="2"/>
  <c r="I94" i="2" s="1"/>
  <c r="I57" i="2"/>
  <c r="M92" i="2"/>
  <c r="M94" i="2" s="1"/>
  <c r="M57" i="2"/>
  <c r="Q92" i="2"/>
  <c r="Q94" i="2" s="1"/>
  <c r="Q57" i="2"/>
  <c r="U92" i="2"/>
  <c r="U94" i="2" s="1"/>
  <c r="U57" i="2"/>
  <c r="Y92" i="2"/>
  <c r="Y94" i="2" s="1"/>
  <c r="Y57" i="2"/>
  <c r="AC92" i="2"/>
  <c r="AC94" i="2" s="1"/>
  <c r="AC57" i="2"/>
  <c r="AG92" i="2"/>
  <c r="AG94" i="2" s="1"/>
  <c r="AG57" i="2"/>
  <c r="AK92" i="2"/>
  <c r="AK94" i="2" s="1"/>
  <c r="AK57" i="2"/>
  <c r="H92" i="2"/>
  <c r="H94" i="2" s="1"/>
  <c r="H57" i="2"/>
  <c r="L92" i="2"/>
  <c r="L94" i="2" s="1"/>
  <c r="L57" i="2"/>
  <c r="P92" i="2"/>
  <c r="P94" i="2" s="1"/>
  <c r="P57" i="2"/>
  <c r="T92" i="2"/>
  <c r="T94" i="2" s="1"/>
  <c r="T57" i="2"/>
  <c r="X92" i="2"/>
  <c r="X94" i="2" s="1"/>
  <c r="X57" i="2"/>
  <c r="AB92" i="2"/>
  <c r="AB94" i="2" s="1"/>
  <c r="AB57" i="2"/>
  <c r="AF92" i="2"/>
  <c r="AF94" i="2" s="1"/>
  <c r="AF57" i="2"/>
  <c r="AJ92" i="2"/>
  <c r="AJ94" i="2" s="1"/>
  <c r="AJ57" i="2"/>
  <c r="AN92" i="2"/>
  <c r="AN94" i="2" s="1"/>
  <c r="AN57" i="2"/>
  <c r="Q6" i="5" l="1"/>
  <c r="G219" i="2"/>
  <c r="P10" i="5"/>
  <c r="F223" i="2"/>
  <c r="Q10" i="5"/>
  <c r="G223" i="2"/>
  <c r="AG35" i="2"/>
  <c r="AG75" i="2" s="1"/>
  <c r="AH34" i="2"/>
  <c r="AG28" i="2"/>
  <c r="AG71" i="2" s="1"/>
  <c r="AH27" i="2"/>
  <c r="AG21" i="2"/>
  <c r="AG67" i="2" s="1"/>
  <c r="AH20" i="2"/>
  <c r="AF80" i="2"/>
  <c r="H7" i="5"/>
  <c r="P9" i="5"/>
  <c r="F222" i="2"/>
  <c r="F193" i="2"/>
  <c r="G11" i="5"/>
  <c r="G207" i="2"/>
  <c r="G19" i="5"/>
  <c r="AF96" i="2"/>
  <c r="AF98" i="2" s="1"/>
  <c r="AF61" i="2"/>
  <c r="R6" i="5"/>
  <c r="H219" i="2"/>
  <c r="AF76" i="2"/>
  <c r="AF72" i="2"/>
  <c r="AF68" i="2"/>
  <c r="G7" i="5"/>
  <c r="R9" i="5"/>
  <c r="H222" i="2"/>
  <c r="H193" i="2"/>
  <c r="G15" i="5"/>
  <c r="H19" i="5"/>
  <c r="AG42" i="2"/>
  <c r="AG79" i="2" s="1"/>
  <c r="AH41" i="2"/>
  <c r="AI40" i="2"/>
  <c r="P6" i="5"/>
  <c r="F219" i="2"/>
  <c r="AG39" i="2"/>
  <c r="AG78" i="2" s="1"/>
  <c r="AG80" i="2" s="1"/>
  <c r="AH38" i="2"/>
  <c r="F11" i="5"/>
  <c r="F207" i="2"/>
  <c r="Q9" i="5"/>
  <c r="G222" i="2"/>
  <c r="G193" i="2"/>
  <c r="H15" i="5"/>
  <c r="F19" i="5"/>
  <c r="I177" i="2"/>
  <c r="G177" i="2"/>
  <c r="H177" i="2"/>
  <c r="F177" i="2"/>
  <c r="G94" i="2"/>
  <c r="H112" i="2"/>
  <c r="H139" i="2"/>
  <c r="G139" i="2"/>
  <c r="F112" i="2"/>
  <c r="F139" i="2"/>
  <c r="G112" i="2"/>
  <c r="I169" i="2"/>
  <c r="G169" i="2"/>
  <c r="H169" i="2"/>
  <c r="F169" i="2"/>
  <c r="G86" i="2"/>
  <c r="F131" i="2"/>
  <c r="F104" i="2"/>
  <c r="H131" i="2"/>
  <c r="H104" i="2"/>
  <c r="G131" i="2"/>
  <c r="G104" i="2"/>
  <c r="AG59" i="2"/>
  <c r="AH37" i="2"/>
  <c r="AN51" i="2"/>
  <c r="AN53" i="2" s="1"/>
  <c r="AL51" i="2"/>
  <c r="AL53" i="2" s="1"/>
  <c r="AJ51" i="2"/>
  <c r="AJ53" i="2" s="1"/>
  <c r="AH51" i="2"/>
  <c r="AH53" i="2" s="1"/>
  <c r="AF51" i="2"/>
  <c r="AF53" i="2" s="1"/>
  <c r="AD51" i="2"/>
  <c r="AD53" i="2" s="1"/>
  <c r="AB51" i="2"/>
  <c r="AB53" i="2" s="1"/>
  <c r="Z51" i="2"/>
  <c r="Z53" i="2" s="1"/>
  <c r="X51" i="2"/>
  <c r="X53" i="2" s="1"/>
  <c r="V51" i="2"/>
  <c r="V53" i="2" s="1"/>
  <c r="T51" i="2"/>
  <c r="T53" i="2" s="1"/>
  <c r="R51" i="2"/>
  <c r="R53" i="2" s="1"/>
  <c r="P51" i="2"/>
  <c r="P53" i="2" s="1"/>
  <c r="N51" i="2"/>
  <c r="N53" i="2" s="1"/>
  <c r="L51" i="2"/>
  <c r="L53" i="2" s="1"/>
  <c r="J51" i="2"/>
  <c r="J53" i="2" s="1"/>
  <c r="H51" i="2"/>
  <c r="H53" i="2" s="1"/>
  <c r="AM51" i="2"/>
  <c r="AM53" i="2" s="1"/>
  <c r="AK51" i="2"/>
  <c r="AK53" i="2" s="1"/>
  <c r="AI51" i="2"/>
  <c r="AI53" i="2" s="1"/>
  <c r="AG51" i="2"/>
  <c r="AG53" i="2" s="1"/>
  <c r="AE51" i="2"/>
  <c r="AE53" i="2" s="1"/>
  <c r="AC51" i="2"/>
  <c r="AC53" i="2" s="1"/>
  <c r="AA51" i="2"/>
  <c r="AA53" i="2" s="1"/>
  <c r="Y51" i="2"/>
  <c r="Y53" i="2" s="1"/>
  <c r="W51" i="2"/>
  <c r="W53" i="2" s="1"/>
  <c r="U51" i="2"/>
  <c r="U53" i="2" s="1"/>
  <c r="S51" i="2"/>
  <c r="S53" i="2" s="1"/>
  <c r="Q51" i="2"/>
  <c r="Q53" i="2" s="1"/>
  <c r="O51" i="2"/>
  <c r="O53" i="2" s="1"/>
  <c r="M51" i="2"/>
  <c r="M53" i="2" s="1"/>
  <c r="K51" i="2"/>
  <c r="K53" i="2" s="1"/>
  <c r="I51" i="2"/>
  <c r="I53" i="2" s="1"/>
  <c r="G51" i="2"/>
  <c r="G53" i="2" s="1"/>
  <c r="R10" i="5"/>
  <c r="H223" i="2"/>
  <c r="I178" i="2"/>
  <c r="N14" i="5" s="1"/>
  <c r="G178" i="2"/>
  <c r="H178" i="2"/>
  <c r="F178" i="2"/>
  <c r="G140" i="2"/>
  <c r="F113" i="2"/>
  <c r="F140" i="2"/>
  <c r="G113" i="2"/>
  <c r="H113" i="2"/>
  <c r="H140" i="2"/>
  <c r="AG32" i="2"/>
  <c r="AG74" i="2" s="1"/>
  <c r="AG76" i="2" s="1"/>
  <c r="AH31" i="2"/>
  <c r="AG25" i="2"/>
  <c r="AG70" i="2" s="1"/>
  <c r="AG72" i="2" s="1"/>
  <c r="AH24" i="2"/>
  <c r="AG18" i="2"/>
  <c r="AG66" i="2" s="1"/>
  <c r="AG68" i="2" s="1"/>
  <c r="AH17" i="2"/>
  <c r="F7" i="5"/>
  <c r="H11" i="5"/>
  <c r="H207" i="2"/>
  <c r="F15" i="5"/>
  <c r="M14" i="5" l="1"/>
  <c r="H196" i="2"/>
  <c r="AG96" i="2"/>
  <c r="AG98" i="2" s="1"/>
  <c r="AG61" i="2"/>
  <c r="AH18" i="2"/>
  <c r="AH66" i="2" s="1"/>
  <c r="AI17" i="2"/>
  <c r="AH25" i="2"/>
  <c r="AH70" i="2" s="1"/>
  <c r="AI24" i="2"/>
  <c r="AH32" i="2"/>
  <c r="AH74" i="2" s="1"/>
  <c r="AI31" i="2"/>
  <c r="K14" i="5"/>
  <c r="F196" i="2"/>
  <c r="L14" i="5"/>
  <c r="G196" i="2"/>
  <c r="AH59" i="2"/>
  <c r="AI37" i="2"/>
  <c r="G133" i="2"/>
  <c r="F106" i="2"/>
  <c r="F133" i="2"/>
  <c r="G106" i="2"/>
  <c r="H106" i="2"/>
  <c r="H133" i="2"/>
  <c r="M5" i="5"/>
  <c r="H171" i="2"/>
  <c r="H187" i="2"/>
  <c r="N5" i="5"/>
  <c r="I171" i="2"/>
  <c r="N7" i="5" s="1"/>
  <c r="K13" i="5"/>
  <c r="F179" i="2"/>
  <c r="F195" i="2"/>
  <c r="L13" i="5"/>
  <c r="G179" i="2"/>
  <c r="G195" i="2"/>
  <c r="Q11" i="5"/>
  <c r="G224" i="2"/>
  <c r="AH60" i="2"/>
  <c r="AH97" i="2" s="1"/>
  <c r="R11" i="5"/>
  <c r="H224" i="2"/>
  <c r="AH21" i="2"/>
  <c r="AH67" i="2" s="1"/>
  <c r="AI20" i="2"/>
  <c r="AH28" i="2"/>
  <c r="AH71" i="2" s="1"/>
  <c r="AI27" i="2"/>
  <c r="AH35" i="2"/>
  <c r="AH75" i="2" s="1"/>
  <c r="AI34" i="2"/>
  <c r="K5" i="5"/>
  <c r="F171" i="2"/>
  <c r="F187" i="2"/>
  <c r="L5" i="5"/>
  <c r="G171" i="2"/>
  <c r="G187" i="2"/>
  <c r="H114" i="2"/>
  <c r="H141" i="2"/>
  <c r="G141" i="2"/>
  <c r="F114" i="2"/>
  <c r="F141" i="2"/>
  <c r="G114" i="2"/>
  <c r="M13" i="5"/>
  <c r="H179" i="2"/>
  <c r="H195" i="2"/>
  <c r="N13" i="5"/>
  <c r="I179" i="2"/>
  <c r="N15" i="5" s="1"/>
  <c r="AH39" i="2"/>
  <c r="AH78" i="2" s="1"/>
  <c r="AI38" i="2"/>
  <c r="AI60" i="2"/>
  <c r="AI97" i="2" s="1"/>
  <c r="AJ40" i="2"/>
  <c r="AH42" i="2"/>
  <c r="AH79" i="2" s="1"/>
  <c r="AI41" i="2"/>
  <c r="P11" i="5"/>
  <c r="F224" i="2"/>
  <c r="AI42" i="2" l="1"/>
  <c r="AI79" i="2" s="1"/>
  <c r="AJ41" i="2"/>
  <c r="AK40" i="2"/>
  <c r="AI39" i="2"/>
  <c r="AI78" i="2" s="1"/>
  <c r="AJ38" i="2"/>
  <c r="R13" i="5"/>
  <c r="H226" i="2"/>
  <c r="H197" i="2"/>
  <c r="L7" i="5"/>
  <c r="G205" i="2"/>
  <c r="P5" i="5"/>
  <c r="F218" i="2"/>
  <c r="F189" i="2"/>
  <c r="Q13" i="5"/>
  <c r="G226" i="2"/>
  <c r="G197" i="2"/>
  <c r="K15" i="5"/>
  <c r="F209" i="2"/>
  <c r="R5" i="5"/>
  <c r="H218" i="2"/>
  <c r="H189" i="2"/>
  <c r="AH96" i="2"/>
  <c r="AH98" i="2" s="1"/>
  <c r="AH61" i="2"/>
  <c r="AH76" i="2"/>
  <c r="AH72" i="2"/>
  <c r="AH68" i="2"/>
  <c r="AH80" i="2"/>
  <c r="M15" i="5"/>
  <c r="H209" i="2"/>
  <c r="Q5" i="5"/>
  <c r="G218" i="2"/>
  <c r="G189" i="2"/>
  <c r="K7" i="5"/>
  <c r="F205" i="2"/>
  <c r="AI35" i="2"/>
  <c r="AI75" i="2" s="1"/>
  <c r="AJ34" i="2"/>
  <c r="AI28" i="2"/>
  <c r="AI71" i="2" s="1"/>
  <c r="AJ27" i="2"/>
  <c r="AI21" i="2"/>
  <c r="AI67" i="2" s="1"/>
  <c r="AJ20" i="2"/>
  <c r="L15" i="5"/>
  <c r="G209" i="2"/>
  <c r="P13" i="5"/>
  <c r="F226" i="2"/>
  <c r="F197" i="2"/>
  <c r="M7" i="5"/>
  <c r="H205" i="2"/>
  <c r="AI59" i="2"/>
  <c r="AJ37" i="2"/>
  <c r="Q14" i="5"/>
  <c r="G227" i="2"/>
  <c r="P14" i="5"/>
  <c r="F227" i="2"/>
  <c r="AI32" i="2"/>
  <c r="AI74" i="2" s="1"/>
  <c r="AJ31" i="2"/>
  <c r="AI25" i="2"/>
  <c r="AI70" i="2" s="1"/>
  <c r="AJ24" i="2"/>
  <c r="AI18" i="2"/>
  <c r="AI66" i="2" s="1"/>
  <c r="AJ17" i="2"/>
  <c r="R14" i="5"/>
  <c r="H227" i="2"/>
  <c r="AI68" i="2" l="1"/>
  <c r="AI76" i="2"/>
  <c r="AJ59" i="2"/>
  <c r="AK37" i="2"/>
  <c r="AJ18" i="2"/>
  <c r="AJ66" i="2" s="1"/>
  <c r="AK17" i="2"/>
  <c r="AJ25" i="2"/>
  <c r="AJ70" i="2" s="1"/>
  <c r="AK24" i="2"/>
  <c r="AJ32" i="2"/>
  <c r="AJ74" i="2" s="1"/>
  <c r="AK31" i="2"/>
  <c r="AI96" i="2"/>
  <c r="AI98" i="2" s="1"/>
  <c r="AI61" i="2"/>
  <c r="Q15" i="5"/>
  <c r="G228" i="2"/>
  <c r="P7" i="5"/>
  <c r="F220" i="2"/>
  <c r="AK38" i="2"/>
  <c r="AJ39" i="2"/>
  <c r="AJ78" i="2" s="1"/>
  <c r="AK60" i="2"/>
  <c r="AK97" i="2" s="1"/>
  <c r="AL40" i="2"/>
  <c r="AJ42" i="2"/>
  <c r="AJ79" i="2" s="1"/>
  <c r="AK41" i="2"/>
  <c r="AI72" i="2"/>
  <c r="P15" i="5"/>
  <c r="F228" i="2"/>
  <c r="AJ21" i="2"/>
  <c r="AJ67" i="2" s="1"/>
  <c r="AK20" i="2"/>
  <c r="AJ28" i="2"/>
  <c r="AJ71" i="2" s="1"/>
  <c r="AK27" i="2"/>
  <c r="AJ35" i="2"/>
  <c r="AJ75" i="2" s="1"/>
  <c r="AK34" i="2"/>
  <c r="Q7" i="5"/>
  <c r="G220" i="2"/>
  <c r="R7" i="5"/>
  <c r="H220" i="2"/>
  <c r="R15" i="5"/>
  <c r="H228" i="2"/>
  <c r="AI80" i="2"/>
  <c r="AJ60" i="2"/>
  <c r="AJ97" i="2" s="1"/>
  <c r="AK35" i="2" l="1"/>
  <c r="AK75" i="2" s="1"/>
  <c r="AL34" i="2"/>
  <c r="AK28" i="2"/>
  <c r="AK71" i="2" s="1"/>
  <c r="AL27" i="2"/>
  <c r="AK21" i="2"/>
  <c r="AK67" i="2" s="1"/>
  <c r="AL20" i="2"/>
  <c r="AK42" i="2"/>
  <c r="AK79" i="2" s="1"/>
  <c r="AL41" i="2"/>
  <c r="AL60" i="2"/>
  <c r="AL97" i="2" s="1"/>
  <c r="AM40" i="2"/>
  <c r="AJ80" i="2"/>
  <c r="AJ76" i="2"/>
  <c r="AJ72" i="2"/>
  <c r="AJ68" i="2"/>
  <c r="AJ96" i="2"/>
  <c r="AJ98" i="2" s="1"/>
  <c r="AJ61" i="2"/>
  <c r="AK39" i="2"/>
  <c r="AK78" i="2" s="1"/>
  <c r="AL38" i="2"/>
  <c r="AK32" i="2"/>
  <c r="AK74" i="2" s="1"/>
  <c r="AL31" i="2"/>
  <c r="AK25" i="2"/>
  <c r="AK70" i="2" s="1"/>
  <c r="AL24" i="2"/>
  <c r="AK18" i="2"/>
  <c r="AK66" i="2" s="1"/>
  <c r="AL17" i="2"/>
  <c r="AK59" i="2"/>
  <c r="AL37" i="2"/>
  <c r="AK68" i="2" l="1"/>
  <c r="AK72" i="2"/>
  <c r="AK80" i="2"/>
  <c r="AL59" i="2"/>
  <c r="AM37" i="2"/>
  <c r="AM60" i="2" s="1"/>
  <c r="AM97" i="2" s="1"/>
  <c r="AL18" i="2"/>
  <c r="AL66" i="2" s="1"/>
  <c r="AM17" i="2"/>
  <c r="AL25" i="2"/>
  <c r="AL70" i="2" s="1"/>
  <c r="AM24" i="2"/>
  <c r="AL32" i="2"/>
  <c r="AL74" i="2" s="1"/>
  <c r="AM31" i="2"/>
  <c r="AL39" i="2"/>
  <c r="AL78" i="2" s="1"/>
  <c r="AM38" i="2"/>
  <c r="AN40" i="2"/>
  <c r="AL42" i="2"/>
  <c r="AL79" i="2" s="1"/>
  <c r="AM41" i="2"/>
  <c r="AL21" i="2"/>
  <c r="AL67" i="2" s="1"/>
  <c r="AM20" i="2"/>
  <c r="AL28" i="2"/>
  <c r="AL71" i="2" s="1"/>
  <c r="AM27" i="2"/>
  <c r="AL35" i="2"/>
  <c r="AL75" i="2" s="1"/>
  <c r="AM34" i="2"/>
  <c r="AK96" i="2"/>
  <c r="AK98" i="2" s="1"/>
  <c r="AK61" i="2"/>
  <c r="AK76" i="2"/>
  <c r="AM35" i="2" l="1"/>
  <c r="AM75" i="2" s="1"/>
  <c r="AN34" i="2"/>
  <c r="AN35" i="2" s="1"/>
  <c r="AN75" i="2" s="1"/>
  <c r="AM28" i="2"/>
  <c r="AM71" i="2" s="1"/>
  <c r="AN27" i="2"/>
  <c r="AN28" i="2" s="1"/>
  <c r="AN71" i="2" s="1"/>
  <c r="AL80" i="2"/>
  <c r="AL76" i="2"/>
  <c r="AL72" i="2"/>
  <c r="AL68" i="2"/>
  <c r="AL96" i="2"/>
  <c r="AL98" i="2" s="1"/>
  <c r="AL61" i="2"/>
  <c r="AM21" i="2"/>
  <c r="AM67" i="2" s="1"/>
  <c r="AN20" i="2"/>
  <c r="AN21" i="2" s="1"/>
  <c r="AN67" i="2" s="1"/>
  <c r="AM42" i="2"/>
  <c r="AM79" i="2" s="1"/>
  <c r="AN41" i="2"/>
  <c r="AN42" i="2" s="1"/>
  <c r="AN79" i="2" s="1"/>
  <c r="AN60" i="2"/>
  <c r="AN97" i="2" s="1"/>
  <c r="AO40" i="2"/>
  <c r="AM39" i="2"/>
  <c r="AM78" i="2" s="1"/>
  <c r="AM80" i="2" s="1"/>
  <c r="AN38" i="2"/>
  <c r="AN39" i="2" s="1"/>
  <c r="AN78" i="2" s="1"/>
  <c r="AM32" i="2"/>
  <c r="AM74" i="2" s="1"/>
  <c r="AM76" i="2" s="1"/>
  <c r="AN31" i="2"/>
  <c r="AN32" i="2" s="1"/>
  <c r="AN74" i="2" s="1"/>
  <c r="AM25" i="2"/>
  <c r="AM70" i="2" s="1"/>
  <c r="AM72" i="2" s="1"/>
  <c r="AN24" i="2"/>
  <c r="AN25" i="2" s="1"/>
  <c r="AN70" i="2" s="1"/>
  <c r="AM18" i="2"/>
  <c r="AM66" i="2" s="1"/>
  <c r="AM68" i="2" s="1"/>
  <c r="AN17" i="2"/>
  <c r="AN18" i="2" s="1"/>
  <c r="AN66" i="2" s="1"/>
  <c r="AM59" i="2"/>
  <c r="AN37" i="2"/>
  <c r="AN59" i="2" l="1"/>
  <c r="AO37" i="2"/>
  <c r="AN68" i="2"/>
  <c r="I151" i="2"/>
  <c r="I104" i="2"/>
  <c r="I131" i="2"/>
  <c r="AN72" i="2"/>
  <c r="I155" i="2"/>
  <c r="I135" i="2"/>
  <c r="I108" i="2"/>
  <c r="AN76" i="2"/>
  <c r="I141" i="2" s="1"/>
  <c r="I139" i="2"/>
  <c r="I159" i="2"/>
  <c r="I112" i="2"/>
  <c r="AN80" i="2"/>
  <c r="I163" i="2"/>
  <c r="I164" i="2"/>
  <c r="I132" i="2"/>
  <c r="I152" i="2"/>
  <c r="I105" i="2"/>
  <c r="AM96" i="2"/>
  <c r="AM98" i="2" s="1"/>
  <c r="AM61" i="2"/>
  <c r="I106" i="2"/>
  <c r="I133" i="2"/>
  <c r="I114" i="2"/>
  <c r="I156" i="2"/>
  <c r="I136" i="2"/>
  <c r="I109" i="2"/>
  <c r="I160" i="2"/>
  <c r="I113" i="2"/>
  <c r="I140" i="2"/>
  <c r="I14" i="5" l="1"/>
  <c r="I196" i="2"/>
  <c r="I6" i="5"/>
  <c r="I188" i="2"/>
  <c r="I18" i="5"/>
  <c r="I9" i="5"/>
  <c r="I191" i="2"/>
  <c r="I157" i="2"/>
  <c r="I5" i="5"/>
  <c r="I187" i="2"/>
  <c r="I153" i="2"/>
  <c r="AO42" i="2"/>
  <c r="AP40" i="2" s="1"/>
  <c r="I10" i="5"/>
  <c r="I192" i="2"/>
  <c r="I17" i="5"/>
  <c r="I165" i="2"/>
  <c r="I13" i="5"/>
  <c r="I195" i="2"/>
  <c r="I161" i="2"/>
  <c r="I137" i="2"/>
  <c r="I110" i="2"/>
  <c r="AN96" i="2"/>
  <c r="AN98" i="2" s="1"/>
  <c r="AN61" i="2"/>
  <c r="S13" i="5" l="1"/>
  <c r="I197" i="2"/>
  <c r="I226" i="2"/>
  <c r="I19" i="5"/>
  <c r="I15" i="5"/>
  <c r="I209" i="2"/>
  <c r="S10" i="5"/>
  <c r="I223" i="2"/>
  <c r="AP37" i="2"/>
  <c r="I7" i="5"/>
  <c r="I205" i="2"/>
  <c r="S9" i="5"/>
  <c r="I222" i="2"/>
  <c r="I193" i="2"/>
  <c r="S6" i="5"/>
  <c r="I219" i="2"/>
  <c r="S14" i="5"/>
  <c r="I227" i="2"/>
  <c r="H60" i="2"/>
  <c r="H97" i="2" s="1"/>
  <c r="I60" i="2"/>
  <c r="I97" i="2" s="1"/>
  <c r="G60" i="2"/>
  <c r="G97" i="2" s="1"/>
  <c r="S5" i="5"/>
  <c r="I218" i="2"/>
  <c r="I189" i="2"/>
  <c r="I11" i="5"/>
  <c r="I207" i="2"/>
  <c r="S7" i="5" l="1"/>
  <c r="I220" i="2"/>
  <c r="S11" i="5"/>
  <c r="I224" i="2"/>
  <c r="I182" i="2"/>
  <c r="G182" i="2"/>
  <c r="H182" i="2"/>
  <c r="F182" i="2"/>
  <c r="G144" i="2"/>
  <c r="F117" i="2"/>
  <c r="F144" i="2"/>
  <c r="G117" i="2"/>
  <c r="H117" i="2"/>
  <c r="H144" i="2"/>
  <c r="I144" i="2"/>
  <c r="I117" i="2"/>
  <c r="H59" i="2"/>
  <c r="I59" i="2"/>
  <c r="G59" i="2"/>
  <c r="S15" i="5"/>
  <c r="I228" i="2"/>
  <c r="G96" i="2" l="1"/>
  <c r="G61" i="2"/>
  <c r="H96" i="2"/>
  <c r="H98" i="2" s="1"/>
  <c r="H61" i="2"/>
  <c r="I96" i="2"/>
  <c r="I98" i="2" s="1"/>
  <c r="I61" i="2"/>
  <c r="K18" i="5"/>
  <c r="F200" i="2"/>
  <c r="L18" i="5"/>
  <c r="G200" i="2"/>
  <c r="M18" i="5"/>
  <c r="H200" i="2"/>
  <c r="N18" i="5"/>
  <c r="I200" i="2"/>
  <c r="S18" i="5" l="1"/>
  <c r="I231" i="2"/>
  <c r="R18" i="5"/>
  <c r="H231" i="2"/>
  <c r="Q18" i="5"/>
  <c r="G231" i="2"/>
  <c r="P18" i="5"/>
  <c r="F231" i="2"/>
  <c r="I181" i="2"/>
  <c r="G181" i="2"/>
  <c r="H181" i="2"/>
  <c r="F181" i="2"/>
  <c r="G98" i="2"/>
  <c r="G143" i="2"/>
  <c r="F116" i="2"/>
  <c r="F143" i="2"/>
  <c r="G116" i="2"/>
  <c r="H116" i="2"/>
  <c r="H143" i="2"/>
  <c r="I116" i="2"/>
  <c r="I143" i="2"/>
  <c r="K17" i="5" l="1"/>
  <c r="F183" i="2"/>
  <c r="F199" i="2"/>
  <c r="L17" i="5"/>
  <c r="G183" i="2"/>
  <c r="G199" i="2"/>
  <c r="F145" i="2"/>
  <c r="H118" i="2"/>
  <c r="G145" i="2"/>
  <c r="G118" i="2"/>
  <c r="H145" i="2"/>
  <c r="F118" i="2"/>
  <c r="I145" i="2"/>
  <c r="I118" i="2"/>
  <c r="M17" i="5"/>
  <c r="H183" i="2"/>
  <c r="H199" i="2"/>
  <c r="N17" i="5"/>
  <c r="I183" i="2"/>
  <c r="I199" i="2"/>
  <c r="S17" i="5" l="1"/>
  <c r="I230" i="2"/>
  <c r="I201" i="2"/>
  <c r="M19" i="5"/>
  <c r="H211" i="2"/>
  <c r="Q17" i="5"/>
  <c r="G230" i="2"/>
  <c r="G201" i="2"/>
  <c r="K19" i="5"/>
  <c r="F211" i="2"/>
  <c r="N19" i="5"/>
  <c r="I211" i="2"/>
  <c r="R17" i="5"/>
  <c r="H230" i="2"/>
  <c r="H201" i="2"/>
  <c r="L19" i="5"/>
  <c r="G211" i="2"/>
  <c r="P17" i="5"/>
  <c r="F230" i="2"/>
  <c r="F201" i="2"/>
  <c r="R19" i="5" l="1"/>
  <c r="H232" i="2"/>
  <c r="S19" i="5"/>
  <c r="I232" i="2"/>
  <c r="P19" i="5"/>
  <c r="F232" i="2"/>
  <c r="Q19" i="5"/>
  <c r="G232" i="2"/>
</calcChain>
</file>

<file path=xl/sharedStrings.xml><?xml version="1.0" encoding="utf-8"?>
<sst xmlns="http://schemas.openxmlformats.org/spreadsheetml/2006/main" count="583" uniqueCount="103">
  <si>
    <t>UKCS</t>
  </si>
  <si>
    <t>Shale</t>
  </si>
  <si>
    <t>Green gas</t>
  </si>
  <si>
    <t>Norway</t>
  </si>
  <si>
    <t>Continent</t>
  </si>
  <si>
    <t>LNG</t>
  </si>
  <si>
    <t>Generic imports</t>
  </si>
  <si>
    <t>Demand</t>
  </si>
  <si>
    <t>Import dependency</t>
  </si>
  <si>
    <t>2000</t>
  </si>
  <si>
    <t>2001</t>
  </si>
  <si>
    <t>2002</t>
  </si>
  <si>
    <t>2003</t>
  </si>
  <si>
    <t>2004</t>
  </si>
  <si>
    <t>2005</t>
  </si>
  <si>
    <t>2006</t>
  </si>
  <si>
    <t>2007</t>
  </si>
  <si>
    <t>2008</t>
  </si>
  <si>
    <t>2009</t>
  </si>
  <si>
    <t>2010</t>
  </si>
  <si>
    <t>2011</t>
  </si>
  <si>
    <t>2012</t>
  </si>
  <si>
    <t>2013</t>
  </si>
  <si>
    <t>2014</t>
  </si>
  <si>
    <t>BCM per Year</t>
  </si>
  <si>
    <t>GONE GREEN</t>
  </si>
  <si>
    <t>As % Demand</t>
  </si>
  <si>
    <t>FUTURE ENERGY SCENARIOS - GAS SUPPLY MIX</t>
  </si>
  <si>
    <t>SLOW PROGRESSION</t>
  </si>
  <si>
    <t>NO PROGRESSION</t>
  </si>
  <si>
    <t>CONSUMER POWER</t>
  </si>
  <si>
    <t>Bio-methane/syn</t>
  </si>
  <si>
    <t>(BCM/Yr)</t>
  </si>
  <si>
    <t>(% Demand)</t>
  </si>
  <si>
    <t>Shale Gas</t>
  </si>
  <si>
    <t>Saving</t>
  </si>
  <si>
    <t>m</t>
  </si>
  <si>
    <t>Ofgem Discount Rate</t>
  </si>
  <si>
    <t>Biomethane/Syn</t>
  </si>
  <si>
    <t>Total</t>
  </si>
  <si>
    <t>Assumptions</t>
  </si>
  <si>
    <t>Bio-syn gas will require propanation in the same proportions as bio-methane</t>
  </si>
  <si>
    <t>Shale will require propanation in the same proportion as bio-methane</t>
  </si>
  <si>
    <t>Price of Propane assumed to be static at 2.27 p/kWh  (increased demand would significantly increase price)</t>
  </si>
  <si>
    <t>Benefits would arise from 2017 (but would not materialise in reality until post-implementation of FBM)</t>
  </si>
  <si>
    <t>2050 assumes flat for last decade</t>
  </si>
  <si>
    <t>BENEFITS</t>
  </si>
  <si>
    <t>COSTS</t>
  </si>
  <si>
    <t>DISCOUNTED COSTS</t>
  </si>
  <si>
    <t>DISCOUNTED BENEFITS</t>
  </si>
  <si>
    <t>Cost (£M/Yr)</t>
  </si>
  <si>
    <t>£m</t>
  </si>
  <si>
    <t>Note</t>
  </si>
  <si>
    <t>Initial project costs are proportioned between Shale Gas and Biomethane according to the discounted BCM benefit delivered by 2050</t>
  </si>
  <si>
    <t>Cost (£m/Yr)</t>
  </si>
  <si>
    <t>Saving (£m/Yr)</t>
  </si>
  <si>
    <t>BENEFIT COST RATIO</t>
  </si>
  <si>
    <t>NET PRESENT VALUE (NPV) BENEFITS</t>
  </si>
  <si>
    <t>K</t>
  </si>
  <si>
    <t>T</t>
  </si>
  <si>
    <t>AD</t>
  </si>
  <si>
    <t>AN</t>
  </si>
  <si>
    <t>£m (Cum.)</t>
  </si>
  <si>
    <t>Present Discounted Benefits calculation</t>
  </si>
  <si>
    <t xml:space="preserve">T = </t>
  </si>
  <si>
    <t>Time horizon (e.g. 2020..2030..etc)</t>
  </si>
  <si>
    <r>
      <t>B</t>
    </r>
    <r>
      <rPr>
        <vertAlign val="subscript"/>
        <sz val="11"/>
        <color theme="1"/>
        <rFont val="Calibri"/>
        <family val="2"/>
        <scheme val="minor"/>
      </rPr>
      <t>t</t>
    </r>
    <r>
      <rPr>
        <sz val="11"/>
        <color theme="1"/>
        <rFont val="Calibri"/>
        <family val="2"/>
        <scheme val="minor"/>
      </rPr>
      <t xml:space="preserve"> = </t>
    </r>
  </si>
  <si>
    <t>Undiscounted benefits in year t</t>
  </si>
  <si>
    <t xml:space="preserve">t = 0 </t>
  </si>
  <si>
    <t>Calculation base year (first year t is always = 0)</t>
  </si>
  <si>
    <t xml:space="preserve">r = </t>
  </si>
  <si>
    <t>Discount rate</t>
  </si>
  <si>
    <t>NET PRESENT VALUE (NPV) COSTS</t>
  </si>
  <si>
    <t>PDB</t>
  </si>
  <si>
    <t>PDC</t>
  </si>
  <si>
    <t>Present Discounted Costs calculation</t>
  </si>
  <si>
    <r>
      <t>C</t>
    </r>
    <r>
      <rPr>
        <vertAlign val="subscript"/>
        <sz val="11"/>
        <color theme="1"/>
        <rFont val="Calibri"/>
        <family val="2"/>
        <scheme val="minor"/>
      </rPr>
      <t>t</t>
    </r>
    <r>
      <rPr>
        <sz val="11"/>
        <color theme="1"/>
        <rFont val="Calibri"/>
        <family val="2"/>
        <scheme val="minor"/>
      </rPr>
      <t xml:space="preserve"> = </t>
    </r>
  </si>
  <si>
    <t>Undiscounted costs in year t</t>
  </si>
  <si>
    <t>NB:  Costs apportioned in line with cumulative benefits to 2050</t>
  </si>
  <si>
    <t>NB:  Benefits based on FES % demand x avoided propane cost @ £2m per 0.25% demand (2.27p/kWh)</t>
  </si>
  <si>
    <t>NPV</t>
  </si>
  <si>
    <t>NET PRESENT VALUE (NPV) PROJECT</t>
  </si>
  <si>
    <r>
      <t xml:space="preserve">NB: </t>
    </r>
    <r>
      <rPr>
        <b/>
        <i/>
        <sz val="11"/>
        <color theme="3"/>
        <rFont val="Calibri"/>
        <family val="2"/>
        <scheme val="minor"/>
      </rPr>
      <t>Excludes</t>
    </r>
    <r>
      <rPr>
        <i/>
        <sz val="11"/>
        <color theme="3"/>
        <rFont val="Calibri"/>
        <family val="2"/>
        <scheme val="minor"/>
      </rPr>
      <t xml:space="preserve"> the costs of FBM implementation, as these will be estimated at high level as an output of the FBM Project</t>
    </r>
  </si>
  <si>
    <t>Net Present Value calculation</t>
  </si>
  <si>
    <t>NET PRESENT VALUE (NPV) - ERROR CORRECTED</t>
  </si>
  <si>
    <t>Bio-methane/syn gas</t>
  </si>
  <si>
    <t>FUTURE ENERGY SCENARIOS</t>
  </si>
  <si>
    <r>
      <t xml:space="preserve">NB: Excludes the costs of FBM implementation, as these will be estimated at high level as an </t>
    </r>
    <r>
      <rPr>
        <b/>
        <sz val="11"/>
        <color theme="3"/>
        <rFont val="Calibri"/>
        <family val="2"/>
        <scheme val="minor"/>
      </rPr>
      <t>output</t>
    </r>
    <r>
      <rPr>
        <sz val="11"/>
        <color theme="3"/>
        <rFont val="Calibri"/>
        <family val="2"/>
        <scheme val="minor"/>
      </rPr>
      <t xml:space="preserve"> of the FBM Project</t>
    </r>
  </si>
  <si>
    <t>p/kWh</t>
  </si>
  <si>
    <t>Assumed Propane Cost (p/kWh)</t>
  </si>
  <si>
    <t>Proportional Saving</t>
  </si>
  <si>
    <t>% Demand</t>
  </si>
  <si>
    <t>Feed to Calcs</t>
  </si>
  <si>
    <t>DNV GL assumption</t>
  </si>
  <si>
    <t>using avg gas price 2015-16</t>
  </si>
  <si>
    <t>Nat Gas (Avg Mkt 2015-16)</t>
  </si>
  <si>
    <t>REVISED BENEFIT RATE CALCULATION</t>
  </si>
  <si>
    <r>
      <rPr>
        <b/>
        <sz val="14"/>
        <color theme="3"/>
        <rFont val="Calibri"/>
        <family val="2"/>
        <scheme val="minor"/>
      </rPr>
      <t>Method Rationale:</t>
    </r>
    <r>
      <rPr>
        <sz val="14"/>
        <color theme="3"/>
        <rFont val="Calibri"/>
        <family val="2"/>
        <scheme val="minor"/>
      </rPr>
      <t xml:space="preserve">  Volumes in FES are fixed.  Therefore Propane is considere to be either present in a predetermined proportion of demand, or absent and replaced by natural gas.  Evaluation of financial savings should therefore be based on the difference between the unit price of propane and that of natural gas, in the same way as for the corresponding calculation of carbon savings.</t>
    </r>
  </si>
  <si>
    <t>Years 0 - 30</t>
  </si>
  <si>
    <t>Year 31 onwards</t>
  </si>
  <si>
    <t>NB:  Benefits based on FES % demand x net propane saving at £3.4m for every 1% demand represented by low-CV gas. (Shale assumed to be similar CV to bio-methane)</t>
  </si>
  <si>
    <t>Check on above</t>
  </si>
  <si>
    <t>NB:  Volumes from 2040 - 2050 projected flat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</si>
</sst>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0.0%"/>
    <numFmt numFmtId="165" formatCode="0.0"/>
    <numFmt numFmtId="166" formatCode="&quot;£&quot;#,##0.0;[Red]\-&quot;£&quot;#,##0.0;\-"/>
    <numFmt numFmtId="167" formatCode="&quot;£&quot;#,##0.00;[Red]&quot;£&quot;#,##0.00;\-"/>
    <numFmt numFmtId="168" formatCode="#,##0.00\ ;[Red]\-#,##0.00\ ;\ \-\ "/>
    <numFmt numFmtId="169" formatCode="#,##0.0000_ ;[Red]\-#,##0.0000\ "/>
    <numFmt numFmtId="170" formatCode="_-* #,##0.0_-;\-* #,##0.0_-;_-* &quot;-&quot;??_-;_-@_-"/>
  </numFmts>
  <fonts count="2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20"/>
      <color theme="1"/>
      <name val="Calibri"/>
      <family val="2"/>
      <scheme val="minor"/>
    </font>
    <font>
      <b/>
      <sz val="11"/>
      <name val="Calibri"/>
      <family val="2"/>
      <scheme val="minor"/>
    </font>
    <font>
      <sz val="11"/>
      <color theme="3"/>
      <name val="Calibri"/>
      <family val="2"/>
      <scheme val="minor"/>
    </font>
    <font>
      <sz val="11"/>
      <color theme="1" tint="0.499984740745262"/>
      <name val="Calibri"/>
      <family val="2"/>
      <scheme val="minor"/>
    </font>
    <font>
      <sz val="11"/>
      <color theme="0" tint="-0.14999847407452621"/>
      <name val="Calibri"/>
      <family val="2"/>
      <scheme val="minor"/>
    </font>
    <font>
      <b/>
      <sz val="11"/>
      <color rgb="FFFF0000"/>
      <name val="Calibri"/>
      <family val="2"/>
      <scheme val="minor"/>
    </font>
    <font>
      <sz val="11"/>
      <color theme="0" tint="-0.249977111117893"/>
      <name val="Calibri"/>
      <family val="2"/>
      <scheme val="minor"/>
    </font>
    <font>
      <b/>
      <sz val="11"/>
      <color theme="0" tint="-0.249977111117893"/>
      <name val="Calibri"/>
      <family val="2"/>
      <scheme val="minor"/>
    </font>
    <font>
      <sz val="11"/>
      <color theme="0"/>
      <name val="Calibri"/>
      <family val="2"/>
      <scheme val="minor"/>
    </font>
    <font>
      <sz val="11"/>
      <color theme="0" tint="-0.34998626667073579"/>
      <name val="Calibri"/>
      <family val="2"/>
      <scheme val="minor"/>
    </font>
    <font>
      <vertAlign val="subscript"/>
      <sz val="11"/>
      <color theme="1"/>
      <name val="Calibri"/>
      <family val="2"/>
      <scheme val="minor"/>
    </font>
    <font>
      <b/>
      <sz val="14"/>
      <color theme="0"/>
      <name val="Calibri"/>
      <family val="2"/>
      <scheme val="minor"/>
    </font>
    <font>
      <b/>
      <i/>
      <sz val="18"/>
      <color rgb="FFFF0000"/>
      <name val="Calibri"/>
      <family val="2"/>
      <scheme val="minor"/>
    </font>
    <font>
      <i/>
      <sz val="11"/>
      <color theme="3"/>
      <name val="Calibri"/>
      <family val="2"/>
      <scheme val="minor"/>
    </font>
    <font>
      <b/>
      <i/>
      <sz val="11"/>
      <color theme="3"/>
      <name val="Calibri"/>
      <family val="2"/>
      <scheme val="minor"/>
    </font>
    <font>
      <b/>
      <sz val="11"/>
      <color theme="3"/>
      <name val="Calibri"/>
      <family val="2"/>
      <scheme val="minor"/>
    </font>
    <font>
      <b/>
      <sz val="16"/>
      <color rgb="FFC00000"/>
      <name val="Calibri"/>
      <family val="2"/>
      <scheme val="minor"/>
    </font>
    <font>
      <sz val="14"/>
      <color theme="3"/>
      <name val="Calibri"/>
      <family val="2"/>
      <scheme val="minor"/>
    </font>
    <font>
      <b/>
      <sz val="14"/>
      <color theme="3"/>
      <name val="Calibri"/>
      <family val="2"/>
      <scheme val="minor"/>
    </font>
    <font>
      <b/>
      <sz val="12"/>
      <color theme="1"/>
      <name val="Calibri"/>
      <family val="2"/>
      <scheme val="minor"/>
    </font>
    <font>
      <sz val="12"/>
      <color theme="1"/>
      <name val="Calibri"/>
      <family val="2"/>
      <scheme val="minor"/>
    </font>
    <font>
      <b/>
      <sz val="12"/>
      <color rgb="FFFF0000"/>
      <name val="Calibri"/>
      <family val="2"/>
      <scheme val="minor"/>
    </font>
  </fonts>
  <fills count="14">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rgb="FF92D05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5"/>
        <bgColor indexed="64"/>
      </patternFill>
    </fill>
    <fill>
      <patternFill patternType="solid">
        <fgColor rgb="FFFFFF00"/>
        <bgColor indexed="64"/>
      </patternFill>
    </fill>
    <fill>
      <patternFill patternType="solid">
        <fgColor theme="0"/>
        <bgColor indexed="64"/>
      </patternFill>
    </fill>
    <fill>
      <patternFill patternType="solid">
        <fgColor theme="3"/>
        <bgColor indexed="64"/>
      </patternFill>
    </fill>
    <fill>
      <patternFill patternType="solid">
        <fgColor theme="4" tint="0.79998168889431442"/>
        <bgColor indexed="64"/>
      </patternFill>
    </fill>
    <fill>
      <patternFill patternType="solid">
        <fgColor theme="5" tint="0.79998168889431442"/>
        <bgColor indexed="64"/>
      </patternFill>
    </fill>
  </fills>
  <borders count="4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rgb="FFC00000"/>
      </left>
      <right style="medium">
        <color rgb="FFC00000"/>
      </right>
      <top style="medium">
        <color rgb="FFC00000"/>
      </top>
      <bottom style="thin">
        <color indexed="64"/>
      </bottom>
      <diagonal/>
    </border>
    <border>
      <left style="medium">
        <color rgb="FFC00000"/>
      </left>
      <right style="medium">
        <color rgb="FFC00000"/>
      </right>
      <top style="thin">
        <color indexed="64"/>
      </top>
      <bottom style="thin">
        <color indexed="64"/>
      </bottom>
      <diagonal/>
    </border>
    <border>
      <left style="medium">
        <color rgb="FFC00000"/>
      </left>
      <right style="medium">
        <color rgb="FFC00000"/>
      </right>
      <top style="thin">
        <color indexed="64"/>
      </top>
      <bottom style="medium">
        <color rgb="FFC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top/>
      <bottom style="medium">
        <color indexed="64"/>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style="thick">
        <color rgb="FFC00000"/>
      </left>
      <right/>
      <top/>
      <bottom/>
      <diagonal/>
    </border>
    <border>
      <left/>
      <right style="thick">
        <color rgb="FFC00000"/>
      </right>
      <top/>
      <bottom/>
      <diagonal/>
    </border>
    <border>
      <left style="thick">
        <color rgb="FFC00000"/>
      </left>
      <right/>
      <top/>
      <bottom style="thick">
        <color rgb="FFC00000"/>
      </bottom>
      <diagonal/>
    </border>
    <border>
      <left/>
      <right/>
      <top/>
      <bottom style="thick">
        <color rgb="FFC00000"/>
      </bottom>
      <diagonal/>
    </border>
    <border>
      <left/>
      <right style="thick">
        <color rgb="FFC00000"/>
      </right>
      <top/>
      <bottom style="thick">
        <color rgb="FFC00000"/>
      </bottom>
      <diagonal/>
    </border>
    <border>
      <left/>
      <right/>
      <top/>
      <bottom style="thin">
        <color indexed="64"/>
      </bottom>
      <diagonal/>
    </border>
    <border>
      <left style="medium">
        <color indexed="64"/>
      </left>
      <right style="thin">
        <color indexed="64"/>
      </right>
      <top style="medium">
        <color indexed="64"/>
      </top>
      <bottom/>
      <diagonal/>
    </border>
  </borders>
  <cellStyleXfs count="4">
    <xf numFmtId="0" fontId="0"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204">
    <xf numFmtId="0" fontId="0" fillId="0" borderId="0" xfId="0"/>
    <xf numFmtId="0" fontId="1" fillId="0" borderId="1" xfId="0" applyFont="1" applyBorder="1"/>
    <xf numFmtId="0" fontId="1" fillId="0" borderId="2" xfId="0" applyFont="1" applyFill="1" applyBorder="1"/>
    <xf numFmtId="0" fontId="1" fillId="0" borderId="2" xfId="0" applyFont="1" applyBorder="1"/>
    <xf numFmtId="1" fontId="2" fillId="2" borderId="2" xfId="0" applyNumberFormat="1" applyFont="1" applyFill="1" applyBorder="1"/>
    <xf numFmtId="9" fontId="2" fillId="2" borderId="2" xfId="0" applyNumberFormat="1" applyFont="1" applyFill="1" applyBorder="1"/>
    <xf numFmtId="9" fontId="0" fillId="0" borderId="2" xfId="2" applyFont="1" applyBorder="1"/>
    <xf numFmtId="0" fontId="0" fillId="0" borderId="2" xfId="0" applyFont="1" applyBorder="1"/>
    <xf numFmtId="0" fontId="3" fillId="0" borderId="0" xfId="0" applyFont="1"/>
    <xf numFmtId="0" fontId="1" fillId="0" borderId="2" xfId="0" applyFont="1" applyBorder="1" applyAlignment="1">
      <alignment horizontal="right"/>
    </xf>
    <xf numFmtId="0" fontId="4" fillId="0" borderId="2" xfId="0" applyFont="1" applyFill="1" applyBorder="1" applyAlignment="1">
      <alignment horizontal="right"/>
    </xf>
    <xf numFmtId="164" fontId="0" fillId="0" borderId="2" xfId="1" applyNumberFormat="1" applyFont="1" applyBorder="1"/>
    <xf numFmtId="164" fontId="0" fillId="0" borderId="2" xfId="0" applyNumberFormat="1" applyBorder="1"/>
    <xf numFmtId="0" fontId="4" fillId="0" borderId="1" xfId="0" applyFont="1" applyFill="1" applyBorder="1" applyAlignment="1">
      <alignment horizontal="right"/>
    </xf>
    <xf numFmtId="9" fontId="0" fillId="0" borderId="1" xfId="2" applyFont="1" applyBorder="1"/>
    <xf numFmtId="164" fontId="0" fillId="0" borderId="1" xfId="1" applyNumberFormat="1" applyFont="1" applyBorder="1"/>
    <xf numFmtId="164" fontId="0" fillId="0" borderId="1" xfId="0" applyNumberFormat="1" applyBorder="1"/>
    <xf numFmtId="0" fontId="4" fillId="0" borderId="3" xfId="0" applyFont="1" applyFill="1" applyBorder="1" applyAlignment="1">
      <alignment horizontal="right"/>
    </xf>
    <xf numFmtId="9" fontId="0" fillId="0" borderId="3" xfId="2" applyFont="1" applyBorder="1"/>
    <xf numFmtId="164" fontId="0" fillId="0" borderId="3" xfId="1" applyNumberFormat="1" applyFont="1" applyBorder="1"/>
    <xf numFmtId="164" fontId="0" fillId="0" borderId="3" xfId="0" applyNumberFormat="1" applyBorder="1"/>
    <xf numFmtId="0" fontId="4" fillId="3" borderId="5" xfId="0" applyFont="1" applyFill="1" applyBorder="1" applyAlignment="1">
      <alignment horizontal="right"/>
    </xf>
    <xf numFmtId="9" fontId="0" fillId="0" borderId="6" xfId="2" applyFont="1" applyBorder="1"/>
    <xf numFmtId="0" fontId="0" fillId="0" borderId="6" xfId="0" applyBorder="1"/>
    <xf numFmtId="0" fontId="4" fillId="3" borderId="6" xfId="0" applyFont="1" applyFill="1" applyBorder="1" applyAlignment="1">
      <alignment horizontal="right"/>
    </xf>
    <xf numFmtId="164" fontId="0" fillId="0" borderId="6" xfId="1" applyNumberFormat="1" applyFont="1" applyBorder="1"/>
    <xf numFmtId="164" fontId="0" fillId="0" borderId="7" xfId="0" applyNumberFormat="1" applyBorder="1"/>
    <xf numFmtId="0" fontId="5" fillId="0" borderId="0" xfId="0" applyFont="1"/>
    <xf numFmtId="0" fontId="1" fillId="4" borderId="2" xfId="0" applyFont="1" applyFill="1" applyBorder="1"/>
    <xf numFmtId="164" fontId="0" fillId="4" borderId="2" xfId="1" applyNumberFormat="1" applyFont="1" applyFill="1" applyBorder="1"/>
    <xf numFmtId="164" fontId="0" fillId="4" borderId="1" xfId="1" applyNumberFormat="1" applyFont="1" applyFill="1" applyBorder="1"/>
    <xf numFmtId="164" fontId="0" fillId="4" borderId="6" xfId="1" applyNumberFormat="1" applyFont="1" applyFill="1" applyBorder="1"/>
    <xf numFmtId="164" fontId="0" fillId="4" borderId="3" xfId="1" applyNumberFormat="1" applyFont="1" applyFill="1" applyBorder="1"/>
    <xf numFmtId="0" fontId="1" fillId="5" borderId="2" xfId="0" applyFont="1" applyFill="1" applyBorder="1"/>
    <xf numFmtId="164" fontId="0" fillId="5" borderId="2" xfId="1" applyNumberFormat="1" applyFont="1" applyFill="1" applyBorder="1"/>
    <xf numFmtId="164" fontId="0" fillId="5" borderId="1" xfId="1" applyNumberFormat="1" applyFont="1" applyFill="1" applyBorder="1"/>
    <xf numFmtId="164" fontId="0" fillId="5" borderId="6" xfId="1" applyNumberFormat="1" applyFont="1" applyFill="1" applyBorder="1"/>
    <xf numFmtId="164" fontId="0" fillId="5" borderId="3" xfId="1" applyNumberFormat="1" applyFont="1" applyFill="1" applyBorder="1"/>
    <xf numFmtId="0" fontId="1" fillId="4" borderId="1" xfId="0" applyFont="1" applyFill="1" applyBorder="1"/>
    <xf numFmtId="1" fontId="2" fillId="4" borderId="2" xfId="0" applyNumberFormat="1" applyFont="1" applyFill="1" applyBorder="1"/>
    <xf numFmtId="0" fontId="1" fillId="5" borderId="1" xfId="0" applyFont="1" applyFill="1" applyBorder="1"/>
    <xf numFmtId="1" fontId="2" fillId="5" borderId="2" xfId="0" applyNumberFormat="1" applyFont="1" applyFill="1" applyBorder="1"/>
    <xf numFmtId="165" fontId="1" fillId="0" borderId="2" xfId="0" applyNumberFormat="1" applyFont="1" applyBorder="1"/>
    <xf numFmtId="165" fontId="1" fillId="0" borderId="1" xfId="0" applyNumberFormat="1" applyFont="1" applyBorder="1"/>
    <xf numFmtId="165" fontId="1" fillId="0" borderId="6" xfId="0" applyNumberFormat="1" applyFont="1" applyBorder="1"/>
    <xf numFmtId="165" fontId="1" fillId="0" borderId="3" xfId="0" applyNumberFormat="1" applyFont="1" applyBorder="1"/>
    <xf numFmtId="165" fontId="1" fillId="4" borderId="2" xfId="0" applyNumberFormat="1" applyFont="1" applyFill="1" applyBorder="1"/>
    <xf numFmtId="165" fontId="1" fillId="4" borderId="1" xfId="0" applyNumberFormat="1" applyFont="1" applyFill="1" applyBorder="1"/>
    <xf numFmtId="165" fontId="1" fillId="4" borderId="6" xfId="0" applyNumberFormat="1" applyFont="1" applyFill="1" applyBorder="1"/>
    <xf numFmtId="165" fontId="1" fillId="4" borderId="3" xfId="0" applyNumberFormat="1" applyFont="1" applyFill="1" applyBorder="1"/>
    <xf numFmtId="165" fontId="1" fillId="5" borderId="2" xfId="0" applyNumberFormat="1" applyFont="1" applyFill="1" applyBorder="1"/>
    <xf numFmtId="165" fontId="1" fillId="5" borderId="1" xfId="0" applyNumberFormat="1" applyFont="1" applyFill="1" applyBorder="1"/>
    <xf numFmtId="165" fontId="1" fillId="5" borderId="6" xfId="0" applyNumberFormat="1" applyFont="1" applyFill="1" applyBorder="1"/>
    <xf numFmtId="165" fontId="1" fillId="5" borderId="3" xfId="0" applyNumberFormat="1" applyFont="1" applyFill="1" applyBorder="1"/>
    <xf numFmtId="0" fontId="0" fillId="0" borderId="0" xfId="0" applyAlignment="1">
      <alignment horizontal="center"/>
    </xf>
    <xf numFmtId="0" fontId="3" fillId="0" borderId="0" xfId="0" applyFont="1" applyAlignment="1"/>
    <xf numFmtId="0" fontId="4" fillId="3" borderId="2" xfId="0" applyFont="1" applyFill="1" applyBorder="1" applyAlignment="1">
      <alignment horizontal="right"/>
    </xf>
    <xf numFmtId="0" fontId="1" fillId="3" borderId="2" xfId="0" applyFont="1" applyFill="1" applyBorder="1" applyAlignment="1">
      <alignment horizontal="right"/>
    </xf>
    <xf numFmtId="0" fontId="4" fillId="3" borderId="1" xfId="0" applyFont="1" applyFill="1" applyBorder="1" applyAlignment="1">
      <alignment horizontal="right"/>
    </xf>
    <xf numFmtId="0" fontId="4" fillId="3" borderId="3" xfId="0" applyFont="1" applyFill="1" applyBorder="1" applyAlignment="1">
      <alignment horizontal="right"/>
    </xf>
    <xf numFmtId="0" fontId="3" fillId="3" borderId="2" xfId="0" applyFont="1" applyFill="1" applyBorder="1"/>
    <xf numFmtId="165" fontId="0" fillId="0" borderId="10" xfId="0" applyNumberFormat="1" applyBorder="1"/>
    <xf numFmtId="164" fontId="0" fillId="0" borderId="12" xfId="1" applyNumberFormat="1" applyFont="1" applyBorder="1"/>
    <xf numFmtId="10" fontId="7" fillId="6" borderId="2" xfId="0" applyNumberFormat="1" applyFont="1" applyFill="1" applyBorder="1"/>
    <xf numFmtId="0" fontId="0" fillId="0" borderId="0" xfId="0" applyBorder="1"/>
    <xf numFmtId="0" fontId="0" fillId="0" borderId="23" xfId="0" applyBorder="1"/>
    <xf numFmtId="0" fontId="0" fillId="0" borderId="24" xfId="0" applyBorder="1"/>
    <xf numFmtId="0" fontId="0" fillId="0" borderId="25" xfId="0" applyBorder="1"/>
    <xf numFmtId="167" fontId="7" fillId="6" borderId="2" xfId="0" applyNumberFormat="1" applyFont="1" applyFill="1" applyBorder="1" applyAlignment="1">
      <alignment horizontal="right"/>
    </xf>
    <xf numFmtId="166" fontId="0" fillId="0" borderId="9" xfId="1" applyNumberFormat="1" applyFont="1" applyBorder="1"/>
    <xf numFmtId="166" fontId="0" fillId="0" borderId="15" xfId="1" applyNumberFormat="1" applyFont="1" applyBorder="1"/>
    <xf numFmtId="0" fontId="4" fillId="3" borderId="15" xfId="0" applyFont="1" applyFill="1" applyBorder="1" applyAlignment="1">
      <alignment horizontal="right"/>
    </xf>
    <xf numFmtId="166" fontId="0" fillId="0" borderId="10" xfId="1" applyNumberFormat="1" applyFont="1" applyBorder="1"/>
    <xf numFmtId="166" fontId="0" fillId="0" borderId="8" xfId="1" applyNumberFormat="1" applyFont="1" applyBorder="1"/>
    <xf numFmtId="0" fontId="0" fillId="4" borderId="4" xfId="0" applyFill="1" applyBorder="1"/>
    <xf numFmtId="0" fontId="0" fillId="5" borderId="27" xfId="0" applyFill="1" applyBorder="1"/>
    <xf numFmtId="166" fontId="0" fillId="4" borderId="10" xfId="1" applyNumberFormat="1" applyFont="1" applyFill="1" applyBorder="1"/>
    <xf numFmtId="166" fontId="0" fillId="5" borderId="8" xfId="1" applyNumberFormat="1" applyFont="1" applyFill="1" applyBorder="1"/>
    <xf numFmtId="0" fontId="0" fillId="8" borderId="0" xfId="0" applyFill="1"/>
    <xf numFmtId="0" fontId="0" fillId="8" borderId="0" xfId="0" applyFill="1" applyAlignment="1">
      <alignment horizontal="center"/>
    </xf>
    <xf numFmtId="165" fontId="8" fillId="0" borderId="10" xfId="0" applyNumberFormat="1" applyFont="1" applyBorder="1"/>
    <xf numFmtId="164" fontId="8" fillId="0" borderId="12" xfId="1" applyNumberFormat="1" applyFont="1" applyBorder="1"/>
    <xf numFmtId="166" fontId="8" fillId="0" borderId="9" xfId="1" applyNumberFormat="1" applyFont="1" applyBorder="1"/>
    <xf numFmtId="166" fontId="8" fillId="0" borderId="15" xfId="1" applyNumberFormat="1" applyFont="1" applyBorder="1"/>
    <xf numFmtId="0" fontId="8" fillId="0" borderId="0" xfId="0" applyFont="1"/>
    <xf numFmtId="0" fontId="3" fillId="0" borderId="0" xfId="0" applyFont="1" applyAlignment="1">
      <alignment wrapText="1"/>
    </xf>
    <xf numFmtId="166" fontId="9" fillId="0" borderId="15" xfId="1" applyNumberFormat="1" applyFont="1" applyBorder="1"/>
    <xf numFmtId="0" fontId="0" fillId="0" borderId="28" xfId="0" applyBorder="1"/>
    <xf numFmtId="0" fontId="0" fillId="0" borderId="30" xfId="0" applyBorder="1"/>
    <xf numFmtId="166" fontId="0" fillId="9" borderId="15" xfId="1" applyNumberFormat="1" applyFont="1" applyFill="1" applyBorder="1"/>
    <xf numFmtId="0" fontId="0" fillId="4" borderId="20" xfId="0" applyFill="1" applyBorder="1" applyAlignment="1">
      <alignment horizontal="left" vertical="center" wrapText="1"/>
    </xf>
    <xf numFmtId="0" fontId="0" fillId="5" borderId="20" xfId="0" applyFill="1" applyBorder="1" applyAlignment="1">
      <alignment horizontal="left" vertical="center" wrapText="1"/>
    </xf>
    <xf numFmtId="0" fontId="0" fillId="0" borderId="0" xfId="0" applyAlignment="1">
      <alignment horizontal="left"/>
    </xf>
    <xf numFmtId="0" fontId="3" fillId="0" borderId="26" xfId="0" applyFont="1" applyBorder="1" applyAlignment="1">
      <alignment horizontal="left"/>
    </xf>
    <xf numFmtId="166" fontId="3" fillId="0" borderId="15" xfId="1" applyNumberFormat="1" applyFont="1" applyBorder="1"/>
    <xf numFmtId="0" fontId="3" fillId="0" borderId="26" xfId="0" applyFont="1" applyBorder="1"/>
    <xf numFmtId="9" fontId="8" fillId="0" borderId="0" xfId="1" applyFont="1" applyFill="1" applyBorder="1"/>
    <xf numFmtId="0" fontId="3" fillId="0" borderId="0" xfId="0" applyFont="1" applyBorder="1"/>
    <xf numFmtId="165" fontId="0" fillId="0" borderId="0" xfId="0" applyNumberFormat="1" applyBorder="1"/>
    <xf numFmtId="0" fontId="3" fillId="0" borderId="0" xfId="0" applyFont="1" applyBorder="1" applyAlignment="1">
      <alignment horizontal="right"/>
    </xf>
    <xf numFmtId="0" fontId="10" fillId="0" borderId="0" xfId="0" applyFont="1"/>
    <xf numFmtId="0" fontId="10" fillId="0" borderId="0" xfId="0" applyFont="1" applyAlignment="1"/>
    <xf numFmtId="0" fontId="3" fillId="0" borderId="0" xfId="0" applyFont="1" applyAlignment="1">
      <alignment horizontal="center"/>
    </xf>
    <xf numFmtId="166" fontId="0" fillId="10" borderId="10" xfId="1" applyNumberFormat="1" applyFont="1" applyFill="1" applyBorder="1"/>
    <xf numFmtId="0" fontId="11" fillId="3" borderId="15" xfId="0" applyFont="1" applyFill="1" applyBorder="1" applyAlignment="1">
      <alignment horizontal="right"/>
    </xf>
    <xf numFmtId="165" fontId="11" fillId="0" borderId="10" xfId="0" applyNumberFormat="1" applyFont="1" applyBorder="1"/>
    <xf numFmtId="164" fontId="11" fillId="0" borderId="12" xfId="1" applyNumberFormat="1" applyFont="1" applyBorder="1"/>
    <xf numFmtId="166" fontId="11" fillId="0" borderId="9" xfId="1" applyNumberFormat="1" applyFont="1" applyBorder="1"/>
    <xf numFmtId="166" fontId="11" fillId="0" borderId="15" xfId="1" applyNumberFormat="1" applyFont="1" applyBorder="1"/>
    <xf numFmtId="0" fontId="11" fillId="0" borderId="0" xfId="0" applyFont="1"/>
    <xf numFmtId="166" fontId="11" fillId="0" borderId="29" xfId="1" applyNumberFormat="1" applyFont="1" applyBorder="1"/>
    <xf numFmtId="166" fontId="12" fillId="7" borderId="15" xfId="1" applyNumberFormat="1" applyFont="1" applyFill="1" applyBorder="1"/>
    <xf numFmtId="166" fontId="11" fillId="7" borderId="10" xfId="1" applyNumberFormat="1" applyFont="1" applyFill="1" applyBorder="1"/>
    <xf numFmtId="166" fontId="11" fillId="7" borderId="8" xfId="1" applyNumberFormat="1" applyFont="1" applyFill="1" applyBorder="1"/>
    <xf numFmtId="166" fontId="0" fillId="0" borderId="0" xfId="0" applyNumberFormat="1"/>
    <xf numFmtId="0" fontId="14" fillId="0" borderId="0" xfId="0" applyFont="1" applyAlignment="1">
      <alignment horizontal="center"/>
    </xf>
    <xf numFmtId="0" fontId="0" fillId="5" borderId="2" xfId="0" applyFill="1" applyBorder="1" applyAlignment="1">
      <alignment horizontal="left" vertical="center" wrapText="1"/>
    </xf>
    <xf numFmtId="0" fontId="0" fillId="4" borderId="10" xfId="0" applyFill="1" applyBorder="1" applyAlignment="1">
      <alignment horizontal="left" vertical="center" wrapText="1"/>
    </xf>
    <xf numFmtId="0" fontId="3" fillId="0" borderId="12" xfId="0" applyFont="1" applyBorder="1" applyAlignment="1">
      <alignment horizontal="left"/>
    </xf>
    <xf numFmtId="0" fontId="0" fillId="0" borderId="10" xfId="0" applyBorder="1" applyAlignment="1">
      <alignment horizontal="center"/>
    </xf>
    <xf numFmtId="0" fontId="0" fillId="0" borderId="2" xfId="0" applyBorder="1" applyAlignment="1">
      <alignment horizontal="center"/>
    </xf>
    <xf numFmtId="0" fontId="0" fillId="0" borderId="12" xfId="0" applyFont="1" applyBorder="1" applyAlignment="1">
      <alignment horizontal="center"/>
    </xf>
    <xf numFmtId="168" fontId="0" fillId="0" borderId="10" xfId="0" applyNumberFormat="1" applyBorder="1"/>
    <xf numFmtId="168" fontId="0" fillId="0" borderId="11" xfId="0" applyNumberFormat="1" applyBorder="1"/>
    <xf numFmtId="168" fontId="0" fillId="0" borderId="2" xfId="0" applyNumberFormat="1" applyBorder="1"/>
    <xf numFmtId="168" fontId="0" fillId="0" borderId="18" xfId="0" applyNumberFormat="1" applyBorder="1"/>
    <xf numFmtId="168" fontId="3" fillId="0" borderId="12" xfId="0" applyNumberFormat="1" applyFont="1" applyBorder="1"/>
    <xf numFmtId="168" fontId="3" fillId="0" borderId="13" xfId="0" applyNumberFormat="1" applyFont="1" applyBorder="1"/>
    <xf numFmtId="168" fontId="0" fillId="0" borderId="0" xfId="0" applyNumberFormat="1"/>
    <xf numFmtId="0" fontId="0" fillId="0" borderId="0" xfId="0" applyAlignment="1">
      <alignment horizontal="right"/>
    </xf>
    <xf numFmtId="0" fontId="0" fillId="11" borderId="0" xfId="0" applyFill="1"/>
    <xf numFmtId="0" fontId="13" fillId="11" borderId="0" xfId="0" applyFont="1" applyFill="1"/>
    <xf numFmtId="0" fontId="16" fillId="11" borderId="0" xfId="0" applyFont="1" applyFill="1"/>
    <xf numFmtId="0" fontId="17" fillId="0" borderId="0" xfId="0" applyFont="1" applyAlignment="1">
      <alignment horizontal="center"/>
    </xf>
    <xf numFmtId="0" fontId="6" fillId="3" borderId="31" xfId="0" applyFont="1" applyFill="1" applyBorder="1" applyAlignment="1">
      <alignment horizontal="center" vertical="center"/>
    </xf>
    <xf numFmtId="0" fontId="6" fillId="3" borderId="33" xfId="0" applyFont="1" applyFill="1" applyBorder="1" applyAlignment="1">
      <alignment horizontal="center" vertical="center"/>
    </xf>
    <xf numFmtId="0" fontId="6" fillId="3" borderId="36" xfId="0" applyFont="1" applyFill="1" applyBorder="1" applyAlignment="1">
      <alignment horizontal="center" vertical="center"/>
    </xf>
    <xf numFmtId="0" fontId="13" fillId="0" borderId="0" xfId="0" applyFont="1" applyAlignment="1">
      <alignment horizontal="center"/>
    </xf>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6" xfId="0" applyFont="1" applyFill="1" applyBorder="1" applyAlignment="1">
      <alignment horizontal="center" vertical="center"/>
    </xf>
    <xf numFmtId="0" fontId="0" fillId="0" borderId="0" xfId="0" applyAlignment="1">
      <alignment vertical="center"/>
    </xf>
    <xf numFmtId="168" fontId="0" fillId="0" borderId="32" xfId="0" applyNumberFormat="1" applyBorder="1"/>
    <xf numFmtId="168" fontId="0" fillId="0" borderId="17" xfId="0" applyNumberFormat="1" applyBorder="1"/>
    <xf numFmtId="168" fontId="3" fillId="0" borderId="19" xfId="0" applyNumberFormat="1" applyFont="1" applyBorder="1"/>
    <xf numFmtId="0" fontId="0" fillId="7" borderId="0" xfId="0" applyFill="1"/>
    <xf numFmtId="0" fontId="0" fillId="7" borderId="0" xfId="0" applyFill="1" applyAlignment="1">
      <alignment vertical="center"/>
    </xf>
    <xf numFmtId="168" fontId="0" fillId="7" borderId="0" xfId="0" applyNumberFormat="1" applyFill="1"/>
    <xf numFmtId="169" fontId="7" fillId="6" borderId="2" xfId="0" applyNumberFormat="1" applyFont="1" applyFill="1" applyBorder="1"/>
    <xf numFmtId="169" fontId="0" fillId="0" borderId="2" xfId="0" applyNumberFormat="1" applyBorder="1"/>
    <xf numFmtId="0" fontId="0" fillId="7" borderId="2" xfId="0" applyFill="1" applyBorder="1"/>
    <xf numFmtId="0" fontId="0" fillId="0" borderId="38" xfId="0" applyBorder="1"/>
    <xf numFmtId="0" fontId="0" fillId="0" borderId="39" xfId="0" applyBorder="1"/>
    <xf numFmtId="0" fontId="0" fillId="0" borderId="39" xfId="0" applyBorder="1" applyAlignment="1">
      <alignment horizontal="center" wrapText="1"/>
    </xf>
    <xf numFmtId="0" fontId="0" fillId="0" borderId="40" xfId="0" applyBorder="1"/>
    <xf numFmtId="0" fontId="0" fillId="0" borderId="41" xfId="0" applyBorder="1"/>
    <xf numFmtId="0" fontId="18" fillId="12" borderId="0" xfId="0" applyFont="1" applyFill="1" applyBorder="1"/>
    <xf numFmtId="0" fontId="0" fillId="12" borderId="0" xfId="0" applyFill="1" applyBorder="1"/>
    <xf numFmtId="0" fontId="0" fillId="0" borderId="42" xfId="0" applyBorder="1"/>
    <xf numFmtId="0" fontId="0" fillId="0" borderId="43" xfId="0" applyBorder="1"/>
    <xf numFmtId="0" fontId="0" fillId="0" borderId="44" xfId="0" applyBorder="1"/>
    <xf numFmtId="10" fontId="0" fillId="0" borderId="44" xfId="1" applyNumberFormat="1" applyFont="1" applyBorder="1"/>
    <xf numFmtId="167" fontId="0" fillId="0" borderId="44" xfId="0" applyNumberFormat="1" applyBorder="1" applyAlignment="1">
      <alignment horizontal="right"/>
    </xf>
    <xf numFmtId="0" fontId="0" fillId="0" borderId="45" xfId="0" applyBorder="1"/>
    <xf numFmtId="0" fontId="21" fillId="0" borderId="0" xfId="0" applyFont="1"/>
    <xf numFmtId="0" fontId="24" fillId="0" borderId="0" xfId="0" applyFont="1" applyFill="1" applyAlignment="1">
      <alignment vertical="top"/>
    </xf>
    <xf numFmtId="0" fontId="25" fillId="0" borderId="0" xfId="0" applyFont="1"/>
    <xf numFmtId="0" fontId="26" fillId="0" borderId="0" xfId="0" applyFont="1"/>
    <xf numFmtId="170" fontId="0" fillId="4" borderId="10" xfId="3" applyNumberFormat="1" applyFont="1" applyFill="1" applyBorder="1"/>
    <xf numFmtId="170" fontId="0" fillId="5" borderId="8" xfId="3" applyNumberFormat="1" applyFont="1" applyFill="1" applyBorder="1"/>
    <xf numFmtId="170" fontId="3" fillId="0" borderId="15" xfId="3" applyNumberFormat="1" applyFont="1" applyBorder="1"/>
    <xf numFmtId="170" fontId="0" fillId="0" borderId="0" xfId="0" applyNumberFormat="1"/>
    <xf numFmtId="0" fontId="3" fillId="0" borderId="26" xfId="0" applyFont="1" applyFill="1" applyBorder="1" applyAlignment="1">
      <alignment horizontal="center" vertical="center" wrapText="1"/>
    </xf>
    <xf numFmtId="170" fontId="3" fillId="0" borderId="14" xfId="3" applyNumberFormat="1" applyFont="1" applyBorder="1" applyAlignment="1">
      <alignment vertical="center"/>
    </xf>
    <xf numFmtId="170" fontId="3" fillId="0" borderId="15" xfId="3" applyNumberFormat="1" applyFont="1" applyBorder="1" applyAlignment="1">
      <alignment vertical="center"/>
    </xf>
    <xf numFmtId="170" fontId="3" fillId="0" borderId="16" xfId="3" applyNumberFormat="1" applyFont="1" applyBorder="1" applyAlignment="1">
      <alignment vertical="center"/>
    </xf>
    <xf numFmtId="0" fontId="0" fillId="0" borderId="0" xfId="0" applyBorder="1" applyAlignment="1">
      <alignment vertical="center"/>
    </xf>
    <xf numFmtId="0" fontId="3" fillId="0" borderId="14" xfId="0" applyFont="1" applyBorder="1" applyAlignment="1">
      <alignment horizontal="center" vertical="center"/>
    </xf>
    <xf numFmtId="0" fontId="0" fillId="0" borderId="16" xfId="0" applyBorder="1" applyAlignment="1">
      <alignment horizontal="center" vertical="center"/>
    </xf>
    <xf numFmtId="0" fontId="4" fillId="3" borderId="47" xfId="0" applyFont="1" applyFill="1" applyBorder="1" applyAlignment="1">
      <alignment horizontal="center"/>
    </xf>
    <xf numFmtId="0" fontId="4" fillId="3" borderId="31" xfId="0" applyFont="1" applyFill="1" applyBorder="1" applyAlignment="1">
      <alignment horizontal="center"/>
    </xf>
    <xf numFmtId="0" fontId="4" fillId="3" borderId="36" xfId="0" applyFont="1" applyFill="1" applyBorder="1" applyAlignment="1">
      <alignment horizontal="center"/>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22" fillId="12" borderId="0" xfId="0" applyFont="1" applyFill="1" applyAlignment="1">
      <alignment horizontal="left" vertical="center" wrapText="1"/>
    </xf>
    <xf numFmtId="0" fontId="0" fillId="4" borderId="20"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22" xfId="0"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22" xfId="0" applyFill="1" applyBorder="1" applyAlignment="1">
      <alignment horizontal="center" vertical="center" wrapText="1"/>
    </xf>
    <xf numFmtId="0" fontId="18" fillId="6" borderId="34" xfId="0" applyFont="1" applyFill="1" applyBorder="1" applyAlignment="1">
      <alignment horizontal="left" wrapText="1"/>
    </xf>
    <xf numFmtId="0" fontId="18" fillId="6" borderId="25" xfId="0" applyFont="1" applyFill="1" applyBorder="1" applyAlignment="1">
      <alignment horizontal="left" wrapText="1"/>
    </xf>
    <xf numFmtId="0" fontId="18" fillId="6" borderId="35" xfId="0" applyFont="1" applyFill="1" applyBorder="1" applyAlignment="1">
      <alignment horizontal="left" wrapText="1"/>
    </xf>
    <xf numFmtId="0" fontId="3" fillId="0" borderId="32"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10" fillId="13" borderId="46" xfId="0" applyFont="1" applyFill="1" applyBorder="1" applyAlignment="1">
      <alignment horizontal="center"/>
    </xf>
    <xf numFmtId="0" fontId="26" fillId="0" borderId="0" xfId="0" applyFont="1" applyAlignment="1">
      <alignment horizontal="center"/>
    </xf>
    <xf numFmtId="0" fontId="7" fillId="6" borderId="34" xfId="0" applyFont="1" applyFill="1" applyBorder="1" applyAlignment="1">
      <alignment horizontal="left" vertical="top" wrapText="1"/>
    </xf>
    <xf numFmtId="0" fontId="7" fillId="6" borderId="25" xfId="0" applyFont="1" applyFill="1" applyBorder="1" applyAlignment="1">
      <alignment horizontal="left" vertical="top" wrapText="1"/>
    </xf>
    <xf numFmtId="0" fontId="7" fillId="6" borderId="35" xfId="0" applyFont="1" applyFill="1" applyBorder="1" applyAlignment="1">
      <alignment horizontal="left" vertical="top" wrapText="1"/>
    </xf>
    <xf numFmtId="0" fontId="26" fillId="0" borderId="37" xfId="0" applyFont="1" applyBorder="1" applyAlignment="1">
      <alignment horizontal="center"/>
    </xf>
  </cellXfs>
  <cellStyles count="4">
    <cellStyle name="Comma" xfId="3" builtinId="3"/>
    <cellStyle name="Normal" xfId="0" builtinId="0"/>
    <cellStyle name="Percent" xfId="1" builtinId="5"/>
    <cellStyle name="Percent 87"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9525</xdr:colOff>
          <xdr:row>149</xdr:row>
          <xdr:rowOff>95250</xdr:rowOff>
        </xdr:from>
        <xdr:to>
          <xdr:col>13</xdr:col>
          <xdr:colOff>142875</xdr:colOff>
          <xdr:row>151</xdr:row>
          <xdr:rowOff>66675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167</xdr:row>
          <xdr:rowOff>171450</xdr:rowOff>
        </xdr:from>
        <xdr:to>
          <xdr:col>13</xdr:col>
          <xdr:colOff>142875</xdr:colOff>
          <xdr:row>169</xdr:row>
          <xdr:rowOff>200025</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185</xdr:row>
          <xdr:rowOff>38100</xdr:rowOff>
        </xdr:from>
        <xdr:to>
          <xdr:col>13</xdr:col>
          <xdr:colOff>266700</xdr:colOff>
          <xdr:row>185</xdr:row>
          <xdr:rowOff>533400</xdr:rowOff>
        </xdr:to>
        <xdr:sp macro="" textlink="">
          <xdr:nvSpPr>
            <xdr:cNvPr id="1028" name="Object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 Id="rId9" Type="http://schemas.openxmlformats.org/officeDocument/2006/relationships/image" Target="../media/image3.emf"/></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Q94"/>
  <sheetViews>
    <sheetView topLeftCell="A73" workbookViewId="0">
      <pane xSplit="2" topLeftCell="AH1" activePane="topRight" state="frozen"/>
      <selection pane="topRight" activeCell="S7" sqref="S7"/>
    </sheetView>
  </sheetViews>
  <sheetFormatPr defaultRowHeight="15" x14ac:dyDescent="0.25"/>
  <cols>
    <col min="1" max="1" width="3.140625" customWidth="1"/>
    <col min="2" max="2" width="20.140625" customWidth="1"/>
    <col min="3" max="18" width="0" hidden="1" customWidth="1"/>
    <col min="20" max="22" width="9.140625" customWidth="1"/>
    <col min="24" max="32" width="9.140625" customWidth="1"/>
    <col min="34" max="42" width="9.140625" customWidth="1"/>
  </cols>
  <sheetData>
    <row r="2" spans="2:43" ht="26.25" x14ac:dyDescent="0.4">
      <c r="B2" s="27" t="s">
        <v>27</v>
      </c>
    </row>
    <row r="4" spans="2:43" x14ac:dyDescent="0.25">
      <c r="B4" s="8" t="s">
        <v>25</v>
      </c>
    </row>
    <row r="5" spans="2:43" ht="6.75" customHeight="1" thickBot="1" x14ac:dyDescent="0.3"/>
    <row r="6" spans="2:43" x14ac:dyDescent="0.25">
      <c r="B6" s="60" t="s">
        <v>24</v>
      </c>
      <c r="C6" s="57" t="s">
        <v>9</v>
      </c>
      <c r="D6" s="57" t="s">
        <v>10</v>
      </c>
      <c r="E6" s="57" t="s">
        <v>11</v>
      </c>
      <c r="F6" s="57" t="s">
        <v>12</v>
      </c>
      <c r="G6" s="57" t="s">
        <v>13</v>
      </c>
      <c r="H6" s="57" t="s">
        <v>14</v>
      </c>
      <c r="I6" s="57" t="s">
        <v>15</v>
      </c>
      <c r="J6" s="57" t="s">
        <v>16</v>
      </c>
      <c r="K6" s="57" t="s">
        <v>17</v>
      </c>
      <c r="L6" s="57" t="s">
        <v>18</v>
      </c>
      <c r="M6" s="57" t="s">
        <v>19</v>
      </c>
      <c r="N6" s="57" t="s">
        <v>20</v>
      </c>
      <c r="O6" s="57" t="s">
        <v>21</v>
      </c>
      <c r="P6" s="57" t="s">
        <v>22</v>
      </c>
      <c r="Q6" s="57" t="s">
        <v>23</v>
      </c>
      <c r="R6" s="56">
        <v>2015</v>
      </c>
      <c r="S6" s="56">
        <v>2016</v>
      </c>
      <c r="T6" s="56">
        <v>2017</v>
      </c>
      <c r="U6" s="56">
        <v>2018</v>
      </c>
      <c r="V6" s="58">
        <v>2019</v>
      </c>
      <c r="W6" s="21">
        <v>2020</v>
      </c>
      <c r="X6" s="59">
        <v>2021</v>
      </c>
      <c r="Y6" s="56">
        <v>2022</v>
      </c>
      <c r="Z6" s="56">
        <v>2023</v>
      </c>
      <c r="AA6" s="56">
        <v>2024</v>
      </c>
      <c r="AB6" s="56">
        <v>2025</v>
      </c>
      <c r="AC6" s="56">
        <v>2026</v>
      </c>
      <c r="AD6" s="56">
        <v>2027</v>
      </c>
      <c r="AE6" s="56">
        <v>2028</v>
      </c>
      <c r="AF6" s="56">
        <v>2029</v>
      </c>
      <c r="AG6" s="21">
        <v>2030</v>
      </c>
      <c r="AH6" s="56">
        <v>2031</v>
      </c>
      <c r="AI6" s="56">
        <v>2032</v>
      </c>
      <c r="AJ6" s="56">
        <v>2033</v>
      </c>
      <c r="AK6" s="56">
        <v>2034</v>
      </c>
      <c r="AL6" s="56">
        <v>2035</v>
      </c>
      <c r="AM6" s="56">
        <v>2036</v>
      </c>
      <c r="AN6" s="56">
        <v>2037</v>
      </c>
      <c r="AO6" s="56">
        <v>2038</v>
      </c>
      <c r="AP6" s="56">
        <v>2039</v>
      </c>
      <c r="AQ6" s="21">
        <v>2040</v>
      </c>
    </row>
    <row r="7" spans="2:43" x14ac:dyDescent="0.25">
      <c r="B7" s="1" t="s">
        <v>0</v>
      </c>
      <c r="C7" s="4">
        <v>94.816000000000003</v>
      </c>
      <c r="D7" s="4">
        <v>95.234999999999999</v>
      </c>
      <c r="E7" s="4">
        <v>92.441999999999993</v>
      </c>
      <c r="F7" s="4">
        <v>93.799000000000007</v>
      </c>
      <c r="G7" s="4">
        <v>90.501999999999995</v>
      </c>
      <c r="H7" s="4">
        <v>82.179000000000002</v>
      </c>
      <c r="I7" s="4">
        <v>74.906999999999996</v>
      </c>
      <c r="J7" s="4">
        <v>66.838999999999999</v>
      </c>
      <c r="K7" s="4">
        <v>63.444000000000003</v>
      </c>
      <c r="L7" s="4">
        <v>54.758000000000003</v>
      </c>
      <c r="M7" s="4">
        <v>52.106999999999999</v>
      </c>
      <c r="N7" s="4">
        <v>40.012999999999998</v>
      </c>
      <c r="O7" s="4">
        <v>33.228000000000002</v>
      </c>
      <c r="P7" s="4">
        <v>32</v>
      </c>
      <c r="Q7" s="4">
        <v>31</v>
      </c>
      <c r="R7" s="4">
        <v>33</v>
      </c>
      <c r="S7" s="42">
        <v>34.731647082134835</v>
      </c>
      <c r="T7" s="42">
        <v>35.878127413073919</v>
      </c>
      <c r="U7" s="42">
        <v>34.035446345062326</v>
      </c>
      <c r="V7" s="43">
        <v>29.947176838199287</v>
      </c>
      <c r="W7" s="44">
        <v>27.125579410685546</v>
      </c>
      <c r="X7" s="45">
        <v>25.749312816414694</v>
      </c>
      <c r="Y7" s="42">
        <v>25.223433294918564</v>
      </c>
      <c r="Z7" s="42">
        <v>24.313740089704108</v>
      </c>
      <c r="AA7" s="42">
        <v>22.849167783026829</v>
      </c>
      <c r="AB7" s="42">
        <v>20.26507122924124</v>
      </c>
      <c r="AC7" s="42">
        <v>18.346714804987307</v>
      </c>
      <c r="AD7" s="42">
        <v>16.075696734926105</v>
      </c>
      <c r="AE7" s="42">
        <v>14.88668457058918</v>
      </c>
      <c r="AF7" s="42">
        <v>13.491954771942527</v>
      </c>
      <c r="AG7" s="44">
        <v>12.111329835712999</v>
      </c>
      <c r="AH7" s="42">
        <v>10.677909229371803</v>
      </c>
      <c r="AI7" s="42">
        <v>9.2529900427632459</v>
      </c>
      <c r="AJ7" s="42">
        <v>7.4617340505813363</v>
      </c>
      <c r="AK7" s="42">
        <v>6.595163524425832</v>
      </c>
      <c r="AL7" s="42">
        <v>5.839412773805555</v>
      </c>
      <c r="AM7" s="42">
        <v>5.0479173776180559</v>
      </c>
      <c r="AN7" s="42">
        <v>4.1810588010972216</v>
      </c>
      <c r="AO7" s="42">
        <v>3.4524225110555555</v>
      </c>
      <c r="AP7" s="42">
        <v>2.8098445066388882</v>
      </c>
      <c r="AQ7" s="44">
        <v>2.2654041875763884</v>
      </c>
    </row>
    <row r="8" spans="2:43" x14ac:dyDescent="0.25">
      <c r="B8" s="38" t="s">
        <v>1</v>
      </c>
      <c r="C8" s="39">
        <v>0</v>
      </c>
      <c r="D8" s="39">
        <v>0</v>
      </c>
      <c r="E8" s="39">
        <v>0</v>
      </c>
      <c r="F8" s="39">
        <v>0</v>
      </c>
      <c r="G8" s="39">
        <v>0</v>
      </c>
      <c r="H8" s="39">
        <v>0</v>
      </c>
      <c r="I8" s="39">
        <v>0</v>
      </c>
      <c r="J8" s="39">
        <v>0</v>
      </c>
      <c r="K8" s="39">
        <v>0</v>
      </c>
      <c r="L8" s="39">
        <v>0</v>
      </c>
      <c r="M8" s="39">
        <v>0</v>
      </c>
      <c r="N8" s="39">
        <v>0</v>
      </c>
      <c r="O8" s="39">
        <v>0</v>
      </c>
      <c r="P8" s="39">
        <v>0</v>
      </c>
      <c r="Q8" s="39">
        <v>0</v>
      </c>
      <c r="R8" s="39">
        <v>0</v>
      </c>
      <c r="S8" s="46">
        <v>0</v>
      </c>
      <c r="T8" s="46">
        <v>0</v>
      </c>
      <c r="U8" s="46">
        <v>0</v>
      </c>
      <c r="V8" s="47">
        <v>0</v>
      </c>
      <c r="W8" s="48">
        <v>0</v>
      </c>
      <c r="X8" s="49">
        <v>0</v>
      </c>
      <c r="Y8" s="46">
        <v>0</v>
      </c>
      <c r="Z8" s="46">
        <v>0</v>
      </c>
      <c r="AA8" s="46">
        <v>0</v>
      </c>
      <c r="AB8" s="46">
        <v>0</v>
      </c>
      <c r="AC8" s="46">
        <v>0</v>
      </c>
      <c r="AD8" s="46">
        <v>0</v>
      </c>
      <c r="AE8" s="46">
        <v>0</v>
      </c>
      <c r="AF8" s="46">
        <v>0</v>
      </c>
      <c r="AG8" s="48">
        <v>0</v>
      </c>
      <c r="AH8" s="46">
        <v>0</v>
      </c>
      <c r="AI8" s="46">
        <v>0</v>
      </c>
      <c r="AJ8" s="46">
        <v>0</v>
      </c>
      <c r="AK8" s="46">
        <v>0</v>
      </c>
      <c r="AL8" s="46">
        <v>0</v>
      </c>
      <c r="AM8" s="46">
        <v>0</v>
      </c>
      <c r="AN8" s="46">
        <v>0</v>
      </c>
      <c r="AO8" s="46">
        <v>0</v>
      </c>
      <c r="AP8" s="46">
        <v>0</v>
      </c>
      <c r="AQ8" s="48">
        <v>0</v>
      </c>
    </row>
    <row r="9" spans="2:43" x14ac:dyDescent="0.25">
      <c r="B9" s="40" t="s">
        <v>2</v>
      </c>
      <c r="C9" s="41">
        <v>0</v>
      </c>
      <c r="D9" s="41">
        <v>0</v>
      </c>
      <c r="E9" s="41">
        <v>0</v>
      </c>
      <c r="F9" s="41">
        <v>0</v>
      </c>
      <c r="G9" s="41">
        <v>0</v>
      </c>
      <c r="H9" s="41">
        <v>0</v>
      </c>
      <c r="I9" s="41">
        <v>0</v>
      </c>
      <c r="J9" s="41">
        <v>0</v>
      </c>
      <c r="K9" s="41">
        <v>0</v>
      </c>
      <c r="L9" s="41">
        <v>0</v>
      </c>
      <c r="M9" s="41">
        <v>0</v>
      </c>
      <c r="N9" s="41">
        <v>0</v>
      </c>
      <c r="O9" s="41">
        <v>0</v>
      </c>
      <c r="P9" s="41">
        <v>0</v>
      </c>
      <c r="Q9" s="41">
        <v>0</v>
      </c>
      <c r="R9" s="41">
        <v>0</v>
      </c>
      <c r="S9" s="50">
        <v>0.24668557741540589</v>
      </c>
      <c r="T9" s="50">
        <v>0.36824509688878065</v>
      </c>
      <c r="U9" s="50">
        <v>0.47612979662132932</v>
      </c>
      <c r="V9" s="51">
        <v>0.59966354374287489</v>
      </c>
      <c r="W9" s="52">
        <v>0.74374413069742196</v>
      </c>
      <c r="X9" s="53">
        <v>0.88493377139923468</v>
      </c>
      <c r="Y9" s="50">
        <v>1.0355396118800058</v>
      </c>
      <c r="Z9" s="50">
        <v>1.1930594744382468</v>
      </c>
      <c r="AA9" s="50">
        <v>1.3838995574291233</v>
      </c>
      <c r="AB9" s="50">
        <v>1.6766268100740394</v>
      </c>
      <c r="AC9" s="50">
        <v>1.9808766628652663</v>
      </c>
      <c r="AD9" s="50">
        <v>2.3765197009686152</v>
      </c>
      <c r="AE9" s="50">
        <v>2.7610162938974336</v>
      </c>
      <c r="AF9" s="50">
        <v>3.0319852505414993</v>
      </c>
      <c r="AG9" s="52">
        <v>3.2873112051078528</v>
      </c>
      <c r="AH9" s="50">
        <v>3.5061843171589322</v>
      </c>
      <c r="AI9" s="50">
        <v>3.6252461603305211</v>
      </c>
      <c r="AJ9" s="50">
        <v>3.7444986219338263</v>
      </c>
      <c r="AK9" s="50">
        <v>3.8639436081531651</v>
      </c>
      <c r="AL9" s="50">
        <v>3.9835830442346958</v>
      </c>
      <c r="AM9" s="50">
        <v>4.033583044234696</v>
      </c>
      <c r="AN9" s="50">
        <v>4.0835830442346959</v>
      </c>
      <c r="AO9" s="50">
        <v>4.1335830442346957</v>
      </c>
      <c r="AP9" s="50">
        <v>4.1835830442346964</v>
      </c>
      <c r="AQ9" s="52">
        <v>4.1835830442346964</v>
      </c>
    </row>
    <row r="10" spans="2:43" x14ac:dyDescent="0.25">
      <c r="B10" s="1" t="s">
        <v>3</v>
      </c>
      <c r="C10" s="4">
        <v>1.2</v>
      </c>
      <c r="D10" s="4">
        <v>1.375</v>
      </c>
      <c r="E10" s="4">
        <v>3.4289999999999998</v>
      </c>
      <c r="F10" s="4">
        <v>5.1609999999999996</v>
      </c>
      <c r="G10" s="4">
        <v>7.069</v>
      </c>
      <c r="H10" s="4">
        <v>9.2880000000000003</v>
      </c>
      <c r="I10" s="4">
        <v>13.113</v>
      </c>
      <c r="J10" s="4">
        <v>20.085000000000001</v>
      </c>
      <c r="K10" s="4">
        <v>26.189</v>
      </c>
      <c r="L10" s="4">
        <v>23.727</v>
      </c>
      <c r="M10" s="4">
        <v>25.356999999999999</v>
      </c>
      <c r="N10" s="4">
        <v>21.864999999999998</v>
      </c>
      <c r="O10" s="4">
        <v>27.858000000000001</v>
      </c>
      <c r="P10" s="4">
        <v>29</v>
      </c>
      <c r="Q10" s="4">
        <v>25</v>
      </c>
      <c r="R10" s="4">
        <v>29</v>
      </c>
      <c r="S10" s="42">
        <v>29.84363254820224</v>
      </c>
      <c r="T10" s="42">
        <v>27.959287218750003</v>
      </c>
      <c r="U10" s="42">
        <v>27.72348215625</v>
      </c>
      <c r="V10" s="43">
        <v>27.986741906249993</v>
      </c>
      <c r="W10" s="44">
        <v>27.891978031250002</v>
      </c>
      <c r="X10" s="45">
        <v>27.223166999999997</v>
      </c>
      <c r="Y10" s="42">
        <v>26.539965327499999</v>
      </c>
      <c r="Z10" s="42">
        <v>25.966963932599999</v>
      </c>
      <c r="AA10" s="42">
        <v>25.244972889046</v>
      </c>
      <c r="AB10" s="42">
        <v>26.626023614969608</v>
      </c>
      <c r="AC10" s="42">
        <v>25.967349294354726</v>
      </c>
      <c r="AD10" s="42">
        <v>25.529918009182328</v>
      </c>
      <c r="AE10" s="42">
        <v>25.096817510593233</v>
      </c>
      <c r="AF10" s="42">
        <v>25.369561033694424</v>
      </c>
      <c r="AG10" s="44">
        <v>25.299973005308512</v>
      </c>
      <c r="AH10" s="42">
        <v>25.278226680262176</v>
      </c>
      <c r="AI10" s="42">
        <v>25.272629465688357</v>
      </c>
      <c r="AJ10" s="42">
        <v>24.77642200602369</v>
      </c>
      <c r="AK10" s="42">
        <v>24.001703134951359</v>
      </c>
      <c r="AL10" s="42">
        <v>22.811780926442388</v>
      </c>
      <c r="AM10" s="42">
        <v>22.232704935508842</v>
      </c>
      <c r="AN10" s="42">
        <v>22.084023787443577</v>
      </c>
      <c r="AO10" s="42">
        <v>21.585753073820271</v>
      </c>
      <c r="AP10" s="42">
        <v>21.102430481605658</v>
      </c>
      <c r="AQ10" s="44">
        <v>20.633607567157487</v>
      </c>
    </row>
    <row r="11" spans="2:43" x14ac:dyDescent="0.25">
      <c r="B11" s="1" t="s">
        <v>4</v>
      </c>
      <c r="C11" s="4">
        <v>0.26100000000000001</v>
      </c>
      <c r="D11" s="4">
        <v>0.36599999999999999</v>
      </c>
      <c r="E11" s="4">
        <v>0.61</v>
      </c>
      <c r="F11" s="4">
        <v>0.59199999999999997</v>
      </c>
      <c r="G11" s="4">
        <v>2.3570000000000002</v>
      </c>
      <c r="H11" s="4">
        <v>2.2269999999999999</v>
      </c>
      <c r="I11" s="4">
        <v>3.6680000000000001</v>
      </c>
      <c r="J11" s="4">
        <v>7.6999999999999993</v>
      </c>
      <c r="K11" s="4">
        <v>9.5569999999999986</v>
      </c>
      <c r="L11" s="4">
        <v>7.2330000000000005</v>
      </c>
      <c r="M11" s="4">
        <v>9.5449999999999999</v>
      </c>
      <c r="N11" s="4">
        <v>6.2640000000000002</v>
      </c>
      <c r="O11" s="4">
        <v>8.0920000000000005</v>
      </c>
      <c r="P11" s="4">
        <v>11</v>
      </c>
      <c r="Q11" s="4">
        <v>7</v>
      </c>
      <c r="R11" s="4">
        <v>3.5</v>
      </c>
      <c r="S11" s="42">
        <v>3.9339441397752841</v>
      </c>
      <c r="T11" s="42">
        <v>2.2601880126250058</v>
      </c>
      <c r="U11" s="42">
        <v>1.4719286119937556</v>
      </c>
      <c r="V11" s="43">
        <v>1.0515821813940678</v>
      </c>
      <c r="W11" s="44">
        <v>0.99900307232436414</v>
      </c>
      <c r="X11" s="45">
        <v>0.9490529187081459</v>
      </c>
      <c r="Y11" s="42">
        <v>0.90160027277273869</v>
      </c>
      <c r="Z11" s="42">
        <v>0.85652025913410157</v>
      </c>
      <c r="AA11" s="42">
        <v>0.81369424617739639</v>
      </c>
      <c r="AB11" s="42">
        <v>0.77300953386852667</v>
      </c>
      <c r="AC11" s="42">
        <v>0.73435905717510008</v>
      </c>
      <c r="AD11" s="42">
        <v>0.69764110431634518</v>
      </c>
      <c r="AE11" s="42">
        <v>0.66275904910052796</v>
      </c>
      <c r="AF11" s="42">
        <v>0.62962109664550159</v>
      </c>
      <c r="AG11" s="44">
        <v>0.59814004181322644</v>
      </c>
      <c r="AH11" s="42">
        <v>0.56823303972256511</v>
      </c>
      <c r="AI11" s="42">
        <v>0.53982138773643684</v>
      </c>
      <c r="AJ11" s="42">
        <v>0.5128303183496149</v>
      </c>
      <c r="AK11" s="42">
        <v>0.48718880243213414</v>
      </c>
      <c r="AL11" s="42">
        <v>0.4628293623105274</v>
      </c>
      <c r="AM11" s="42">
        <v>0.43968789419500098</v>
      </c>
      <c r="AN11" s="42">
        <v>0.41770349948525098</v>
      </c>
      <c r="AO11" s="42">
        <v>0.39681832451098836</v>
      </c>
      <c r="AP11" s="42">
        <v>0.37697740828543891</v>
      </c>
      <c r="AQ11" s="44">
        <v>0.35812853787116694</v>
      </c>
    </row>
    <row r="12" spans="2:43" ht="15" customHeight="1" x14ac:dyDescent="0.25">
      <c r="B12" s="1" t="s">
        <v>5</v>
      </c>
      <c r="C12" s="4">
        <v>0</v>
      </c>
      <c r="D12" s="4">
        <v>0</v>
      </c>
      <c r="E12" s="4">
        <v>0</v>
      </c>
      <c r="F12" s="4">
        <v>0</v>
      </c>
      <c r="G12" s="4">
        <v>0</v>
      </c>
      <c r="H12" s="4">
        <v>0</v>
      </c>
      <c r="I12" s="4">
        <v>0</v>
      </c>
      <c r="J12" s="4">
        <v>0</v>
      </c>
      <c r="K12" s="4">
        <v>0</v>
      </c>
      <c r="L12" s="4">
        <v>6.4050000000000002</v>
      </c>
      <c r="M12" s="4">
        <v>18.687999999999999</v>
      </c>
      <c r="N12" s="4">
        <v>24.779</v>
      </c>
      <c r="O12" s="4">
        <v>13.573</v>
      </c>
      <c r="P12" s="4">
        <v>9</v>
      </c>
      <c r="Q12" s="4">
        <v>11</v>
      </c>
      <c r="R12" s="4">
        <v>12.5</v>
      </c>
      <c r="S12" s="42">
        <v>14.210014931011235</v>
      </c>
      <c r="T12" s="42">
        <v>5.84</v>
      </c>
      <c r="U12" s="42">
        <v>4.38</v>
      </c>
      <c r="V12" s="43">
        <v>3.2850000000000001</v>
      </c>
      <c r="W12" s="44">
        <v>2.92</v>
      </c>
      <c r="X12" s="45">
        <v>2.92</v>
      </c>
      <c r="Y12" s="42">
        <v>2.92</v>
      </c>
      <c r="Z12" s="42">
        <v>2.92</v>
      </c>
      <c r="AA12" s="42">
        <v>2.92</v>
      </c>
      <c r="AB12" s="42">
        <v>2.92</v>
      </c>
      <c r="AC12" s="42">
        <v>2.92</v>
      </c>
      <c r="AD12" s="42">
        <v>2.92</v>
      </c>
      <c r="AE12" s="42">
        <v>2.92</v>
      </c>
      <c r="AF12" s="42">
        <v>2.92</v>
      </c>
      <c r="AG12" s="44">
        <v>2.92</v>
      </c>
      <c r="AH12" s="42">
        <v>2.92</v>
      </c>
      <c r="AI12" s="42">
        <v>2.92</v>
      </c>
      <c r="AJ12" s="42">
        <v>2.92</v>
      </c>
      <c r="AK12" s="42">
        <v>2.92</v>
      </c>
      <c r="AL12" s="42">
        <v>2.92</v>
      </c>
      <c r="AM12" s="42">
        <v>2.92</v>
      </c>
      <c r="AN12" s="42">
        <v>2.92</v>
      </c>
      <c r="AO12" s="42">
        <v>2.92</v>
      </c>
      <c r="AP12" s="42">
        <v>2.92</v>
      </c>
      <c r="AQ12" s="44">
        <v>2.92</v>
      </c>
    </row>
    <row r="13" spans="2:43" ht="15" customHeight="1" x14ac:dyDescent="0.25">
      <c r="B13" s="1" t="s">
        <v>6</v>
      </c>
      <c r="C13" s="4">
        <v>0</v>
      </c>
      <c r="D13" s="4">
        <v>0</v>
      </c>
      <c r="E13" s="4">
        <v>0</v>
      </c>
      <c r="F13" s="4">
        <v>0</v>
      </c>
      <c r="G13" s="4">
        <v>0</v>
      </c>
      <c r="H13" s="4">
        <v>0</v>
      </c>
      <c r="I13" s="4">
        <v>0</v>
      </c>
      <c r="J13" s="4">
        <v>0</v>
      </c>
      <c r="K13" s="4">
        <v>0</v>
      </c>
      <c r="L13" s="4">
        <v>0</v>
      </c>
      <c r="M13" s="4">
        <v>0</v>
      </c>
      <c r="N13" s="4">
        <v>0</v>
      </c>
      <c r="O13" s="4">
        <v>0</v>
      </c>
      <c r="P13" s="4">
        <v>0</v>
      </c>
      <c r="Q13" s="4">
        <v>0</v>
      </c>
      <c r="R13" s="4">
        <v>0</v>
      </c>
      <c r="S13" s="42">
        <v>0.99712810969163501</v>
      </c>
      <c r="T13" s="42">
        <v>5.5012269847494233</v>
      </c>
      <c r="U13" s="42">
        <v>6.6267519071352936</v>
      </c>
      <c r="V13" s="43">
        <v>8.2925423717525533</v>
      </c>
      <c r="W13" s="44">
        <v>7.8356846289826114</v>
      </c>
      <c r="X13" s="45">
        <v>5.9127275789706273</v>
      </c>
      <c r="Y13" s="42">
        <v>5.1881394653970698</v>
      </c>
      <c r="Z13" s="42">
        <v>6.6598636007683609</v>
      </c>
      <c r="AA13" s="42">
        <v>8.1551835927639829</v>
      </c>
      <c r="AB13" s="42">
        <v>7.8289435931804956</v>
      </c>
      <c r="AC13" s="42">
        <v>8.5042735456549803</v>
      </c>
      <c r="AD13" s="42">
        <v>9.4139561564338265</v>
      </c>
      <c r="AE13" s="42">
        <v>9.168579898441223</v>
      </c>
      <c r="AF13" s="42">
        <v>8.9431290981353264</v>
      </c>
      <c r="AG13" s="44">
        <v>10.228529910243761</v>
      </c>
      <c r="AH13" s="42">
        <v>11.062399950821922</v>
      </c>
      <c r="AI13" s="42">
        <v>12.446778850462731</v>
      </c>
      <c r="AJ13" s="42">
        <v>14.801663931051483</v>
      </c>
      <c r="AK13" s="42">
        <v>16.524885777306171</v>
      </c>
      <c r="AL13" s="42">
        <v>18.570528906568054</v>
      </c>
      <c r="AM13" s="42">
        <v>20.558479575508439</v>
      </c>
      <c r="AN13" s="42">
        <v>22.557044826072943</v>
      </c>
      <c r="AO13" s="42">
        <v>25.455953131795926</v>
      </c>
      <c r="AP13" s="42">
        <v>27.04287305493262</v>
      </c>
      <c r="AQ13" s="44">
        <v>28.182622648043353</v>
      </c>
    </row>
    <row r="14" spans="2:43" x14ac:dyDescent="0.25">
      <c r="B14" s="1" t="s">
        <v>7</v>
      </c>
      <c r="C14" s="4">
        <v>103.018</v>
      </c>
      <c r="D14" s="4">
        <v>105.02200000000001</v>
      </c>
      <c r="E14" s="4">
        <v>103.727</v>
      </c>
      <c r="F14" s="4">
        <v>107.878</v>
      </c>
      <c r="G14" s="4">
        <v>103.91500000000001</v>
      </c>
      <c r="H14" s="4">
        <v>99.929000000000002</v>
      </c>
      <c r="I14" s="4">
        <v>97.686999999999998</v>
      </c>
      <c r="J14" s="4">
        <v>99.813999999999993</v>
      </c>
      <c r="K14" s="4">
        <v>104.295</v>
      </c>
      <c r="L14" s="4">
        <v>100.212</v>
      </c>
      <c r="M14" s="4">
        <v>112.572</v>
      </c>
      <c r="N14" s="4">
        <v>96.215000000000003</v>
      </c>
      <c r="O14" s="4">
        <v>87.846000000000004</v>
      </c>
      <c r="P14" s="4">
        <v>81</v>
      </c>
      <c r="Q14" s="4">
        <v>74</v>
      </c>
      <c r="R14" s="4">
        <v>78</v>
      </c>
      <c r="S14" s="42">
        <v>83.963052388230622</v>
      </c>
      <c r="T14" s="42">
        <v>77.807074726087137</v>
      </c>
      <c r="U14" s="42">
        <v>74.713738817062705</v>
      </c>
      <c r="V14" s="43">
        <v>71.162706841338775</v>
      </c>
      <c r="W14" s="44">
        <v>67.515989273939951</v>
      </c>
      <c r="X14" s="45">
        <v>63.639194085492697</v>
      </c>
      <c r="Y14" s="42">
        <v>61.808677972468381</v>
      </c>
      <c r="Z14" s="42">
        <v>61.910147356644813</v>
      </c>
      <c r="AA14" s="42">
        <v>61.36691806844334</v>
      </c>
      <c r="AB14" s="42">
        <v>60.089674781333912</v>
      </c>
      <c r="AC14" s="42">
        <v>58.453573365037386</v>
      </c>
      <c r="AD14" s="42">
        <v>57.013731705827226</v>
      </c>
      <c r="AE14" s="42">
        <v>55.495857322621603</v>
      </c>
      <c r="AF14" s="42">
        <v>54.386251250959276</v>
      </c>
      <c r="AG14" s="44">
        <v>54.445283998186355</v>
      </c>
      <c r="AH14" s="42">
        <v>54.012953217337397</v>
      </c>
      <c r="AI14" s="42">
        <v>54.057465906981292</v>
      </c>
      <c r="AJ14" s="42">
        <v>54.217148927939945</v>
      </c>
      <c r="AK14" s="42">
        <v>54.392884847268661</v>
      </c>
      <c r="AL14" s="42">
        <v>54.588135013361224</v>
      </c>
      <c r="AM14" s="42">
        <v>55.232372827065035</v>
      </c>
      <c r="AN14" s="42">
        <v>56.24341395833369</v>
      </c>
      <c r="AO14" s="42">
        <v>57.944530085417441</v>
      </c>
      <c r="AP14" s="42">
        <v>58.435708495697298</v>
      </c>
      <c r="AQ14" s="44">
        <v>58.543345984883089</v>
      </c>
    </row>
    <row r="15" spans="2:43" x14ac:dyDescent="0.25">
      <c r="B15" s="2" t="s">
        <v>8</v>
      </c>
      <c r="C15" s="5">
        <v>1.418198761381506E-2</v>
      </c>
      <c r="D15" s="5">
        <v>1.6577479004399077E-2</v>
      </c>
      <c r="E15" s="5">
        <v>3.8938752687342731E-2</v>
      </c>
      <c r="F15" s="5">
        <v>5.3328760266226655E-2</v>
      </c>
      <c r="G15" s="5">
        <v>9.0708752345667124E-2</v>
      </c>
      <c r="H15" s="5">
        <v>0.11523181458835774</v>
      </c>
      <c r="I15" s="5">
        <v>0.17178334885911123</v>
      </c>
      <c r="J15" s="5">
        <v>0.27836776404111652</v>
      </c>
      <c r="K15" s="5">
        <v>0.34273934512680371</v>
      </c>
      <c r="L15" s="5">
        <v>0.3728595377799066</v>
      </c>
      <c r="M15" s="5">
        <v>0.47605088299044168</v>
      </c>
      <c r="N15" s="5">
        <v>0.54989346775450809</v>
      </c>
      <c r="O15" s="5">
        <v>0.56374792250073991</v>
      </c>
      <c r="P15" s="5">
        <v>0.60493827160493829</v>
      </c>
      <c r="Q15" s="5">
        <v>0.58108108108108103</v>
      </c>
      <c r="R15" s="5">
        <v>0.57692307692307687</v>
      </c>
      <c r="S15" s="6">
        <v>0.58340803883812531</v>
      </c>
      <c r="T15" s="6">
        <v>0.53415068440029612</v>
      </c>
      <c r="U15" s="6">
        <v>0.53808259781797863</v>
      </c>
      <c r="V15" s="14">
        <v>0.57074650841980978</v>
      </c>
      <c r="W15" s="22">
        <v>0.58721891153359618</v>
      </c>
      <c r="X15" s="18">
        <v>0.58148045445023122</v>
      </c>
      <c r="Y15" s="6">
        <v>0.57515718232162838</v>
      </c>
      <c r="Z15" s="6">
        <v>0.58800292596291626</v>
      </c>
      <c r="AA15" s="6">
        <v>0.60511187292429292</v>
      </c>
      <c r="AB15" s="6">
        <v>0.63485077728975858</v>
      </c>
      <c r="AC15" s="6">
        <v>0.65224381851031465</v>
      </c>
      <c r="AD15" s="6">
        <v>0.67635487304878916</v>
      </c>
      <c r="AE15" s="6">
        <v>0.68199967140082474</v>
      </c>
      <c r="AF15" s="6">
        <v>0.69617431533870289</v>
      </c>
      <c r="AG15" s="22">
        <v>0.71717217892859553</v>
      </c>
      <c r="AH15" s="6">
        <v>0.73739459330326262</v>
      </c>
      <c r="AI15" s="6">
        <v>0.76176766729587686</v>
      </c>
      <c r="AJ15" s="6">
        <v>0.79330833704646897</v>
      </c>
      <c r="AK15" s="6">
        <v>0.80771185124768763</v>
      </c>
      <c r="AL15" s="6">
        <v>0.8200525477626972</v>
      </c>
      <c r="AM15" s="6">
        <v>0.83557649333141404</v>
      </c>
      <c r="AN15" s="6">
        <v>0.85305582887527875</v>
      </c>
      <c r="AO15" s="6">
        <v>0.86908159330815971</v>
      </c>
      <c r="AP15" s="6">
        <v>0.88032270454308736</v>
      </c>
      <c r="AQ15" s="22">
        <v>0.88984252397400843</v>
      </c>
    </row>
    <row r="16" spans="2:43" ht="15" customHeight="1" x14ac:dyDescent="0.25">
      <c r="W16" s="23"/>
      <c r="AG16" s="23"/>
      <c r="AQ16" s="23"/>
    </row>
    <row r="17" spans="2:43" ht="15" customHeight="1" x14ac:dyDescent="0.25">
      <c r="B17" s="7" t="s">
        <v>26</v>
      </c>
      <c r="C17" s="9" t="s">
        <v>9</v>
      </c>
      <c r="D17" s="9" t="s">
        <v>10</v>
      </c>
      <c r="E17" s="9" t="s">
        <v>11</v>
      </c>
      <c r="F17" s="9" t="s">
        <v>12</v>
      </c>
      <c r="G17" s="9" t="s">
        <v>13</v>
      </c>
      <c r="H17" s="9" t="s">
        <v>14</v>
      </c>
      <c r="I17" s="9" t="s">
        <v>15</v>
      </c>
      <c r="J17" s="9" t="s">
        <v>16</v>
      </c>
      <c r="K17" s="9" t="s">
        <v>17</v>
      </c>
      <c r="L17" s="9" t="s">
        <v>18</v>
      </c>
      <c r="M17" s="9" t="s">
        <v>19</v>
      </c>
      <c r="N17" s="9" t="s">
        <v>20</v>
      </c>
      <c r="O17" s="9" t="s">
        <v>21</v>
      </c>
      <c r="P17" s="9" t="s">
        <v>22</v>
      </c>
      <c r="Q17" s="9" t="s">
        <v>23</v>
      </c>
      <c r="R17" s="10">
        <v>2015</v>
      </c>
      <c r="S17" s="10">
        <v>2016</v>
      </c>
      <c r="T17" s="10">
        <v>2017</v>
      </c>
      <c r="U17" s="10">
        <v>2018</v>
      </c>
      <c r="V17" s="13">
        <v>2019</v>
      </c>
      <c r="W17" s="24">
        <v>2020</v>
      </c>
      <c r="X17" s="17">
        <v>2021</v>
      </c>
      <c r="Y17" s="10">
        <v>2022</v>
      </c>
      <c r="Z17" s="10">
        <v>2023</v>
      </c>
      <c r="AA17" s="10">
        <v>2024</v>
      </c>
      <c r="AB17" s="10">
        <v>2025</v>
      </c>
      <c r="AC17" s="10">
        <v>2026</v>
      </c>
      <c r="AD17" s="10">
        <v>2027</v>
      </c>
      <c r="AE17" s="10">
        <v>2028</v>
      </c>
      <c r="AF17" s="10">
        <v>2029</v>
      </c>
      <c r="AG17" s="24">
        <v>2030</v>
      </c>
      <c r="AH17" s="10">
        <v>2031</v>
      </c>
      <c r="AI17" s="10">
        <v>2032</v>
      </c>
      <c r="AJ17" s="10">
        <v>2033</v>
      </c>
      <c r="AK17" s="10">
        <v>2034</v>
      </c>
      <c r="AL17" s="10">
        <v>2035</v>
      </c>
      <c r="AM17" s="10">
        <v>2036</v>
      </c>
      <c r="AN17" s="10">
        <v>2037</v>
      </c>
      <c r="AO17" s="10">
        <v>2038</v>
      </c>
      <c r="AP17" s="10">
        <v>2039</v>
      </c>
      <c r="AQ17" s="24">
        <v>2040</v>
      </c>
    </row>
    <row r="18" spans="2:43" x14ac:dyDescent="0.25">
      <c r="B18" s="3" t="s">
        <v>0</v>
      </c>
      <c r="C18" s="11">
        <f>C7/C$14</f>
        <v>0.92038284571628259</v>
      </c>
      <c r="D18" s="11">
        <f t="shared" ref="D18:AQ24" si="0">D7/D$14</f>
        <v>0.90681000171392656</v>
      </c>
      <c r="E18" s="11">
        <f t="shared" si="0"/>
        <v>0.89120479720805568</v>
      </c>
      <c r="F18" s="11">
        <f t="shared" si="0"/>
        <v>0.86949146257809751</v>
      </c>
      <c r="G18" s="11">
        <f t="shared" si="0"/>
        <v>0.87092335081557037</v>
      </c>
      <c r="H18" s="11">
        <f t="shared" si="0"/>
        <v>0.82237388545867562</v>
      </c>
      <c r="I18" s="11">
        <f t="shared" si="0"/>
        <v>0.76680622805491006</v>
      </c>
      <c r="J18" s="11">
        <f t="shared" si="0"/>
        <v>0.66963552207105215</v>
      </c>
      <c r="K18" s="11">
        <f t="shared" si="0"/>
        <v>0.60831295843520783</v>
      </c>
      <c r="L18" s="11">
        <f t="shared" si="0"/>
        <v>0.54642158623717718</v>
      </c>
      <c r="M18" s="11">
        <f t="shared" si="0"/>
        <v>0.46287709199445687</v>
      </c>
      <c r="N18" s="11">
        <f t="shared" si="0"/>
        <v>0.41587070623083716</v>
      </c>
      <c r="O18" s="11">
        <f t="shared" si="0"/>
        <v>0.37825285158117616</v>
      </c>
      <c r="P18" s="11">
        <f t="shared" si="0"/>
        <v>0.39506172839506171</v>
      </c>
      <c r="Q18" s="11">
        <f t="shared" si="0"/>
        <v>0.41891891891891891</v>
      </c>
      <c r="R18" s="11">
        <f t="shared" si="0"/>
        <v>0.42307692307692307</v>
      </c>
      <c r="S18" s="11">
        <f t="shared" si="0"/>
        <v>0.41365393579954324</v>
      </c>
      <c r="T18" s="11">
        <f t="shared" si="0"/>
        <v>0.46111651850914154</v>
      </c>
      <c r="U18" s="11">
        <f t="shared" si="0"/>
        <v>0.45554468139251386</v>
      </c>
      <c r="V18" s="15">
        <f t="shared" si="0"/>
        <v>0.42082683708150942</v>
      </c>
      <c r="W18" s="25">
        <f t="shared" si="0"/>
        <v>0.40176526630789616</v>
      </c>
      <c r="X18" s="19">
        <f t="shared" si="0"/>
        <v>0.40461406192264388</v>
      </c>
      <c r="Y18" s="11">
        <f t="shared" si="0"/>
        <v>0.40808886587339582</v>
      </c>
      <c r="Z18" s="11">
        <f t="shared" si="0"/>
        <v>0.39272625131451111</v>
      </c>
      <c r="AA18" s="11">
        <f t="shared" si="0"/>
        <v>0.37233689587511709</v>
      </c>
      <c r="AB18" s="11">
        <f t="shared" si="0"/>
        <v>0.33724714442182879</v>
      </c>
      <c r="AC18" s="11">
        <f t="shared" si="0"/>
        <v>0.31386814781046318</v>
      </c>
      <c r="AD18" s="11">
        <f t="shared" si="0"/>
        <v>0.28196184066448415</v>
      </c>
      <c r="AE18" s="11">
        <f t="shared" si="0"/>
        <v>0.26824857365562255</v>
      </c>
      <c r="AF18" s="11">
        <f t="shared" si="0"/>
        <v>0.24807657195722888</v>
      </c>
      <c r="AG18" s="25">
        <f t="shared" si="0"/>
        <v>0.22244956672677918</v>
      </c>
      <c r="AH18" s="11">
        <f t="shared" si="0"/>
        <v>0.19769163864093889</v>
      </c>
      <c r="AI18" s="11">
        <f t="shared" si="0"/>
        <v>0.17116951169492875</v>
      </c>
      <c r="AJ18" s="11">
        <f t="shared" si="0"/>
        <v>0.13762682468786275</v>
      </c>
      <c r="AK18" s="11">
        <f t="shared" si="0"/>
        <v>0.12125048235526725</v>
      </c>
      <c r="AL18" s="11">
        <f t="shared" si="0"/>
        <v>0.1069721977564589</v>
      </c>
      <c r="AM18" s="11">
        <f t="shared" si="0"/>
        <v>9.1394179160531538E-2</v>
      </c>
      <c r="AN18" s="11">
        <f t="shared" si="0"/>
        <v>7.4338638194947376E-2</v>
      </c>
      <c r="AO18" s="11">
        <f t="shared" si="0"/>
        <v>5.958150848693148E-2</v>
      </c>
      <c r="AP18" s="11">
        <f t="shared" si="0"/>
        <v>4.8084374759412407E-2</v>
      </c>
      <c r="AQ18" s="25">
        <f t="shared" si="0"/>
        <v>3.8696185697369524E-2</v>
      </c>
    </row>
    <row r="19" spans="2:43" x14ac:dyDescent="0.25">
      <c r="B19" s="28" t="s">
        <v>1</v>
      </c>
      <c r="C19" s="29">
        <f t="shared" ref="C19:R24" si="1">C8/C$14</f>
        <v>0</v>
      </c>
      <c r="D19" s="29">
        <f t="shared" si="1"/>
        <v>0</v>
      </c>
      <c r="E19" s="29">
        <f t="shared" si="1"/>
        <v>0</v>
      </c>
      <c r="F19" s="29">
        <f t="shared" si="1"/>
        <v>0</v>
      </c>
      <c r="G19" s="29">
        <f t="shared" si="1"/>
        <v>0</v>
      </c>
      <c r="H19" s="29">
        <f t="shared" si="1"/>
        <v>0</v>
      </c>
      <c r="I19" s="29">
        <f t="shared" si="1"/>
        <v>0</v>
      </c>
      <c r="J19" s="29">
        <f t="shared" si="1"/>
        <v>0</v>
      </c>
      <c r="K19" s="29">
        <f t="shared" si="1"/>
        <v>0</v>
      </c>
      <c r="L19" s="29">
        <f t="shared" si="1"/>
        <v>0</v>
      </c>
      <c r="M19" s="29">
        <f t="shared" si="1"/>
        <v>0</v>
      </c>
      <c r="N19" s="29">
        <f t="shared" si="1"/>
        <v>0</v>
      </c>
      <c r="O19" s="29">
        <f t="shared" si="1"/>
        <v>0</v>
      </c>
      <c r="P19" s="29">
        <f t="shared" si="1"/>
        <v>0</v>
      </c>
      <c r="Q19" s="29">
        <f t="shared" si="1"/>
        <v>0</v>
      </c>
      <c r="R19" s="29">
        <f t="shared" si="1"/>
        <v>0</v>
      </c>
      <c r="S19" s="29">
        <f t="shared" si="0"/>
        <v>0</v>
      </c>
      <c r="T19" s="29">
        <f t="shared" si="0"/>
        <v>0</v>
      </c>
      <c r="U19" s="29">
        <f t="shared" si="0"/>
        <v>0</v>
      </c>
      <c r="V19" s="30">
        <f t="shared" si="0"/>
        <v>0</v>
      </c>
      <c r="W19" s="31">
        <f t="shared" si="0"/>
        <v>0</v>
      </c>
      <c r="X19" s="32">
        <f t="shared" si="0"/>
        <v>0</v>
      </c>
      <c r="Y19" s="29">
        <f t="shared" si="0"/>
        <v>0</v>
      </c>
      <c r="Z19" s="29">
        <f t="shared" si="0"/>
        <v>0</v>
      </c>
      <c r="AA19" s="29">
        <f t="shared" si="0"/>
        <v>0</v>
      </c>
      <c r="AB19" s="29">
        <f t="shared" si="0"/>
        <v>0</v>
      </c>
      <c r="AC19" s="29">
        <f t="shared" si="0"/>
        <v>0</v>
      </c>
      <c r="AD19" s="29">
        <f t="shared" si="0"/>
        <v>0</v>
      </c>
      <c r="AE19" s="29">
        <f t="shared" si="0"/>
        <v>0</v>
      </c>
      <c r="AF19" s="29">
        <f t="shared" si="0"/>
        <v>0</v>
      </c>
      <c r="AG19" s="31">
        <f t="shared" si="0"/>
        <v>0</v>
      </c>
      <c r="AH19" s="29">
        <f t="shared" si="0"/>
        <v>0</v>
      </c>
      <c r="AI19" s="29">
        <f t="shared" si="0"/>
        <v>0</v>
      </c>
      <c r="AJ19" s="29">
        <f t="shared" si="0"/>
        <v>0</v>
      </c>
      <c r="AK19" s="29">
        <f t="shared" si="0"/>
        <v>0</v>
      </c>
      <c r="AL19" s="29">
        <f t="shared" si="0"/>
        <v>0</v>
      </c>
      <c r="AM19" s="29">
        <f t="shared" si="0"/>
        <v>0</v>
      </c>
      <c r="AN19" s="29">
        <f t="shared" si="0"/>
        <v>0</v>
      </c>
      <c r="AO19" s="29">
        <f t="shared" si="0"/>
        <v>0</v>
      </c>
      <c r="AP19" s="29">
        <f t="shared" si="0"/>
        <v>0</v>
      </c>
      <c r="AQ19" s="31">
        <f t="shared" si="0"/>
        <v>0</v>
      </c>
    </row>
    <row r="20" spans="2:43" x14ac:dyDescent="0.25">
      <c r="B20" s="33" t="s">
        <v>2</v>
      </c>
      <c r="C20" s="34">
        <f t="shared" si="1"/>
        <v>0</v>
      </c>
      <c r="D20" s="34">
        <f t="shared" si="0"/>
        <v>0</v>
      </c>
      <c r="E20" s="34">
        <f t="shared" si="0"/>
        <v>0</v>
      </c>
      <c r="F20" s="34">
        <f t="shared" si="0"/>
        <v>0</v>
      </c>
      <c r="G20" s="34">
        <f t="shared" si="0"/>
        <v>0</v>
      </c>
      <c r="H20" s="34">
        <f t="shared" si="0"/>
        <v>0</v>
      </c>
      <c r="I20" s="34">
        <f t="shared" si="0"/>
        <v>0</v>
      </c>
      <c r="J20" s="34">
        <f t="shared" si="0"/>
        <v>0</v>
      </c>
      <c r="K20" s="34">
        <f t="shared" si="0"/>
        <v>0</v>
      </c>
      <c r="L20" s="34">
        <f t="shared" si="0"/>
        <v>0</v>
      </c>
      <c r="M20" s="34">
        <f t="shared" si="0"/>
        <v>0</v>
      </c>
      <c r="N20" s="34">
        <f t="shared" si="0"/>
        <v>0</v>
      </c>
      <c r="O20" s="34">
        <f t="shared" si="0"/>
        <v>0</v>
      </c>
      <c r="P20" s="34">
        <f t="shared" si="0"/>
        <v>0</v>
      </c>
      <c r="Q20" s="34">
        <f t="shared" si="0"/>
        <v>0</v>
      </c>
      <c r="R20" s="34">
        <f t="shared" si="0"/>
        <v>0</v>
      </c>
      <c r="S20" s="34">
        <f t="shared" si="0"/>
        <v>2.9380253623316893E-3</v>
      </c>
      <c r="T20" s="34">
        <f t="shared" si="0"/>
        <v>4.732797090562197E-3</v>
      </c>
      <c r="U20" s="34">
        <f t="shared" si="0"/>
        <v>6.3727207895075046E-3</v>
      </c>
      <c r="V20" s="35">
        <f t="shared" si="0"/>
        <v>8.4266544986808644E-3</v>
      </c>
      <c r="W20" s="36">
        <f t="shared" si="0"/>
        <v>1.1015822158507493E-2</v>
      </c>
      <c r="X20" s="37">
        <f t="shared" si="0"/>
        <v>1.3905483627124777E-2</v>
      </c>
      <c r="Y20" s="34">
        <f t="shared" si="0"/>
        <v>1.6753951804975818E-2</v>
      </c>
      <c r="Z20" s="34">
        <f t="shared" si="0"/>
        <v>1.9270822722572568E-2</v>
      </c>
      <c r="AA20" s="34">
        <f t="shared" si="0"/>
        <v>2.2551231200589897E-2</v>
      </c>
      <c r="AB20" s="34">
        <f t="shared" si="0"/>
        <v>2.7902078288412738E-2</v>
      </c>
      <c r="AC20" s="34">
        <f t="shared" si="0"/>
        <v>3.3888033679222093E-2</v>
      </c>
      <c r="AD20" s="34">
        <f t="shared" si="0"/>
        <v>4.1683286286726559E-2</v>
      </c>
      <c r="AE20" s="34">
        <f t="shared" si="0"/>
        <v>4.9751754943552683E-2</v>
      </c>
      <c r="AF20" s="34">
        <f t="shared" si="0"/>
        <v>5.574911270406821E-2</v>
      </c>
      <c r="AG20" s="36">
        <f t="shared" si="0"/>
        <v>6.0378254344625286E-2</v>
      </c>
      <c r="AH20" s="34">
        <f t="shared" si="0"/>
        <v>6.4913768055798446E-2</v>
      </c>
      <c r="AI20" s="34">
        <f t="shared" si="0"/>
        <v>6.7062821009194515E-2</v>
      </c>
      <c r="AJ20" s="34">
        <f t="shared" si="0"/>
        <v>6.9064838265668352E-2</v>
      </c>
      <c r="AK20" s="34">
        <f t="shared" si="0"/>
        <v>7.1037666397045188E-2</v>
      </c>
      <c r="AL20" s="34">
        <f t="shared" si="0"/>
        <v>7.2975254480843812E-2</v>
      </c>
      <c r="AM20" s="34">
        <f t="shared" si="0"/>
        <v>7.3029327508054381E-2</v>
      </c>
      <c r="AN20" s="34">
        <f t="shared" si="0"/>
        <v>7.26055329297738E-2</v>
      </c>
      <c r="AO20" s="34">
        <f t="shared" si="0"/>
        <v>7.1336898204908739E-2</v>
      </c>
      <c r="AP20" s="34">
        <f t="shared" si="0"/>
        <v>7.1592920697500215E-2</v>
      </c>
      <c r="AQ20" s="36">
        <f t="shared" si="0"/>
        <v>7.1461290328621987E-2</v>
      </c>
    </row>
    <row r="21" spans="2:43" x14ac:dyDescent="0.25">
      <c r="B21" s="3" t="s">
        <v>3</v>
      </c>
      <c r="C21" s="11">
        <f t="shared" si="1"/>
        <v>1.1648449785474383E-2</v>
      </c>
      <c r="D21" s="11">
        <f t="shared" si="0"/>
        <v>1.3092494905829253E-2</v>
      </c>
      <c r="E21" s="11">
        <f t="shared" si="0"/>
        <v>3.305793091480521E-2</v>
      </c>
      <c r="F21" s="11">
        <f t="shared" si="0"/>
        <v>4.7841079738222804E-2</v>
      </c>
      <c r="G21" s="11">
        <f t="shared" si="0"/>
        <v>6.8026752634364626E-2</v>
      </c>
      <c r="H21" s="11">
        <f t="shared" si="0"/>
        <v>9.2945991654074397E-2</v>
      </c>
      <c r="I21" s="11">
        <f t="shared" si="0"/>
        <v>0.13423485212976138</v>
      </c>
      <c r="J21" s="11">
        <f t="shared" si="0"/>
        <v>0.20122427715550928</v>
      </c>
      <c r="K21" s="11">
        <f t="shared" si="0"/>
        <v>0.25110503859245409</v>
      </c>
      <c r="L21" s="11">
        <f t="shared" si="0"/>
        <v>0.23676805173033169</v>
      </c>
      <c r="M21" s="11">
        <f t="shared" si="0"/>
        <v>0.22525139466297125</v>
      </c>
      <c r="N21" s="11">
        <f t="shared" si="0"/>
        <v>0.2272514680663098</v>
      </c>
      <c r="O21" s="11">
        <f t="shared" si="0"/>
        <v>0.31712314732600233</v>
      </c>
      <c r="P21" s="11">
        <f t="shared" si="0"/>
        <v>0.35802469135802467</v>
      </c>
      <c r="Q21" s="11">
        <f t="shared" si="0"/>
        <v>0.33783783783783783</v>
      </c>
      <c r="R21" s="11">
        <f t="shared" si="0"/>
        <v>0.37179487179487181</v>
      </c>
      <c r="S21" s="11">
        <f t="shared" si="0"/>
        <v>0.35543768001918807</v>
      </c>
      <c r="T21" s="11">
        <f t="shared" si="0"/>
        <v>0.35934119509283929</v>
      </c>
      <c r="U21" s="11">
        <f t="shared" si="0"/>
        <v>0.37106270674167718</v>
      </c>
      <c r="V21" s="15">
        <f t="shared" si="0"/>
        <v>0.39327820916997991</v>
      </c>
      <c r="W21" s="25">
        <f t="shared" si="0"/>
        <v>0.41311663105580593</v>
      </c>
      <c r="X21" s="19">
        <f t="shared" si="0"/>
        <v>0.42777359756360961</v>
      </c>
      <c r="Y21" s="11">
        <f t="shared" si="0"/>
        <v>0.42938898222870536</v>
      </c>
      <c r="Z21" s="11">
        <f t="shared" si="0"/>
        <v>0.41942985183046838</v>
      </c>
      <c r="AA21" s="11">
        <f t="shared" si="0"/>
        <v>0.41137755787067465</v>
      </c>
      <c r="AB21" s="11">
        <f t="shared" si="0"/>
        <v>0.44310480480817382</v>
      </c>
      <c r="AC21" s="11">
        <f t="shared" si="0"/>
        <v>0.44423886854942007</v>
      </c>
      <c r="AD21" s="11">
        <f t="shared" si="0"/>
        <v>0.4477854237100039</v>
      </c>
      <c r="AE21" s="11">
        <f t="shared" si="0"/>
        <v>0.45222866573074988</v>
      </c>
      <c r="AF21" s="11">
        <f t="shared" si="0"/>
        <v>0.4664701179095691</v>
      </c>
      <c r="AG21" s="25">
        <f t="shared" si="0"/>
        <v>0.46468621609451588</v>
      </c>
      <c r="AH21" s="11">
        <f t="shared" si="0"/>
        <v>0.46800304694593559</v>
      </c>
      <c r="AI21" s="11">
        <f t="shared" si="0"/>
        <v>0.46751413595997854</v>
      </c>
      <c r="AJ21" s="11">
        <f t="shared" si="0"/>
        <v>0.45698496685899237</v>
      </c>
      <c r="AK21" s="11">
        <f t="shared" si="0"/>
        <v>0.44126549276337207</v>
      </c>
      <c r="AL21" s="11">
        <f t="shared" si="0"/>
        <v>0.4178889958570462</v>
      </c>
      <c r="AM21" s="11">
        <f t="shared" si="0"/>
        <v>0.40253032411119488</v>
      </c>
      <c r="AN21" s="11">
        <f t="shared" si="0"/>
        <v>0.39265084092875102</v>
      </c>
      <c r="AO21" s="11">
        <f t="shared" si="0"/>
        <v>0.37252443055453532</v>
      </c>
      <c r="AP21" s="11">
        <f t="shared" si="0"/>
        <v>0.3611221806810036</v>
      </c>
      <c r="AQ21" s="25">
        <f t="shared" si="0"/>
        <v>0.35245009010051193</v>
      </c>
    </row>
    <row r="22" spans="2:43" ht="15" customHeight="1" x14ac:dyDescent="0.25">
      <c r="B22" s="3" t="s">
        <v>4</v>
      </c>
      <c r="C22" s="11">
        <f t="shared" si="1"/>
        <v>2.5335378283406784E-3</v>
      </c>
      <c r="D22" s="11">
        <f t="shared" si="0"/>
        <v>3.4849840985698233E-3</v>
      </c>
      <c r="E22" s="11">
        <f t="shared" si="0"/>
        <v>5.8808217725375258E-3</v>
      </c>
      <c r="F22" s="11">
        <f t="shared" si="0"/>
        <v>5.4876805280038559E-3</v>
      </c>
      <c r="G22" s="11">
        <f t="shared" si="0"/>
        <v>2.2681999711302508E-2</v>
      </c>
      <c r="H22" s="11">
        <f t="shared" si="0"/>
        <v>2.2285822934283338E-2</v>
      </c>
      <c r="I22" s="11">
        <f t="shared" si="0"/>
        <v>3.7548496729349866E-2</v>
      </c>
      <c r="J22" s="11">
        <f t="shared" si="0"/>
        <v>7.7143486885607224E-2</v>
      </c>
      <c r="K22" s="11">
        <f t="shared" si="0"/>
        <v>9.163430653434966E-2</v>
      </c>
      <c r="L22" s="11">
        <f t="shared" si="0"/>
        <v>7.2176984792240453E-2</v>
      </c>
      <c r="M22" s="11">
        <f t="shared" si="0"/>
        <v>8.4790178730057203E-2</v>
      </c>
      <c r="N22" s="11">
        <f t="shared" si="0"/>
        <v>6.5104193732785948E-2</v>
      </c>
      <c r="O22" s="11">
        <f t="shared" si="0"/>
        <v>9.2115748013569199E-2</v>
      </c>
      <c r="P22" s="11">
        <f t="shared" si="0"/>
        <v>0.13580246913580246</v>
      </c>
      <c r="Q22" s="11">
        <f t="shared" si="0"/>
        <v>9.45945945945946E-2</v>
      </c>
      <c r="R22" s="11">
        <f t="shared" si="0"/>
        <v>4.4871794871794872E-2</v>
      </c>
      <c r="S22" s="11">
        <f t="shared" si="0"/>
        <v>4.685327686260627E-2</v>
      </c>
      <c r="T22" s="11">
        <f t="shared" si="0"/>
        <v>2.9048618272590199E-2</v>
      </c>
      <c r="U22" s="11">
        <f t="shared" si="0"/>
        <v>1.9700909568958751E-2</v>
      </c>
      <c r="V22" s="15">
        <f t="shared" si="0"/>
        <v>1.4777152641742942E-2</v>
      </c>
      <c r="W22" s="25">
        <f t="shared" si="0"/>
        <v>1.4796540539026994E-2</v>
      </c>
      <c r="X22" s="19">
        <f t="shared" si="0"/>
        <v>1.4913025413759814E-2</v>
      </c>
      <c r="Y22" s="11">
        <f t="shared" si="0"/>
        <v>1.4586952873742764E-2</v>
      </c>
      <c r="Z22" s="11">
        <f t="shared" si="0"/>
        <v>1.3834892916664513E-2</v>
      </c>
      <c r="AA22" s="11">
        <f t="shared" si="0"/>
        <v>1.325949341744476E-2</v>
      </c>
      <c r="AB22" s="11">
        <f t="shared" si="0"/>
        <v>1.2864265561121862E-2</v>
      </c>
      <c r="AC22" s="11">
        <f t="shared" si="0"/>
        <v>1.2563116588084237E-2</v>
      </c>
      <c r="AD22" s="11">
        <f t="shared" si="0"/>
        <v>1.2236369790982145E-2</v>
      </c>
      <c r="AE22" s="11">
        <f t="shared" si="0"/>
        <v>1.1942495910057228E-2</v>
      </c>
      <c r="AF22" s="11">
        <f t="shared" si="0"/>
        <v>1.1576843083745292E-2</v>
      </c>
      <c r="AG22" s="25">
        <f t="shared" si="0"/>
        <v>1.0986076256543199E-2</v>
      </c>
      <c r="AH22" s="11">
        <f t="shared" si="0"/>
        <v>1.0520310515814757E-2</v>
      </c>
      <c r="AI22" s="11">
        <f t="shared" si="0"/>
        <v>9.9860653598769829E-3</v>
      </c>
      <c r="AJ22" s="11">
        <f t="shared" si="0"/>
        <v>9.4588212122924068E-3</v>
      </c>
      <c r="AK22" s="11">
        <f t="shared" si="0"/>
        <v>8.9568480105463345E-3</v>
      </c>
      <c r="AL22" s="11">
        <f t="shared" si="0"/>
        <v>8.4785707040045122E-3</v>
      </c>
      <c r="AM22" s="11">
        <f t="shared" si="0"/>
        <v>7.9606917409049752E-3</v>
      </c>
      <c r="AN22" s="11">
        <f t="shared" si="0"/>
        <v>7.4267095485116633E-3</v>
      </c>
      <c r="AO22" s="11">
        <f t="shared" si="0"/>
        <v>6.8482447597043037E-3</v>
      </c>
      <c r="AP22" s="11">
        <f t="shared" si="0"/>
        <v>6.4511480734968122E-3</v>
      </c>
      <c r="AQ22" s="25">
        <f t="shared" si="0"/>
        <v>6.1173226751276219E-3</v>
      </c>
    </row>
    <row r="23" spans="2:43" x14ac:dyDescent="0.25">
      <c r="B23" s="3" t="s">
        <v>5</v>
      </c>
      <c r="C23" s="11">
        <f t="shared" si="1"/>
        <v>0</v>
      </c>
      <c r="D23" s="11">
        <f t="shared" si="0"/>
        <v>0</v>
      </c>
      <c r="E23" s="11">
        <f t="shared" si="0"/>
        <v>0</v>
      </c>
      <c r="F23" s="11">
        <f t="shared" si="0"/>
        <v>0</v>
      </c>
      <c r="G23" s="11">
        <f t="shared" si="0"/>
        <v>0</v>
      </c>
      <c r="H23" s="11">
        <f t="shared" si="0"/>
        <v>0</v>
      </c>
      <c r="I23" s="11">
        <f t="shared" si="0"/>
        <v>0</v>
      </c>
      <c r="J23" s="11">
        <f t="shared" si="0"/>
        <v>0</v>
      </c>
      <c r="K23" s="11">
        <f t="shared" si="0"/>
        <v>0</v>
      </c>
      <c r="L23" s="11">
        <f t="shared" si="0"/>
        <v>6.3914501257334458E-2</v>
      </c>
      <c r="M23" s="11">
        <f t="shared" si="0"/>
        <v>0.1660093095974132</v>
      </c>
      <c r="N23" s="11">
        <f t="shared" si="0"/>
        <v>0.25753780595541237</v>
      </c>
      <c r="O23" s="11">
        <f t="shared" si="0"/>
        <v>0.15450902716116841</v>
      </c>
      <c r="P23" s="11">
        <f t="shared" si="0"/>
        <v>0.1111111111111111</v>
      </c>
      <c r="Q23" s="11">
        <f t="shared" si="0"/>
        <v>0.14864864864864866</v>
      </c>
      <c r="R23" s="11">
        <f t="shared" si="0"/>
        <v>0.16025641025641027</v>
      </c>
      <c r="S23" s="11">
        <f t="shared" si="0"/>
        <v>0.16924128562294979</v>
      </c>
      <c r="T23" s="11">
        <f t="shared" si="0"/>
        <v>7.5057442020011661E-2</v>
      </c>
      <c r="U23" s="11">
        <f t="shared" si="0"/>
        <v>5.8623756076837105E-2</v>
      </c>
      <c r="V23" s="15">
        <f t="shared" si="0"/>
        <v>4.6161819101739499E-2</v>
      </c>
      <c r="W23" s="25">
        <f t="shared" si="0"/>
        <v>4.3249014513471275E-2</v>
      </c>
      <c r="X23" s="19">
        <f t="shared" si="0"/>
        <v>4.588367344937274E-2</v>
      </c>
      <c r="Y23" s="11">
        <f t="shared" si="0"/>
        <v>4.7242557126050549E-2</v>
      </c>
      <c r="Z23" s="11">
        <f t="shared" si="0"/>
        <v>4.7165127603053532E-2</v>
      </c>
      <c r="AA23" s="11">
        <f t="shared" si="0"/>
        <v>4.7582640482992565E-2</v>
      </c>
      <c r="AB23" s="11">
        <f t="shared" si="0"/>
        <v>4.8594039002971282E-2</v>
      </c>
      <c r="AC23" s="11">
        <f t="shared" si="0"/>
        <v>4.9954174431131163E-2</v>
      </c>
      <c r="AD23" s="11">
        <f t="shared" si="0"/>
        <v>5.1215731940969483E-2</v>
      </c>
      <c r="AE23" s="11">
        <f t="shared" si="0"/>
        <v>5.261654006036464E-2</v>
      </c>
      <c r="AF23" s="11">
        <f t="shared" si="0"/>
        <v>5.3690039905967893E-2</v>
      </c>
      <c r="AG23" s="25">
        <f t="shared" si="0"/>
        <v>5.3631826038363008E-2</v>
      </c>
      <c r="AH23" s="11">
        <f t="shared" si="0"/>
        <v>5.4061106198924166E-2</v>
      </c>
      <c r="AI23" s="11">
        <f t="shared" si="0"/>
        <v>5.4016590511744546E-2</v>
      </c>
      <c r="AJ23" s="11">
        <f t="shared" si="0"/>
        <v>5.3857498185324613E-2</v>
      </c>
      <c r="AK23" s="11">
        <f t="shared" si="0"/>
        <v>5.3683492026561037E-2</v>
      </c>
      <c r="AL23" s="11">
        <f t="shared" si="0"/>
        <v>5.3491477576313756E-2</v>
      </c>
      <c r="AM23" s="11">
        <f t="shared" si="0"/>
        <v>5.2867545798596177E-2</v>
      </c>
      <c r="AN23" s="11">
        <f t="shared" si="0"/>
        <v>5.1917189844898064E-2</v>
      </c>
      <c r="AO23" s="11">
        <f t="shared" si="0"/>
        <v>5.0393022355959348E-2</v>
      </c>
      <c r="AP23" s="11">
        <f t="shared" si="0"/>
        <v>4.9969446339732555E-2</v>
      </c>
      <c r="AQ23" s="25">
        <f t="shared" si="0"/>
        <v>4.987757277751078E-2</v>
      </c>
    </row>
    <row r="24" spans="2:43" x14ac:dyDescent="0.25">
      <c r="B24" s="3" t="s">
        <v>6</v>
      </c>
      <c r="C24" s="11">
        <f t="shared" si="1"/>
        <v>0</v>
      </c>
      <c r="D24" s="11">
        <f t="shared" si="0"/>
        <v>0</v>
      </c>
      <c r="E24" s="11">
        <f t="shared" si="0"/>
        <v>0</v>
      </c>
      <c r="F24" s="11">
        <f t="shared" si="0"/>
        <v>0</v>
      </c>
      <c r="G24" s="11">
        <f t="shared" si="0"/>
        <v>0</v>
      </c>
      <c r="H24" s="11">
        <f t="shared" si="0"/>
        <v>0</v>
      </c>
      <c r="I24" s="11">
        <f t="shared" si="0"/>
        <v>0</v>
      </c>
      <c r="J24" s="11">
        <f t="shared" si="0"/>
        <v>0</v>
      </c>
      <c r="K24" s="11">
        <f t="shared" si="0"/>
        <v>0</v>
      </c>
      <c r="L24" s="11">
        <f t="shared" si="0"/>
        <v>0</v>
      </c>
      <c r="M24" s="11">
        <f t="shared" si="0"/>
        <v>0</v>
      </c>
      <c r="N24" s="11">
        <f t="shared" si="0"/>
        <v>0</v>
      </c>
      <c r="O24" s="11">
        <f t="shared" si="0"/>
        <v>0</v>
      </c>
      <c r="P24" s="11">
        <f t="shared" si="0"/>
        <v>0</v>
      </c>
      <c r="Q24" s="11">
        <f t="shared" si="0"/>
        <v>0</v>
      </c>
      <c r="R24" s="11">
        <f t="shared" si="0"/>
        <v>0</v>
      </c>
      <c r="S24" s="11">
        <f t="shared" si="0"/>
        <v>1.1875796333381107E-2</v>
      </c>
      <c r="T24" s="11">
        <f t="shared" si="0"/>
        <v>7.0703429014855032E-2</v>
      </c>
      <c r="U24" s="11">
        <f t="shared" si="0"/>
        <v>8.8695225430505606E-2</v>
      </c>
      <c r="V24" s="15">
        <f t="shared" si="0"/>
        <v>0.11652932750634738</v>
      </c>
      <c r="W24" s="25">
        <f t="shared" si="0"/>
        <v>0.11605672542529204</v>
      </c>
      <c r="X24" s="19">
        <f t="shared" si="0"/>
        <v>9.2910158023489217E-2</v>
      </c>
      <c r="Y24" s="11">
        <f t="shared" si="0"/>
        <v>8.3938690093129611E-2</v>
      </c>
      <c r="Z24" s="11">
        <f t="shared" si="0"/>
        <v>0.1075730536127299</v>
      </c>
      <c r="AA24" s="11">
        <f t="shared" si="0"/>
        <v>0.13289218115318091</v>
      </c>
      <c r="AB24" s="11">
        <f t="shared" si="0"/>
        <v>0.1302876679174915</v>
      </c>
      <c r="AC24" s="11">
        <f t="shared" si="0"/>
        <v>0.14548765894167917</v>
      </c>
      <c r="AD24" s="11">
        <f t="shared" si="0"/>
        <v>0.16511734760683364</v>
      </c>
      <c r="AE24" s="11">
        <f t="shared" si="0"/>
        <v>0.16521196969965293</v>
      </c>
      <c r="AF24" s="11">
        <f t="shared" si="0"/>
        <v>0.16443731443942067</v>
      </c>
      <c r="AG24" s="25">
        <f t="shared" si="0"/>
        <v>0.18786806053917338</v>
      </c>
      <c r="AH24" s="11">
        <f t="shared" ref="AH24:AQ24" si="2">AH13/AH$14</f>
        <v>0.20481012964258816</v>
      </c>
      <c r="AI24" s="11">
        <f t="shared" si="2"/>
        <v>0.23025087546427667</v>
      </c>
      <c r="AJ24" s="11">
        <f t="shared" si="2"/>
        <v>0.2730070507898596</v>
      </c>
      <c r="AK24" s="11">
        <f t="shared" si="2"/>
        <v>0.30380601844720811</v>
      </c>
      <c r="AL24" s="11">
        <f t="shared" si="2"/>
        <v>0.34019350362533274</v>
      </c>
      <c r="AM24" s="11">
        <f t="shared" si="2"/>
        <v>0.37221793168071804</v>
      </c>
      <c r="AN24" s="11">
        <f t="shared" si="2"/>
        <v>0.40106108855311801</v>
      </c>
      <c r="AO24" s="11">
        <f t="shared" si="2"/>
        <v>0.43931589563796075</v>
      </c>
      <c r="AP24" s="11">
        <f t="shared" si="2"/>
        <v>0.46277992944885443</v>
      </c>
      <c r="AQ24" s="25">
        <f t="shared" si="2"/>
        <v>0.4813975384208582</v>
      </c>
    </row>
    <row r="25" spans="2:43" ht="15.75" thickBot="1" x14ac:dyDescent="0.3">
      <c r="B25" s="3" t="s">
        <v>7</v>
      </c>
      <c r="C25" s="12">
        <f>SUM(C18:C24)</f>
        <v>0.93456483333009766</v>
      </c>
      <c r="D25" s="12">
        <f t="shared" ref="D25:AQ25" si="3">SUM(D18:D24)</f>
        <v>0.92338748071832555</v>
      </c>
      <c r="E25" s="12">
        <f t="shared" si="3"/>
        <v>0.93014354989539849</v>
      </c>
      <c r="F25" s="12">
        <f t="shared" si="3"/>
        <v>0.92282022284432419</v>
      </c>
      <c r="G25" s="12">
        <f t="shared" si="3"/>
        <v>0.96163210316123748</v>
      </c>
      <c r="H25" s="12">
        <f t="shared" si="3"/>
        <v>0.93760570004703336</v>
      </c>
      <c r="I25" s="12">
        <f t="shared" si="3"/>
        <v>0.93858957691402134</v>
      </c>
      <c r="J25" s="12">
        <f t="shared" si="3"/>
        <v>0.94800328611216866</v>
      </c>
      <c r="K25" s="12">
        <f t="shared" si="3"/>
        <v>0.95105230356201154</v>
      </c>
      <c r="L25" s="12">
        <f t="shared" si="3"/>
        <v>0.91928112401708373</v>
      </c>
      <c r="M25" s="12">
        <f t="shared" si="3"/>
        <v>0.93892797498489855</v>
      </c>
      <c r="N25" s="12">
        <f t="shared" si="3"/>
        <v>0.96576417398534531</v>
      </c>
      <c r="O25" s="12">
        <f t="shared" si="3"/>
        <v>0.94200077408191607</v>
      </c>
      <c r="P25" s="12">
        <f t="shared" si="3"/>
        <v>1</v>
      </c>
      <c r="Q25" s="12">
        <f t="shared" si="3"/>
        <v>1</v>
      </c>
      <c r="R25" s="12">
        <f t="shared" si="3"/>
        <v>1</v>
      </c>
      <c r="S25" s="12">
        <f t="shared" si="3"/>
        <v>1.0000000000000002</v>
      </c>
      <c r="T25" s="12">
        <f t="shared" si="3"/>
        <v>0.99999999999999989</v>
      </c>
      <c r="U25" s="12">
        <f t="shared" si="3"/>
        <v>1</v>
      </c>
      <c r="V25" s="16">
        <f t="shared" si="3"/>
        <v>1.0000000000000002</v>
      </c>
      <c r="W25" s="26">
        <f t="shared" si="3"/>
        <v>0.99999999999999989</v>
      </c>
      <c r="X25" s="20">
        <f t="shared" si="3"/>
        <v>1</v>
      </c>
      <c r="Y25" s="12">
        <f t="shared" si="3"/>
        <v>0.99999999999999989</v>
      </c>
      <c r="Z25" s="12">
        <f t="shared" si="3"/>
        <v>1</v>
      </c>
      <c r="AA25" s="12">
        <f t="shared" si="3"/>
        <v>0.99999999999999989</v>
      </c>
      <c r="AB25" s="12">
        <f t="shared" si="3"/>
        <v>1</v>
      </c>
      <c r="AC25" s="12">
        <f t="shared" si="3"/>
        <v>0.99999999999999989</v>
      </c>
      <c r="AD25" s="12">
        <f t="shared" si="3"/>
        <v>1</v>
      </c>
      <c r="AE25" s="12">
        <f t="shared" si="3"/>
        <v>0.99999999999999989</v>
      </c>
      <c r="AF25" s="12">
        <f t="shared" si="3"/>
        <v>1</v>
      </c>
      <c r="AG25" s="26">
        <f t="shared" si="3"/>
        <v>1</v>
      </c>
      <c r="AH25" s="12">
        <f t="shared" si="3"/>
        <v>0.99999999999999989</v>
      </c>
      <c r="AI25" s="12">
        <f t="shared" si="3"/>
        <v>1</v>
      </c>
      <c r="AJ25" s="12">
        <f t="shared" si="3"/>
        <v>1</v>
      </c>
      <c r="AK25" s="12">
        <f t="shared" si="3"/>
        <v>1</v>
      </c>
      <c r="AL25" s="12">
        <f t="shared" si="3"/>
        <v>0.99999999999999989</v>
      </c>
      <c r="AM25" s="12">
        <f t="shared" si="3"/>
        <v>1</v>
      </c>
      <c r="AN25" s="12">
        <f t="shared" si="3"/>
        <v>1</v>
      </c>
      <c r="AO25" s="12">
        <f t="shared" si="3"/>
        <v>1</v>
      </c>
      <c r="AP25" s="12">
        <f t="shared" si="3"/>
        <v>1</v>
      </c>
      <c r="AQ25" s="26">
        <f t="shared" si="3"/>
        <v>1</v>
      </c>
    </row>
    <row r="27" spans="2:43" x14ac:dyDescent="0.25">
      <c r="B27" s="8" t="s">
        <v>28</v>
      </c>
    </row>
    <row r="28" spans="2:43" ht="6" customHeight="1" thickBot="1" x14ac:dyDescent="0.3"/>
    <row r="29" spans="2:43" x14ac:dyDescent="0.25">
      <c r="B29" s="60" t="s">
        <v>24</v>
      </c>
      <c r="C29" s="57" t="s">
        <v>9</v>
      </c>
      <c r="D29" s="57" t="s">
        <v>10</v>
      </c>
      <c r="E29" s="57" t="s">
        <v>11</v>
      </c>
      <c r="F29" s="57" t="s">
        <v>12</v>
      </c>
      <c r="G29" s="57" t="s">
        <v>13</v>
      </c>
      <c r="H29" s="57" t="s">
        <v>14</v>
      </c>
      <c r="I29" s="57" t="s">
        <v>15</v>
      </c>
      <c r="J29" s="57" t="s">
        <v>16</v>
      </c>
      <c r="K29" s="57" t="s">
        <v>17</v>
      </c>
      <c r="L29" s="57" t="s">
        <v>18</v>
      </c>
      <c r="M29" s="57" t="s">
        <v>19</v>
      </c>
      <c r="N29" s="57" t="s">
        <v>20</v>
      </c>
      <c r="O29" s="57" t="s">
        <v>21</v>
      </c>
      <c r="P29" s="57" t="s">
        <v>22</v>
      </c>
      <c r="Q29" s="57" t="s">
        <v>23</v>
      </c>
      <c r="R29" s="56">
        <v>2015</v>
      </c>
      <c r="S29" s="56">
        <v>2016</v>
      </c>
      <c r="T29" s="56">
        <v>2017</v>
      </c>
      <c r="U29" s="56">
        <v>2018</v>
      </c>
      <c r="V29" s="58">
        <v>2019</v>
      </c>
      <c r="W29" s="21">
        <v>2020</v>
      </c>
      <c r="X29" s="59">
        <v>2021</v>
      </c>
      <c r="Y29" s="56">
        <v>2022</v>
      </c>
      <c r="Z29" s="56">
        <v>2023</v>
      </c>
      <c r="AA29" s="56">
        <v>2024</v>
      </c>
      <c r="AB29" s="56">
        <v>2025</v>
      </c>
      <c r="AC29" s="56">
        <v>2026</v>
      </c>
      <c r="AD29" s="56">
        <v>2027</v>
      </c>
      <c r="AE29" s="56">
        <v>2028</v>
      </c>
      <c r="AF29" s="56">
        <v>2029</v>
      </c>
      <c r="AG29" s="21">
        <v>2030</v>
      </c>
      <c r="AH29" s="56">
        <v>2031</v>
      </c>
      <c r="AI29" s="56">
        <v>2032</v>
      </c>
      <c r="AJ29" s="56">
        <v>2033</v>
      </c>
      <c r="AK29" s="56">
        <v>2034</v>
      </c>
      <c r="AL29" s="56">
        <v>2035</v>
      </c>
      <c r="AM29" s="56">
        <v>2036</v>
      </c>
      <c r="AN29" s="56">
        <v>2037</v>
      </c>
      <c r="AO29" s="56">
        <v>2038</v>
      </c>
      <c r="AP29" s="56">
        <v>2039</v>
      </c>
      <c r="AQ29" s="21">
        <v>2040</v>
      </c>
    </row>
    <row r="30" spans="2:43" x14ac:dyDescent="0.25">
      <c r="B30" s="1" t="s">
        <v>0</v>
      </c>
      <c r="C30" s="4">
        <v>94.816000000000003</v>
      </c>
      <c r="D30" s="4">
        <v>95.234999999999999</v>
      </c>
      <c r="E30" s="4">
        <v>92.441999999999993</v>
      </c>
      <c r="F30" s="4">
        <v>93.799000000000007</v>
      </c>
      <c r="G30" s="4">
        <v>90.501999999999995</v>
      </c>
      <c r="H30" s="4">
        <v>82.179000000000002</v>
      </c>
      <c r="I30" s="4">
        <v>74.906999999999996</v>
      </c>
      <c r="J30" s="4">
        <v>66.838999999999999</v>
      </c>
      <c r="K30" s="4">
        <v>63.444000000000003</v>
      </c>
      <c r="L30" s="4">
        <v>54.758000000000003</v>
      </c>
      <c r="M30" s="4">
        <v>52.106999999999999</v>
      </c>
      <c r="N30" s="4">
        <v>40.012999999999998</v>
      </c>
      <c r="O30" s="4">
        <v>33.228000000000002</v>
      </c>
      <c r="P30" s="4">
        <v>32</v>
      </c>
      <c r="Q30" s="4">
        <v>31</v>
      </c>
      <c r="R30" s="4">
        <v>33</v>
      </c>
      <c r="S30" s="42">
        <v>34.731647082134835</v>
      </c>
      <c r="T30" s="42">
        <v>35.201989095917789</v>
      </c>
      <c r="U30" s="42">
        <v>33.089235055222979</v>
      </c>
      <c r="V30" s="43">
        <v>28.958704957667411</v>
      </c>
      <c r="W30" s="44">
        <v>25.449029887158439</v>
      </c>
      <c r="X30" s="45">
        <v>23.056208538965372</v>
      </c>
      <c r="Y30" s="42">
        <v>21.44744348655091</v>
      </c>
      <c r="Z30" s="42">
        <v>20.887021698667667</v>
      </c>
      <c r="AA30" s="42">
        <v>20.395172540163351</v>
      </c>
      <c r="AB30" s="42">
        <v>18.483232252534094</v>
      </c>
      <c r="AC30" s="42">
        <v>16.495597194605871</v>
      </c>
      <c r="AD30" s="42">
        <v>14.342655094361982</v>
      </c>
      <c r="AE30" s="42">
        <v>11.82872023333519</v>
      </c>
      <c r="AF30" s="42">
        <v>10.200159177515603</v>
      </c>
      <c r="AG30" s="44">
        <v>9.4173478157641579</v>
      </c>
      <c r="AH30" s="42">
        <v>8.3814167800937476</v>
      </c>
      <c r="AI30" s="42">
        <v>6.9945551000735859</v>
      </c>
      <c r="AJ30" s="42">
        <v>5.5113131349017399</v>
      </c>
      <c r="AK30" s="42">
        <v>4.1482308118499738</v>
      </c>
      <c r="AL30" s="42">
        <v>3.7060375983333329</v>
      </c>
      <c r="AM30" s="42">
        <v>3.4739450483333334</v>
      </c>
      <c r="AN30" s="42">
        <v>2.810077360416666</v>
      </c>
      <c r="AO30" s="42">
        <v>2.2329941104166666</v>
      </c>
      <c r="AP30" s="42">
        <v>1.7465107041666665</v>
      </c>
      <c r="AQ30" s="44">
        <v>1.4512866895833332</v>
      </c>
    </row>
    <row r="31" spans="2:43" x14ac:dyDescent="0.25">
      <c r="B31" s="38" t="s">
        <v>1</v>
      </c>
      <c r="C31" s="39">
        <v>0</v>
      </c>
      <c r="D31" s="39">
        <v>0</v>
      </c>
      <c r="E31" s="39">
        <v>0</v>
      </c>
      <c r="F31" s="39">
        <v>0</v>
      </c>
      <c r="G31" s="39">
        <v>0</v>
      </c>
      <c r="H31" s="39">
        <v>0</v>
      </c>
      <c r="I31" s="39">
        <v>0</v>
      </c>
      <c r="J31" s="39">
        <v>0</v>
      </c>
      <c r="K31" s="39">
        <v>0</v>
      </c>
      <c r="L31" s="39">
        <v>0</v>
      </c>
      <c r="M31" s="39">
        <v>0</v>
      </c>
      <c r="N31" s="39">
        <v>0</v>
      </c>
      <c r="O31" s="39">
        <v>0</v>
      </c>
      <c r="P31" s="39">
        <v>0</v>
      </c>
      <c r="Q31" s="39">
        <v>0</v>
      </c>
      <c r="R31" s="39">
        <v>0</v>
      </c>
      <c r="S31" s="46">
        <v>0</v>
      </c>
      <c r="T31" s="46">
        <v>0</v>
      </c>
      <c r="U31" s="46">
        <v>0</v>
      </c>
      <c r="V31" s="47">
        <v>0</v>
      </c>
      <c r="W31" s="48">
        <v>0</v>
      </c>
      <c r="X31" s="49">
        <v>0</v>
      </c>
      <c r="Y31" s="46">
        <v>0</v>
      </c>
      <c r="Z31" s="46">
        <v>0</v>
      </c>
      <c r="AA31" s="46">
        <v>0</v>
      </c>
      <c r="AB31" s="46">
        <v>0</v>
      </c>
      <c r="AC31" s="46">
        <v>0</v>
      </c>
      <c r="AD31" s="46">
        <v>0</v>
      </c>
      <c r="AE31" s="46">
        <v>0</v>
      </c>
      <c r="AF31" s="46">
        <v>0</v>
      </c>
      <c r="AG31" s="48">
        <v>0</v>
      </c>
      <c r="AH31" s="46">
        <v>0</v>
      </c>
      <c r="AI31" s="46">
        <v>0</v>
      </c>
      <c r="AJ31" s="46">
        <v>0</v>
      </c>
      <c r="AK31" s="46">
        <v>0</v>
      </c>
      <c r="AL31" s="46">
        <v>0</v>
      </c>
      <c r="AM31" s="46">
        <v>0</v>
      </c>
      <c r="AN31" s="46">
        <v>0</v>
      </c>
      <c r="AO31" s="46">
        <v>0</v>
      </c>
      <c r="AP31" s="46">
        <v>0</v>
      </c>
      <c r="AQ31" s="48">
        <v>0</v>
      </c>
    </row>
    <row r="32" spans="2:43" x14ac:dyDescent="0.25">
      <c r="B32" s="40" t="s">
        <v>2</v>
      </c>
      <c r="C32" s="41">
        <v>0</v>
      </c>
      <c r="D32" s="41">
        <v>0</v>
      </c>
      <c r="E32" s="41">
        <v>0</v>
      </c>
      <c r="F32" s="41">
        <v>0</v>
      </c>
      <c r="G32" s="41">
        <v>0</v>
      </c>
      <c r="H32" s="41">
        <v>0</v>
      </c>
      <c r="I32" s="41">
        <v>0</v>
      </c>
      <c r="J32" s="41">
        <v>0</v>
      </c>
      <c r="K32" s="41">
        <v>0</v>
      </c>
      <c r="L32" s="41">
        <v>0</v>
      </c>
      <c r="M32" s="41">
        <v>0</v>
      </c>
      <c r="N32" s="41">
        <v>0</v>
      </c>
      <c r="O32" s="41">
        <v>0</v>
      </c>
      <c r="P32" s="41">
        <v>0</v>
      </c>
      <c r="Q32" s="41">
        <v>0</v>
      </c>
      <c r="R32" s="41">
        <v>0</v>
      </c>
      <c r="S32" s="50">
        <v>0.19383272901517354</v>
      </c>
      <c r="T32" s="50">
        <v>0.2708061236873609</v>
      </c>
      <c r="U32" s="50">
        <v>0.33617927468457642</v>
      </c>
      <c r="V32" s="51">
        <v>0.40775758588274047</v>
      </c>
      <c r="W32" s="52">
        <v>0.48951120262103121</v>
      </c>
      <c r="X32" s="53">
        <v>0.56010602297193757</v>
      </c>
      <c r="Y32" s="50">
        <v>0.63540894321232311</v>
      </c>
      <c r="Z32" s="50">
        <v>0.71416887449144362</v>
      </c>
      <c r="AA32" s="50">
        <v>0.80958891598688187</v>
      </c>
      <c r="AB32" s="50">
        <v>0.9559525423093399</v>
      </c>
      <c r="AC32" s="50">
        <v>1.1080774687049535</v>
      </c>
      <c r="AD32" s="50">
        <v>1.305898987756628</v>
      </c>
      <c r="AE32" s="50">
        <v>1.4981472842210368</v>
      </c>
      <c r="AF32" s="50">
        <v>1.6336317625430699</v>
      </c>
      <c r="AG32" s="52">
        <v>1.7612947398262466</v>
      </c>
      <c r="AH32" s="50">
        <v>1.8707312958517861</v>
      </c>
      <c r="AI32" s="50">
        <v>1.9302622174375808</v>
      </c>
      <c r="AJ32" s="50">
        <v>1.9898884482392334</v>
      </c>
      <c r="AK32" s="50">
        <v>2.0496109413489028</v>
      </c>
      <c r="AL32" s="50">
        <v>2.1094306593896679</v>
      </c>
      <c r="AM32" s="50">
        <v>2.1344306593896683</v>
      </c>
      <c r="AN32" s="50">
        <v>2.1594306593896682</v>
      </c>
      <c r="AO32" s="50">
        <v>2.1844306593896681</v>
      </c>
      <c r="AP32" s="50">
        <v>2.2094306593896684</v>
      </c>
      <c r="AQ32" s="52">
        <v>2.2094306593896684</v>
      </c>
    </row>
    <row r="33" spans="2:43" x14ac:dyDescent="0.25">
      <c r="B33" s="1" t="s">
        <v>3</v>
      </c>
      <c r="C33" s="4">
        <v>1.2</v>
      </c>
      <c r="D33" s="4">
        <v>1.375</v>
      </c>
      <c r="E33" s="4">
        <v>3.4289999999999998</v>
      </c>
      <c r="F33" s="4">
        <v>5.1609999999999996</v>
      </c>
      <c r="G33" s="4">
        <v>7.069</v>
      </c>
      <c r="H33" s="4">
        <v>9.2880000000000003</v>
      </c>
      <c r="I33" s="4">
        <v>13.113</v>
      </c>
      <c r="J33" s="4">
        <v>20.085000000000001</v>
      </c>
      <c r="K33" s="4">
        <v>26.189</v>
      </c>
      <c r="L33" s="4">
        <v>23.727</v>
      </c>
      <c r="M33" s="4">
        <v>25.356999999999999</v>
      </c>
      <c r="N33" s="4">
        <v>21.864999999999998</v>
      </c>
      <c r="O33" s="4">
        <v>27.858000000000001</v>
      </c>
      <c r="P33" s="4">
        <v>29</v>
      </c>
      <c r="Q33" s="4">
        <v>25</v>
      </c>
      <c r="R33" s="4">
        <v>29</v>
      </c>
      <c r="S33" s="42">
        <v>29.84363254820224</v>
      </c>
      <c r="T33" s="42">
        <v>29.93</v>
      </c>
      <c r="U33" s="42">
        <v>29.93</v>
      </c>
      <c r="V33" s="43">
        <v>29.93</v>
      </c>
      <c r="W33" s="44">
        <v>29.93</v>
      </c>
      <c r="X33" s="45">
        <v>29.93</v>
      </c>
      <c r="Y33" s="42">
        <v>29.93</v>
      </c>
      <c r="Z33" s="42">
        <v>29.93</v>
      </c>
      <c r="AA33" s="42">
        <v>29.93</v>
      </c>
      <c r="AB33" s="42">
        <v>29.93</v>
      </c>
      <c r="AC33" s="42">
        <v>29.93</v>
      </c>
      <c r="AD33" s="42">
        <v>29.93</v>
      </c>
      <c r="AE33" s="42">
        <v>29.93</v>
      </c>
      <c r="AF33" s="42">
        <v>29.93</v>
      </c>
      <c r="AG33" s="44">
        <v>29.93</v>
      </c>
      <c r="AH33" s="42">
        <v>29.93</v>
      </c>
      <c r="AI33" s="42">
        <v>29.93</v>
      </c>
      <c r="AJ33" s="42">
        <v>29.130967597091075</v>
      </c>
      <c r="AK33" s="42">
        <v>27.707572813095581</v>
      </c>
      <c r="AL33" s="42">
        <v>25.446645863852059</v>
      </c>
      <c r="AM33" s="42">
        <v>23.838300558607585</v>
      </c>
      <c r="AN33" s="42">
        <v>23.123151541849353</v>
      </c>
      <c r="AO33" s="42">
        <v>22.429456995593871</v>
      </c>
      <c r="AP33" s="42">
        <v>21.756573285726052</v>
      </c>
      <c r="AQ33" s="44">
        <v>21.103876087154269</v>
      </c>
    </row>
    <row r="34" spans="2:43" x14ac:dyDescent="0.25">
      <c r="B34" s="1" t="s">
        <v>4</v>
      </c>
      <c r="C34" s="4">
        <v>0.26100000000000001</v>
      </c>
      <c r="D34" s="4">
        <v>0.36599999999999999</v>
      </c>
      <c r="E34" s="4">
        <v>0.61</v>
      </c>
      <c r="F34" s="4">
        <v>0.59199999999999997</v>
      </c>
      <c r="G34" s="4">
        <v>2.3570000000000002</v>
      </c>
      <c r="H34" s="4">
        <v>2.2269999999999999</v>
      </c>
      <c r="I34" s="4">
        <v>3.6680000000000001</v>
      </c>
      <c r="J34" s="4">
        <v>7.6999999999999993</v>
      </c>
      <c r="K34" s="4">
        <v>9.5569999999999986</v>
      </c>
      <c r="L34" s="4">
        <v>7.2330000000000005</v>
      </c>
      <c r="M34" s="4">
        <v>9.5449999999999999</v>
      </c>
      <c r="N34" s="4">
        <v>6.2640000000000002</v>
      </c>
      <c r="O34" s="4">
        <v>8.0920000000000005</v>
      </c>
      <c r="P34" s="4">
        <v>11</v>
      </c>
      <c r="Q34" s="4">
        <v>7</v>
      </c>
      <c r="R34" s="4">
        <v>3.5</v>
      </c>
      <c r="S34" s="42">
        <v>3.9339441397752841</v>
      </c>
      <c r="T34" s="42">
        <v>2.2601880126250058</v>
      </c>
      <c r="U34" s="42">
        <v>1.4719286119937556</v>
      </c>
      <c r="V34" s="43">
        <v>1.0515821813940678</v>
      </c>
      <c r="W34" s="44">
        <v>0.99900307232436414</v>
      </c>
      <c r="X34" s="45">
        <v>0.9490529187081459</v>
      </c>
      <c r="Y34" s="42">
        <v>0.90160027277273869</v>
      </c>
      <c r="Z34" s="42">
        <v>0.85652025913410157</v>
      </c>
      <c r="AA34" s="42">
        <v>0.81369424617739639</v>
      </c>
      <c r="AB34" s="42">
        <v>0.77300953386852667</v>
      </c>
      <c r="AC34" s="42">
        <v>0.73435905717510008</v>
      </c>
      <c r="AD34" s="42">
        <v>0.69764110431634518</v>
      </c>
      <c r="AE34" s="42">
        <v>0.66275904910052796</v>
      </c>
      <c r="AF34" s="42">
        <v>0.62962109664550159</v>
      </c>
      <c r="AG34" s="44">
        <v>0.59814004181322644</v>
      </c>
      <c r="AH34" s="42">
        <v>0.56823303972256511</v>
      </c>
      <c r="AI34" s="42">
        <v>0.53982138773643684</v>
      </c>
      <c r="AJ34" s="42">
        <v>0.5128303183496149</v>
      </c>
      <c r="AK34" s="42">
        <v>0.48718880243213414</v>
      </c>
      <c r="AL34" s="42">
        <v>0.4628293623105274</v>
      </c>
      <c r="AM34" s="42">
        <v>0.43968789419500098</v>
      </c>
      <c r="AN34" s="42">
        <v>0.41770349948525098</v>
      </c>
      <c r="AO34" s="42">
        <v>0.39681832451098836</v>
      </c>
      <c r="AP34" s="42">
        <v>0.37697740828543891</v>
      </c>
      <c r="AQ34" s="44">
        <v>0.35812853787116694</v>
      </c>
    </row>
    <row r="35" spans="2:43" x14ac:dyDescent="0.25">
      <c r="B35" s="1" t="s">
        <v>5</v>
      </c>
      <c r="C35" s="4">
        <v>0</v>
      </c>
      <c r="D35" s="4">
        <v>0</v>
      </c>
      <c r="E35" s="4">
        <v>0</v>
      </c>
      <c r="F35" s="4">
        <v>0</v>
      </c>
      <c r="G35" s="4">
        <v>0</v>
      </c>
      <c r="H35" s="4">
        <v>0</v>
      </c>
      <c r="I35" s="4">
        <v>0</v>
      </c>
      <c r="J35" s="4">
        <v>0</v>
      </c>
      <c r="K35" s="4">
        <v>0</v>
      </c>
      <c r="L35" s="4">
        <v>6.4050000000000002</v>
      </c>
      <c r="M35" s="4">
        <v>18.687999999999999</v>
      </c>
      <c r="N35" s="4">
        <v>24.779</v>
      </c>
      <c r="O35" s="4">
        <v>13.573</v>
      </c>
      <c r="P35" s="4">
        <v>9</v>
      </c>
      <c r="Q35" s="4">
        <v>11</v>
      </c>
      <c r="R35" s="4">
        <v>12.5</v>
      </c>
      <c r="S35" s="42">
        <v>14.210014931011235</v>
      </c>
      <c r="T35" s="42">
        <v>5.84</v>
      </c>
      <c r="U35" s="42">
        <v>4.38</v>
      </c>
      <c r="V35" s="43">
        <v>3.2850000000000001</v>
      </c>
      <c r="W35" s="44">
        <v>2.92</v>
      </c>
      <c r="X35" s="45">
        <v>2.92</v>
      </c>
      <c r="Y35" s="42">
        <v>2.92</v>
      </c>
      <c r="Z35" s="42">
        <v>2.92</v>
      </c>
      <c r="AA35" s="42">
        <v>2.92</v>
      </c>
      <c r="AB35" s="42">
        <v>2.92</v>
      </c>
      <c r="AC35" s="42">
        <v>2.92</v>
      </c>
      <c r="AD35" s="42">
        <v>2.92</v>
      </c>
      <c r="AE35" s="42">
        <v>2.92</v>
      </c>
      <c r="AF35" s="42">
        <v>2.92</v>
      </c>
      <c r="AG35" s="44">
        <v>2.92</v>
      </c>
      <c r="AH35" s="42">
        <v>2.92</v>
      </c>
      <c r="AI35" s="42">
        <v>2.92</v>
      </c>
      <c r="AJ35" s="42">
        <v>2.92</v>
      </c>
      <c r="AK35" s="42">
        <v>2.92</v>
      </c>
      <c r="AL35" s="42">
        <v>2.92</v>
      </c>
      <c r="AM35" s="42">
        <v>2.92</v>
      </c>
      <c r="AN35" s="42">
        <v>2.92</v>
      </c>
      <c r="AO35" s="42">
        <v>2.92</v>
      </c>
      <c r="AP35" s="42">
        <v>2.92</v>
      </c>
      <c r="AQ35" s="44">
        <v>2.92</v>
      </c>
    </row>
    <row r="36" spans="2:43" x14ac:dyDescent="0.25">
      <c r="B36" s="1" t="s">
        <v>6</v>
      </c>
      <c r="C36" s="4">
        <v>0</v>
      </c>
      <c r="D36" s="4">
        <v>0</v>
      </c>
      <c r="E36" s="4">
        <v>0</v>
      </c>
      <c r="F36" s="4">
        <v>0</v>
      </c>
      <c r="G36" s="4">
        <v>0</v>
      </c>
      <c r="H36" s="4">
        <v>0</v>
      </c>
      <c r="I36" s="4">
        <v>0</v>
      </c>
      <c r="J36" s="4">
        <v>0</v>
      </c>
      <c r="K36" s="4">
        <v>0</v>
      </c>
      <c r="L36" s="4">
        <v>0</v>
      </c>
      <c r="M36" s="4">
        <v>0</v>
      </c>
      <c r="N36" s="4">
        <v>0</v>
      </c>
      <c r="O36" s="4">
        <v>0</v>
      </c>
      <c r="P36" s="4">
        <v>0</v>
      </c>
      <c r="Q36" s="4">
        <v>0</v>
      </c>
      <c r="R36" s="4">
        <v>0</v>
      </c>
      <c r="S36" s="42">
        <v>0.89487762780081748</v>
      </c>
      <c r="T36" s="42">
        <v>3.9027909715410454</v>
      </c>
      <c r="U36" s="42">
        <v>6.427096468560066</v>
      </c>
      <c r="V36" s="43">
        <v>10.239198678976024</v>
      </c>
      <c r="W36" s="44">
        <v>12.938249664320237</v>
      </c>
      <c r="X36" s="45">
        <v>13.905536393674669</v>
      </c>
      <c r="Y36" s="42">
        <v>14.59281266829951</v>
      </c>
      <c r="Z36" s="42">
        <v>13.058924331414465</v>
      </c>
      <c r="AA36" s="42">
        <v>11.67828266498657</v>
      </c>
      <c r="AB36" s="42">
        <v>11.615867972190765</v>
      </c>
      <c r="AC36" s="42">
        <v>12.83423681179775</v>
      </c>
      <c r="AD36" s="42">
        <v>12.976862078828413</v>
      </c>
      <c r="AE36" s="42">
        <v>14.066441598854436</v>
      </c>
      <c r="AF36" s="42">
        <v>13.213129612435285</v>
      </c>
      <c r="AG36" s="44">
        <v>12.583773660315799</v>
      </c>
      <c r="AH36" s="42">
        <v>12.313952132408053</v>
      </c>
      <c r="AI36" s="42">
        <v>13.043472076295355</v>
      </c>
      <c r="AJ36" s="42">
        <v>14.646012124762763</v>
      </c>
      <c r="AK36" s="42">
        <v>17.043944461533666</v>
      </c>
      <c r="AL36" s="42">
        <v>19.272960905709557</v>
      </c>
      <c r="AM36" s="42">
        <v>20.665830164571837</v>
      </c>
      <c r="AN36" s="42">
        <v>22.010886895211144</v>
      </c>
      <c r="AO36" s="42">
        <v>23.232573828684266</v>
      </c>
      <c r="AP36" s="42">
        <v>24.284134576660072</v>
      </c>
      <c r="AQ36" s="44">
        <v>25.117256016241313</v>
      </c>
    </row>
    <row r="37" spans="2:43" x14ac:dyDescent="0.25">
      <c r="B37" s="1" t="s">
        <v>7</v>
      </c>
      <c r="C37" s="4">
        <v>103.018</v>
      </c>
      <c r="D37" s="4">
        <v>105.02200000000001</v>
      </c>
      <c r="E37" s="4">
        <v>103.727</v>
      </c>
      <c r="F37" s="4">
        <v>107.878</v>
      </c>
      <c r="G37" s="4">
        <v>103.91500000000001</v>
      </c>
      <c r="H37" s="4">
        <v>99.929000000000002</v>
      </c>
      <c r="I37" s="4">
        <v>97.686999999999998</v>
      </c>
      <c r="J37" s="4">
        <v>99.813999999999993</v>
      </c>
      <c r="K37" s="4">
        <v>104.295</v>
      </c>
      <c r="L37" s="4">
        <v>100.212</v>
      </c>
      <c r="M37" s="4">
        <v>112.572</v>
      </c>
      <c r="N37" s="4">
        <v>96.215000000000003</v>
      </c>
      <c r="O37" s="4">
        <v>87.846000000000004</v>
      </c>
      <c r="P37" s="4">
        <v>81</v>
      </c>
      <c r="Q37" s="4">
        <v>74</v>
      </c>
      <c r="R37" s="4">
        <v>78</v>
      </c>
      <c r="S37" s="42">
        <v>83.807949057939581</v>
      </c>
      <c r="T37" s="42">
        <v>77.405774203771202</v>
      </c>
      <c r="U37" s="42">
        <v>75.634439410461368</v>
      </c>
      <c r="V37" s="43">
        <v>73.872243403920237</v>
      </c>
      <c r="W37" s="44">
        <v>72.725793826424066</v>
      </c>
      <c r="X37" s="45">
        <v>71.320903874320123</v>
      </c>
      <c r="Y37" s="42">
        <v>70.427265370835485</v>
      </c>
      <c r="Z37" s="42">
        <v>68.36663516370767</v>
      </c>
      <c r="AA37" s="42">
        <v>66.546738367314205</v>
      </c>
      <c r="AB37" s="42">
        <v>64.678062300902724</v>
      </c>
      <c r="AC37" s="42">
        <v>64.02227053228367</v>
      </c>
      <c r="AD37" s="42">
        <v>62.173057265263367</v>
      </c>
      <c r="AE37" s="42">
        <v>60.906068165511201</v>
      </c>
      <c r="AF37" s="42">
        <v>58.52654164913946</v>
      </c>
      <c r="AG37" s="44">
        <v>57.210556257719432</v>
      </c>
      <c r="AH37" s="42">
        <v>55.984333248076155</v>
      </c>
      <c r="AI37" s="42">
        <v>55.358110781542962</v>
      </c>
      <c r="AJ37" s="42">
        <v>54.711011623344426</v>
      </c>
      <c r="AK37" s="42">
        <v>54.356547830260254</v>
      </c>
      <c r="AL37" s="42">
        <v>53.917904389595137</v>
      </c>
      <c r="AM37" s="42">
        <v>53.472194325097426</v>
      </c>
      <c r="AN37" s="42">
        <v>53.441249956352081</v>
      </c>
      <c r="AO37" s="42">
        <v>53.396273918595462</v>
      </c>
      <c r="AP37" s="42">
        <v>53.293626634227898</v>
      </c>
      <c r="AQ37" s="44">
        <v>53.159977990239753</v>
      </c>
    </row>
    <row r="38" spans="2:43" x14ac:dyDescent="0.25">
      <c r="B38" s="2" t="s">
        <v>8</v>
      </c>
      <c r="C38" s="5">
        <v>1.418198761381506E-2</v>
      </c>
      <c r="D38" s="5">
        <v>1.6577479004399077E-2</v>
      </c>
      <c r="E38" s="5">
        <v>3.8938752687342731E-2</v>
      </c>
      <c r="F38" s="5">
        <v>5.3328760266226655E-2</v>
      </c>
      <c r="G38" s="5">
        <v>9.0708752345667124E-2</v>
      </c>
      <c r="H38" s="5">
        <v>0.11523181458835774</v>
      </c>
      <c r="I38" s="5">
        <v>0.17178334885911123</v>
      </c>
      <c r="J38" s="5">
        <v>0.27836776404111652</v>
      </c>
      <c r="K38" s="5">
        <v>0.34273934512680371</v>
      </c>
      <c r="L38" s="5">
        <v>0.3728595377799066</v>
      </c>
      <c r="M38" s="5">
        <v>0.47605088299044168</v>
      </c>
      <c r="N38" s="5">
        <v>0.54989346775450809</v>
      </c>
      <c r="O38" s="5">
        <v>0.56374792250073991</v>
      </c>
      <c r="P38" s="5">
        <v>0.60493827160493829</v>
      </c>
      <c r="Q38" s="5">
        <v>0.58108108108108103</v>
      </c>
      <c r="R38" s="5">
        <v>0.57692307692307687</v>
      </c>
      <c r="S38" s="6">
        <v>0.58326769472660989</v>
      </c>
      <c r="T38" s="6">
        <v>0.54172934016236585</v>
      </c>
      <c r="U38" s="6">
        <v>0.55806621176220006</v>
      </c>
      <c r="V38" s="14">
        <v>0.60246959899431285</v>
      </c>
      <c r="W38" s="22">
        <v>0.64333780733026535</v>
      </c>
      <c r="X38" s="18">
        <v>0.668872472458378</v>
      </c>
      <c r="Y38" s="6">
        <v>0.68644455647275593</v>
      </c>
      <c r="Z38" s="6">
        <v>0.68403899765676834</v>
      </c>
      <c r="AA38" s="6">
        <v>0.68135536051207291</v>
      </c>
      <c r="AB38" s="6">
        <v>0.69944701335661197</v>
      </c>
      <c r="AC38" s="6">
        <v>0.72503826376426239</v>
      </c>
      <c r="AD38" s="6">
        <v>0.7483065049326183</v>
      </c>
      <c r="AE38" s="6">
        <v>0.78118982362577238</v>
      </c>
      <c r="AF38" s="6">
        <v>0.79780471207403603</v>
      </c>
      <c r="AG38" s="22">
        <v>0.80460524618510298</v>
      </c>
      <c r="AH38" s="6">
        <v>0.81687469545244895</v>
      </c>
      <c r="AI38" s="6">
        <v>0.83878031255924279</v>
      </c>
      <c r="AJ38" s="6">
        <v>0.86289411654855386</v>
      </c>
      <c r="AK38" s="6">
        <v>0.88597800999885168</v>
      </c>
      <c r="AL38" s="6">
        <v>0.89214216829159176</v>
      </c>
      <c r="AM38" s="6">
        <v>0.89511603594149325</v>
      </c>
      <c r="AN38" s="6">
        <v>0.9070098842398866</v>
      </c>
      <c r="AO38" s="6">
        <v>0.91727091713289088</v>
      </c>
      <c r="AP38" s="6">
        <v>0.92577083577540531</v>
      </c>
      <c r="AQ38" s="22">
        <v>0.93113771887480623</v>
      </c>
    </row>
    <row r="39" spans="2:43" x14ac:dyDescent="0.25">
      <c r="W39" s="23"/>
      <c r="AG39" s="23"/>
      <c r="AQ39" s="23"/>
    </row>
    <row r="40" spans="2:43" x14ac:dyDescent="0.25">
      <c r="B40" s="7" t="s">
        <v>26</v>
      </c>
      <c r="C40" s="9" t="s">
        <v>9</v>
      </c>
      <c r="D40" s="9" t="s">
        <v>10</v>
      </c>
      <c r="E40" s="9" t="s">
        <v>11</v>
      </c>
      <c r="F40" s="9" t="s">
        <v>12</v>
      </c>
      <c r="G40" s="9" t="s">
        <v>13</v>
      </c>
      <c r="H40" s="9" t="s">
        <v>14</v>
      </c>
      <c r="I40" s="9" t="s">
        <v>15</v>
      </c>
      <c r="J40" s="9" t="s">
        <v>16</v>
      </c>
      <c r="K40" s="9" t="s">
        <v>17</v>
      </c>
      <c r="L40" s="9" t="s">
        <v>18</v>
      </c>
      <c r="M40" s="9" t="s">
        <v>19</v>
      </c>
      <c r="N40" s="9" t="s">
        <v>20</v>
      </c>
      <c r="O40" s="9" t="s">
        <v>21</v>
      </c>
      <c r="P40" s="9" t="s">
        <v>22</v>
      </c>
      <c r="Q40" s="9" t="s">
        <v>23</v>
      </c>
      <c r="R40" s="10">
        <v>2015</v>
      </c>
      <c r="S40" s="10">
        <v>2016</v>
      </c>
      <c r="T40" s="10">
        <v>2017</v>
      </c>
      <c r="U40" s="10">
        <v>2018</v>
      </c>
      <c r="V40" s="13">
        <v>2019</v>
      </c>
      <c r="W40" s="24">
        <v>2020</v>
      </c>
      <c r="X40" s="17">
        <v>2021</v>
      </c>
      <c r="Y40" s="10">
        <v>2022</v>
      </c>
      <c r="Z40" s="10">
        <v>2023</v>
      </c>
      <c r="AA40" s="10">
        <v>2024</v>
      </c>
      <c r="AB40" s="10">
        <v>2025</v>
      </c>
      <c r="AC40" s="10">
        <v>2026</v>
      </c>
      <c r="AD40" s="10">
        <v>2027</v>
      </c>
      <c r="AE40" s="10">
        <v>2028</v>
      </c>
      <c r="AF40" s="10">
        <v>2029</v>
      </c>
      <c r="AG40" s="24">
        <v>2030</v>
      </c>
      <c r="AH40" s="10">
        <v>2031</v>
      </c>
      <c r="AI40" s="10">
        <v>2032</v>
      </c>
      <c r="AJ40" s="10">
        <v>2033</v>
      </c>
      <c r="AK40" s="10">
        <v>2034</v>
      </c>
      <c r="AL40" s="10">
        <v>2035</v>
      </c>
      <c r="AM40" s="10">
        <v>2036</v>
      </c>
      <c r="AN40" s="10">
        <v>2037</v>
      </c>
      <c r="AO40" s="10">
        <v>2038</v>
      </c>
      <c r="AP40" s="10">
        <v>2039</v>
      </c>
      <c r="AQ40" s="24">
        <v>2040</v>
      </c>
    </row>
    <row r="41" spans="2:43" x14ac:dyDescent="0.25">
      <c r="B41" s="3" t="s">
        <v>0</v>
      </c>
      <c r="C41" s="11">
        <f t="shared" ref="C41:AQ41" si="4">C30/C37</f>
        <v>0.92038284571628259</v>
      </c>
      <c r="D41" s="11">
        <f t="shared" si="4"/>
        <v>0.90681000171392656</v>
      </c>
      <c r="E41" s="11">
        <f t="shared" si="4"/>
        <v>0.89120479720805568</v>
      </c>
      <c r="F41" s="11">
        <f t="shared" si="4"/>
        <v>0.86949146257809751</v>
      </c>
      <c r="G41" s="11">
        <f t="shared" si="4"/>
        <v>0.87092335081557037</v>
      </c>
      <c r="H41" s="11">
        <f t="shared" si="4"/>
        <v>0.82237388545867562</v>
      </c>
      <c r="I41" s="11">
        <f t="shared" si="4"/>
        <v>0.76680622805491006</v>
      </c>
      <c r="J41" s="11">
        <f t="shared" si="4"/>
        <v>0.66963552207105215</v>
      </c>
      <c r="K41" s="11">
        <f t="shared" si="4"/>
        <v>0.60831295843520783</v>
      </c>
      <c r="L41" s="11">
        <f t="shared" si="4"/>
        <v>0.54642158623717718</v>
      </c>
      <c r="M41" s="11">
        <f t="shared" si="4"/>
        <v>0.46287709199445687</v>
      </c>
      <c r="N41" s="11">
        <f t="shared" si="4"/>
        <v>0.41587070623083716</v>
      </c>
      <c r="O41" s="11">
        <f t="shared" si="4"/>
        <v>0.37825285158117616</v>
      </c>
      <c r="P41" s="11">
        <f t="shared" si="4"/>
        <v>0.39506172839506171</v>
      </c>
      <c r="Q41" s="11">
        <f t="shared" si="4"/>
        <v>0.41891891891891891</v>
      </c>
      <c r="R41" s="11">
        <f t="shared" si="4"/>
        <v>0.42307692307692307</v>
      </c>
      <c r="S41" s="11">
        <f t="shared" si="4"/>
        <v>0.41441948493601177</v>
      </c>
      <c r="T41" s="11">
        <f t="shared" si="4"/>
        <v>0.45477213370734237</v>
      </c>
      <c r="U41" s="11">
        <f t="shared" si="4"/>
        <v>0.43748899724966089</v>
      </c>
      <c r="V41" s="15">
        <f t="shared" si="4"/>
        <v>0.39201063380905304</v>
      </c>
      <c r="W41" s="25">
        <f t="shared" si="4"/>
        <v>0.34993127676128344</v>
      </c>
      <c r="X41" s="19">
        <f t="shared" si="4"/>
        <v>0.32327420554841024</v>
      </c>
      <c r="Y41" s="11">
        <f t="shared" si="4"/>
        <v>0.30453324253922365</v>
      </c>
      <c r="Z41" s="11">
        <f t="shared" si="4"/>
        <v>0.30551484139379603</v>
      </c>
      <c r="AA41" s="11">
        <f t="shared" si="4"/>
        <v>0.30647892053836345</v>
      </c>
      <c r="AB41" s="11">
        <f t="shared" si="4"/>
        <v>0.28577281994850551</v>
      </c>
      <c r="AC41" s="11">
        <f t="shared" si="4"/>
        <v>0.25765404846564843</v>
      </c>
      <c r="AD41" s="11">
        <f t="shared" si="4"/>
        <v>0.23068923622604851</v>
      </c>
      <c r="AE41" s="11">
        <f t="shared" si="4"/>
        <v>0.19421250771254589</v>
      </c>
      <c r="AF41" s="11">
        <f t="shared" si="4"/>
        <v>0.17428262272294334</v>
      </c>
      <c r="AG41" s="25">
        <f t="shared" si="4"/>
        <v>0.16460856932313908</v>
      </c>
      <c r="AH41" s="11">
        <f t="shared" si="4"/>
        <v>0.14971004018131745</v>
      </c>
      <c r="AI41" s="11">
        <f t="shared" si="4"/>
        <v>0.12635104416181869</v>
      </c>
      <c r="AJ41" s="11">
        <f t="shared" si="4"/>
        <v>0.10073498864989254</v>
      </c>
      <c r="AK41" s="11">
        <f t="shared" si="4"/>
        <v>7.6315199868904407E-2</v>
      </c>
      <c r="AL41" s="11">
        <f t="shared" si="4"/>
        <v>6.8734822695529496E-2</v>
      </c>
      <c r="AM41" s="11">
        <f t="shared" si="4"/>
        <v>6.4967317915038708E-2</v>
      </c>
      <c r="AN41" s="11">
        <f t="shared" si="4"/>
        <v>5.2582553041176712E-2</v>
      </c>
      <c r="AO41" s="11">
        <f t="shared" si="4"/>
        <v>4.1819287125183048E-2</v>
      </c>
      <c r="AP41" s="11">
        <f t="shared" si="4"/>
        <v>3.2771474085514153E-2</v>
      </c>
      <c r="AQ41" s="25">
        <f t="shared" si="4"/>
        <v>2.7300362875428419E-2</v>
      </c>
    </row>
    <row r="42" spans="2:43" x14ac:dyDescent="0.25">
      <c r="B42" s="28" t="s">
        <v>1</v>
      </c>
      <c r="C42" s="29">
        <f t="shared" ref="C42:AQ42" si="5">C31/C37</f>
        <v>0</v>
      </c>
      <c r="D42" s="29">
        <f t="shared" si="5"/>
        <v>0</v>
      </c>
      <c r="E42" s="29">
        <f t="shared" si="5"/>
        <v>0</v>
      </c>
      <c r="F42" s="29">
        <f t="shared" si="5"/>
        <v>0</v>
      </c>
      <c r="G42" s="29">
        <f t="shared" si="5"/>
        <v>0</v>
      </c>
      <c r="H42" s="29">
        <f t="shared" si="5"/>
        <v>0</v>
      </c>
      <c r="I42" s="29">
        <f t="shared" si="5"/>
        <v>0</v>
      </c>
      <c r="J42" s="29">
        <f t="shared" si="5"/>
        <v>0</v>
      </c>
      <c r="K42" s="29">
        <f t="shared" si="5"/>
        <v>0</v>
      </c>
      <c r="L42" s="29">
        <f t="shared" si="5"/>
        <v>0</v>
      </c>
      <c r="M42" s="29">
        <f t="shared" si="5"/>
        <v>0</v>
      </c>
      <c r="N42" s="29">
        <f t="shared" si="5"/>
        <v>0</v>
      </c>
      <c r="O42" s="29">
        <f t="shared" si="5"/>
        <v>0</v>
      </c>
      <c r="P42" s="29">
        <f t="shared" si="5"/>
        <v>0</v>
      </c>
      <c r="Q42" s="29">
        <f t="shared" si="5"/>
        <v>0</v>
      </c>
      <c r="R42" s="29">
        <f t="shared" si="5"/>
        <v>0</v>
      </c>
      <c r="S42" s="29">
        <f t="shared" si="5"/>
        <v>0</v>
      </c>
      <c r="T42" s="29">
        <f t="shared" si="5"/>
        <v>0</v>
      </c>
      <c r="U42" s="29">
        <f t="shared" si="5"/>
        <v>0</v>
      </c>
      <c r="V42" s="30">
        <f t="shared" si="5"/>
        <v>0</v>
      </c>
      <c r="W42" s="31">
        <f t="shared" si="5"/>
        <v>0</v>
      </c>
      <c r="X42" s="32">
        <f t="shared" si="5"/>
        <v>0</v>
      </c>
      <c r="Y42" s="29">
        <f t="shared" si="5"/>
        <v>0</v>
      </c>
      <c r="Z42" s="29">
        <f t="shared" si="5"/>
        <v>0</v>
      </c>
      <c r="AA42" s="29">
        <f t="shared" si="5"/>
        <v>0</v>
      </c>
      <c r="AB42" s="29">
        <f t="shared" si="5"/>
        <v>0</v>
      </c>
      <c r="AC42" s="29">
        <f t="shared" si="5"/>
        <v>0</v>
      </c>
      <c r="AD42" s="29">
        <f t="shared" si="5"/>
        <v>0</v>
      </c>
      <c r="AE42" s="29">
        <f t="shared" si="5"/>
        <v>0</v>
      </c>
      <c r="AF42" s="29">
        <f t="shared" si="5"/>
        <v>0</v>
      </c>
      <c r="AG42" s="31">
        <f t="shared" si="5"/>
        <v>0</v>
      </c>
      <c r="AH42" s="29">
        <f t="shared" si="5"/>
        <v>0</v>
      </c>
      <c r="AI42" s="29">
        <f t="shared" si="5"/>
        <v>0</v>
      </c>
      <c r="AJ42" s="29">
        <f t="shared" si="5"/>
        <v>0</v>
      </c>
      <c r="AK42" s="29">
        <f t="shared" si="5"/>
        <v>0</v>
      </c>
      <c r="AL42" s="29">
        <f t="shared" si="5"/>
        <v>0</v>
      </c>
      <c r="AM42" s="29">
        <f t="shared" si="5"/>
        <v>0</v>
      </c>
      <c r="AN42" s="29">
        <f t="shared" si="5"/>
        <v>0</v>
      </c>
      <c r="AO42" s="29">
        <f t="shared" si="5"/>
        <v>0</v>
      </c>
      <c r="AP42" s="29">
        <f t="shared" si="5"/>
        <v>0</v>
      </c>
      <c r="AQ42" s="31">
        <f t="shared" si="5"/>
        <v>0</v>
      </c>
    </row>
    <row r="43" spans="2:43" x14ac:dyDescent="0.25">
      <c r="B43" s="33" t="s">
        <v>2</v>
      </c>
      <c r="C43" s="34">
        <f t="shared" ref="C43:AQ43" si="6">C32/C37</f>
        <v>0</v>
      </c>
      <c r="D43" s="34">
        <f t="shared" si="6"/>
        <v>0</v>
      </c>
      <c r="E43" s="34">
        <f t="shared" si="6"/>
        <v>0</v>
      </c>
      <c r="F43" s="34">
        <f t="shared" si="6"/>
        <v>0</v>
      </c>
      <c r="G43" s="34">
        <f t="shared" si="6"/>
        <v>0</v>
      </c>
      <c r="H43" s="34">
        <f t="shared" si="6"/>
        <v>0</v>
      </c>
      <c r="I43" s="34">
        <f t="shared" si="6"/>
        <v>0</v>
      </c>
      <c r="J43" s="34">
        <f t="shared" si="6"/>
        <v>0</v>
      </c>
      <c r="K43" s="34">
        <f t="shared" si="6"/>
        <v>0</v>
      </c>
      <c r="L43" s="34">
        <f t="shared" si="6"/>
        <v>0</v>
      </c>
      <c r="M43" s="34">
        <f t="shared" si="6"/>
        <v>0</v>
      </c>
      <c r="N43" s="34">
        <f t="shared" si="6"/>
        <v>0</v>
      </c>
      <c r="O43" s="34">
        <f t="shared" si="6"/>
        <v>0</v>
      </c>
      <c r="P43" s="34">
        <f t="shared" si="6"/>
        <v>0</v>
      </c>
      <c r="Q43" s="34">
        <f t="shared" si="6"/>
        <v>0</v>
      </c>
      <c r="R43" s="34">
        <f t="shared" si="6"/>
        <v>0</v>
      </c>
      <c r="S43" s="34">
        <f t="shared" si="6"/>
        <v>2.3128203373783758E-3</v>
      </c>
      <c r="T43" s="34">
        <f t="shared" si="6"/>
        <v>3.4985261302918052E-3</v>
      </c>
      <c r="U43" s="34">
        <f t="shared" si="6"/>
        <v>4.4447909881391657E-3</v>
      </c>
      <c r="V43" s="35">
        <f t="shared" si="6"/>
        <v>5.5197671966342593E-3</v>
      </c>
      <c r="W43" s="36">
        <f t="shared" si="6"/>
        <v>6.7309159084513563E-3</v>
      </c>
      <c r="X43" s="37">
        <f t="shared" si="6"/>
        <v>7.8533219932117246E-3</v>
      </c>
      <c r="Y43" s="34">
        <f t="shared" si="6"/>
        <v>9.0222009880203471E-3</v>
      </c>
      <c r="Z43" s="34">
        <f t="shared" si="6"/>
        <v>1.0446160949435743E-2</v>
      </c>
      <c r="AA43" s="34">
        <f t="shared" si="6"/>
        <v>1.2165718949563545E-2</v>
      </c>
      <c r="AB43" s="34">
        <f t="shared" si="6"/>
        <v>1.4780166694882533E-2</v>
      </c>
      <c r="AC43" s="34">
        <f t="shared" si="6"/>
        <v>1.7307687770089283E-2</v>
      </c>
      <c r="AD43" s="34">
        <f t="shared" si="6"/>
        <v>2.1004258841333275E-2</v>
      </c>
      <c r="AE43" s="34">
        <f t="shared" si="6"/>
        <v>2.4597668661681577E-2</v>
      </c>
      <c r="AF43" s="34">
        <f t="shared" si="6"/>
        <v>2.7912665203020583E-2</v>
      </c>
      <c r="AG43" s="36">
        <f t="shared" si="6"/>
        <v>3.0786184491757931E-2</v>
      </c>
      <c r="AH43" s="34">
        <f t="shared" si="6"/>
        <v>3.3415264366233599E-2</v>
      </c>
      <c r="AI43" s="34">
        <f t="shared" si="6"/>
        <v>3.4868643278938495E-2</v>
      </c>
      <c r="AJ43" s="34">
        <f t="shared" si="6"/>
        <v>3.6370894801553547E-2</v>
      </c>
      <c r="AK43" s="34">
        <f t="shared" si="6"/>
        <v>3.7706790132243935E-2</v>
      </c>
      <c r="AL43" s="34">
        <f t="shared" si="6"/>
        <v>3.9123009012878802E-2</v>
      </c>
      <c r="AM43" s="34">
        <f t="shared" si="6"/>
        <v>3.9916646143467939E-2</v>
      </c>
      <c r="AN43" s="34">
        <f t="shared" si="6"/>
        <v>4.0407562718936668E-2</v>
      </c>
      <c r="AO43" s="34">
        <f t="shared" si="6"/>
        <v>4.0909795741925943E-2</v>
      </c>
      <c r="AP43" s="34">
        <f t="shared" si="6"/>
        <v>4.1457690139080509E-2</v>
      </c>
      <c r="AQ43" s="36">
        <f t="shared" si="6"/>
        <v>4.1561918249765323E-2</v>
      </c>
    </row>
    <row r="44" spans="2:43" x14ac:dyDescent="0.25">
      <c r="B44" s="3" t="s">
        <v>3</v>
      </c>
      <c r="C44" s="11">
        <f t="shared" ref="C44:AQ44" si="7">C33/C37</f>
        <v>1.1648449785474383E-2</v>
      </c>
      <c r="D44" s="11">
        <f t="shared" si="7"/>
        <v>1.3092494905829253E-2</v>
      </c>
      <c r="E44" s="11">
        <f t="shared" si="7"/>
        <v>3.305793091480521E-2</v>
      </c>
      <c r="F44" s="11">
        <f t="shared" si="7"/>
        <v>4.7841079738222804E-2</v>
      </c>
      <c r="G44" s="11">
        <f t="shared" si="7"/>
        <v>6.8026752634364626E-2</v>
      </c>
      <c r="H44" s="11">
        <f t="shared" si="7"/>
        <v>9.2945991654074397E-2</v>
      </c>
      <c r="I44" s="11">
        <f t="shared" si="7"/>
        <v>0.13423485212976138</v>
      </c>
      <c r="J44" s="11">
        <f t="shared" si="7"/>
        <v>0.20122427715550928</v>
      </c>
      <c r="K44" s="11">
        <f t="shared" si="7"/>
        <v>0.25110503859245409</v>
      </c>
      <c r="L44" s="11">
        <f t="shared" si="7"/>
        <v>0.23676805173033169</v>
      </c>
      <c r="M44" s="11">
        <f t="shared" si="7"/>
        <v>0.22525139466297125</v>
      </c>
      <c r="N44" s="11">
        <f t="shared" si="7"/>
        <v>0.2272514680663098</v>
      </c>
      <c r="O44" s="11">
        <f t="shared" si="7"/>
        <v>0.31712314732600233</v>
      </c>
      <c r="P44" s="11">
        <f t="shared" si="7"/>
        <v>0.35802469135802467</v>
      </c>
      <c r="Q44" s="11">
        <f t="shared" si="7"/>
        <v>0.33783783783783783</v>
      </c>
      <c r="R44" s="11">
        <f t="shared" si="7"/>
        <v>0.37179487179487181</v>
      </c>
      <c r="S44" s="11">
        <f t="shared" si="7"/>
        <v>0.35609548835958527</v>
      </c>
      <c r="T44" s="11">
        <f t="shared" si="7"/>
        <v>0.38666366053272822</v>
      </c>
      <c r="U44" s="11">
        <f t="shared" si="7"/>
        <v>0.39571920190447313</v>
      </c>
      <c r="V44" s="15">
        <f t="shared" si="7"/>
        <v>0.40515894226127808</v>
      </c>
      <c r="W44" s="25">
        <f t="shared" si="7"/>
        <v>0.41154586873859994</v>
      </c>
      <c r="X44" s="19">
        <f t="shared" si="7"/>
        <v>0.41965256150906166</v>
      </c>
      <c r="Y44" s="11">
        <f t="shared" si="7"/>
        <v>0.42497745500131628</v>
      </c>
      <c r="Z44" s="11">
        <f t="shared" si="7"/>
        <v>0.43778664736579426</v>
      </c>
      <c r="AA44" s="11">
        <f t="shared" si="7"/>
        <v>0.44975908262846931</v>
      </c>
      <c r="AB44" s="11">
        <f t="shared" si="7"/>
        <v>0.46275350459258058</v>
      </c>
      <c r="AC44" s="11">
        <f t="shared" si="7"/>
        <v>0.46749357295767247</v>
      </c>
      <c r="AD44" s="11">
        <f t="shared" si="7"/>
        <v>0.48139823448447588</v>
      </c>
      <c r="AE44" s="11">
        <f t="shared" si="7"/>
        <v>0.49141244709255794</v>
      </c>
      <c r="AF44" s="11">
        <f t="shared" si="7"/>
        <v>0.51139191137291595</v>
      </c>
      <c r="AG44" s="25">
        <f t="shared" si="7"/>
        <v>0.52315519998045013</v>
      </c>
      <c r="AH44" s="11">
        <f t="shared" si="7"/>
        <v>0.53461385111750914</v>
      </c>
      <c r="AI44" s="11">
        <f t="shared" si="7"/>
        <v>0.54066151422889619</v>
      </c>
      <c r="AJ44" s="11">
        <f t="shared" si="7"/>
        <v>0.53245163510486615</v>
      </c>
      <c r="AK44" s="11">
        <f t="shared" si="7"/>
        <v>0.50973753704187219</v>
      </c>
      <c r="AL44" s="11">
        <f t="shared" si="7"/>
        <v>0.47195168565866313</v>
      </c>
      <c r="AM44" s="11">
        <f t="shared" si="7"/>
        <v>0.44580741186113931</v>
      </c>
      <c r="AN44" s="11">
        <f t="shared" si="7"/>
        <v>0.43268358357514264</v>
      </c>
      <c r="AO44" s="11">
        <f t="shared" si="7"/>
        <v>0.4200565947689231</v>
      </c>
      <c r="AP44" s="11">
        <f t="shared" si="7"/>
        <v>0.4082396838002551</v>
      </c>
      <c r="AQ44" s="25">
        <f t="shared" si="7"/>
        <v>0.39698805163216905</v>
      </c>
    </row>
    <row r="45" spans="2:43" x14ac:dyDescent="0.25">
      <c r="B45" s="3" t="s">
        <v>4</v>
      </c>
      <c r="C45" s="11">
        <f t="shared" ref="C45:AQ45" si="8">C34/C37</f>
        <v>2.5335378283406784E-3</v>
      </c>
      <c r="D45" s="11">
        <f t="shared" si="8"/>
        <v>3.4849840985698233E-3</v>
      </c>
      <c r="E45" s="11">
        <f t="shared" si="8"/>
        <v>5.8808217725375258E-3</v>
      </c>
      <c r="F45" s="11">
        <f t="shared" si="8"/>
        <v>5.4876805280038559E-3</v>
      </c>
      <c r="G45" s="11">
        <f t="shared" si="8"/>
        <v>2.2681999711302508E-2</v>
      </c>
      <c r="H45" s="11">
        <f t="shared" si="8"/>
        <v>2.2285822934283338E-2</v>
      </c>
      <c r="I45" s="11">
        <f t="shared" si="8"/>
        <v>3.7548496729349866E-2</v>
      </c>
      <c r="J45" s="11">
        <f t="shared" si="8"/>
        <v>7.7143486885607224E-2</v>
      </c>
      <c r="K45" s="11">
        <f t="shared" si="8"/>
        <v>9.163430653434966E-2</v>
      </c>
      <c r="L45" s="11">
        <f t="shared" si="8"/>
        <v>7.2176984792240453E-2</v>
      </c>
      <c r="M45" s="11">
        <f t="shared" si="8"/>
        <v>8.4790178730057203E-2</v>
      </c>
      <c r="N45" s="11">
        <f t="shared" si="8"/>
        <v>6.5104193732785948E-2</v>
      </c>
      <c r="O45" s="11">
        <f t="shared" si="8"/>
        <v>9.2115748013569199E-2</v>
      </c>
      <c r="P45" s="11">
        <f t="shared" si="8"/>
        <v>0.13580246913580246</v>
      </c>
      <c r="Q45" s="11">
        <f t="shared" si="8"/>
        <v>9.45945945945946E-2</v>
      </c>
      <c r="R45" s="11">
        <f t="shared" si="8"/>
        <v>4.4871794871794872E-2</v>
      </c>
      <c r="S45" s="11">
        <f t="shared" si="8"/>
        <v>4.6939988199157588E-2</v>
      </c>
      <c r="T45" s="11">
        <f t="shared" si="8"/>
        <v>2.9199217188565885E-2</v>
      </c>
      <c r="U45" s="11">
        <f t="shared" si="8"/>
        <v>1.9461089729319338E-2</v>
      </c>
      <c r="V45" s="15">
        <f t="shared" si="8"/>
        <v>1.4235146151501102E-2</v>
      </c>
      <c r="W45" s="25">
        <f t="shared" si="8"/>
        <v>1.3736571576086229E-2</v>
      </c>
      <c r="X45" s="19">
        <f t="shared" si="8"/>
        <v>1.3306798808671055E-2</v>
      </c>
      <c r="Y45" s="11">
        <f t="shared" si="8"/>
        <v>1.2801863994368562E-2</v>
      </c>
      <c r="Z45" s="11">
        <f t="shared" si="8"/>
        <v>1.2528337208392906E-2</v>
      </c>
      <c r="AA45" s="11">
        <f t="shared" si="8"/>
        <v>1.2227409879746397E-2</v>
      </c>
      <c r="AB45" s="11">
        <f t="shared" si="8"/>
        <v>1.1951649544976205E-2</v>
      </c>
      <c r="AC45" s="11">
        <f t="shared" si="8"/>
        <v>1.14703688430543E-2</v>
      </c>
      <c r="AD45" s="11">
        <f t="shared" si="8"/>
        <v>1.122095542671863E-2</v>
      </c>
      <c r="AE45" s="11">
        <f t="shared" si="8"/>
        <v>1.088165874210582E-2</v>
      </c>
      <c r="AF45" s="11">
        <f t="shared" si="8"/>
        <v>1.0757872905254076E-2</v>
      </c>
      <c r="AG45" s="25">
        <f t="shared" si="8"/>
        <v>1.0455064256301813E-2</v>
      </c>
      <c r="AH45" s="11">
        <f t="shared" si="8"/>
        <v>1.0149858125569297E-2</v>
      </c>
      <c r="AI45" s="11">
        <f t="shared" si="8"/>
        <v>9.7514416607659884E-3</v>
      </c>
      <c r="AJ45" s="11">
        <f t="shared" si="8"/>
        <v>9.3734387855990108E-3</v>
      </c>
      <c r="AK45" s="11">
        <f t="shared" si="8"/>
        <v>8.9628356082046192E-3</v>
      </c>
      <c r="AL45" s="11">
        <f t="shared" si="8"/>
        <v>8.5839642239478875E-3</v>
      </c>
      <c r="AM45" s="11">
        <f t="shared" si="8"/>
        <v>8.22273893459112E-3</v>
      </c>
      <c r="AN45" s="11">
        <f t="shared" si="8"/>
        <v>7.8161251809493338E-3</v>
      </c>
      <c r="AO45" s="11">
        <f t="shared" si="8"/>
        <v>7.4315733175680417E-3</v>
      </c>
      <c r="AP45" s="11">
        <f t="shared" si="8"/>
        <v>7.0735926994190462E-3</v>
      </c>
      <c r="AQ45" s="25">
        <f t="shared" si="8"/>
        <v>6.7368074895915089E-3</v>
      </c>
    </row>
    <row r="46" spans="2:43" x14ac:dyDescent="0.25">
      <c r="B46" s="3" t="s">
        <v>5</v>
      </c>
      <c r="C46" s="11">
        <f t="shared" ref="C46:AQ46" si="9">C35/C37</f>
        <v>0</v>
      </c>
      <c r="D46" s="11">
        <f t="shared" si="9"/>
        <v>0</v>
      </c>
      <c r="E46" s="11">
        <f t="shared" si="9"/>
        <v>0</v>
      </c>
      <c r="F46" s="11">
        <f t="shared" si="9"/>
        <v>0</v>
      </c>
      <c r="G46" s="11">
        <f t="shared" si="9"/>
        <v>0</v>
      </c>
      <c r="H46" s="11">
        <f t="shared" si="9"/>
        <v>0</v>
      </c>
      <c r="I46" s="11">
        <f t="shared" si="9"/>
        <v>0</v>
      </c>
      <c r="J46" s="11">
        <f t="shared" si="9"/>
        <v>0</v>
      </c>
      <c r="K46" s="11">
        <f t="shared" si="9"/>
        <v>0</v>
      </c>
      <c r="L46" s="11">
        <f t="shared" si="9"/>
        <v>6.3914501257334458E-2</v>
      </c>
      <c r="M46" s="11">
        <f t="shared" si="9"/>
        <v>0.1660093095974132</v>
      </c>
      <c r="N46" s="11">
        <f t="shared" si="9"/>
        <v>0.25753780595541237</v>
      </c>
      <c r="O46" s="11">
        <f t="shared" si="9"/>
        <v>0.15450902716116841</v>
      </c>
      <c r="P46" s="11">
        <f t="shared" si="9"/>
        <v>0.1111111111111111</v>
      </c>
      <c r="Q46" s="11">
        <f t="shared" si="9"/>
        <v>0.14864864864864866</v>
      </c>
      <c r="R46" s="11">
        <f t="shared" si="9"/>
        <v>0.16025641025641027</v>
      </c>
      <c r="S46" s="11">
        <f t="shared" si="9"/>
        <v>0.16955450038739545</v>
      </c>
      <c r="T46" s="11">
        <f t="shared" si="9"/>
        <v>7.5446567908825021E-2</v>
      </c>
      <c r="U46" s="11">
        <f t="shared" si="9"/>
        <v>5.7910127107971672E-2</v>
      </c>
      <c r="V46" s="15">
        <f t="shared" si="9"/>
        <v>4.4468664394530524E-2</v>
      </c>
      <c r="W46" s="25">
        <f t="shared" si="9"/>
        <v>4.0150816462302431E-2</v>
      </c>
      <c r="X46" s="19">
        <f t="shared" si="9"/>
        <v>4.0941713317957235E-2</v>
      </c>
      <c r="Y46" s="11">
        <f t="shared" si="9"/>
        <v>4.1461215122079641E-2</v>
      </c>
      <c r="Z46" s="11">
        <f t="shared" si="9"/>
        <v>4.2710892425931145E-2</v>
      </c>
      <c r="AA46" s="11">
        <f t="shared" si="9"/>
        <v>4.3878934890582373E-2</v>
      </c>
      <c r="AB46" s="11">
        <f t="shared" si="9"/>
        <v>4.5146683374885907E-2</v>
      </c>
      <c r="AC46" s="11">
        <f t="shared" si="9"/>
        <v>4.5609129069041215E-2</v>
      </c>
      <c r="AD46" s="11">
        <f t="shared" si="9"/>
        <v>4.6965681413119596E-2</v>
      </c>
      <c r="AE46" s="11">
        <f t="shared" si="9"/>
        <v>4.7942677765127603E-2</v>
      </c>
      <c r="AF46" s="11">
        <f t="shared" si="9"/>
        <v>4.9891893792479602E-2</v>
      </c>
      <c r="AG46" s="25">
        <f t="shared" si="9"/>
        <v>5.1039531705409764E-2</v>
      </c>
      <c r="AH46" s="11">
        <f t="shared" si="9"/>
        <v>5.2157448889513083E-2</v>
      </c>
      <c r="AI46" s="11">
        <f t="shared" si="9"/>
        <v>5.2747464802819138E-2</v>
      </c>
      <c r="AJ46" s="11">
        <f t="shared" si="9"/>
        <v>5.3371339943458052E-2</v>
      </c>
      <c r="AK46" s="11">
        <f t="shared" si="9"/>
        <v>5.3719379109915401E-2</v>
      </c>
      <c r="AL46" s="11">
        <f t="shared" si="9"/>
        <v>5.4156407469046403E-2</v>
      </c>
      <c r="AM46" s="11">
        <f t="shared" si="9"/>
        <v>5.4607820697372883E-2</v>
      </c>
      <c r="AN46" s="11">
        <f t="shared" si="9"/>
        <v>5.4639440551725454E-2</v>
      </c>
      <c r="AO46" s="11">
        <f t="shared" si="9"/>
        <v>5.468546371703098E-2</v>
      </c>
      <c r="AP46" s="11">
        <f t="shared" si="9"/>
        <v>5.4790791777803806E-2</v>
      </c>
      <c r="AQ46" s="25">
        <f t="shared" si="9"/>
        <v>5.4928540424454581E-2</v>
      </c>
    </row>
    <row r="47" spans="2:43" x14ac:dyDescent="0.25">
      <c r="B47" s="3" t="s">
        <v>6</v>
      </c>
      <c r="C47" s="11">
        <f t="shared" ref="C47:AQ47" si="10">C36/C37</f>
        <v>0</v>
      </c>
      <c r="D47" s="11">
        <f t="shared" si="10"/>
        <v>0</v>
      </c>
      <c r="E47" s="11">
        <f t="shared" si="10"/>
        <v>0</v>
      </c>
      <c r="F47" s="11">
        <f t="shared" si="10"/>
        <v>0</v>
      </c>
      <c r="G47" s="11">
        <f t="shared" si="10"/>
        <v>0</v>
      </c>
      <c r="H47" s="11">
        <f t="shared" si="10"/>
        <v>0</v>
      </c>
      <c r="I47" s="11">
        <f t="shared" si="10"/>
        <v>0</v>
      </c>
      <c r="J47" s="11">
        <f t="shared" si="10"/>
        <v>0</v>
      </c>
      <c r="K47" s="11">
        <f t="shared" si="10"/>
        <v>0</v>
      </c>
      <c r="L47" s="11">
        <f t="shared" si="10"/>
        <v>0</v>
      </c>
      <c r="M47" s="11">
        <f t="shared" si="10"/>
        <v>0</v>
      </c>
      <c r="N47" s="11">
        <f t="shared" si="10"/>
        <v>0</v>
      </c>
      <c r="O47" s="11">
        <f t="shared" si="10"/>
        <v>0</v>
      </c>
      <c r="P47" s="11">
        <f t="shared" si="10"/>
        <v>0</v>
      </c>
      <c r="Q47" s="11">
        <f t="shared" si="10"/>
        <v>0</v>
      </c>
      <c r="R47" s="11">
        <f t="shared" si="10"/>
        <v>0</v>
      </c>
      <c r="S47" s="11">
        <f t="shared" si="10"/>
        <v>1.0677717780471576E-2</v>
      </c>
      <c r="T47" s="11">
        <f t="shared" si="10"/>
        <v>5.0419894532246691E-2</v>
      </c>
      <c r="U47" s="11">
        <f t="shared" si="10"/>
        <v>8.4975793020435911E-2</v>
      </c>
      <c r="V47" s="15">
        <f t="shared" si="10"/>
        <v>0.13860684618700306</v>
      </c>
      <c r="W47" s="25">
        <f t="shared" si="10"/>
        <v>0.17790455055327667</v>
      </c>
      <c r="X47" s="19">
        <f t="shared" si="10"/>
        <v>0.1949713988226881</v>
      </c>
      <c r="Y47" s="11">
        <f t="shared" si="10"/>
        <v>0.20720402235499144</v>
      </c>
      <c r="Z47" s="11">
        <f t="shared" si="10"/>
        <v>0.19101312065665002</v>
      </c>
      <c r="AA47" s="11">
        <f t="shared" si="10"/>
        <v>0.17548993311327485</v>
      </c>
      <c r="AB47" s="11">
        <f t="shared" si="10"/>
        <v>0.17959517584416934</v>
      </c>
      <c r="AC47" s="11">
        <f t="shared" si="10"/>
        <v>0.20046519289449438</v>
      </c>
      <c r="AD47" s="11">
        <f t="shared" si="10"/>
        <v>0.20872163360830415</v>
      </c>
      <c r="AE47" s="11">
        <f t="shared" si="10"/>
        <v>0.23095304002598099</v>
      </c>
      <c r="AF47" s="11">
        <f t="shared" si="10"/>
        <v>0.22576303400338646</v>
      </c>
      <c r="AG47" s="25">
        <f t="shared" si="10"/>
        <v>0.21995545024294128</v>
      </c>
      <c r="AH47" s="11">
        <f t="shared" si="10"/>
        <v>0.21995353731985742</v>
      </c>
      <c r="AI47" s="11">
        <f t="shared" si="10"/>
        <v>0.23561989186676147</v>
      </c>
      <c r="AJ47" s="11">
        <f t="shared" si="10"/>
        <v>0.26769770271463073</v>
      </c>
      <c r="AK47" s="11">
        <f t="shared" si="10"/>
        <v>0.31355825823885958</v>
      </c>
      <c r="AL47" s="11">
        <f t="shared" si="10"/>
        <v>0.3574501109399344</v>
      </c>
      <c r="AM47" s="11">
        <f t="shared" si="10"/>
        <v>0.38647806444839</v>
      </c>
      <c r="AN47" s="11">
        <f t="shared" si="10"/>
        <v>0.41187073493206922</v>
      </c>
      <c r="AO47" s="11">
        <f t="shared" si="10"/>
        <v>0.43509728532936887</v>
      </c>
      <c r="AP47" s="11">
        <f t="shared" si="10"/>
        <v>0.45566676749792734</v>
      </c>
      <c r="AQ47" s="25">
        <f t="shared" si="10"/>
        <v>0.47248431932859108</v>
      </c>
    </row>
    <row r="48" spans="2:43" ht="15.75" thickBot="1" x14ac:dyDescent="0.3">
      <c r="B48" s="3" t="s">
        <v>7</v>
      </c>
      <c r="C48" s="12">
        <f>SUM(C41:C47)</f>
        <v>0.93456483333009766</v>
      </c>
      <c r="D48" s="12">
        <f t="shared" ref="D48:AQ48" si="11">SUM(D41:D47)</f>
        <v>0.92338748071832555</v>
      </c>
      <c r="E48" s="12">
        <f t="shared" si="11"/>
        <v>0.93014354989539849</v>
      </c>
      <c r="F48" s="12">
        <f t="shared" si="11"/>
        <v>0.92282022284432419</v>
      </c>
      <c r="G48" s="12">
        <f t="shared" si="11"/>
        <v>0.96163210316123748</v>
      </c>
      <c r="H48" s="12">
        <f t="shared" si="11"/>
        <v>0.93760570004703336</v>
      </c>
      <c r="I48" s="12">
        <f t="shared" si="11"/>
        <v>0.93858957691402134</v>
      </c>
      <c r="J48" s="12">
        <f t="shared" si="11"/>
        <v>0.94800328611216866</v>
      </c>
      <c r="K48" s="12">
        <f t="shared" si="11"/>
        <v>0.95105230356201154</v>
      </c>
      <c r="L48" s="12">
        <f t="shared" si="11"/>
        <v>0.91928112401708373</v>
      </c>
      <c r="M48" s="12">
        <f t="shared" si="11"/>
        <v>0.93892797498489855</v>
      </c>
      <c r="N48" s="12">
        <f t="shared" si="11"/>
        <v>0.96576417398534531</v>
      </c>
      <c r="O48" s="12">
        <f t="shared" si="11"/>
        <v>0.94200077408191607</v>
      </c>
      <c r="P48" s="12">
        <f t="shared" si="11"/>
        <v>1</v>
      </c>
      <c r="Q48" s="12">
        <f t="shared" si="11"/>
        <v>1</v>
      </c>
      <c r="R48" s="12">
        <f t="shared" si="11"/>
        <v>1</v>
      </c>
      <c r="S48" s="12">
        <f t="shared" si="11"/>
        <v>1</v>
      </c>
      <c r="T48" s="12">
        <f t="shared" si="11"/>
        <v>0.99999999999999989</v>
      </c>
      <c r="U48" s="12">
        <f t="shared" si="11"/>
        <v>1.0000000000000002</v>
      </c>
      <c r="V48" s="16">
        <f t="shared" si="11"/>
        <v>1.0000000000000002</v>
      </c>
      <c r="W48" s="26">
        <f t="shared" si="11"/>
        <v>1</v>
      </c>
      <c r="X48" s="20">
        <f t="shared" si="11"/>
        <v>1</v>
      </c>
      <c r="Y48" s="12">
        <f t="shared" si="11"/>
        <v>1</v>
      </c>
      <c r="Z48" s="12">
        <f t="shared" si="11"/>
        <v>1.0000000000000002</v>
      </c>
      <c r="AA48" s="12">
        <f t="shared" si="11"/>
        <v>0.99999999999999989</v>
      </c>
      <c r="AB48" s="12">
        <f t="shared" si="11"/>
        <v>1</v>
      </c>
      <c r="AC48" s="12">
        <f t="shared" si="11"/>
        <v>1</v>
      </c>
      <c r="AD48" s="12">
        <f t="shared" si="11"/>
        <v>1</v>
      </c>
      <c r="AE48" s="12">
        <f t="shared" si="11"/>
        <v>0.99999999999999978</v>
      </c>
      <c r="AF48" s="12">
        <f t="shared" si="11"/>
        <v>1</v>
      </c>
      <c r="AG48" s="26">
        <f t="shared" si="11"/>
        <v>1</v>
      </c>
      <c r="AH48" s="12">
        <f t="shared" si="11"/>
        <v>1</v>
      </c>
      <c r="AI48" s="12">
        <f t="shared" si="11"/>
        <v>1</v>
      </c>
      <c r="AJ48" s="12">
        <f t="shared" si="11"/>
        <v>1.0000000000000002</v>
      </c>
      <c r="AK48" s="12">
        <f t="shared" si="11"/>
        <v>1.0000000000000002</v>
      </c>
      <c r="AL48" s="12">
        <f t="shared" si="11"/>
        <v>1</v>
      </c>
      <c r="AM48" s="12">
        <f t="shared" si="11"/>
        <v>1</v>
      </c>
      <c r="AN48" s="12">
        <f t="shared" si="11"/>
        <v>1</v>
      </c>
      <c r="AO48" s="12">
        <f t="shared" si="11"/>
        <v>1</v>
      </c>
      <c r="AP48" s="12">
        <f t="shared" si="11"/>
        <v>1</v>
      </c>
      <c r="AQ48" s="26">
        <f t="shared" si="11"/>
        <v>1</v>
      </c>
    </row>
    <row r="50" spans="2:43" x14ac:dyDescent="0.25">
      <c r="B50" s="8" t="s">
        <v>29</v>
      </c>
    </row>
    <row r="51" spans="2:43" ht="7.5" customHeight="1" thickBot="1" x14ac:dyDescent="0.3"/>
    <row r="52" spans="2:43" x14ac:dyDescent="0.25">
      <c r="B52" s="60" t="s">
        <v>24</v>
      </c>
      <c r="C52" s="57" t="s">
        <v>9</v>
      </c>
      <c r="D52" s="57" t="s">
        <v>10</v>
      </c>
      <c r="E52" s="57" t="s">
        <v>11</v>
      </c>
      <c r="F52" s="57" t="s">
        <v>12</v>
      </c>
      <c r="G52" s="57" t="s">
        <v>13</v>
      </c>
      <c r="H52" s="57" t="s">
        <v>14</v>
      </c>
      <c r="I52" s="57" t="s">
        <v>15</v>
      </c>
      <c r="J52" s="57" t="s">
        <v>16</v>
      </c>
      <c r="K52" s="57" t="s">
        <v>17</v>
      </c>
      <c r="L52" s="57" t="s">
        <v>18</v>
      </c>
      <c r="M52" s="57" t="s">
        <v>19</v>
      </c>
      <c r="N52" s="57" t="s">
        <v>20</v>
      </c>
      <c r="O52" s="57" t="s">
        <v>21</v>
      </c>
      <c r="P52" s="57" t="s">
        <v>22</v>
      </c>
      <c r="Q52" s="57" t="s">
        <v>23</v>
      </c>
      <c r="R52" s="56">
        <v>2015</v>
      </c>
      <c r="S52" s="56">
        <v>2016</v>
      </c>
      <c r="T52" s="56">
        <v>2017</v>
      </c>
      <c r="U52" s="56">
        <v>2018</v>
      </c>
      <c r="V52" s="58">
        <v>2019</v>
      </c>
      <c r="W52" s="21">
        <v>2020</v>
      </c>
      <c r="X52" s="59">
        <v>2021</v>
      </c>
      <c r="Y52" s="56">
        <v>2022</v>
      </c>
      <c r="Z52" s="56">
        <v>2023</v>
      </c>
      <c r="AA52" s="56">
        <v>2024</v>
      </c>
      <c r="AB52" s="56">
        <v>2025</v>
      </c>
      <c r="AC52" s="56">
        <v>2026</v>
      </c>
      <c r="AD52" s="56">
        <v>2027</v>
      </c>
      <c r="AE52" s="56">
        <v>2028</v>
      </c>
      <c r="AF52" s="56">
        <v>2029</v>
      </c>
      <c r="AG52" s="21">
        <v>2030</v>
      </c>
      <c r="AH52" s="56">
        <v>2031</v>
      </c>
      <c r="AI52" s="56">
        <v>2032</v>
      </c>
      <c r="AJ52" s="56">
        <v>2033</v>
      </c>
      <c r="AK52" s="56">
        <v>2034</v>
      </c>
      <c r="AL52" s="56">
        <v>2035</v>
      </c>
      <c r="AM52" s="56">
        <v>2036</v>
      </c>
      <c r="AN52" s="56">
        <v>2037</v>
      </c>
      <c r="AO52" s="56">
        <v>2038</v>
      </c>
      <c r="AP52" s="56">
        <v>2039</v>
      </c>
      <c r="AQ52" s="21">
        <v>2040</v>
      </c>
    </row>
    <row r="53" spans="2:43" x14ac:dyDescent="0.25">
      <c r="B53" s="1" t="s">
        <v>0</v>
      </c>
      <c r="C53" s="4">
        <v>94.816000000000003</v>
      </c>
      <c r="D53" s="4">
        <v>95.234999999999999</v>
      </c>
      <c r="E53" s="4">
        <v>92.441999999999993</v>
      </c>
      <c r="F53" s="4">
        <v>93.799000000000007</v>
      </c>
      <c r="G53" s="4">
        <v>90.501999999999995</v>
      </c>
      <c r="H53" s="4">
        <v>82.179000000000002</v>
      </c>
      <c r="I53" s="4">
        <v>74.906999999999996</v>
      </c>
      <c r="J53" s="4">
        <v>66.838999999999999</v>
      </c>
      <c r="K53" s="4">
        <v>63.444000000000003</v>
      </c>
      <c r="L53" s="4">
        <v>54.758000000000003</v>
      </c>
      <c r="M53" s="4">
        <v>52.106999999999999</v>
      </c>
      <c r="N53" s="4">
        <v>40.012999999999998</v>
      </c>
      <c r="O53" s="4">
        <v>33.228000000000002</v>
      </c>
      <c r="P53" s="4">
        <v>32</v>
      </c>
      <c r="Q53" s="4">
        <v>31</v>
      </c>
      <c r="R53" s="4">
        <v>33</v>
      </c>
      <c r="S53" s="42">
        <v>34.731647082134835</v>
      </c>
      <c r="T53" s="42">
        <v>35.938332857725662</v>
      </c>
      <c r="U53" s="42">
        <v>34.177901157426518</v>
      </c>
      <c r="V53" s="43">
        <v>30.191799423358937</v>
      </c>
      <c r="W53" s="44">
        <v>27.500219211024856</v>
      </c>
      <c r="X53" s="45">
        <v>26.214962730330683</v>
      </c>
      <c r="Y53" s="42">
        <v>25.696660090939154</v>
      </c>
      <c r="Z53" s="42">
        <v>24.70427932056452</v>
      </c>
      <c r="AA53" s="42">
        <v>23.189819116083168</v>
      </c>
      <c r="AB53" s="42">
        <v>20.625595455121289</v>
      </c>
      <c r="AC53" s="42">
        <v>18.769490563918758</v>
      </c>
      <c r="AD53" s="42">
        <v>16.562272250830613</v>
      </c>
      <c r="AE53" s="42">
        <v>15.436077672460639</v>
      </c>
      <c r="AF53" s="42">
        <v>14.041257523933158</v>
      </c>
      <c r="AG53" s="44">
        <v>12.601915329867776</v>
      </c>
      <c r="AH53" s="42">
        <v>11.148541271182602</v>
      </c>
      <c r="AI53" s="42">
        <v>9.7071896006762337</v>
      </c>
      <c r="AJ53" s="42">
        <v>7.9351227931418045</v>
      </c>
      <c r="AK53" s="42">
        <v>7.0911010627222222</v>
      </c>
      <c r="AL53" s="42">
        <v>6.3011944623611109</v>
      </c>
      <c r="AM53" s="42">
        <v>5.4833846953402778</v>
      </c>
      <c r="AN53" s="42">
        <v>4.5965218938402774</v>
      </c>
      <c r="AO53" s="42">
        <v>3.8597862233819442</v>
      </c>
      <c r="AP53" s="42">
        <v>3.1898941815694437</v>
      </c>
      <c r="AQ53" s="44">
        <v>2.6353103730972216</v>
      </c>
    </row>
    <row r="54" spans="2:43" x14ac:dyDescent="0.25">
      <c r="B54" s="38" t="s">
        <v>1</v>
      </c>
      <c r="C54" s="39">
        <v>0</v>
      </c>
      <c r="D54" s="39">
        <v>0</v>
      </c>
      <c r="E54" s="39">
        <v>0</v>
      </c>
      <c r="F54" s="39">
        <v>0</v>
      </c>
      <c r="G54" s="39">
        <v>0</v>
      </c>
      <c r="H54" s="39">
        <v>0</v>
      </c>
      <c r="I54" s="39">
        <v>0</v>
      </c>
      <c r="J54" s="39">
        <v>0</v>
      </c>
      <c r="K54" s="39">
        <v>0</v>
      </c>
      <c r="L54" s="39">
        <v>0</v>
      </c>
      <c r="M54" s="39">
        <v>0</v>
      </c>
      <c r="N54" s="39">
        <v>0</v>
      </c>
      <c r="O54" s="39">
        <v>0</v>
      </c>
      <c r="P54" s="39">
        <v>0</v>
      </c>
      <c r="Q54" s="39">
        <v>0</v>
      </c>
      <c r="R54" s="39">
        <v>0</v>
      </c>
      <c r="S54" s="46">
        <v>0</v>
      </c>
      <c r="T54" s="46">
        <v>0</v>
      </c>
      <c r="U54" s="46">
        <v>0</v>
      </c>
      <c r="V54" s="47">
        <v>0</v>
      </c>
      <c r="W54" s="48">
        <v>0</v>
      </c>
      <c r="X54" s="49">
        <v>0.5678037165984744</v>
      </c>
      <c r="Y54" s="46">
        <v>1.1356278139862619</v>
      </c>
      <c r="Z54" s="46">
        <v>2.1271784639836611</v>
      </c>
      <c r="AA54" s="46">
        <v>4.2591869262547322</v>
      </c>
      <c r="AB54" s="46">
        <v>6.3948093000032635</v>
      </c>
      <c r="AC54" s="46">
        <v>8.5254811241728792</v>
      </c>
      <c r="AD54" s="46">
        <v>11.368415142842338</v>
      </c>
      <c r="AE54" s="46">
        <v>12.776248681299622</v>
      </c>
      <c r="AF54" s="46">
        <v>14.213739556984128</v>
      </c>
      <c r="AG54" s="48">
        <v>14.914240281200406</v>
      </c>
      <c r="AH54" s="46">
        <v>15.936975626646957</v>
      </c>
      <c r="AI54" s="46">
        <v>15.92751620434489</v>
      </c>
      <c r="AJ54" s="46">
        <v>15.944401812166982</v>
      </c>
      <c r="AK54" s="46">
        <v>15.94554494048419</v>
      </c>
      <c r="AL54" s="46">
        <v>15.951109481385657</v>
      </c>
      <c r="AM54" s="46">
        <v>15.950735532806421</v>
      </c>
      <c r="AN54" s="46">
        <v>15.950735532806421</v>
      </c>
      <c r="AO54" s="46">
        <v>15.950735532806421</v>
      </c>
      <c r="AP54" s="46">
        <v>15.950735532806421</v>
      </c>
      <c r="AQ54" s="48">
        <v>15.950735532806421</v>
      </c>
    </row>
    <row r="55" spans="2:43" x14ac:dyDescent="0.25">
      <c r="B55" s="40" t="s">
        <v>2</v>
      </c>
      <c r="C55" s="41">
        <v>0</v>
      </c>
      <c r="D55" s="41">
        <v>0</v>
      </c>
      <c r="E55" s="41">
        <v>0</v>
      </c>
      <c r="F55" s="41">
        <v>0</v>
      </c>
      <c r="G55" s="41">
        <v>0</v>
      </c>
      <c r="H55" s="41">
        <v>0</v>
      </c>
      <c r="I55" s="41">
        <v>0</v>
      </c>
      <c r="J55" s="41">
        <v>0</v>
      </c>
      <c r="K55" s="41">
        <v>0</v>
      </c>
      <c r="L55" s="41">
        <v>0</v>
      </c>
      <c r="M55" s="41">
        <v>0</v>
      </c>
      <c r="N55" s="41">
        <v>0</v>
      </c>
      <c r="O55" s="41">
        <v>0</v>
      </c>
      <c r="P55" s="41">
        <v>0</v>
      </c>
      <c r="Q55" s="41">
        <v>0</v>
      </c>
      <c r="R55" s="41">
        <v>0</v>
      </c>
      <c r="S55" s="50">
        <v>0.14097988061494118</v>
      </c>
      <c r="T55" s="50">
        <v>0.17336715048594117</v>
      </c>
      <c r="U55" s="50">
        <v>0.19622875274782353</v>
      </c>
      <c r="V55" s="51">
        <v>0.21585162802260591</v>
      </c>
      <c r="W55" s="52">
        <v>0.23527827454464043</v>
      </c>
      <c r="X55" s="53">
        <v>0.23527827454464043</v>
      </c>
      <c r="Y55" s="50">
        <v>0.23527827454464043</v>
      </c>
      <c r="Z55" s="50">
        <v>0.23527827454464043</v>
      </c>
      <c r="AA55" s="50">
        <v>0.23527827454464043</v>
      </c>
      <c r="AB55" s="50">
        <v>0.23527827454464043</v>
      </c>
      <c r="AC55" s="50">
        <v>0.23527827454464043</v>
      </c>
      <c r="AD55" s="50">
        <v>0.23527827454464043</v>
      </c>
      <c r="AE55" s="50">
        <v>0.23527827454464043</v>
      </c>
      <c r="AF55" s="50">
        <v>0.23527827454464043</v>
      </c>
      <c r="AG55" s="52">
        <v>0.23527827454464043</v>
      </c>
      <c r="AH55" s="50">
        <v>0.23527827454464043</v>
      </c>
      <c r="AI55" s="50">
        <v>0.23527827454464043</v>
      </c>
      <c r="AJ55" s="50">
        <v>0.23527827454464043</v>
      </c>
      <c r="AK55" s="50">
        <v>0.23527827454464043</v>
      </c>
      <c r="AL55" s="50">
        <v>0.23527827454464043</v>
      </c>
      <c r="AM55" s="50">
        <v>0.23527827454464043</v>
      </c>
      <c r="AN55" s="50">
        <v>0.23527827454464043</v>
      </c>
      <c r="AO55" s="50">
        <v>0.23527827454464043</v>
      </c>
      <c r="AP55" s="50">
        <v>0.23527827454464043</v>
      </c>
      <c r="AQ55" s="52">
        <v>0.23527827454464043</v>
      </c>
    </row>
    <row r="56" spans="2:43" x14ac:dyDescent="0.25">
      <c r="B56" s="1" t="s">
        <v>3</v>
      </c>
      <c r="C56" s="4">
        <v>1.2</v>
      </c>
      <c r="D56" s="4">
        <v>1.375</v>
      </c>
      <c r="E56" s="4">
        <v>3.4289999999999998</v>
      </c>
      <c r="F56" s="4">
        <v>5.1609999999999996</v>
      </c>
      <c r="G56" s="4">
        <v>7.069</v>
      </c>
      <c r="H56" s="4">
        <v>9.2880000000000003</v>
      </c>
      <c r="I56" s="4">
        <v>13.113</v>
      </c>
      <c r="J56" s="4">
        <v>20.085000000000001</v>
      </c>
      <c r="K56" s="4">
        <v>26.189</v>
      </c>
      <c r="L56" s="4">
        <v>23.727</v>
      </c>
      <c r="M56" s="4">
        <v>25.356999999999999</v>
      </c>
      <c r="N56" s="4">
        <v>21.864999999999998</v>
      </c>
      <c r="O56" s="4">
        <v>27.858000000000001</v>
      </c>
      <c r="P56" s="4">
        <v>29</v>
      </c>
      <c r="Q56" s="4">
        <v>25</v>
      </c>
      <c r="R56" s="4">
        <v>29</v>
      </c>
      <c r="S56" s="42">
        <v>29.84363254820224</v>
      </c>
      <c r="T56" s="42">
        <v>29.93</v>
      </c>
      <c r="U56" s="42">
        <v>29.93</v>
      </c>
      <c r="V56" s="43">
        <v>29.93</v>
      </c>
      <c r="W56" s="44">
        <v>29.93</v>
      </c>
      <c r="X56" s="45">
        <v>29.93</v>
      </c>
      <c r="Y56" s="42">
        <v>29.93</v>
      </c>
      <c r="Z56" s="42">
        <v>29.93</v>
      </c>
      <c r="AA56" s="42">
        <v>29.93</v>
      </c>
      <c r="AB56" s="42">
        <v>29.93</v>
      </c>
      <c r="AC56" s="42">
        <v>29.93</v>
      </c>
      <c r="AD56" s="42">
        <v>29.93</v>
      </c>
      <c r="AE56" s="42">
        <v>29.93</v>
      </c>
      <c r="AF56" s="42">
        <v>29.93</v>
      </c>
      <c r="AG56" s="44">
        <v>29.93</v>
      </c>
      <c r="AH56" s="42">
        <v>29.93</v>
      </c>
      <c r="AI56" s="42">
        <v>29.93</v>
      </c>
      <c r="AJ56" s="42">
        <v>29.130967597091075</v>
      </c>
      <c r="AK56" s="42">
        <v>27.707572813095581</v>
      </c>
      <c r="AL56" s="42">
        <v>25.446645863852059</v>
      </c>
      <c r="AM56" s="42">
        <v>23.838300558607585</v>
      </c>
      <c r="AN56" s="42">
        <v>23.123151541849353</v>
      </c>
      <c r="AO56" s="42">
        <v>22.429456995593871</v>
      </c>
      <c r="AP56" s="42">
        <v>21.756573285726052</v>
      </c>
      <c r="AQ56" s="44">
        <v>21.103876087154269</v>
      </c>
    </row>
    <row r="57" spans="2:43" x14ac:dyDescent="0.25">
      <c r="B57" s="1" t="s">
        <v>4</v>
      </c>
      <c r="C57" s="4">
        <v>0.26100000000000001</v>
      </c>
      <c r="D57" s="4">
        <v>0.36599999999999999</v>
      </c>
      <c r="E57" s="4">
        <v>0.61</v>
      </c>
      <c r="F57" s="4">
        <v>0.59199999999999997</v>
      </c>
      <c r="G57" s="4">
        <v>2.3570000000000002</v>
      </c>
      <c r="H57" s="4">
        <v>2.2269999999999999</v>
      </c>
      <c r="I57" s="4">
        <v>3.6680000000000001</v>
      </c>
      <c r="J57" s="4">
        <v>7.6999999999999993</v>
      </c>
      <c r="K57" s="4">
        <v>9.5569999999999986</v>
      </c>
      <c r="L57" s="4">
        <v>7.2330000000000005</v>
      </c>
      <c r="M57" s="4">
        <v>9.5449999999999999</v>
      </c>
      <c r="N57" s="4">
        <v>6.2640000000000002</v>
      </c>
      <c r="O57" s="4">
        <v>8.0920000000000005</v>
      </c>
      <c r="P57" s="4">
        <v>11</v>
      </c>
      <c r="Q57" s="4">
        <v>7</v>
      </c>
      <c r="R57" s="4">
        <v>3.5</v>
      </c>
      <c r="S57" s="42">
        <v>3.9339441397752841</v>
      </c>
      <c r="T57" s="42">
        <v>2.2601880126250058</v>
      </c>
      <c r="U57" s="42">
        <v>1.4719286119937556</v>
      </c>
      <c r="V57" s="43">
        <v>1.0515821813940678</v>
      </c>
      <c r="W57" s="44">
        <v>0.99900307232436414</v>
      </c>
      <c r="X57" s="45">
        <v>0.9490529187081459</v>
      </c>
      <c r="Y57" s="42">
        <v>0.90160027277273869</v>
      </c>
      <c r="Z57" s="42">
        <v>0.85652025913410157</v>
      </c>
      <c r="AA57" s="42">
        <v>0.81369424617739639</v>
      </c>
      <c r="AB57" s="42">
        <v>0.77300953386852667</v>
      </c>
      <c r="AC57" s="42">
        <v>0.73435905717510008</v>
      </c>
      <c r="AD57" s="42">
        <v>0.69764110431634518</v>
      </c>
      <c r="AE57" s="42">
        <v>0.66275904910052796</v>
      </c>
      <c r="AF57" s="42">
        <v>0.62962109664550159</v>
      </c>
      <c r="AG57" s="44">
        <v>0.59814004181322644</v>
      </c>
      <c r="AH57" s="42">
        <v>0.56823303972256511</v>
      </c>
      <c r="AI57" s="42">
        <v>0.53982138773643684</v>
      </c>
      <c r="AJ57" s="42">
        <v>0.5128303183496149</v>
      </c>
      <c r="AK57" s="42">
        <v>0.48718880243213414</v>
      </c>
      <c r="AL57" s="42">
        <v>0.4628293623105274</v>
      </c>
      <c r="AM57" s="42">
        <v>0.43968789419500098</v>
      </c>
      <c r="AN57" s="42">
        <v>0.41770349948525098</v>
      </c>
      <c r="AO57" s="42">
        <v>0.39681832451098836</v>
      </c>
      <c r="AP57" s="42">
        <v>0.37697740828543891</v>
      </c>
      <c r="AQ57" s="44">
        <v>0.35812853787116694</v>
      </c>
    </row>
    <row r="58" spans="2:43" x14ac:dyDescent="0.25">
      <c r="B58" s="1" t="s">
        <v>5</v>
      </c>
      <c r="C58" s="4">
        <v>0</v>
      </c>
      <c r="D58" s="4">
        <v>0</v>
      </c>
      <c r="E58" s="4">
        <v>0</v>
      </c>
      <c r="F58" s="4">
        <v>0</v>
      </c>
      <c r="G58" s="4">
        <v>0</v>
      </c>
      <c r="H58" s="4">
        <v>0</v>
      </c>
      <c r="I58" s="4">
        <v>0</v>
      </c>
      <c r="J58" s="4">
        <v>0</v>
      </c>
      <c r="K58" s="4">
        <v>0</v>
      </c>
      <c r="L58" s="4">
        <v>6.4050000000000002</v>
      </c>
      <c r="M58" s="4">
        <v>18.687999999999999</v>
      </c>
      <c r="N58" s="4">
        <v>24.779</v>
      </c>
      <c r="O58" s="4">
        <v>13.573</v>
      </c>
      <c r="P58" s="4">
        <v>9</v>
      </c>
      <c r="Q58" s="4">
        <v>11</v>
      </c>
      <c r="R58" s="4">
        <v>12.5</v>
      </c>
      <c r="S58" s="42">
        <v>14.210014931011235</v>
      </c>
      <c r="T58" s="42">
        <v>5.84</v>
      </c>
      <c r="U58" s="42">
        <v>4.38</v>
      </c>
      <c r="V58" s="43">
        <v>3.2850000000000001</v>
      </c>
      <c r="W58" s="44">
        <v>2.92</v>
      </c>
      <c r="X58" s="45">
        <v>2.92</v>
      </c>
      <c r="Y58" s="42">
        <v>2.92</v>
      </c>
      <c r="Z58" s="42">
        <v>2.92</v>
      </c>
      <c r="AA58" s="42">
        <v>2.92</v>
      </c>
      <c r="AB58" s="42">
        <v>2.92</v>
      </c>
      <c r="AC58" s="42">
        <v>2.92</v>
      </c>
      <c r="AD58" s="42">
        <v>2.92</v>
      </c>
      <c r="AE58" s="42">
        <v>2.92</v>
      </c>
      <c r="AF58" s="42">
        <v>2.92</v>
      </c>
      <c r="AG58" s="44">
        <v>2.92</v>
      </c>
      <c r="AH58" s="42">
        <v>2.92</v>
      </c>
      <c r="AI58" s="42">
        <v>2.92</v>
      </c>
      <c r="AJ58" s="42">
        <v>2.92</v>
      </c>
      <c r="AK58" s="42">
        <v>2.92</v>
      </c>
      <c r="AL58" s="42">
        <v>2.92</v>
      </c>
      <c r="AM58" s="42">
        <v>2.92</v>
      </c>
      <c r="AN58" s="42">
        <v>2.92</v>
      </c>
      <c r="AO58" s="42">
        <v>2.92</v>
      </c>
      <c r="AP58" s="42">
        <v>2.92</v>
      </c>
      <c r="AQ58" s="44">
        <v>2.92</v>
      </c>
    </row>
    <row r="59" spans="2:43" x14ac:dyDescent="0.25">
      <c r="B59" s="1" t="s">
        <v>6</v>
      </c>
      <c r="C59" s="4">
        <v>0</v>
      </c>
      <c r="D59" s="4">
        <v>0</v>
      </c>
      <c r="E59" s="4">
        <v>0</v>
      </c>
      <c r="F59" s="4">
        <v>0</v>
      </c>
      <c r="G59" s="4">
        <v>0</v>
      </c>
      <c r="H59" s="4">
        <v>0</v>
      </c>
      <c r="I59" s="4">
        <v>0</v>
      </c>
      <c r="J59" s="4">
        <v>0</v>
      </c>
      <c r="K59" s="4">
        <v>0</v>
      </c>
      <c r="L59" s="4">
        <v>0</v>
      </c>
      <c r="M59" s="4">
        <v>0</v>
      </c>
      <c r="N59" s="4">
        <v>0</v>
      </c>
      <c r="O59" s="4">
        <v>0</v>
      </c>
      <c r="P59" s="4">
        <v>0</v>
      </c>
      <c r="Q59" s="4">
        <v>0</v>
      </c>
      <c r="R59" s="4">
        <v>0</v>
      </c>
      <c r="S59" s="42">
        <v>1.7346931165493429</v>
      </c>
      <c r="T59" s="42">
        <v>5.5695227555032023</v>
      </c>
      <c r="U59" s="42">
        <v>7.6234048586840046</v>
      </c>
      <c r="V59" s="43">
        <v>11.578149185667653</v>
      </c>
      <c r="W59" s="44">
        <v>15.212927044779176</v>
      </c>
      <c r="X59" s="45">
        <v>15.274808401402277</v>
      </c>
      <c r="Y59" s="42">
        <v>14.620274781839827</v>
      </c>
      <c r="Z59" s="42">
        <v>14.668319412967719</v>
      </c>
      <c r="AA59" s="42">
        <v>13.603940019467718</v>
      </c>
      <c r="AB59" s="42">
        <v>14.905917177636905</v>
      </c>
      <c r="AC59" s="42">
        <v>13.346359169636282</v>
      </c>
      <c r="AD59" s="42">
        <v>11.054591324416826</v>
      </c>
      <c r="AE59" s="42">
        <v>9.5964607537000095</v>
      </c>
      <c r="AF59" s="42">
        <v>9.8638137092599596</v>
      </c>
      <c r="AG59" s="44">
        <v>11.935238953581219</v>
      </c>
      <c r="AH59" s="42">
        <v>12.79467332532862</v>
      </c>
      <c r="AI59" s="42">
        <v>13.741131047867889</v>
      </c>
      <c r="AJ59" s="42">
        <v>16.286342454401019</v>
      </c>
      <c r="AK59" s="42">
        <v>19.022584496753783</v>
      </c>
      <c r="AL59" s="42">
        <v>22.167132009944034</v>
      </c>
      <c r="AM59" s="42">
        <v>24.289937200159734</v>
      </c>
      <c r="AN59" s="42">
        <v>25.901144146636586</v>
      </c>
      <c r="AO59" s="42">
        <v>27.367351975201327</v>
      </c>
      <c r="AP59" s="42">
        <v>28.82950151347557</v>
      </c>
      <c r="AQ59" s="44">
        <v>29.941442412351115</v>
      </c>
    </row>
    <row r="60" spans="2:43" x14ac:dyDescent="0.25">
      <c r="B60" s="1" t="s">
        <v>7</v>
      </c>
      <c r="C60" s="4">
        <v>103.018</v>
      </c>
      <c r="D60" s="4">
        <v>105.02200000000001</v>
      </c>
      <c r="E60" s="4">
        <v>103.727</v>
      </c>
      <c r="F60" s="4">
        <v>107.878</v>
      </c>
      <c r="G60" s="4">
        <v>103.91500000000001</v>
      </c>
      <c r="H60" s="4">
        <v>99.929000000000002</v>
      </c>
      <c r="I60" s="4">
        <v>97.686999999999998</v>
      </c>
      <c r="J60" s="4">
        <v>99.813999999999993</v>
      </c>
      <c r="K60" s="4">
        <v>104.295</v>
      </c>
      <c r="L60" s="4">
        <v>100.212</v>
      </c>
      <c r="M60" s="4">
        <v>112.572</v>
      </c>
      <c r="N60" s="4">
        <v>96.215000000000003</v>
      </c>
      <c r="O60" s="4">
        <v>87.846000000000004</v>
      </c>
      <c r="P60" s="4">
        <v>81</v>
      </c>
      <c r="Q60" s="4">
        <v>74</v>
      </c>
      <c r="R60" s="4">
        <v>78</v>
      </c>
      <c r="S60" s="42">
        <v>84.594911698287859</v>
      </c>
      <c r="T60" s="42">
        <v>79.711410776339818</v>
      </c>
      <c r="U60" s="42">
        <v>77.779463380852093</v>
      </c>
      <c r="V60" s="43">
        <v>76.252382418443261</v>
      </c>
      <c r="W60" s="44">
        <v>76.797427602673039</v>
      </c>
      <c r="X60" s="45">
        <v>76.091906041584224</v>
      </c>
      <c r="Y60" s="42">
        <v>75.439441234082622</v>
      </c>
      <c r="Z60" s="42">
        <v>75.441575731194646</v>
      </c>
      <c r="AA60" s="42">
        <v>74.951918582527654</v>
      </c>
      <c r="AB60" s="42">
        <v>75.78460974117462</v>
      </c>
      <c r="AC60" s="42">
        <v>74.460968189447655</v>
      </c>
      <c r="AD60" s="42">
        <v>72.768198096950755</v>
      </c>
      <c r="AE60" s="42">
        <v>71.55682443110544</v>
      </c>
      <c r="AF60" s="42">
        <v>71.833710161367392</v>
      </c>
      <c r="AG60" s="44">
        <v>73.134812881007264</v>
      </c>
      <c r="AH60" s="42">
        <v>73.533701537425387</v>
      </c>
      <c r="AI60" s="42">
        <v>73.000936515170082</v>
      </c>
      <c r="AJ60" s="42">
        <v>72.964943249695139</v>
      </c>
      <c r="AK60" s="42">
        <v>73.40927039003256</v>
      </c>
      <c r="AL60" s="42">
        <v>73.484189454398035</v>
      </c>
      <c r="AM60" s="42">
        <v>73.157324155653669</v>
      </c>
      <c r="AN60" s="42">
        <v>73.144534889162529</v>
      </c>
      <c r="AO60" s="42">
        <v>73.159427326039193</v>
      </c>
      <c r="AP60" s="42">
        <v>73.258960196407571</v>
      </c>
      <c r="AQ60" s="44">
        <v>73.144771217824825</v>
      </c>
    </row>
    <row r="61" spans="2:43" x14ac:dyDescent="0.25">
      <c r="B61" s="2" t="s">
        <v>8</v>
      </c>
      <c r="C61" s="5">
        <v>1.418198761381506E-2</v>
      </c>
      <c r="D61" s="5">
        <v>1.6577479004399077E-2</v>
      </c>
      <c r="E61" s="5">
        <v>3.8938752687342731E-2</v>
      </c>
      <c r="F61" s="5">
        <v>5.3328760266226655E-2</v>
      </c>
      <c r="G61" s="5">
        <v>9.0708752345667124E-2</v>
      </c>
      <c r="H61" s="5">
        <v>0.11523181458835774</v>
      </c>
      <c r="I61" s="5">
        <v>0.17178334885911123</v>
      </c>
      <c r="J61" s="5">
        <v>0.27836776404111652</v>
      </c>
      <c r="K61" s="5">
        <v>0.34273934512680371</v>
      </c>
      <c r="L61" s="5">
        <v>0.3728595377799066</v>
      </c>
      <c r="M61" s="5">
        <v>0.47605088299044168</v>
      </c>
      <c r="N61" s="5">
        <v>0.54989346775450809</v>
      </c>
      <c r="O61" s="5">
        <v>0.56374792250073991</v>
      </c>
      <c r="P61" s="5">
        <v>0.60493827160493829</v>
      </c>
      <c r="Q61" s="5">
        <v>0.58108108108108103</v>
      </c>
      <c r="R61" s="5">
        <v>0.57692307692307687</v>
      </c>
      <c r="S61" s="6">
        <v>0.58776921374272739</v>
      </c>
      <c r="T61" s="6">
        <v>0.54696950340602435</v>
      </c>
      <c r="U61" s="6">
        <v>0.55805647897235777</v>
      </c>
      <c r="V61" s="14">
        <v>0.6012235934542185</v>
      </c>
      <c r="W61" s="22">
        <v>0.63884861314542096</v>
      </c>
      <c r="X61" s="18">
        <v>0.64492879562369687</v>
      </c>
      <c r="Y61" s="6">
        <v>0.64120139628975326</v>
      </c>
      <c r="Z61" s="6">
        <v>0.64122255140144313</v>
      </c>
      <c r="AA61" s="6">
        <v>0.63063941736994933</v>
      </c>
      <c r="AB61" s="6">
        <v>0.64035332341546825</v>
      </c>
      <c r="AC61" s="6">
        <v>0.63027273708565923</v>
      </c>
      <c r="AD61" s="6">
        <v>0.61293578232222523</v>
      </c>
      <c r="AE61" s="6">
        <v>0.60244735768432378</v>
      </c>
      <c r="AF61" s="6">
        <v>0.60338571832832633</v>
      </c>
      <c r="AG61" s="22">
        <v>0.62054413223473603</v>
      </c>
      <c r="AH61" s="6">
        <v>0.62845886170344445</v>
      </c>
      <c r="AI61" s="6">
        <v>0.6456212027610112</v>
      </c>
      <c r="AJ61" s="6">
        <v>0.66950151941694025</v>
      </c>
      <c r="AK61" s="6">
        <v>0.68298384994014449</v>
      </c>
      <c r="AL61" s="6">
        <v>0.69398067277796538</v>
      </c>
      <c r="AM61" s="6">
        <v>0.7037972786349278</v>
      </c>
      <c r="AN61" s="6">
        <v>0.71587028705994848</v>
      </c>
      <c r="AO61" s="6">
        <v>0.72599840152660378</v>
      </c>
      <c r="AP61" s="6">
        <v>0.73551483754378133</v>
      </c>
      <c r="AQ61" s="22">
        <v>0.74268394217272971</v>
      </c>
    </row>
    <row r="62" spans="2:43" x14ac:dyDescent="0.25">
      <c r="W62" s="23"/>
      <c r="AG62" s="23"/>
      <c r="AQ62" s="23"/>
    </row>
    <row r="63" spans="2:43" x14ac:dyDescent="0.25">
      <c r="B63" s="7" t="s">
        <v>26</v>
      </c>
      <c r="C63" s="9" t="s">
        <v>9</v>
      </c>
      <c r="D63" s="9" t="s">
        <v>10</v>
      </c>
      <c r="E63" s="9" t="s">
        <v>11</v>
      </c>
      <c r="F63" s="9" t="s">
        <v>12</v>
      </c>
      <c r="G63" s="9" t="s">
        <v>13</v>
      </c>
      <c r="H63" s="9" t="s">
        <v>14</v>
      </c>
      <c r="I63" s="9" t="s">
        <v>15</v>
      </c>
      <c r="J63" s="9" t="s">
        <v>16</v>
      </c>
      <c r="K63" s="9" t="s">
        <v>17</v>
      </c>
      <c r="L63" s="9" t="s">
        <v>18</v>
      </c>
      <c r="M63" s="9" t="s">
        <v>19</v>
      </c>
      <c r="N63" s="9" t="s">
        <v>20</v>
      </c>
      <c r="O63" s="9" t="s">
        <v>21</v>
      </c>
      <c r="P63" s="9" t="s">
        <v>22</v>
      </c>
      <c r="Q63" s="9" t="s">
        <v>23</v>
      </c>
      <c r="R63" s="10">
        <v>2015</v>
      </c>
      <c r="S63" s="10">
        <v>2016</v>
      </c>
      <c r="T63" s="10">
        <v>2017</v>
      </c>
      <c r="U63" s="10">
        <v>2018</v>
      </c>
      <c r="V63" s="13">
        <v>2019</v>
      </c>
      <c r="W63" s="24">
        <v>2020</v>
      </c>
      <c r="X63" s="17">
        <v>2021</v>
      </c>
      <c r="Y63" s="10">
        <v>2022</v>
      </c>
      <c r="Z63" s="10">
        <v>2023</v>
      </c>
      <c r="AA63" s="10">
        <v>2024</v>
      </c>
      <c r="AB63" s="10">
        <v>2025</v>
      </c>
      <c r="AC63" s="10">
        <v>2026</v>
      </c>
      <c r="AD63" s="10">
        <v>2027</v>
      </c>
      <c r="AE63" s="10">
        <v>2028</v>
      </c>
      <c r="AF63" s="10">
        <v>2029</v>
      </c>
      <c r="AG63" s="24">
        <v>2030</v>
      </c>
      <c r="AH63" s="10">
        <v>2031</v>
      </c>
      <c r="AI63" s="10">
        <v>2032</v>
      </c>
      <c r="AJ63" s="10">
        <v>2033</v>
      </c>
      <c r="AK63" s="10">
        <v>2034</v>
      </c>
      <c r="AL63" s="10">
        <v>2035</v>
      </c>
      <c r="AM63" s="10">
        <v>2036</v>
      </c>
      <c r="AN63" s="10">
        <v>2037</v>
      </c>
      <c r="AO63" s="10">
        <v>2038</v>
      </c>
      <c r="AP63" s="10">
        <v>2039</v>
      </c>
      <c r="AQ63" s="24">
        <v>2040</v>
      </c>
    </row>
    <row r="64" spans="2:43" x14ac:dyDescent="0.25">
      <c r="B64" s="3" t="s">
        <v>0</v>
      </c>
      <c r="C64" s="11">
        <f t="shared" ref="C64:AQ64" si="12">C53/C60</f>
        <v>0.92038284571628259</v>
      </c>
      <c r="D64" s="11">
        <f t="shared" si="12"/>
        <v>0.90681000171392656</v>
      </c>
      <c r="E64" s="11">
        <f t="shared" si="12"/>
        <v>0.89120479720805568</v>
      </c>
      <c r="F64" s="11">
        <f t="shared" si="12"/>
        <v>0.86949146257809751</v>
      </c>
      <c r="G64" s="11">
        <f t="shared" si="12"/>
        <v>0.87092335081557037</v>
      </c>
      <c r="H64" s="11">
        <f t="shared" si="12"/>
        <v>0.82237388545867562</v>
      </c>
      <c r="I64" s="11">
        <f t="shared" si="12"/>
        <v>0.76680622805491006</v>
      </c>
      <c r="J64" s="11">
        <f t="shared" si="12"/>
        <v>0.66963552207105215</v>
      </c>
      <c r="K64" s="11">
        <f t="shared" si="12"/>
        <v>0.60831295843520783</v>
      </c>
      <c r="L64" s="11">
        <f t="shared" si="12"/>
        <v>0.54642158623717718</v>
      </c>
      <c r="M64" s="11">
        <f t="shared" si="12"/>
        <v>0.46287709199445687</v>
      </c>
      <c r="N64" s="11">
        <f t="shared" si="12"/>
        <v>0.41587070623083716</v>
      </c>
      <c r="O64" s="11">
        <f t="shared" si="12"/>
        <v>0.37825285158117616</v>
      </c>
      <c r="P64" s="11">
        <f t="shared" si="12"/>
        <v>0.39506172839506171</v>
      </c>
      <c r="Q64" s="11">
        <f t="shared" si="12"/>
        <v>0.41891891891891891</v>
      </c>
      <c r="R64" s="11">
        <f t="shared" si="12"/>
        <v>0.42307692307692307</v>
      </c>
      <c r="S64" s="11">
        <f t="shared" si="12"/>
        <v>0.41056425717432105</v>
      </c>
      <c r="T64" s="11">
        <f t="shared" si="12"/>
        <v>0.45085556142726035</v>
      </c>
      <c r="U64" s="11">
        <f t="shared" si="12"/>
        <v>0.439420634596979</v>
      </c>
      <c r="V64" s="15">
        <f t="shared" si="12"/>
        <v>0.39594565396892317</v>
      </c>
      <c r="W64" s="25">
        <f t="shared" si="12"/>
        <v>0.35808776503951123</v>
      </c>
      <c r="X64" s="19">
        <f t="shared" si="12"/>
        <v>0.34451709904604316</v>
      </c>
      <c r="Y64" s="11">
        <f t="shared" si="12"/>
        <v>0.34062633114161661</v>
      </c>
      <c r="Z64" s="11">
        <f t="shared" si="12"/>
        <v>0.32746239830127843</v>
      </c>
      <c r="AA64" s="11">
        <f t="shared" si="12"/>
        <v>0.30939593748423461</v>
      </c>
      <c r="AB64" s="11">
        <f t="shared" si="12"/>
        <v>0.2721607398331059</v>
      </c>
      <c r="AC64" s="11">
        <f t="shared" si="12"/>
        <v>0.25207153519901054</v>
      </c>
      <c r="AD64" s="11">
        <f t="shared" si="12"/>
        <v>0.22760316572308573</v>
      </c>
      <c r="AE64" s="11">
        <f t="shared" si="12"/>
        <v>0.21571775711375257</v>
      </c>
      <c r="AF64" s="11">
        <f t="shared" si="12"/>
        <v>0.19546891692480939</v>
      </c>
      <c r="AG64" s="25">
        <f t="shared" si="12"/>
        <v>0.1723107619126818</v>
      </c>
      <c r="AH64" s="11">
        <f t="shared" si="12"/>
        <v>0.15161131614608697</v>
      </c>
      <c r="AI64" s="11">
        <f t="shared" si="12"/>
        <v>0.13297349409564102</v>
      </c>
      <c r="AJ64" s="11">
        <f t="shared" si="12"/>
        <v>0.10875253840720227</v>
      </c>
      <c r="AK64" s="11">
        <f t="shared" si="12"/>
        <v>9.6596806166936722E-2</v>
      </c>
      <c r="AL64" s="11">
        <f t="shared" si="12"/>
        <v>8.5748982320495395E-2</v>
      </c>
      <c r="AM64" s="11">
        <f t="shared" si="12"/>
        <v>7.4953325024211079E-2</v>
      </c>
      <c r="AN64" s="11">
        <f t="shared" si="12"/>
        <v>6.2841631309919252E-2</v>
      </c>
      <c r="AO64" s="11">
        <f t="shared" si="12"/>
        <v>5.2758562559280089E-2</v>
      </c>
      <c r="AP64" s="11">
        <f t="shared" si="12"/>
        <v>4.3542717136816088E-2</v>
      </c>
      <c r="AQ64" s="25">
        <f t="shared" si="12"/>
        <v>3.6028691172596307E-2</v>
      </c>
    </row>
    <row r="65" spans="2:43" x14ac:dyDescent="0.25">
      <c r="B65" s="28" t="s">
        <v>1</v>
      </c>
      <c r="C65" s="29">
        <f t="shared" ref="C65:AQ65" si="13">C54/C60</f>
        <v>0</v>
      </c>
      <c r="D65" s="29">
        <f t="shared" si="13"/>
        <v>0</v>
      </c>
      <c r="E65" s="29">
        <f t="shared" si="13"/>
        <v>0</v>
      </c>
      <c r="F65" s="29">
        <f t="shared" si="13"/>
        <v>0</v>
      </c>
      <c r="G65" s="29">
        <f t="shared" si="13"/>
        <v>0</v>
      </c>
      <c r="H65" s="29">
        <f t="shared" si="13"/>
        <v>0</v>
      </c>
      <c r="I65" s="29">
        <f t="shared" si="13"/>
        <v>0</v>
      </c>
      <c r="J65" s="29">
        <f t="shared" si="13"/>
        <v>0</v>
      </c>
      <c r="K65" s="29">
        <f t="shared" si="13"/>
        <v>0</v>
      </c>
      <c r="L65" s="29">
        <f t="shared" si="13"/>
        <v>0</v>
      </c>
      <c r="M65" s="29">
        <f t="shared" si="13"/>
        <v>0</v>
      </c>
      <c r="N65" s="29">
        <f t="shared" si="13"/>
        <v>0</v>
      </c>
      <c r="O65" s="29">
        <f t="shared" si="13"/>
        <v>0</v>
      </c>
      <c r="P65" s="29">
        <f t="shared" si="13"/>
        <v>0</v>
      </c>
      <c r="Q65" s="29">
        <f t="shared" si="13"/>
        <v>0</v>
      </c>
      <c r="R65" s="29">
        <f t="shared" si="13"/>
        <v>0</v>
      </c>
      <c r="S65" s="29">
        <f t="shared" si="13"/>
        <v>0</v>
      </c>
      <c r="T65" s="29">
        <f t="shared" si="13"/>
        <v>0</v>
      </c>
      <c r="U65" s="29">
        <f t="shared" si="13"/>
        <v>0</v>
      </c>
      <c r="V65" s="30">
        <f t="shared" si="13"/>
        <v>0</v>
      </c>
      <c r="W65" s="31">
        <f t="shared" si="13"/>
        <v>0</v>
      </c>
      <c r="X65" s="32">
        <f t="shared" si="13"/>
        <v>7.4620777180712189E-3</v>
      </c>
      <c r="Y65" s="29">
        <f t="shared" si="13"/>
        <v>1.5053502457189451E-2</v>
      </c>
      <c r="Z65" s="29">
        <f t="shared" si="13"/>
        <v>2.8196368426383296E-2</v>
      </c>
      <c r="AA65" s="29">
        <f t="shared" si="13"/>
        <v>5.682558908168641E-2</v>
      </c>
      <c r="AB65" s="29">
        <f t="shared" si="13"/>
        <v>8.4381371387189347E-2</v>
      </c>
      <c r="AC65" s="29">
        <f t="shared" si="13"/>
        <v>0.11449597462232676</v>
      </c>
      <c r="AD65" s="29">
        <f t="shared" si="13"/>
        <v>0.15622779511038509</v>
      </c>
      <c r="AE65" s="29">
        <f t="shared" si="13"/>
        <v>0.17854689308635449</v>
      </c>
      <c r="AF65" s="29">
        <f t="shared" si="13"/>
        <v>0.19787004632023539</v>
      </c>
      <c r="AG65" s="31">
        <f t="shared" si="13"/>
        <v>0.20392805688128804</v>
      </c>
      <c r="AH65" s="29">
        <f t="shared" si="13"/>
        <v>0.21673022428410929</v>
      </c>
      <c r="AI65" s="29">
        <f t="shared" si="13"/>
        <v>0.21818235442822087</v>
      </c>
      <c r="AJ65" s="29">
        <f t="shared" si="13"/>
        <v>0.21852140359519295</v>
      </c>
      <c r="AK65" s="29">
        <f t="shared" si="13"/>
        <v>0.21721432260208462</v>
      </c>
      <c r="AL65" s="29">
        <f t="shared" si="13"/>
        <v>0.21706859121422864</v>
      </c>
      <c r="AM65" s="29">
        <f t="shared" si="13"/>
        <v>0.21803333728921978</v>
      </c>
      <c r="AN65" s="29">
        <f t="shared" si="13"/>
        <v>0.21807146025300334</v>
      </c>
      <c r="AO65" s="29">
        <f t="shared" si="13"/>
        <v>0.21802706931700069</v>
      </c>
      <c r="AP65" s="29">
        <f t="shared" si="13"/>
        <v>0.2177308480770466</v>
      </c>
      <c r="AQ65" s="31">
        <f t="shared" si="13"/>
        <v>0.21807075567035678</v>
      </c>
    </row>
    <row r="66" spans="2:43" x14ac:dyDescent="0.25">
      <c r="B66" s="33" t="s">
        <v>2</v>
      </c>
      <c r="C66" s="34">
        <f t="shared" ref="C66:AQ66" si="14">C55/C60</f>
        <v>0</v>
      </c>
      <c r="D66" s="34">
        <f t="shared" si="14"/>
        <v>0</v>
      </c>
      <c r="E66" s="34">
        <f t="shared" si="14"/>
        <v>0</v>
      </c>
      <c r="F66" s="34">
        <f t="shared" si="14"/>
        <v>0</v>
      </c>
      <c r="G66" s="34">
        <f t="shared" si="14"/>
        <v>0</v>
      </c>
      <c r="H66" s="34">
        <f t="shared" si="14"/>
        <v>0</v>
      </c>
      <c r="I66" s="34">
        <f t="shared" si="14"/>
        <v>0</v>
      </c>
      <c r="J66" s="34">
        <f t="shared" si="14"/>
        <v>0</v>
      </c>
      <c r="K66" s="34">
        <f t="shared" si="14"/>
        <v>0</v>
      </c>
      <c r="L66" s="34">
        <f t="shared" si="14"/>
        <v>0</v>
      </c>
      <c r="M66" s="34">
        <f t="shared" si="14"/>
        <v>0</v>
      </c>
      <c r="N66" s="34">
        <f t="shared" si="14"/>
        <v>0</v>
      </c>
      <c r="O66" s="34">
        <f t="shared" si="14"/>
        <v>0</v>
      </c>
      <c r="P66" s="34">
        <f t="shared" si="14"/>
        <v>0</v>
      </c>
      <c r="Q66" s="34">
        <f t="shared" si="14"/>
        <v>0</v>
      </c>
      <c r="R66" s="34">
        <f t="shared" si="14"/>
        <v>0</v>
      </c>
      <c r="S66" s="34">
        <f t="shared" si="14"/>
        <v>1.6665290829518593E-3</v>
      </c>
      <c r="T66" s="34">
        <f t="shared" si="14"/>
        <v>2.1749351667151844E-3</v>
      </c>
      <c r="U66" s="34">
        <f t="shared" si="14"/>
        <v>2.5228864306632839E-3</v>
      </c>
      <c r="V66" s="35">
        <f t="shared" si="14"/>
        <v>2.8307525768584722E-3</v>
      </c>
      <c r="W66" s="36">
        <f t="shared" si="14"/>
        <v>3.0636218150678169E-3</v>
      </c>
      <c r="X66" s="37">
        <f t="shared" si="14"/>
        <v>3.092027612188619E-3</v>
      </c>
      <c r="Y66" s="34">
        <f t="shared" si="14"/>
        <v>3.1187701114406526E-3</v>
      </c>
      <c r="Z66" s="34">
        <f t="shared" si="14"/>
        <v>3.1186818708951523E-3</v>
      </c>
      <c r="AA66" s="34">
        <f t="shared" si="14"/>
        <v>3.1390560641297192E-3</v>
      </c>
      <c r="AB66" s="34">
        <f t="shared" si="14"/>
        <v>3.1045653642366271E-3</v>
      </c>
      <c r="AC66" s="34">
        <f t="shared" si="14"/>
        <v>3.1597530930034729E-3</v>
      </c>
      <c r="AD66" s="34">
        <f t="shared" si="14"/>
        <v>3.2332568443040701E-3</v>
      </c>
      <c r="AE66" s="34">
        <f t="shared" si="14"/>
        <v>3.2879921155691476E-3</v>
      </c>
      <c r="AF66" s="34">
        <f t="shared" si="14"/>
        <v>3.2753184266288188E-3</v>
      </c>
      <c r="AG66" s="36">
        <f t="shared" si="14"/>
        <v>3.2170489712942301E-3</v>
      </c>
      <c r="AH66" s="34">
        <f t="shared" si="14"/>
        <v>3.199597866359199E-3</v>
      </c>
      <c r="AI66" s="34">
        <f t="shared" si="14"/>
        <v>3.2229487151270728E-3</v>
      </c>
      <c r="AJ66" s="34">
        <f t="shared" si="14"/>
        <v>3.2245385806645367E-3</v>
      </c>
      <c r="AK66" s="34">
        <f t="shared" si="14"/>
        <v>3.2050212908339474E-3</v>
      </c>
      <c r="AL66" s="34">
        <f t="shared" si="14"/>
        <v>3.2017536873104749E-3</v>
      </c>
      <c r="AM66" s="34">
        <f t="shared" si="14"/>
        <v>3.2160590516412142E-3</v>
      </c>
      <c r="AN66" s="34">
        <f t="shared" si="14"/>
        <v>3.2166213771290309E-3</v>
      </c>
      <c r="AO66" s="34">
        <f t="shared" si="14"/>
        <v>3.2159665971154923E-3</v>
      </c>
      <c r="AP66" s="34">
        <f t="shared" si="14"/>
        <v>3.211597242355862E-3</v>
      </c>
      <c r="AQ66" s="36">
        <f t="shared" si="14"/>
        <v>3.2166109843174257E-3</v>
      </c>
    </row>
    <row r="67" spans="2:43" x14ac:dyDescent="0.25">
      <c r="B67" s="3" t="s">
        <v>3</v>
      </c>
      <c r="C67" s="11">
        <f t="shared" ref="C67:AQ67" si="15">C56/C60</f>
        <v>1.1648449785474383E-2</v>
      </c>
      <c r="D67" s="11">
        <f t="shared" si="15"/>
        <v>1.3092494905829253E-2</v>
      </c>
      <c r="E67" s="11">
        <f t="shared" si="15"/>
        <v>3.305793091480521E-2</v>
      </c>
      <c r="F67" s="11">
        <f t="shared" si="15"/>
        <v>4.7841079738222804E-2</v>
      </c>
      <c r="G67" s="11">
        <f t="shared" si="15"/>
        <v>6.8026752634364626E-2</v>
      </c>
      <c r="H67" s="11">
        <f t="shared" si="15"/>
        <v>9.2945991654074397E-2</v>
      </c>
      <c r="I67" s="11">
        <f t="shared" si="15"/>
        <v>0.13423485212976138</v>
      </c>
      <c r="J67" s="11">
        <f t="shared" si="15"/>
        <v>0.20122427715550928</v>
      </c>
      <c r="K67" s="11">
        <f t="shared" si="15"/>
        <v>0.25110503859245409</v>
      </c>
      <c r="L67" s="11">
        <f t="shared" si="15"/>
        <v>0.23676805173033169</v>
      </c>
      <c r="M67" s="11">
        <f t="shared" si="15"/>
        <v>0.22525139466297125</v>
      </c>
      <c r="N67" s="11">
        <f t="shared" si="15"/>
        <v>0.2272514680663098</v>
      </c>
      <c r="O67" s="11">
        <f t="shared" si="15"/>
        <v>0.31712314732600233</v>
      </c>
      <c r="P67" s="11">
        <f t="shared" si="15"/>
        <v>0.35802469135802467</v>
      </c>
      <c r="Q67" s="11">
        <f t="shared" si="15"/>
        <v>0.33783783783783783</v>
      </c>
      <c r="R67" s="11">
        <f t="shared" si="15"/>
        <v>0.37179487179487181</v>
      </c>
      <c r="S67" s="11">
        <f t="shared" si="15"/>
        <v>0.35278283231314317</v>
      </c>
      <c r="T67" s="11">
        <f t="shared" si="15"/>
        <v>0.37547949168758049</v>
      </c>
      <c r="U67" s="11">
        <f t="shared" si="15"/>
        <v>0.38480594618460978</v>
      </c>
      <c r="V67" s="15">
        <f t="shared" si="15"/>
        <v>0.39251232618222814</v>
      </c>
      <c r="W67" s="25">
        <f t="shared" si="15"/>
        <v>0.38972659546422417</v>
      </c>
      <c r="X67" s="19">
        <f t="shared" si="15"/>
        <v>0.39334012718308375</v>
      </c>
      <c r="Y67" s="11">
        <f t="shared" si="15"/>
        <v>0.39674206900776976</v>
      </c>
      <c r="Z67" s="11">
        <f t="shared" si="15"/>
        <v>0.39673084383395402</v>
      </c>
      <c r="AA67" s="11">
        <f t="shared" si="15"/>
        <v>0.3993226666645609</v>
      </c>
      <c r="AB67" s="11">
        <f t="shared" si="15"/>
        <v>0.39493506798041472</v>
      </c>
      <c r="AC67" s="11">
        <f t="shared" si="15"/>
        <v>0.40195555776081854</v>
      </c>
      <c r="AD67" s="11">
        <f t="shared" si="15"/>
        <v>0.41130604828394357</v>
      </c>
      <c r="AE67" s="11">
        <f t="shared" si="15"/>
        <v>0.41826898046344213</v>
      </c>
      <c r="AF67" s="11">
        <f t="shared" si="15"/>
        <v>0.41665674698919475</v>
      </c>
      <c r="AG67" s="25">
        <f t="shared" si="15"/>
        <v>0.4092442274884478</v>
      </c>
      <c r="AH67" s="11">
        <f t="shared" si="15"/>
        <v>0.4070242538350522</v>
      </c>
      <c r="AI67" s="11">
        <f t="shared" si="15"/>
        <v>0.40999474018775561</v>
      </c>
      <c r="AJ67" s="11">
        <f t="shared" si="15"/>
        <v>0.39924608037316317</v>
      </c>
      <c r="AK67" s="11">
        <f t="shared" si="15"/>
        <v>0.37743969754612477</v>
      </c>
      <c r="AL67" s="11">
        <f t="shared" si="15"/>
        <v>0.34628735858403176</v>
      </c>
      <c r="AM67" s="11">
        <f t="shared" si="15"/>
        <v>0.32584981522680989</v>
      </c>
      <c r="AN67" s="11">
        <f t="shared" si="15"/>
        <v>0.31612958612544817</v>
      </c>
      <c r="AO67" s="11">
        <f t="shared" si="15"/>
        <v>0.30658327730800444</v>
      </c>
      <c r="AP67" s="11">
        <f t="shared" si="15"/>
        <v>0.29698173748844631</v>
      </c>
      <c r="AQ67" s="25">
        <f t="shared" si="15"/>
        <v>0.28852200554851709</v>
      </c>
    </row>
    <row r="68" spans="2:43" x14ac:dyDescent="0.25">
      <c r="B68" s="3" t="s">
        <v>4</v>
      </c>
      <c r="C68" s="11">
        <f t="shared" ref="C68:AQ68" si="16">C57/C60</f>
        <v>2.5335378283406784E-3</v>
      </c>
      <c r="D68" s="11">
        <f t="shared" si="16"/>
        <v>3.4849840985698233E-3</v>
      </c>
      <c r="E68" s="11">
        <f t="shared" si="16"/>
        <v>5.8808217725375258E-3</v>
      </c>
      <c r="F68" s="11">
        <f t="shared" si="16"/>
        <v>5.4876805280038559E-3</v>
      </c>
      <c r="G68" s="11">
        <f t="shared" si="16"/>
        <v>2.2681999711302508E-2</v>
      </c>
      <c r="H68" s="11">
        <f t="shared" si="16"/>
        <v>2.2285822934283338E-2</v>
      </c>
      <c r="I68" s="11">
        <f t="shared" si="16"/>
        <v>3.7548496729349866E-2</v>
      </c>
      <c r="J68" s="11">
        <f t="shared" si="16"/>
        <v>7.7143486885607224E-2</v>
      </c>
      <c r="K68" s="11">
        <f t="shared" si="16"/>
        <v>9.163430653434966E-2</v>
      </c>
      <c r="L68" s="11">
        <f t="shared" si="16"/>
        <v>7.2176984792240453E-2</v>
      </c>
      <c r="M68" s="11">
        <f t="shared" si="16"/>
        <v>8.4790178730057203E-2</v>
      </c>
      <c r="N68" s="11">
        <f t="shared" si="16"/>
        <v>6.5104193732785948E-2</v>
      </c>
      <c r="O68" s="11">
        <f t="shared" si="16"/>
        <v>9.2115748013569199E-2</v>
      </c>
      <c r="P68" s="11">
        <f t="shared" si="16"/>
        <v>0.13580246913580246</v>
      </c>
      <c r="Q68" s="11">
        <f t="shared" si="16"/>
        <v>9.45945945945946E-2</v>
      </c>
      <c r="R68" s="11">
        <f t="shared" si="16"/>
        <v>4.4871794871794872E-2</v>
      </c>
      <c r="S68" s="11">
        <f t="shared" si="16"/>
        <v>4.6503318707937183E-2</v>
      </c>
      <c r="T68" s="11">
        <f t="shared" si="16"/>
        <v>2.8354635686561974E-2</v>
      </c>
      <c r="U68" s="11">
        <f t="shared" si="16"/>
        <v>1.8924386309871585E-2</v>
      </c>
      <c r="V68" s="15">
        <f t="shared" si="16"/>
        <v>1.3790810831632722E-2</v>
      </c>
      <c r="W68" s="25">
        <f t="shared" si="16"/>
        <v>1.3008288213674392E-2</v>
      </c>
      <c r="X68" s="19">
        <f t="shared" si="16"/>
        <v>1.2472455587976577E-2</v>
      </c>
      <c r="Y68" s="11">
        <f t="shared" si="16"/>
        <v>1.1951311648440559E-2</v>
      </c>
      <c r="Z68" s="11">
        <f t="shared" si="16"/>
        <v>1.1353424830175379E-2</v>
      </c>
      <c r="AA68" s="11">
        <f t="shared" si="16"/>
        <v>1.085621637932401E-2</v>
      </c>
      <c r="AB68" s="11">
        <f t="shared" si="16"/>
        <v>1.0200085960837798E-2</v>
      </c>
      <c r="AC68" s="11">
        <f t="shared" si="16"/>
        <v>9.8623355971776214E-3</v>
      </c>
      <c r="AD68" s="11">
        <f t="shared" si="16"/>
        <v>9.5871702551554427E-3</v>
      </c>
      <c r="AE68" s="11">
        <f t="shared" si="16"/>
        <v>9.2619963835682672E-3</v>
      </c>
      <c r="AF68" s="11">
        <f t="shared" si="16"/>
        <v>8.7649808875403974E-3</v>
      </c>
      <c r="AG68" s="25">
        <f t="shared" si="16"/>
        <v>8.1785953672489711E-3</v>
      </c>
      <c r="AH68" s="11">
        <f t="shared" si="16"/>
        <v>7.7275185097728247E-3</v>
      </c>
      <c r="AI68" s="11">
        <f t="shared" si="16"/>
        <v>7.3947186639757474E-3</v>
      </c>
      <c r="AJ68" s="11">
        <f t="shared" si="16"/>
        <v>7.028448121924053E-3</v>
      </c>
      <c r="AK68" s="11">
        <f t="shared" si="16"/>
        <v>6.6366114231028259E-3</v>
      </c>
      <c r="AL68" s="11">
        <f t="shared" si="16"/>
        <v>6.2983529620034076E-3</v>
      </c>
      <c r="AM68" s="11">
        <f t="shared" si="16"/>
        <v>6.0101691699315863E-3</v>
      </c>
      <c r="AN68" s="11">
        <f t="shared" si="16"/>
        <v>5.7106590412832068E-3</v>
      </c>
      <c r="AO68" s="11">
        <f t="shared" si="16"/>
        <v>5.4240217428513302E-3</v>
      </c>
      <c r="AP68" s="11">
        <f t="shared" si="16"/>
        <v>5.1458198051782464E-3</v>
      </c>
      <c r="AQ68" s="25">
        <f t="shared" si="16"/>
        <v>4.8961604761147129E-3</v>
      </c>
    </row>
    <row r="69" spans="2:43" x14ac:dyDescent="0.25">
      <c r="B69" s="3" t="s">
        <v>5</v>
      </c>
      <c r="C69" s="11">
        <f t="shared" ref="C69:AQ69" si="17">C58/C60</f>
        <v>0</v>
      </c>
      <c r="D69" s="11">
        <f t="shared" si="17"/>
        <v>0</v>
      </c>
      <c r="E69" s="11">
        <f t="shared" si="17"/>
        <v>0</v>
      </c>
      <c r="F69" s="11">
        <f t="shared" si="17"/>
        <v>0</v>
      </c>
      <c r="G69" s="11">
        <f t="shared" si="17"/>
        <v>0</v>
      </c>
      <c r="H69" s="11">
        <f t="shared" si="17"/>
        <v>0</v>
      </c>
      <c r="I69" s="11">
        <f t="shared" si="17"/>
        <v>0</v>
      </c>
      <c r="J69" s="11">
        <f t="shared" si="17"/>
        <v>0</v>
      </c>
      <c r="K69" s="11">
        <f t="shared" si="17"/>
        <v>0</v>
      </c>
      <c r="L69" s="11">
        <f t="shared" si="17"/>
        <v>6.3914501257334458E-2</v>
      </c>
      <c r="M69" s="11">
        <f t="shared" si="17"/>
        <v>0.1660093095974132</v>
      </c>
      <c r="N69" s="11">
        <f t="shared" si="17"/>
        <v>0.25753780595541237</v>
      </c>
      <c r="O69" s="11">
        <f t="shared" si="17"/>
        <v>0.15450902716116841</v>
      </c>
      <c r="P69" s="11">
        <f t="shared" si="17"/>
        <v>0.1111111111111111</v>
      </c>
      <c r="Q69" s="11">
        <f t="shared" si="17"/>
        <v>0.14864864864864866</v>
      </c>
      <c r="R69" s="11">
        <f t="shared" si="17"/>
        <v>0.16025641025641027</v>
      </c>
      <c r="S69" s="11">
        <f t="shared" si="17"/>
        <v>0.16797718261935174</v>
      </c>
      <c r="T69" s="11">
        <f t="shared" si="17"/>
        <v>7.3264291060991318E-2</v>
      </c>
      <c r="U69" s="11">
        <f t="shared" si="17"/>
        <v>5.6313065295308752E-2</v>
      </c>
      <c r="V69" s="15">
        <f t="shared" si="17"/>
        <v>4.3080621166342113E-2</v>
      </c>
      <c r="W69" s="25">
        <f t="shared" si="17"/>
        <v>3.8022106874558453E-2</v>
      </c>
      <c r="X69" s="19">
        <f t="shared" si="17"/>
        <v>3.8374646554447195E-2</v>
      </c>
      <c r="Y69" s="11">
        <f t="shared" si="17"/>
        <v>3.8706543317831195E-2</v>
      </c>
      <c r="Z69" s="11">
        <f t="shared" si="17"/>
        <v>3.8705448178922346E-2</v>
      </c>
      <c r="AA69" s="11">
        <f t="shared" si="17"/>
        <v>3.895830894288399E-2</v>
      </c>
      <c r="AB69" s="11">
        <f t="shared" si="17"/>
        <v>3.8530250534674605E-2</v>
      </c>
      <c r="AC69" s="11">
        <f t="shared" si="17"/>
        <v>3.9215176366909126E-2</v>
      </c>
      <c r="AD69" s="11">
        <f t="shared" si="17"/>
        <v>4.0127419344774984E-2</v>
      </c>
      <c r="AE69" s="11">
        <f t="shared" si="17"/>
        <v>4.0806729801311427E-2</v>
      </c>
      <c r="AF69" s="11">
        <f t="shared" si="17"/>
        <v>4.0649438730653145E-2</v>
      </c>
      <c r="AG69" s="25">
        <f t="shared" si="17"/>
        <v>3.9926266096433932E-2</v>
      </c>
      <c r="AH69" s="11">
        <f t="shared" si="17"/>
        <v>3.9709683300980701E-2</v>
      </c>
      <c r="AI69" s="11">
        <f t="shared" si="17"/>
        <v>3.9999486847585912E-2</v>
      </c>
      <c r="AJ69" s="11">
        <f t="shared" si="17"/>
        <v>4.0019218407494617E-2</v>
      </c>
      <c r="AK69" s="11">
        <f t="shared" si="17"/>
        <v>3.9776992530857175E-2</v>
      </c>
      <c r="AL69" s="11">
        <f t="shared" si="17"/>
        <v>3.9736438840521734E-2</v>
      </c>
      <c r="AM69" s="11">
        <f t="shared" si="17"/>
        <v>3.9913980366302663E-2</v>
      </c>
      <c r="AN69" s="11">
        <f t="shared" si="17"/>
        <v>3.9920959295520003E-2</v>
      </c>
      <c r="AO69" s="11">
        <f t="shared" si="17"/>
        <v>3.9912832928377801E-2</v>
      </c>
      <c r="AP69" s="11">
        <f t="shared" si="17"/>
        <v>3.9858605584511E-2</v>
      </c>
      <c r="AQ69" s="25">
        <f t="shared" si="17"/>
        <v>3.9920830312043111E-2</v>
      </c>
    </row>
    <row r="70" spans="2:43" x14ac:dyDescent="0.25">
      <c r="B70" s="3" t="s">
        <v>6</v>
      </c>
      <c r="C70" s="11">
        <f t="shared" ref="C70:AQ70" si="18">C59/C60</f>
        <v>0</v>
      </c>
      <c r="D70" s="11">
        <f t="shared" si="18"/>
        <v>0</v>
      </c>
      <c r="E70" s="11">
        <f t="shared" si="18"/>
        <v>0</v>
      </c>
      <c r="F70" s="11">
        <f t="shared" si="18"/>
        <v>0</v>
      </c>
      <c r="G70" s="11">
        <f t="shared" si="18"/>
        <v>0</v>
      </c>
      <c r="H70" s="11">
        <f t="shared" si="18"/>
        <v>0</v>
      </c>
      <c r="I70" s="11">
        <f t="shared" si="18"/>
        <v>0</v>
      </c>
      <c r="J70" s="11">
        <f t="shared" si="18"/>
        <v>0</v>
      </c>
      <c r="K70" s="11">
        <f t="shared" si="18"/>
        <v>0</v>
      </c>
      <c r="L70" s="11">
        <f t="shared" si="18"/>
        <v>0</v>
      </c>
      <c r="M70" s="11">
        <f t="shared" si="18"/>
        <v>0</v>
      </c>
      <c r="N70" s="11">
        <f t="shared" si="18"/>
        <v>0</v>
      </c>
      <c r="O70" s="11">
        <f t="shared" si="18"/>
        <v>0</v>
      </c>
      <c r="P70" s="11">
        <f t="shared" si="18"/>
        <v>0</v>
      </c>
      <c r="Q70" s="11">
        <f t="shared" si="18"/>
        <v>0</v>
      </c>
      <c r="R70" s="11">
        <f t="shared" si="18"/>
        <v>0</v>
      </c>
      <c r="S70" s="11">
        <f t="shared" si="18"/>
        <v>2.0505880102295228E-2</v>
      </c>
      <c r="T70" s="11">
        <f t="shared" si="18"/>
        <v>6.9871084970890576E-2</v>
      </c>
      <c r="U70" s="11">
        <f t="shared" si="18"/>
        <v>9.8013081182567657E-2</v>
      </c>
      <c r="V70" s="15">
        <f t="shared" si="18"/>
        <v>0.1518398352740154</v>
      </c>
      <c r="W70" s="25">
        <f t="shared" si="18"/>
        <v>0.1980916225929639</v>
      </c>
      <c r="X70" s="19">
        <f t="shared" si="18"/>
        <v>0.20074156629818937</v>
      </c>
      <c r="Y70" s="11">
        <f t="shared" si="18"/>
        <v>0.19380147231571176</v>
      </c>
      <c r="Z70" s="11">
        <f t="shared" si="18"/>
        <v>0.19443283455839133</v>
      </c>
      <c r="AA70" s="11">
        <f t="shared" si="18"/>
        <v>0.18150222538318037</v>
      </c>
      <c r="AB70" s="11">
        <f t="shared" si="18"/>
        <v>0.19668791893954102</v>
      </c>
      <c r="AC70" s="11">
        <f t="shared" si="18"/>
        <v>0.17923966736075397</v>
      </c>
      <c r="AD70" s="11">
        <f t="shared" si="18"/>
        <v>0.15191514443835119</v>
      </c>
      <c r="AE70" s="11">
        <f t="shared" si="18"/>
        <v>0.13410965103600195</v>
      </c>
      <c r="AF70" s="11">
        <f t="shared" si="18"/>
        <v>0.13731455172093809</v>
      </c>
      <c r="AG70" s="25">
        <f t="shared" si="18"/>
        <v>0.16319504328260528</v>
      </c>
      <c r="AH70" s="11">
        <f t="shared" si="18"/>
        <v>0.17399740605763875</v>
      </c>
      <c r="AI70" s="11">
        <f t="shared" si="18"/>
        <v>0.18823225706169386</v>
      </c>
      <c r="AJ70" s="11">
        <f t="shared" si="18"/>
        <v>0.22320777251435836</v>
      </c>
      <c r="AK70" s="11">
        <f t="shared" si="18"/>
        <v>0.25913054844005984</v>
      </c>
      <c r="AL70" s="11">
        <f t="shared" si="18"/>
        <v>0.3016585223914085</v>
      </c>
      <c r="AM70" s="11">
        <f t="shared" si="18"/>
        <v>0.33202331387188366</v>
      </c>
      <c r="AN70" s="11">
        <f t="shared" si="18"/>
        <v>0.35410908259769702</v>
      </c>
      <c r="AO70" s="11">
        <f t="shared" si="18"/>
        <v>0.37407826954737017</v>
      </c>
      <c r="AP70" s="11">
        <f t="shared" si="18"/>
        <v>0.39352867466564578</v>
      </c>
      <c r="AQ70" s="25">
        <f t="shared" si="18"/>
        <v>0.40934494583605469</v>
      </c>
    </row>
    <row r="71" spans="2:43" ht="15.75" thickBot="1" x14ac:dyDescent="0.3">
      <c r="B71" s="3" t="s">
        <v>7</v>
      </c>
      <c r="C71" s="12">
        <f>SUM(C64:C70)</f>
        <v>0.93456483333009766</v>
      </c>
      <c r="D71" s="12">
        <f t="shared" ref="D71:AQ71" si="19">SUM(D64:D70)</f>
        <v>0.92338748071832555</v>
      </c>
      <c r="E71" s="12">
        <f t="shared" si="19"/>
        <v>0.93014354989539849</v>
      </c>
      <c r="F71" s="12">
        <f t="shared" si="19"/>
        <v>0.92282022284432419</v>
      </c>
      <c r="G71" s="12">
        <f t="shared" si="19"/>
        <v>0.96163210316123748</v>
      </c>
      <c r="H71" s="12">
        <f t="shared" si="19"/>
        <v>0.93760570004703336</v>
      </c>
      <c r="I71" s="12">
        <f t="shared" si="19"/>
        <v>0.93858957691402134</v>
      </c>
      <c r="J71" s="12">
        <f t="shared" si="19"/>
        <v>0.94800328611216866</v>
      </c>
      <c r="K71" s="12">
        <f t="shared" si="19"/>
        <v>0.95105230356201154</v>
      </c>
      <c r="L71" s="12">
        <f t="shared" si="19"/>
        <v>0.91928112401708373</v>
      </c>
      <c r="M71" s="12">
        <f t="shared" si="19"/>
        <v>0.93892797498489855</v>
      </c>
      <c r="N71" s="12">
        <f t="shared" si="19"/>
        <v>0.96576417398534531</v>
      </c>
      <c r="O71" s="12">
        <f t="shared" si="19"/>
        <v>0.94200077408191607</v>
      </c>
      <c r="P71" s="12">
        <f t="shared" si="19"/>
        <v>1</v>
      </c>
      <c r="Q71" s="12">
        <f t="shared" si="19"/>
        <v>1</v>
      </c>
      <c r="R71" s="12">
        <f t="shared" si="19"/>
        <v>1</v>
      </c>
      <c r="S71" s="12">
        <f t="shared" si="19"/>
        <v>1.0000000000000002</v>
      </c>
      <c r="T71" s="12">
        <f t="shared" si="19"/>
        <v>0.99999999999999989</v>
      </c>
      <c r="U71" s="12">
        <f t="shared" si="19"/>
        <v>1</v>
      </c>
      <c r="V71" s="16">
        <f t="shared" si="19"/>
        <v>1</v>
      </c>
      <c r="W71" s="26">
        <f t="shared" si="19"/>
        <v>0.99999999999999989</v>
      </c>
      <c r="X71" s="20">
        <f t="shared" si="19"/>
        <v>1</v>
      </c>
      <c r="Y71" s="12">
        <f t="shared" si="19"/>
        <v>1</v>
      </c>
      <c r="Z71" s="12">
        <f t="shared" si="19"/>
        <v>1</v>
      </c>
      <c r="AA71" s="12">
        <f t="shared" si="19"/>
        <v>1</v>
      </c>
      <c r="AB71" s="12">
        <f t="shared" si="19"/>
        <v>1</v>
      </c>
      <c r="AC71" s="12">
        <f t="shared" si="19"/>
        <v>1</v>
      </c>
      <c r="AD71" s="12">
        <f t="shared" si="19"/>
        <v>1</v>
      </c>
      <c r="AE71" s="12">
        <f t="shared" si="19"/>
        <v>0.99999999999999989</v>
      </c>
      <c r="AF71" s="12">
        <f t="shared" si="19"/>
        <v>1</v>
      </c>
      <c r="AG71" s="26">
        <f t="shared" si="19"/>
        <v>0.99999999999999989</v>
      </c>
      <c r="AH71" s="12">
        <f t="shared" si="19"/>
        <v>1</v>
      </c>
      <c r="AI71" s="12">
        <f t="shared" si="19"/>
        <v>1.0000000000000002</v>
      </c>
      <c r="AJ71" s="12">
        <f t="shared" si="19"/>
        <v>1</v>
      </c>
      <c r="AK71" s="12">
        <f t="shared" si="19"/>
        <v>1</v>
      </c>
      <c r="AL71" s="12">
        <f t="shared" si="19"/>
        <v>0.99999999999999978</v>
      </c>
      <c r="AM71" s="12">
        <f t="shared" si="19"/>
        <v>0.99999999999999989</v>
      </c>
      <c r="AN71" s="12">
        <f t="shared" si="19"/>
        <v>1</v>
      </c>
      <c r="AO71" s="12">
        <f t="shared" si="19"/>
        <v>1</v>
      </c>
      <c r="AP71" s="12">
        <f t="shared" si="19"/>
        <v>0.99999999999999989</v>
      </c>
      <c r="AQ71" s="26">
        <f t="shared" si="19"/>
        <v>1</v>
      </c>
    </row>
    <row r="73" spans="2:43" x14ac:dyDescent="0.25">
      <c r="B73" s="8" t="s">
        <v>30</v>
      </c>
    </row>
    <row r="74" spans="2:43" ht="9" customHeight="1" thickBot="1" x14ac:dyDescent="0.3"/>
    <row r="75" spans="2:43" x14ac:dyDescent="0.25">
      <c r="B75" s="60" t="s">
        <v>24</v>
      </c>
      <c r="C75" s="57" t="s">
        <v>9</v>
      </c>
      <c r="D75" s="57" t="s">
        <v>10</v>
      </c>
      <c r="E75" s="57" t="s">
        <v>11</v>
      </c>
      <c r="F75" s="57" t="s">
        <v>12</v>
      </c>
      <c r="G75" s="57" t="s">
        <v>13</v>
      </c>
      <c r="H75" s="57" t="s">
        <v>14</v>
      </c>
      <c r="I75" s="57" t="s">
        <v>15</v>
      </c>
      <c r="J75" s="57" t="s">
        <v>16</v>
      </c>
      <c r="K75" s="57" t="s">
        <v>17</v>
      </c>
      <c r="L75" s="57" t="s">
        <v>18</v>
      </c>
      <c r="M75" s="57" t="s">
        <v>19</v>
      </c>
      <c r="N75" s="57" t="s">
        <v>20</v>
      </c>
      <c r="O75" s="57" t="s">
        <v>21</v>
      </c>
      <c r="P75" s="57" t="s">
        <v>22</v>
      </c>
      <c r="Q75" s="57" t="s">
        <v>23</v>
      </c>
      <c r="R75" s="56">
        <v>2015</v>
      </c>
      <c r="S75" s="56">
        <v>2016</v>
      </c>
      <c r="T75" s="56">
        <v>2017</v>
      </c>
      <c r="U75" s="56">
        <v>2018</v>
      </c>
      <c r="V75" s="58">
        <v>2019</v>
      </c>
      <c r="W75" s="21">
        <v>2020</v>
      </c>
      <c r="X75" s="59">
        <v>2021</v>
      </c>
      <c r="Y75" s="56">
        <v>2022</v>
      </c>
      <c r="Z75" s="56">
        <v>2023</v>
      </c>
      <c r="AA75" s="56">
        <v>2024</v>
      </c>
      <c r="AB75" s="56">
        <v>2025</v>
      </c>
      <c r="AC75" s="56">
        <v>2026</v>
      </c>
      <c r="AD75" s="56">
        <v>2027</v>
      </c>
      <c r="AE75" s="56">
        <v>2028</v>
      </c>
      <c r="AF75" s="56">
        <v>2029</v>
      </c>
      <c r="AG75" s="21">
        <v>2030</v>
      </c>
      <c r="AH75" s="56">
        <v>2031</v>
      </c>
      <c r="AI75" s="56">
        <v>2032</v>
      </c>
      <c r="AJ75" s="56">
        <v>2033</v>
      </c>
      <c r="AK75" s="56">
        <v>2034</v>
      </c>
      <c r="AL75" s="56">
        <v>2035</v>
      </c>
      <c r="AM75" s="56">
        <v>2036</v>
      </c>
      <c r="AN75" s="56">
        <v>2037</v>
      </c>
      <c r="AO75" s="56">
        <v>2038</v>
      </c>
      <c r="AP75" s="56">
        <v>2039</v>
      </c>
      <c r="AQ75" s="21">
        <v>2040</v>
      </c>
    </row>
    <row r="76" spans="2:43" x14ac:dyDescent="0.25">
      <c r="B76" s="1" t="s">
        <v>0</v>
      </c>
      <c r="C76" s="4">
        <v>94.816000000000003</v>
      </c>
      <c r="D76" s="4">
        <v>95.234999999999999</v>
      </c>
      <c r="E76" s="4">
        <v>92.441999999999993</v>
      </c>
      <c r="F76" s="4">
        <v>93.799000000000007</v>
      </c>
      <c r="G76" s="4">
        <v>90.501999999999995</v>
      </c>
      <c r="H76" s="4">
        <v>82.179000000000002</v>
      </c>
      <c r="I76" s="4">
        <v>74.906999999999996</v>
      </c>
      <c r="J76" s="4">
        <v>66.838999999999999</v>
      </c>
      <c r="K76" s="4">
        <v>63.444000000000003</v>
      </c>
      <c r="L76" s="4">
        <v>54.758000000000003</v>
      </c>
      <c r="M76" s="4">
        <v>52.106999999999999</v>
      </c>
      <c r="N76" s="4">
        <v>40.012999999999998</v>
      </c>
      <c r="O76" s="4">
        <v>33.228000000000002</v>
      </c>
      <c r="P76" s="4">
        <v>32</v>
      </c>
      <c r="Q76" s="4">
        <v>31</v>
      </c>
      <c r="R76" s="4">
        <v>33</v>
      </c>
      <c r="S76" s="42">
        <v>34.731647082134835</v>
      </c>
      <c r="T76" s="42">
        <v>36.406097988952716</v>
      </c>
      <c r="U76" s="42">
        <v>35.93833130250686</v>
      </c>
      <c r="V76" s="43">
        <v>33.851156660860347</v>
      </c>
      <c r="W76" s="44">
        <v>32.941825893944625</v>
      </c>
      <c r="X76" s="45">
        <v>32.369206817285168</v>
      </c>
      <c r="Y76" s="42">
        <v>30.911979406962811</v>
      </c>
      <c r="Z76" s="42">
        <v>28.697806315875951</v>
      </c>
      <c r="AA76" s="42">
        <v>27.208199201290178</v>
      </c>
      <c r="AB76" s="42">
        <v>25.693716770135111</v>
      </c>
      <c r="AC76" s="42">
        <v>24.951112373234881</v>
      </c>
      <c r="AD76" s="42">
        <v>24.074165412452189</v>
      </c>
      <c r="AE76" s="42">
        <v>22.81658227076435</v>
      </c>
      <c r="AF76" s="42">
        <v>21.186214217328189</v>
      </c>
      <c r="AG76" s="44">
        <v>19.229057698859688</v>
      </c>
      <c r="AH76" s="42">
        <v>17.794057616309694</v>
      </c>
      <c r="AI76" s="42">
        <v>16.078546258333329</v>
      </c>
      <c r="AJ76" s="42">
        <v>14.979087986111105</v>
      </c>
      <c r="AK76" s="42">
        <v>14.066981577777772</v>
      </c>
      <c r="AL76" s="42">
        <v>12.941671369444439</v>
      </c>
      <c r="AM76" s="42">
        <v>12.183291402777774</v>
      </c>
      <c r="AN76" s="42">
        <v>11.119339215277776</v>
      </c>
      <c r="AO76" s="42">
        <v>10.380268356944441</v>
      </c>
      <c r="AP76" s="42">
        <v>9.3475042027777757</v>
      </c>
      <c r="AQ76" s="44">
        <v>8.8494103999999982</v>
      </c>
    </row>
    <row r="77" spans="2:43" x14ac:dyDescent="0.25">
      <c r="B77" s="38" t="s">
        <v>1</v>
      </c>
      <c r="C77" s="39">
        <v>0</v>
      </c>
      <c r="D77" s="39">
        <v>0</v>
      </c>
      <c r="E77" s="39">
        <v>0</v>
      </c>
      <c r="F77" s="39">
        <v>0</v>
      </c>
      <c r="G77" s="39">
        <v>0</v>
      </c>
      <c r="H77" s="39">
        <v>0</v>
      </c>
      <c r="I77" s="39">
        <v>0</v>
      </c>
      <c r="J77" s="39">
        <v>0</v>
      </c>
      <c r="K77" s="39">
        <v>0</v>
      </c>
      <c r="L77" s="39">
        <v>0</v>
      </c>
      <c r="M77" s="39">
        <v>0</v>
      </c>
      <c r="N77" s="39">
        <v>0</v>
      </c>
      <c r="O77" s="39">
        <v>0</v>
      </c>
      <c r="P77" s="39">
        <v>0</v>
      </c>
      <c r="Q77" s="39">
        <v>0</v>
      </c>
      <c r="R77" s="39">
        <v>0</v>
      </c>
      <c r="S77" s="46">
        <v>0</v>
      </c>
      <c r="T77" s="46">
        <v>0</v>
      </c>
      <c r="U77" s="46">
        <v>0</v>
      </c>
      <c r="V77" s="47">
        <v>0</v>
      </c>
      <c r="W77" s="48">
        <v>0</v>
      </c>
      <c r="X77" s="49">
        <v>1.1356074331969488</v>
      </c>
      <c r="Y77" s="46">
        <v>2.2712556279725238</v>
      </c>
      <c r="Z77" s="46">
        <v>4.2543569279673221</v>
      </c>
      <c r="AA77" s="46">
        <v>8.5183738525094643</v>
      </c>
      <c r="AB77" s="46">
        <v>12.789618600006527</v>
      </c>
      <c r="AC77" s="46">
        <v>17.050962248345758</v>
      </c>
      <c r="AD77" s="46">
        <v>22.736830285684675</v>
      </c>
      <c r="AE77" s="46">
        <v>25.552497362599244</v>
      </c>
      <c r="AF77" s="46">
        <v>28.427479113968257</v>
      </c>
      <c r="AG77" s="48">
        <v>29.828480562400813</v>
      </c>
      <c r="AH77" s="46">
        <v>31.873951253293914</v>
      </c>
      <c r="AI77" s="46">
        <v>31.85503240868978</v>
      </c>
      <c r="AJ77" s="46">
        <v>31.888803624333963</v>
      </c>
      <c r="AK77" s="46">
        <v>31.89108988096838</v>
      </c>
      <c r="AL77" s="46">
        <v>31.902218962771315</v>
      </c>
      <c r="AM77" s="46">
        <v>31.901471065612842</v>
      </c>
      <c r="AN77" s="46">
        <v>31.901471065612842</v>
      </c>
      <c r="AO77" s="46">
        <v>31.901471065612842</v>
      </c>
      <c r="AP77" s="46">
        <v>31.901471065612842</v>
      </c>
      <c r="AQ77" s="48">
        <v>31.901471065612842</v>
      </c>
    </row>
    <row r="78" spans="2:43" x14ac:dyDescent="0.25">
      <c r="B78" s="40" t="s">
        <v>2</v>
      </c>
      <c r="C78" s="41">
        <v>0</v>
      </c>
      <c r="D78" s="41">
        <v>0</v>
      </c>
      <c r="E78" s="41">
        <v>0</v>
      </c>
      <c r="F78" s="41">
        <v>0</v>
      </c>
      <c r="G78" s="41">
        <v>0</v>
      </c>
      <c r="H78" s="41">
        <v>0</v>
      </c>
      <c r="I78" s="41">
        <v>0</v>
      </c>
      <c r="J78" s="41">
        <v>0</v>
      </c>
      <c r="K78" s="41">
        <v>0</v>
      </c>
      <c r="L78" s="41">
        <v>0</v>
      </c>
      <c r="M78" s="41">
        <v>0</v>
      </c>
      <c r="N78" s="41">
        <v>0</v>
      </c>
      <c r="O78" s="41">
        <v>0</v>
      </c>
      <c r="P78" s="41">
        <v>0</v>
      </c>
      <c r="Q78" s="41">
        <v>0</v>
      </c>
      <c r="R78" s="41">
        <v>0</v>
      </c>
      <c r="S78" s="50">
        <v>0.19383272901517354</v>
      </c>
      <c r="T78" s="50">
        <v>0.2708061236873609</v>
      </c>
      <c r="U78" s="50">
        <v>0.33617927468457642</v>
      </c>
      <c r="V78" s="51">
        <v>0.40775758588274047</v>
      </c>
      <c r="W78" s="52">
        <v>0.48951120262103121</v>
      </c>
      <c r="X78" s="53">
        <v>0.56010602297193757</v>
      </c>
      <c r="Y78" s="50">
        <v>0.63540894321232311</v>
      </c>
      <c r="Z78" s="50">
        <v>0.71416887449144362</v>
      </c>
      <c r="AA78" s="50">
        <v>0.80958891598688187</v>
      </c>
      <c r="AB78" s="50">
        <v>0.9559525423093399</v>
      </c>
      <c r="AC78" s="50">
        <v>1.1080774687049535</v>
      </c>
      <c r="AD78" s="50">
        <v>1.305898987756628</v>
      </c>
      <c r="AE78" s="50">
        <v>1.4981472842210368</v>
      </c>
      <c r="AF78" s="50">
        <v>1.6336317625430699</v>
      </c>
      <c r="AG78" s="52">
        <v>1.7612947398262466</v>
      </c>
      <c r="AH78" s="50">
        <v>1.8707312958517861</v>
      </c>
      <c r="AI78" s="50">
        <v>1.9302622174375808</v>
      </c>
      <c r="AJ78" s="50">
        <v>1.9898884482392334</v>
      </c>
      <c r="AK78" s="50">
        <v>2.0496109413489028</v>
      </c>
      <c r="AL78" s="50">
        <v>2.1094306593896679</v>
      </c>
      <c r="AM78" s="50">
        <v>2.1344306593896683</v>
      </c>
      <c r="AN78" s="50">
        <v>2.1594306593896682</v>
      </c>
      <c r="AO78" s="50">
        <v>2.1844306593896681</v>
      </c>
      <c r="AP78" s="50">
        <v>2.2094306593896684</v>
      </c>
      <c r="AQ78" s="52">
        <v>2.2094306593896684</v>
      </c>
    </row>
    <row r="79" spans="2:43" x14ac:dyDescent="0.25">
      <c r="B79" s="1" t="s">
        <v>3</v>
      </c>
      <c r="C79" s="4">
        <v>1.2</v>
      </c>
      <c r="D79" s="4">
        <v>1.375</v>
      </c>
      <c r="E79" s="4">
        <v>3.4289999999999998</v>
      </c>
      <c r="F79" s="4">
        <v>5.1609999999999996</v>
      </c>
      <c r="G79" s="4">
        <v>7.069</v>
      </c>
      <c r="H79" s="4">
        <v>9.2880000000000003</v>
      </c>
      <c r="I79" s="4">
        <v>13.113</v>
      </c>
      <c r="J79" s="4">
        <v>20.085000000000001</v>
      </c>
      <c r="K79" s="4">
        <v>26.189</v>
      </c>
      <c r="L79" s="4">
        <v>23.727</v>
      </c>
      <c r="M79" s="4">
        <v>25.356999999999999</v>
      </c>
      <c r="N79" s="4">
        <v>21.864999999999998</v>
      </c>
      <c r="O79" s="4">
        <v>27.858000000000001</v>
      </c>
      <c r="P79" s="4">
        <v>29</v>
      </c>
      <c r="Q79" s="4">
        <v>25</v>
      </c>
      <c r="R79" s="4">
        <v>29</v>
      </c>
      <c r="S79" s="42">
        <v>29.84363254820224</v>
      </c>
      <c r="T79" s="42">
        <v>25.988574437499999</v>
      </c>
      <c r="U79" s="42">
        <v>25.516964312500001</v>
      </c>
      <c r="V79" s="43">
        <v>26.043483812499996</v>
      </c>
      <c r="W79" s="44">
        <v>25.8539560625</v>
      </c>
      <c r="X79" s="45">
        <v>24.516333999999997</v>
      </c>
      <c r="Y79" s="42">
        <v>23.149930654999999</v>
      </c>
      <c r="Z79" s="42">
        <v>22.003927865199998</v>
      </c>
      <c r="AA79" s="42">
        <v>20.559945778091997</v>
      </c>
      <c r="AB79" s="42">
        <v>18.212047229939213</v>
      </c>
      <c r="AC79" s="42">
        <v>16.529698588709458</v>
      </c>
      <c r="AD79" s="42">
        <v>13.464836018364654</v>
      </c>
      <c r="AE79" s="42">
        <v>11.138635021186463</v>
      </c>
      <c r="AF79" s="42">
        <v>8.3991220673888467</v>
      </c>
      <c r="AG79" s="44">
        <v>7.5299460106170288</v>
      </c>
      <c r="AH79" s="42">
        <v>6.7564533605243478</v>
      </c>
      <c r="AI79" s="42">
        <v>6.0152589313767155</v>
      </c>
      <c r="AJ79" s="42">
        <v>6.9168764149563113</v>
      </c>
      <c r="AK79" s="42">
        <v>7.8858334568071404</v>
      </c>
      <c r="AL79" s="42">
        <v>8.8619159890327186</v>
      </c>
      <c r="AM79" s="42">
        <v>10.407109312410103</v>
      </c>
      <c r="AN79" s="42">
        <v>10.0948960330378</v>
      </c>
      <c r="AO79" s="42">
        <v>9.7920491520466655</v>
      </c>
      <c r="AP79" s="42">
        <v>9.4982876774852656</v>
      </c>
      <c r="AQ79" s="44">
        <v>9.2133390471607068</v>
      </c>
    </row>
    <row r="80" spans="2:43" x14ac:dyDescent="0.25">
      <c r="B80" s="1" t="s">
        <v>4</v>
      </c>
      <c r="C80" s="4">
        <v>0.26100000000000001</v>
      </c>
      <c r="D80" s="4">
        <v>0.36599999999999999</v>
      </c>
      <c r="E80" s="4">
        <v>0.61</v>
      </c>
      <c r="F80" s="4">
        <v>0.59199999999999997</v>
      </c>
      <c r="G80" s="4">
        <v>2.3570000000000002</v>
      </c>
      <c r="H80" s="4">
        <v>2.2269999999999999</v>
      </c>
      <c r="I80" s="4">
        <v>3.6680000000000001</v>
      </c>
      <c r="J80" s="4">
        <v>7.6999999999999993</v>
      </c>
      <c r="K80" s="4">
        <v>9.5569999999999986</v>
      </c>
      <c r="L80" s="4">
        <v>7.2330000000000005</v>
      </c>
      <c r="M80" s="4">
        <v>9.5449999999999999</v>
      </c>
      <c r="N80" s="4">
        <v>6.2640000000000002</v>
      </c>
      <c r="O80" s="4">
        <v>8.0920000000000005</v>
      </c>
      <c r="P80" s="4">
        <v>11</v>
      </c>
      <c r="Q80" s="4">
        <v>7</v>
      </c>
      <c r="R80" s="4">
        <v>3.5</v>
      </c>
      <c r="S80" s="42">
        <v>3.9339441397752841</v>
      </c>
      <c r="T80" s="42">
        <v>2.2601880126250058</v>
      </c>
      <c r="U80" s="42">
        <v>1.4719286119937556</v>
      </c>
      <c r="V80" s="43">
        <v>1.0515821813940678</v>
      </c>
      <c r="W80" s="44">
        <v>0.99900307232436414</v>
      </c>
      <c r="X80" s="45">
        <v>0.9490529187081459</v>
      </c>
      <c r="Y80" s="42">
        <v>0.90160027277273869</v>
      </c>
      <c r="Z80" s="42">
        <v>0.85652025913410157</v>
      </c>
      <c r="AA80" s="42">
        <v>0.81369424617739639</v>
      </c>
      <c r="AB80" s="42">
        <v>0.77300953386852667</v>
      </c>
      <c r="AC80" s="42">
        <v>0.73435905717510008</v>
      </c>
      <c r="AD80" s="42">
        <v>0.69764110431634518</v>
      </c>
      <c r="AE80" s="42">
        <v>0.66275904910052796</v>
      </c>
      <c r="AF80" s="42">
        <v>0.62962109664550159</v>
      </c>
      <c r="AG80" s="44">
        <v>0.59814004181322644</v>
      </c>
      <c r="AH80" s="42">
        <v>0.56823303972256511</v>
      </c>
      <c r="AI80" s="42">
        <v>0.53982138773643684</v>
      </c>
      <c r="AJ80" s="42">
        <v>0.5128303183496149</v>
      </c>
      <c r="AK80" s="42">
        <v>0.48718880243213414</v>
      </c>
      <c r="AL80" s="42">
        <v>0.4628293623105274</v>
      </c>
      <c r="AM80" s="42">
        <v>0.43968789419500098</v>
      </c>
      <c r="AN80" s="42">
        <v>0.41770349948525098</v>
      </c>
      <c r="AO80" s="42">
        <v>0.39681832451098836</v>
      </c>
      <c r="AP80" s="42">
        <v>0.37697740828543891</v>
      </c>
      <c r="AQ80" s="44">
        <v>0.35812853787116694</v>
      </c>
    </row>
    <row r="81" spans="2:43" x14ac:dyDescent="0.25">
      <c r="B81" s="1" t="s">
        <v>5</v>
      </c>
      <c r="C81" s="4">
        <v>0</v>
      </c>
      <c r="D81" s="4">
        <v>0</v>
      </c>
      <c r="E81" s="4">
        <v>0</v>
      </c>
      <c r="F81" s="4">
        <v>0</v>
      </c>
      <c r="G81" s="4">
        <v>0</v>
      </c>
      <c r="H81" s="4">
        <v>0</v>
      </c>
      <c r="I81" s="4">
        <v>0</v>
      </c>
      <c r="J81" s="4">
        <v>0</v>
      </c>
      <c r="K81" s="4">
        <v>0</v>
      </c>
      <c r="L81" s="4">
        <v>6.4050000000000002</v>
      </c>
      <c r="M81" s="4">
        <v>18.687999999999999</v>
      </c>
      <c r="N81" s="4">
        <v>24.779</v>
      </c>
      <c r="O81" s="4">
        <v>13.573</v>
      </c>
      <c r="P81" s="4">
        <v>9</v>
      </c>
      <c r="Q81" s="4">
        <v>11</v>
      </c>
      <c r="R81" s="4">
        <v>12.5</v>
      </c>
      <c r="S81" s="42">
        <v>14.210014931011235</v>
      </c>
      <c r="T81" s="42">
        <v>5.84</v>
      </c>
      <c r="U81" s="42">
        <v>4.38</v>
      </c>
      <c r="V81" s="43">
        <v>3.2850000000000001</v>
      </c>
      <c r="W81" s="44">
        <v>2.92</v>
      </c>
      <c r="X81" s="45">
        <v>2.92</v>
      </c>
      <c r="Y81" s="42">
        <v>2.92</v>
      </c>
      <c r="Z81" s="42">
        <v>2.92</v>
      </c>
      <c r="AA81" s="42">
        <v>2.92</v>
      </c>
      <c r="AB81" s="42">
        <v>2.92</v>
      </c>
      <c r="AC81" s="42">
        <v>2.92</v>
      </c>
      <c r="AD81" s="42">
        <v>2.92</v>
      </c>
      <c r="AE81" s="42">
        <v>2.92</v>
      </c>
      <c r="AF81" s="42">
        <v>2.92</v>
      </c>
      <c r="AG81" s="44">
        <v>2.92</v>
      </c>
      <c r="AH81" s="42">
        <v>2.92</v>
      </c>
      <c r="AI81" s="42">
        <v>2.92</v>
      </c>
      <c r="AJ81" s="42">
        <v>2.92</v>
      </c>
      <c r="AK81" s="42">
        <v>2.92</v>
      </c>
      <c r="AL81" s="42">
        <v>2.92</v>
      </c>
      <c r="AM81" s="42">
        <v>2.92</v>
      </c>
      <c r="AN81" s="42">
        <v>2.92</v>
      </c>
      <c r="AO81" s="42">
        <v>2.92</v>
      </c>
      <c r="AP81" s="42">
        <v>2.92</v>
      </c>
      <c r="AQ81" s="44">
        <v>2.92</v>
      </c>
    </row>
    <row r="82" spans="2:43" x14ac:dyDescent="0.25">
      <c r="B82" s="1" t="s">
        <v>6</v>
      </c>
      <c r="C82" s="4">
        <v>0</v>
      </c>
      <c r="D82" s="4">
        <v>0</v>
      </c>
      <c r="E82" s="4">
        <v>0</v>
      </c>
      <c r="F82" s="4">
        <v>0</v>
      </c>
      <c r="G82" s="4">
        <v>0</v>
      </c>
      <c r="H82" s="4">
        <v>0</v>
      </c>
      <c r="I82" s="4">
        <v>0</v>
      </c>
      <c r="J82" s="4">
        <v>0</v>
      </c>
      <c r="K82" s="4">
        <v>0</v>
      </c>
      <c r="L82" s="4">
        <v>0</v>
      </c>
      <c r="M82" s="4">
        <v>0</v>
      </c>
      <c r="N82" s="4">
        <v>0</v>
      </c>
      <c r="O82" s="4">
        <v>0</v>
      </c>
      <c r="P82" s="4">
        <v>0</v>
      </c>
      <c r="Q82" s="4">
        <v>0</v>
      </c>
      <c r="R82" s="4">
        <v>0</v>
      </c>
      <c r="S82" s="42">
        <v>2.6595093589231067</v>
      </c>
      <c r="T82" s="42">
        <v>11.645896722400584</v>
      </c>
      <c r="U82" s="42">
        <v>13.136482268118124</v>
      </c>
      <c r="V82" s="43">
        <v>13.399901924671839</v>
      </c>
      <c r="W82" s="44">
        <v>11.509118889246654</v>
      </c>
      <c r="X82" s="45">
        <v>8.9626522764284697</v>
      </c>
      <c r="Y82" s="42">
        <v>9.3419089126844952</v>
      </c>
      <c r="Z82" s="42">
        <v>11.101798063994451</v>
      </c>
      <c r="AA82" s="42">
        <v>10.548028181705646</v>
      </c>
      <c r="AB82" s="42">
        <v>9.295110515929295</v>
      </c>
      <c r="AC82" s="42">
        <v>5.4478073589910485</v>
      </c>
      <c r="AD82" s="42">
        <v>3.1595902840300893</v>
      </c>
      <c r="AE82" s="42">
        <v>3.689529790878193</v>
      </c>
      <c r="AF82" s="42">
        <v>4.5189523808837064</v>
      </c>
      <c r="AG82" s="44">
        <v>5.616890882360309</v>
      </c>
      <c r="AH82" s="42">
        <v>5.7684790481052</v>
      </c>
      <c r="AI82" s="42">
        <v>7.2051742104976606</v>
      </c>
      <c r="AJ82" s="42">
        <v>7.2711518760508254</v>
      </c>
      <c r="AK82" s="42">
        <v>7.4150961854614605</v>
      </c>
      <c r="AL82" s="42">
        <v>6.6388868432420702</v>
      </c>
      <c r="AM82" s="42">
        <v>5.0560808791536749</v>
      </c>
      <c r="AN82" s="42">
        <v>6.1352731866115544</v>
      </c>
      <c r="AO82" s="42">
        <v>6.4704588058535828</v>
      </c>
      <c r="AP82" s="42">
        <v>7.3773378680399668</v>
      </c>
      <c r="AQ82" s="44">
        <v>7.8728992029768099</v>
      </c>
    </row>
    <row r="83" spans="2:43" x14ac:dyDescent="0.25">
      <c r="B83" s="1" t="s">
        <v>7</v>
      </c>
      <c r="C83" s="4">
        <v>103.018</v>
      </c>
      <c r="D83" s="4">
        <v>105.02200000000001</v>
      </c>
      <c r="E83" s="4">
        <v>103.727</v>
      </c>
      <c r="F83" s="4">
        <v>107.878</v>
      </c>
      <c r="G83" s="4">
        <v>103.91500000000001</v>
      </c>
      <c r="H83" s="4">
        <v>99.929000000000002</v>
      </c>
      <c r="I83" s="4">
        <v>97.686999999999998</v>
      </c>
      <c r="J83" s="4">
        <v>99.813999999999993</v>
      </c>
      <c r="K83" s="4">
        <v>104.295</v>
      </c>
      <c r="L83" s="4">
        <v>100.212</v>
      </c>
      <c r="M83" s="4">
        <v>112.572</v>
      </c>
      <c r="N83" s="4">
        <v>96.215000000000003</v>
      </c>
      <c r="O83" s="4">
        <v>87.846000000000004</v>
      </c>
      <c r="P83" s="4">
        <v>81</v>
      </c>
      <c r="Q83" s="4">
        <v>74</v>
      </c>
      <c r="R83" s="4">
        <v>78</v>
      </c>
      <c r="S83" s="42">
        <v>85.57258078906186</v>
      </c>
      <c r="T83" s="42">
        <v>82.411563285165656</v>
      </c>
      <c r="U83" s="42">
        <v>80.779885769803315</v>
      </c>
      <c r="V83" s="43">
        <v>78.038882165308991</v>
      </c>
      <c r="W83" s="44">
        <v>74.713415120636682</v>
      </c>
      <c r="X83" s="45">
        <v>71.412959468590671</v>
      </c>
      <c r="Y83" s="42">
        <v>70.132083818604897</v>
      </c>
      <c r="Z83" s="42">
        <v>70.548578306663273</v>
      </c>
      <c r="AA83" s="42">
        <v>71.377830175761574</v>
      </c>
      <c r="AB83" s="42">
        <v>70.639455192188024</v>
      </c>
      <c r="AC83" s="42">
        <v>68.742017095161202</v>
      </c>
      <c r="AD83" s="42">
        <v>68.358962092604585</v>
      </c>
      <c r="AE83" s="42">
        <v>68.278150778749819</v>
      </c>
      <c r="AF83" s="42">
        <v>67.715020638757565</v>
      </c>
      <c r="AG83" s="44">
        <v>67.483809935877318</v>
      </c>
      <c r="AH83" s="42">
        <v>67.551905613807506</v>
      </c>
      <c r="AI83" s="42">
        <v>66.544095414071506</v>
      </c>
      <c r="AJ83" s="42">
        <v>66.478638668041057</v>
      </c>
      <c r="AK83" s="42">
        <v>66.715800844795794</v>
      </c>
      <c r="AL83" s="42">
        <v>65.83695318619074</v>
      </c>
      <c r="AM83" s="42">
        <v>65.04207121353906</v>
      </c>
      <c r="AN83" s="42">
        <v>64.748113659414884</v>
      </c>
      <c r="AO83" s="42">
        <v>64.045496364358186</v>
      </c>
      <c r="AP83" s="42">
        <v>63.631008881590958</v>
      </c>
      <c r="AQ83" s="44">
        <v>63.324678913011198</v>
      </c>
    </row>
    <row r="84" spans="2:43" x14ac:dyDescent="0.25">
      <c r="B84" s="2" t="s">
        <v>8</v>
      </c>
      <c r="C84" s="5">
        <v>1.418198761381506E-2</v>
      </c>
      <c r="D84" s="5">
        <v>1.6577479004399077E-2</v>
      </c>
      <c r="E84" s="5">
        <v>3.8938752687342731E-2</v>
      </c>
      <c r="F84" s="5">
        <v>5.3328760266226655E-2</v>
      </c>
      <c r="G84" s="5">
        <v>9.0708752345667124E-2</v>
      </c>
      <c r="H84" s="5">
        <v>0.11523181458835774</v>
      </c>
      <c r="I84" s="5">
        <v>0.17178334885911123</v>
      </c>
      <c r="J84" s="5">
        <v>0.27836776404111652</v>
      </c>
      <c r="K84" s="5">
        <v>0.34273934512680371</v>
      </c>
      <c r="L84" s="5">
        <v>0.3728595377799066</v>
      </c>
      <c r="M84" s="5">
        <v>0.47605088299044168</v>
      </c>
      <c r="N84" s="5">
        <v>0.54989346775450809</v>
      </c>
      <c r="O84" s="5">
        <v>0.56374792250073991</v>
      </c>
      <c r="P84" s="5">
        <v>0.60493827160493829</v>
      </c>
      <c r="Q84" s="5">
        <v>0.58108108108108103</v>
      </c>
      <c r="R84" s="5">
        <v>0.57692307692307687</v>
      </c>
      <c r="S84" s="6">
        <v>0.59186132416361259</v>
      </c>
      <c r="T84" s="6">
        <v>0.55495439413364422</v>
      </c>
      <c r="U84" s="6">
        <v>0.55094625064756686</v>
      </c>
      <c r="V84" s="14">
        <v>0.56100198649472233</v>
      </c>
      <c r="W84" s="22">
        <v>0.55253903140974803</v>
      </c>
      <c r="X84" s="18">
        <v>0.52298685663017896</v>
      </c>
      <c r="Y84" s="6">
        <v>0.51778640906180906</v>
      </c>
      <c r="Z84" s="6">
        <v>0.52279219615181172</v>
      </c>
      <c r="AA84" s="6">
        <v>0.48813011155117103</v>
      </c>
      <c r="AB84" s="6">
        <v>0.44168187870151421</v>
      </c>
      <c r="AC84" s="6">
        <v>0.3728704231851796</v>
      </c>
      <c r="AD84" s="6">
        <v>0.29611431752415351</v>
      </c>
      <c r="AE84" s="6">
        <v>0.26964590650418152</v>
      </c>
      <c r="AF84" s="6">
        <v>0.24319117663374906</v>
      </c>
      <c r="AG84" s="22">
        <v>0.24694777829861</v>
      </c>
      <c r="AH84" s="6">
        <v>0.2370497960471902</v>
      </c>
      <c r="AI84" s="6">
        <v>0.25066468220535137</v>
      </c>
      <c r="AJ84" s="6">
        <v>0.26506046096018815</v>
      </c>
      <c r="AK84" s="6">
        <v>0.28041510718311452</v>
      </c>
      <c r="AL84" s="6">
        <v>0.28682421164268196</v>
      </c>
      <c r="AM84" s="6">
        <v>0.28939542875197738</v>
      </c>
      <c r="AN84" s="6">
        <v>0.30221533282134905</v>
      </c>
      <c r="AO84" s="6">
        <v>0.3057096500747441</v>
      </c>
      <c r="AP84" s="6">
        <v>0.31702472282577293</v>
      </c>
      <c r="AQ84" s="22">
        <v>0.32158657789616457</v>
      </c>
    </row>
    <row r="85" spans="2:43" x14ac:dyDescent="0.25">
      <c r="W85" s="23"/>
      <c r="AG85" s="23"/>
      <c r="AQ85" s="23"/>
    </row>
    <row r="86" spans="2:43" x14ac:dyDescent="0.25">
      <c r="B86" s="7" t="s">
        <v>26</v>
      </c>
      <c r="C86" s="9" t="s">
        <v>9</v>
      </c>
      <c r="D86" s="9" t="s">
        <v>10</v>
      </c>
      <c r="E86" s="9" t="s">
        <v>11</v>
      </c>
      <c r="F86" s="9" t="s">
        <v>12</v>
      </c>
      <c r="G86" s="9" t="s">
        <v>13</v>
      </c>
      <c r="H86" s="9" t="s">
        <v>14</v>
      </c>
      <c r="I86" s="9" t="s">
        <v>15</v>
      </c>
      <c r="J86" s="9" t="s">
        <v>16</v>
      </c>
      <c r="K86" s="9" t="s">
        <v>17</v>
      </c>
      <c r="L86" s="9" t="s">
        <v>18</v>
      </c>
      <c r="M86" s="9" t="s">
        <v>19</v>
      </c>
      <c r="N86" s="9" t="s">
        <v>20</v>
      </c>
      <c r="O86" s="9" t="s">
        <v>21</v>
      </c>
      <c r="P86" s="9" t="s">
        <v>22</v>
      </c>
      <c r="Q86" s="9" t="s">
        <v>23</v>
      </c>
      <c r="R86" s="10">
        <v>2015</v>
      </c>
      <c r="S86" s="10">
        <v>2016</v>
      </c>
      <c r="T86" s="10">
        <v>2017</v>
      </c>
      <c r="U86" s="10">
        <v>2018</v>
      </c>
      <c r="V86" s="13">
        <v>2019</v>
      </c>
      <c r="W86" s="24">
        <v>2020</v>
      </c>
      <c r="X86" s="17">
        <v>2021</v>
      </c>
      <c r="Y86" s="10">
        <v>2022</v>
      </c>
      <c r="Z86" s="10">
        <v>2023</v>
      </c>
      <c r="AA86" s="10">
        <v>2024</v>
      </c>
      <c r="AB86" s="10">
        <v>2025</v>
      </c>
      <c r="AC86" s="10">
        <v>2026</v>
      </c>
      <c r="AD86" s="10">
        <v>2027</v>
      </c>
      <c r="AE86" s="10">
        <v>2028</v>
      </c>
      <c r="AF86" s="10">
        <v>2029</v>
      </c>
      <c r="AG86" s="24">
        <v>2030</v>
      </c>
      <c r="AH86" s="10">
        <v>2031</v>
      </c>
      <c r="AI86" s="10">
        <v>2032</v>
      </c>
      <c r="AJ86" s="10">
        <v>2033</v>
      </c>
      <c r="AK86" s="10">
        <v>2034</v>
      </c>
      <c r="AL86" s="10">
        <v>2035</v>
      </c>
      <c r="AM86" s="10">
        <v>2036</v>
      </c>
      <c r="AN86" s="10">
        <v>2037</v>
      </c>
      <c r="AO86" s="10">
        <v>2038</v>
      </c>
      <c r="AP86" s="10">
        <v>2039</v>
      </c>
      <c r="AQ86" s="24">
        <v>2040</v>
      </c>
    </row>
    <row r="87" spans="2:43" x14ac:dyDescent="0.25">
      <c r="B87" s="3" t="s">
        <v>0</v>
      </c>
      <c r="C87" s="11">
        <f t="shared" ref="C87:AQ87" si="20">C76/C83</f>
        <v>0.92038284571628259</v>
      </c>
      <c r="D87" s="11">
        <f t="shared" si="20"/>
        <v>0.90681000171392656</v>
      </c>
      <c r="E87" s="11">
        <f t="shared" si="20"/>
        <v>0.89120479720805568</v>
      </c>
      <c r="F87" s="11">
        <f t="shared" si="20"/>
        <v>0.86949146257809751</v>
      </c>
      <c r="G87" s="11">
        <f t="shared" si="20"/>
        <v>0.87092335081557037</v>
      </c>
      <c r="H87" s="11">
        <f t="shared" si="20"/>
        <v>0.82237388545867562</v>
      </c>
      <c r="I87" s="11">
        <f t="shared" si="20"/>
        <v>0.76680622805491006</v>
      </c>
      <c r="J87" s="11">
        <f t="shared" si="20"/>
        <v>0.66963552207105215</v>
      </c>
      <c r="K87" s="11">
        <f t="shared" si="20"/>
        <v>0.60831295843520783</v>
      </c>
      <c r="L87" s="11">
        <f t="shared" si="20"/>
        <v>0.54642158623717718</v>
      </c>
      <c r="M87" s="11">
        <f t="shared" si="20"/>
        <v>0.46287709199445687</v>
      </c>
      <c r="N87" s="11">
        <f t="shared" si="20"/>
        <v>0.41587070623083716</v>
      </c>
      <c r="O87" s="11">
        <f t="shared" si="20"/>
        <v>0.37825285158117616</v>
      </c>
      <c r="P87" s="11">
        <f t="shared" si="20"/>
        <v>0.39506172839506171</v>
      </c>
      <c r="Q87" s="11">
        <f t="shared" si="20"/>
        <v>0.41891891891891891</v>
      </c>
      <c r="R87" s="11">
        <f t="shared" si="20"/>
        <v>0.42307692307692307</v>
      </c>
      <c r="S87" s="11">
        <f t="shared" si="20"/>
        <v>0.40587354923592928</v>
      </c>
      <c r="T87" s="11">
        <f t="shared" si="20"/>
        <v>0.44175958491380701</v>
      </c>
      <c r="U87" s="11">
        <f t="shared" si="20"/>
        <v>0.44489207876475018</v>
      </c>
      <c r="V87" s="15">
        <f t="shared" si="20"/>
        <v>0.43377295678266864</v>
      </c>
      <c r="W87" s="25">
        <f t="shared" si="20"/>
        <v>0.44090911706759506</v>
      </c>
      <c r="X87" s="19">
        <f t="shared" si="20"/>
        <v>0.45326796506062755</v>
      </c>
      <c r="Y87" s="11">
        <f t="shared" si="20"/>
        <v>0.44076801549082684</v>
      </c>
      <c r="Z87" s="11">
        <f t="shared" si="20"/>
        <v>0.40678078856715189</v>
      </c>
      <c r="AA87" s="11">
        <f t="shared" si="20"/>
        <v>0.38118557448849877</v>
      </c>
      <c r="AB87" s="11">
        <f t="shared" si="20"/>
        <v>0.36373039260043111</v>
      </c>
      <c r="AC87" s="11">
        <f t="shared" si="20"/>
        <v>0.36296741683757205</v>
      </c>
      <c r="AD87" s="11">
        <f t="shared" si="20"/>
        <v>0.35217277552926235</v>
      </c>
      <c r="AE87" s="11">
        <f t="shared" si="20"/>
        <v>0.33417106366427174</v>
      </c>
      <c r="AF87" s="11">
        <f t="shared" si="20"/>
        <v>0.31287318555732652</v>
      </c>
      <c r="AG87" s="25">
        <f t="shared" si="20"/>
        <v>0.2849432733144589</v>
      </c>
      <c r="AH87" s="11">
        <f t="shared" si="20"/>
        <v>0.26341311106807053</v>
      </c>
      <c r="AI87" s="11">
        <f t="shared" si="20"/>
        <v>0.24162243333964289</v>
      </c>
      <c r="AJ87" s="11">
        <f t="shared" si="20"/>
        <v>0.22532182196011413</v>
      </c>
      <c r="AK87" s="11">
        <f t="shared" si="20"/>
        <v>0.2108493250422411</v>
      </c>
      <c r="AL87" s="11">
        <f t="shared" si="20"/>
        <v>0.19657154140843422</v>
      </c>
      <c r="AM87" s="11">
        <f t="shared" si="20"/>
        <v>0.18731401346028659</v>
      </c>
      <c r="AN87" s="11">
        <f t="shared" si="20"/>
        <v>0.17173224958748953</v>
      </c>
      <c r="AO87" s="11">
        <f t="shared" si="20"/>
        <v>0.16207647603963518</v>
      </c>
      <c r="AP87" s="11">
        <f t="shared" si="20"/>
        <v>0.14690171297098661</v>
      </c>
      <c r="AQ87" s="25">
        <f t="shared" si="20"/>
        <v>0.13974662883259764</v>
      </c>
    </row>
    <row r="88" spans="2:43" x14ac:dyDescent="0.25">
      <c r="B88" s="28" t="s">
        <v>1</v>
      </c>
      <c r="C88" s="29">
        <f t="shared" ref="C88:AQ88" si="21">C77/C83</f>
        <v>0</v>
      </c>
      <c r="D88" s="29">
        <f t="shared" si="21"/>
        <v>0</v>
      </c>
      <c r="E88" s="29">
        <f t="shared" si="21"/>
        <v>0</v>
      </c>
      <c r="F88" s="29">
        <f t="shared" si="21"/>
        <v>0</v>
      </c>
      <c r="G88" s="29">
        <f t="shared" si="21"/>
        <v>0</v>
      </c>
      <c r="H88" s="29">
        <f t="shared" si="21"/>
        <v>0</v>
      </c>
      <c r="I88" s="29">
        <f t="shared" si="21"/>
        <v>0</v>
      </c>
      <c r="J88" s="29">
        <f t="shared" si="21"/>
        <v>0</v>
      </c>
      <c r="K88" s="29">
        <f t="shared" si="21"/>
        <v>0</v>
      </c>
      <c r="L88" s="29">
        <f t="shared" si="21"/>
        <v>0</v>
      </c>
      <c r="M88" s="29">
        <f t="shared" si="21"/>
        <v>0</v>
      </c>
      <c r="N88" s="29">
        <f t="shared" si="21"/>
        <v>0</v>
      </c>
      <c r="O88" s="29">
        <f t="shared" si="21"/>
        <v>0</v>
      </c>
      <c r="P88" s="29">
        <f t="shared" si="21"/>
        <v>0</v>
      </c>
      <c r="Q88" s="29">
        <f t="shared" si="21"/>
        <v>0</v>
      </c>
      <c r="R88" s="29">
        <f t="shared" si="21"/>
        <v>0</v>
      </c>
      <c r="S88" s="29">
        <f t="shared" si="21"/>
        <v>0</v>
      </c>
      <c r="T88" s="29">
        <f t="shared" si="21"/>
        <v>0</v>
      </c>
      <c r="U88" s="29">
        <f t="shared" si="21"/>
        <v>0</v>
      </c>
      <c r="V88" s="30">
        <f t="shared" si="21"/>
        <v>0</v>
      </c>
      <c r="W88" s="31">
        <f t="shared" si="21"/>
        <v>0</v>
      </c>
      <c r="X88" s="32">
        <f t="shared" si="21"/>
        <v>1.5901979719751276E-2</v>
      </c>
      <c r="Y88" s="29">
        <f t="shared" si="21"/>
        <v>3.2385400579955342E-2</v>
      </c>
      <c r="Z88" s="29">
        <f t="shared" si="21"/>
        <v>6.0303935672159401E-2</v>
      </c>
      <c r="AA88" s="29">
        <f t="shared" si="21"/>
        <v>0.11934201181982872</v>
      </c>
      <c r="AB88" s="29">
        <f t="shared" si="21"/>
        <v>0.18105488731771707</v>
      </c>
      <c r="AC88" s="29">
        <f t="shared" si="21"/>
        <v>0.24804279782395253</v>
      </c>
      <c r="AD88" s="29">
        <f t="shared" si="21"/>
        <v>0.33260935493554633</v>
      </c>
      <c r="AE88" s="29">
        <f t="shared" si="21"/>
        <v>0.37424120412106909</v>
      </c>
      <c r="AF88" s="29">
        <f t="shared" si="21"/>
        <v>0.41981053606439311</v>
      </c>
      <c r="AG88" s="31">
        <f t="shared" si="21"/>
        <v>0.44200943294019179</v>
      </c>
      <c r="AH88" s="29">
        <f t="shared" si="21"/>
        <v>0.47184385049796324</v>
      </c>
      <c r="AI88" s="29">
        <f t="shared" si="21"/>
        <v>0.47870561934115152</v>
      </c>
      <c r="AJ88" s="29">
        <f t="shared" si="21"/>
        <v>0.47968496743096195</v>
      </c>
      <c r="AK88" s="29">
        <f t="shared" si="21"/>
        <v>0.4780140458054033</v>
      </c>
      <c r="AL88" s="29">
        <f t="shared" si="21"/>
        <v>0.48456402398437215</v>
      </c>
      <c r="AM88" s="29">
        <f t="shared" si="21"/>
        <v>0.49047440326550179</v>
      </c>
      <c r="AN88" s="29">
        <f t="shared" si="21"/>
        <v>0.49270116552614224</v>
      </c>
      <c r="AO88" s="29">
        <f t="shared" si="21"/>
        <v>0.49810639118360017</v>
      </c>
      <c r="AP88" s="29">
        <f t="shared" si="21"/>
        <v>0.50135101778721336</v>
      </c>
      <c r="AQ88" s="31">
        <f t="shared" si="21"/>
        <v>0.50377627827273685</v>
      </c>
    </row>
    <row r="89" spans="2:43" x14ac:dyDescent="0.25">
      <c r="B89" s="33" t="s">
        <v>2</v>
      </c>
      <c r="C89" s="34">
        <f t="shared" ref="C89:AQ89" si="22">C78/C83</f>
        <v>0</v>
      </c>
      <c r="D89" s="34">
        <f t="shared" si="22"/>
        <v>0</v>
      </c>
      <c r="E89" s="34">
        <f t="shared" si="22"/>
        <v>0</v>
      </c>
      <c r="F89" s="34">
        <f t="shared" si="22"/>
        <v>0</v>
      </c>
      <c r="G89" s="34">
        <f t="shared" si="22"/>
        <v>0</v>
      </c>
      <c r="H89" s="34">
        <f t="shared" si="22"/>
        <v>0</v>
      </c>
      <c r="I89" s="34">
        <f t="shared" si="22"/>
        <v>0</v>
      </c>
      <c r="J89" s="34">
        <f t="shared" si="22"/>
        <v>0</v>
      </c>
      <c r="K89" s="34">
        <f t="shared" si="22"/>
        <v>0</v>
      </c>
      <c r="L89" s="34">
        <f t="shared" si="22"/>
        <v>0</v>
      </c>
      <c r="M89" s="34">
        <f t="shared" si="22"/>
        <v>0</v>
      </c>
      <c r="N89" s="34">
        <f t="shared" si="22"/>
        <v>0</v>
      </c>
      <c r="O89" s="34">
        <f t="shared" si="22"/>
        <v>0</v>
      </c>
      <c r="P89" s="34">
        <f t="shared" si="22"/>
        <v>0</v>
      </c>
      <c r="Q89" s="34">
        <f t="shared" si="22"/>
        <v>0</v>
      </c>
      <c r="R89" s="34">
        <f t="shared" si="22"/>
        <v>0</v>
      </c>
      <c r="S89" s="34">
        <f t="shared" si="22"/>
        <v>2.2651266004583307E-3</v>
      </c>
      <c r="T89" s="34">
        <f t="shared" si="22"/>
        <v>3.2860209525488624E-3</v>
      </c>
      <c r="U89" s="34">
        <f t="shared" si="22"/>
        <v>4.1616705876829189E-3</v>
      </c>
      <c r="V89" s="35">
        <f t="shared" si="22"/>
        <v>5.2250567226090148E-3</v>
      </c>
      <c r="W89" s="36">
        <f t="shared" si="22"/>
        <v>6.5518515226567755E-3</v>
      </c>
      <c r="X89" s="37">
        <f t="shared" si="22"/>
        <v>7.8431985894421193E-3</v>
      </c>
      <c r="Y89" s="34">
        <f t="shared" si="22"/>
        <v>9.0601748674086803E-3</v>
      </c>
      <c r="Z89" s="34">
        <f t="shared" si="22"/>
        <v>1.0123079608876977E-2</v>
      </c>
      <c r="AA89" s="34">
        <f t="shared" si="22"/>
        <v>1.1342302140501343E-2</v>
      </c>
      <c r="AB89" s="34">
        <f t="shared" si="22"/>
        <v>1.3532841380337517E-2</v>
      </c>
      <c r="AC89" s="34">
        <f t="shared" si="22"/>
        <v>1.6119362153295787E-2</v>
      </c>
      <c r="AD89" s="34">
        <f t="shared" si="22"/>
        <v>1.9103552011037726E-2</v>
      </c>
      <c r="AE89" s="34">
        <f t="shared" si="22"/>
        <v>2.1941825710477571E-2</v>
      </c>
      <c r="AF89" s="34">
        <f t="shared" si="22"/>
        <v>2.4125101744531398E-2</v>
      </c>
      <c r="AG89" s="36">
        <f t="shared" si="22"/>
        <v>2.6099515446739264E-2</v>
      </c>
      <c r="AH89" s="34">
        <f t="shared" si="22"/>
        <v>2.7693242386776007E-2</v>
      </c>
      <c r="AI89" s="34">
        <f t="shared" si="22"/>
        <v>2.9007265113854187E-2</v>
      </c>
      <c r="AJ89" s="34">
        <f t="shared" si="22"/>
        <v>2.9932749648735699E-2</v>
      </c>
      <c r="AK89" s="34">
        <f t="shared" si="22"/>
        <v>3.0721521969241022E-2</v>
      </c>
      <c r="AL89" s="34">
        <f t="shared" si="22"/>
        <v>3.2040222964511665E-2</v>
      </c>
      <c r="AM89" s="34">
        <f t="shared" si="22"/>
        <v>3.2816154522234346E-2</v>
      </c>
      <c r="AN89" s="34">
        <f t="shared" si="22"/>
        <v>3.3351252065019349E-2</v>
      </c>
      <c r="AO89" s="34">
        <f t="shared" si="22"/>
        <v>3.4107482702020568E-2</v>
      </c>
      <c r="AP89" s="34">
        <f t="shared" si="22"/>
        <v>3.4722546416027004E-2</v>
      </c>
      <c r="AQ89" s="36">
        <f t="shared" si="22"/>
        <v>3.4890514998500863E-2</v>
      </c>
    </row>
    <row r="90" spans="2:43" x14ac:dyDescent="0.25">
      <c r="B90" s="3" t="s">
        <v>3</v>
      </c>
      <c r="C90" s="11">
        <f t="shared" ref="C90:AQ90" si="23">C79/C83</f>
        <v>1.1648449785474383E-2</v>
      </c>
      <c r="D90" s="11">
        <f t="shared" si="23"/>
        <v>1.3092494905829253E-2</v>
      </c>
      <c r="E90" s="11">
        <f t="shared" si="23"/>
        <v>3.305793091480521E-2</v>
      </c>
      <c r="F90" s="11">
        <f t="shared" si="23"/>
        <v>4.7841079738222804E-2</v>
      </c>
      <c r="G90" s="11">
        <f t="shared" si="23"/>
        <v>6.8026752634364626E-2</v>
      </c>
      <c r="H90" s="11">
        <f t="shared" si="23"/>
        <v>9.2945991654074397E-2</v>
      </c>
      <c r="I90" s="11">
        <f t="shared" si="23"/>
        <v>0.13423485212976138</v>
      </c>
      <c r="J90" s="11">
        <f t="shared" si="23"/>
        <v>0.20122427715550928</v>
      </c>
      <c r="K90" s="11">
        <f t="shared" si="23"/>
        <v>0.25110503859245409</v>
      </c>
      <c r="L90" s="11">
        <f t="shared" si="23"/>
        <v>0.23676805173033169</v>
      </c>
      <c r="M90" s="11">
        <f t="shared" si="23"/>
        <v>0.22525139466297125</v>
      </c>
      <c r="N90" s="11">
        <f t="shared" si="23"/>
        <v>0.2272514680663098</v>
      </c>
      <c r="O90" s="11">
        <f t="shared" si="23"/>
        <v>0.31712314732600233</v>
      </c>
      <c r="P90" s="11">
        <f t="shared" si="23"/>
        <v>0.35802469135802467</v>
      </c>
      <c r="Q90" s="11">
        <f t="shared" si="23"/>
        <v>0.33783783783783783</v>
      </c>
      <c r="R90" s="11">
        <f t="shared" si="23"/>
        <v>0.37179487179487181</v>
      </c>
      <c r="S90" s="11">
        <f t="shared" si="23"/>
        <v>0.34875227874413883</v>
      </c>
      <c r="T90" s="11">
        <f t="shared" si="23"/>
        <v>0.31535106727162432</v>
      </c>
      <c r="U90" s="11">
        <f t="shared" si="23"/>
        <v>0.31588264911905345</v>
      </c>
      <c r="V90" s="15">
        <f t="shared" si="23"/>
        <v>0.33372446003688705</v>
      </c>
      <c r="W90" s="25">
        <f t="shared" si="23"/>
        <v>0.34604168502744359</v>
      </c>
      <c r="X90" s="19">
        <f t="shared" si="23"/>
        <v>0.34330371101316615</v>
      </c>
      <c r="Y90" s="11">
        <f t="shared" si="23"/>
        <v>0.33009044355329281</v>
      </c>
      <c r="Z90" s="11">
        <f t="shared" si="23"/>
        <v>0.3118975377441694</v>
      </c>
      <c r="AA90" s="11">
        <f t="shared" si="23"/>
        <v>0.28804386078233191</v>
      </c>
      <c r="AB90" s="11">
        <f t="shared" si="23"/>
        <v>0.25781692653758281</v>
      </c>
      <c r="AC90" s="11">
        <f t="shared" si="23"/>
        <v>0.24045990046854465</v>
      </c>
      <c r="AD90" s="11">
        <f t="shared" si="23"/>
        <v>0.19697250523090296</v>
      </c>
      <c r="AE90" s="11">
        <f t="shared" si="23"/>
        <v>0.16313615547791221</v>
      </c>
      <c r="AF90" s="11">
        <f t="shared" si="23"/>
        <v>0.12403632145659424</v>
      </c>
      <c r="AG90" s="25">
        <f t="shared" si="23"/>
        <v>0.11158151885277276</v>
      </c>
      <c r="AH90" s="11">
        <f t="shared" si="23"/>
        <v>0.10001869376048125</v>
      </c>
      <c r="AI90" s="11">
        <f t="shared" si="23"/>
        <v>9.0395081546254225E-2</v>
      </c>
      <c r="AJ90" s="11">
        <f t="shared" si="23"/>
        <v>0.10404660133754409</v>
      </c>
      <c r="AK90" s="11">
        <f t="shared" si="23"/>
        <v>0.11820038666930399</v>
      </c>
      <c r="AL90" s="11">
        <f t="shared" si="23"/>
        <v>0.1346039808976382</v>
      </c>
      <c r="AM90" s="11">
        <f t="shared" si="23"/>
        <v>0.16000581036607234</v>
      </c>
      <c r="AN90" s="11">
        <f t="shared" si="23"/>
        <v>0.15591027232296709</v>
      </c>
      <c r="AO90" s="11">
        <f t="shared" si="23"/>
        <v>0.15289207997294899</v>
      </c>
      <c r="AP90" s="11">
        <f t="shared" si="23"/>
        <v>0.14927136697078536</v>
      </c>
      <c r="AQ90" s="25">
        <f t="shared" si="23"/>
        <v>0.14549365595389793</v>
      </c>
    </row>
    <row r="91" spans="2:43" x14ac:dyDescent="0.25">
      <c r="B91" s="3" t="s">
        <v>4</v>
      </c>
      <c r="C91" s="11">
        <f t="shared" ref="C91:AQ91" si="24">C80/C83</f>
        <v>2.5335378283406784E-3</v>
      </c>
      <c r="D91" s="11">
        <f t="shared" si="24"/>
        <v>3.4849840985698233E-3</v>
      </c>
      <c r="E91" s="11">
        <f t="shared" si="24"/>
        <v>5.8808217725375258E-3</v>
      </c>
      <c r="F91" s="11">
        <f t="shared" si="24"/>
        <v>5.4876805280038559E-3</v>
      </c>
      <c r="G91" s="11">
        <f t="shared" si="24"/>
        <v>2.2681999711302508E-2</v>
      </c>
      <c r="H91" s="11">
        <f t="shared" si="24"/>
        <v>2.2285822934283338E-2</v>
      </c>
      <c r="I91" s="11">
        <f t="shared" si="24"/>
        <v>3.7548496729349866E-2</v>
      </c>
      <c r="J91" s="11">
        <f t="shared" si="24"/>
        <v>7.7143486885607224E-2</v>
      </c>
      <c r="K91" s="11">
        <f t="shared" si="24"/>
        <v>9.163430653434966E-2</v>
      </c>
      <c r="L91" s="11">
        <f t="shared" si="24"/>
        <v>7.2176984792240453E-2</v>
      </c>
      <c r="M91" s="11">
        <f t="shared" si="24"/>
        <v>8.4790178730057203E-2</v>
      </c>
      <c r="N91" s="11">
        <f t="shared" si="24"/>
        <v>6.5104193732785948E-2</v>
      </c>
      <c r="O91" s="11">
        <f t="shared" si="24"/>
        <v>9.2115748013569199E-2</v>
      </c>
      <c r="P91" s="11">
        <f t="shared" si="24"/>
        <v>0.13580246913580246</v>
      </c>
      <c r="Q91" s="11">
        <f t="shared" si="24"/>
        <v>9.45945945945946E-2</v>
      </c>
      <c r="R91" s="11">
        <f t="shared" si="24"/>
        <v>4.4871794871794872E-2</v>
      </c>
      <c r="S91" s="11">
        <f t="shared" si="24"/>
        <v>4.5972017011763802E-2</v>
      </c>
      <c r="T91" s="11">
        <f t="shared" si="24"/>
        <v>2.742561750472032E-2</v>
      </c>
      <c r="U91" s="11">
        <f t="shared" si="24"/>
        <v>1.8221474293591829E-2</v>
      </c>
      <c r="V91" s="15">
        <f t="shared" si="24"/>
        <v>1.3475105642422091E-2</v>
      </c>
      <c r="W91" s="25">
        <f t="shared" si="24"/>
        <v>1.3371133827992134E-2</v>
      </c>
      <c r="X91" s="19">
        <f t="shared" si="24"/>
        <v>1.3289645545715897E-2</v>
      </c>
      <c r="Y91" s="11">
        <f t="shared" si="24"/>
        <v>1.2855746238835682E-2</v>
      </c>
      <c r="Z91" s="11">
        <f t="shared" si="24"/>
        <v>1.2140857827225749E-2</v>
      </c>
      <c r="AA91" s="11">
        <f t="shared" si="24"/>
        <v>1.1399817620873968E-2</v>
      </c>
      <c r="AB91" s="11">
        <f t="shared" si="24"/>
        <v>1.0943027968794603E-2</v>
      </c>
      <c r="AC91" s="11">
        <f t="shared" si="24"/>
        <v>1.0682826722388862E-2</v>
      </c>
      <c r="AD91" s="11">
        <f t="shared" si="24"/>
        <v>1.0205554370051202E-2</v>
      </c>
      <c r="AE91" s="11">
        <f t="shared" si="24"/>
        <v>9.7067515968343749E-3</v>
      </c>
      <c r="AF91" s="11">
        <f t="shared" si="24"/>
        <v>9.2981009339769705E-3</v>
      </c>
      <c r="AG91" s="25">
        <f t="shared" si="24"/>
        <v>8.8634598784741898E-3</v>
      </c>
      <c r="AH91" s="11">
        <f t="shared" si="24"/>
        <v>8.4117988169147839E-3</v>
      </c>
      <c r="AI91" s="11">
        <f t="shared" si="24"/>
        <v>8.1122357194487529E-3</v>
      </c>
      <c r="AJ91" s="11">
        <f t="shared" si="24"/>
        <v>7.7142120931569698E-3</v>
      </c>
      <c r="AK91" s="11">
        <f t="shared" si="24"/>
        <v>7.3024500382676228E-3</v>
      </c>
      <c r="AL91" s="11">
        <f t="shared" si="24"/>
        <v>7.0299328858918937E-3</v>
      </c>
      <c r="AM91" s="11">
        <f t="shared" si="24"/>
        <v>6.7600537004958751E-3</v>
      </c>
      <c r="AN91" s="11">
        <f t="shared" si="24"/>
        <v>6.4512072379812662E-3</v>
      </c>
      <c r="AO91" s="11">
        <f t="shared" si="24"/>
        <v>6.1958817877445765E-3</v>
      </c>
      <c r="AP91" s="11">
        <f t="shared" si="24"/>
        <v>5.9244292195169326E-3</v>
      </c>
      <c r="AQ91" s="25">
        <f t="shared" si="24"/>
        <v>5.6554339322134797E-3</v>
      </c>
    </row>
    <row r="92" spans="2:43" x14ac:dyDescent="0.25">
      <c r="B92" s="3" t="s">
        <v>5</v>
      </c>
      <c r="C92" s="11">
        <f t="shared" ref="C92:AQ92" si="25">C81/C83</f>
        <v>0</v>
      </c>
      <c r="D92" s="11">
        <f t="shared" si="25"/>
        <v>0</v>
      </c>
      <c r="E92" s="11">
        <f t="shared" si="25"/>
        <v>0</v>
      </c>
      <c r="F92" s="11">
        <f t="shared" si="25"/>
        <v>0</v>
      </c>
      <c r="G92" s="11">
        <f t="shared" si="25"/>
        <v>0</v>
      </c>
      <c r="H92" s="11">
        <f t="shared" si="25"/>
        <v>0</v>
      </c>
      <c r="I92" s="11">
        <f t="shared" si="25"/>
        <v>0</v>
      </c>
      <c r="J92" s="11">
        <f t="shared" si="25"/>
        <v>0</v>
      </c>
      <c r="K92" s="11">
        <f t="shared" si="25"/>
        <v>0</v>
      </c>
      <c r="L92" s="11">
        <f t="shared" si="25"/>
        <v>6.3914501257334458E-2</v>
      </c>
      <c r="M92" s="11">
        <f t="shared" si="25"/>
        <v>0.1660093095974132</v>
      </c>
      <c r="N92" s="11">
        <f t="shared" si="25"/>
        <v>0.25753780595541237</v>
      </c>
      <c r="O92" s="11">
        <f t="shared" si="25"/>
        <v>0.15450902716116841</v>
      </c>
      <c r="P92" s="11">
        <f t="shared" si="25"/>
        <v>0.1111111111111111</v>
      </c>
      <c r="Q92" s="11">
        <f t="shared" si="25"/>
        <v>0.14864864864864866</v>
      </c>
      <c r="R92" s="11">
        <f t="shared" si="25"/>
        <v>0.16025641025641027</v>
      </c>
      <c r="S92" s="11">
        <f t="shared" si="25"/>
        <v>0.16605803868460167</v>
      </c>
      <c r="T92" s="11">
        <f t="shared" si="25"/>
        <v>7.0863842004696184E-2</v>
      </c>
      <c r="U92" s="11">
        <f t="shared" si="25"/>
        <v>5.4221418590286084E-2</v>
      </c>
      <c r="V92" s="15">
        <f t="shared" si="25"/>
        <v>4.209440100694186E-2</v>
      </c>
      <c r="W92" s="25">
        <f t="shared" si="25"/>
        <v>3.9082673376463865E-2</v>
      </c>
      <c r="X92" s="19">
        <f t="shared" si="25"/>
        <v>4.0888936990271268E-2</v>
      </c>
      <c r="Y92" s="11">
        <f t="shared" si="25"/>
        <v>4.1635722782065281E-2</v>
      </c>
      <c r="Z92" s="11">
        <f t="shared" si="25"/>
        <v>4.1389919826693482E-2</v>
      </c>
      <c r="AA92" s="11">
        <f t="shared" si="25"/>
        <v>4.090906087800314E-2</v>
      </c>
      <c r="AB92" s="11">
        <f t="shared" si="25"/>
        <v>4.1336672148101744E-2</v>
      </c>
      <c r="AC92" s="11">
        <f t="shared" si="25"/>
        <v>4.2477659565295776E-2</v>
      </c>
      <c r="AD92" s="11">
        <f t="shared" si="25"/>
        <v>4.2715686584654862E-2</v>
      </c>
      <c r="AE92" s="11">
        <f t="shared" si="25"/>
        <v>4.2766243178759177E-2</v>
      </c>
      <c r="AF92" s="11">
        <f t="shared" si="25"/>
        <v>4.3121894853690709E-2</v>
      </c>
      <c r="AG92" s="25">
        <f t="shared" si="25"/>
        <v>4.3269637603071981E-2</v>
      </c>
      <c r="AH92" s="11">
        <f t="shared" si="25"/>
        <v>4.3226019658032508E-2</v>
      </c>
      <c r="AI92" s="11">
        <f t="shared" si="25"/>
        <v>4.388067764435389E-2</v>
      </c>
      <c r="AJ92" s="11">
        <f t="shared" si="25"/>
        <v>4.3923883799440087E-2</v>
      </c>
      <c r="AK92" s="11">
        <f t="shared" si="25"/>
        <v>4.376774261906767E-2</v>
      </c>
      <c r="AL92" s="11">
        <f t="shared" si="25"/>
        <v>4.4351991680752142E-2</v>
      </c>
      <c r="AM92" s="11">
        <f t="shared" si="25"/>
        <v>4.4894019294271448E-2</v>
      </c>
      <c r="AN92" s="11">
        <f t="shared" si="25"/>
        <v>4.5097838917125099E-2</v>
      </c>
      <c r="AO92" s="11">
        <f t="shared" si="25"/>
        <v>4.5592589108654366E-2</v>
      </c>
      <c r="AP92" s="11">
        <f t="shared" si="25"/>
        <v>4.588957571667205E-2</v>
      </c>
      <c r="AQ92" s="25">
        <f t="shared" si="25"/>
        <v>4.6111564245137189E-2</v>
      </c>
    </row>
    <row r="93" spans="2:43" x14ac:dyDescent="0.25">
      <c r="B93" s="3" t="s">
        <v>6</v>
      </c>
      <c r="C93" s="11">
        <f t="shared" ref="C93:AQ93" si="26">C82/C83</f>
        <v>0</v>
      </c>
      <c r="D93" s="11">
        <f t="shared" si="26"/>
        <v>0</v>
      </c>
      <c r="E93" s="11">
        <f t="shared" si="26"/>
        <v>0</v>
      </c>
      <c r="F93" s="11">
        <f t="shared" si="26"/>
        <v>0</v>
      </c>
      <c r="G93" s="11">
        <f t="shared" si="26"/>
        <v>0</v>
      </c>
      <c r="H93" s="11">
        <f t="shared" si="26"/>
        <v>0</v>
      </c>
      <c r="I93" s="11">
        <f t="shared" si="26"/>
        <v>0</v>
      </c>
      <c r="J93" s="11">
        <f t="shared" si="26"/>
        <v>0</v>
      </c>
      <c r="K93" s="11">
        <f t="shared" si="26"/>
        <v>0</v>
      </c>
      <c r="L93" s="11">
        <f t="shared" si="26"/>
        <v>0</v>
      </c>
      <c r="M93" s="11">
        <f t="shared" si="26"/>
        <v>0</v>
      </c>
      <c r="N93" s="11">
        <f t="shared" si="26"/>
        <v>0</v>
      </c>
      <c r="O93" s="11">
        <f t="shared" si="26"/>
        <v>0</v>
      </c>
      <c r="P93" s="11">
        <f t="shared" si="26"/>
        <v>0</v>
      </c>
      <c r="Q93" s="11">
        <f t="shared" si="26"/>
        <v>0</v>
      </c>
      <c r="R93" s="11">
        <f t="shared" si="26"/>
        <v>0</v>
      </c>
      <c r="S93" s="11">
        <f t="shared" si="26"/>
        <v>3.1078989723108283E-2</v>
      </c>
      <c r="T93" s="11">
        <f t="shared" si="26"/>
        <v>0.14131386735260346</v>
      </c>
      <c r="U93" s="11">
        <f t="shared" si="26"/>
        <v>0.16262070864463551</v>
      </c>
      <c r="V93" s="15">
        <f t="shared" si="26"/>
        <v>0.17170801980847136</v>
      </c>
      <c r="W93" s="25">
        <f t="shared" si="26"/>
        <v>0.15404353917784849</v>
      </c>
      <c r="X93" s="19">
        <f t="shared" si="26"/>
        <v>0.1255045630810257</v>
      </c>
      <c r="Y93" s="11">
        <f t="shared" si="26"/>
        <v>0.13320449648761526</v>
      </c>
      <c r="Z93" s="11">
        <f t="shared" si="26"/>
        <v>0.15736388075372304</v>
      </c>
      <c r="AA93" s="11">
        <f t="shared" si="26"/>
        <v>0.14777737226996202</v>
      </c>
      <c r="AB93" s="11">
        <f t="shared" si="26"/>
        <v>0.13158525204703497</v>
      </c>
      <c r="AC93" s="11">
        <f t="shared" si="26"/>
        <v>7.9250036428950288E-2</v>
      </c>
      <c r="AD93" s="11">
        <f t="shared" si="26"/>
        <v>4.62205713385445E-2</v>
      </c>
      <c r="AE93" s="11">
        <f t="shared" si="26"/>
        <v>5.4036756250675784E-2</v>
      </c>
      <c r="AF93" s="11">
        <f t="shared" si="26"/>
        <v>6.6734859389487144E-2</v>
      </c>
      <c r="AG93" s="25">
        <f t="shared" si="26"/>
        <v>8.3233161964291022E-2</v>
      </c>
      <c r="AH93" s="11">
        <f t="shared" si="26"/>
        <v>8.5393283811761658E-2</v>
      </c>
      <c r="AI93" s="11">
        <f t="shared" si="26"/>
        <v>0.10827668729529449</v>
      </c>
      <c r="AJ93" s="11">
        <f t="shared" si="26"/>
        <v>0.10937576373004701</v>
      </c>
      <c r="AK93" s="11">
        <f t="shared" si="26"/>
        <v>0.11114452785647524</v>
      </c>
      <c r="AL93" s="11">
        <f t="shared" si="26"/>
        <v>0.10083830617839971</v>
      </c>
      <c r="AM93" s="11">
        <f t="shared" si="26"/>
        <v>7.7735545391137681E-2</v>
      </c>
      <c r="AN93" s="11">
        <f t="shared" si="26"/>
        <v>9.4756014343275588E-2</v>
      </c>
      <c r="AO93" s="11">
        <f t="shared" si="26"/>
        <v>0.10102909920539617</v>
      </c>
      <c r="AP93" s="11">
        <f t="shared" si="26"/>
        <v>0.11593935091879863</v>
      </c>
      <c r="AQ93" s="25">
        <f t="shared" si="26"/>
        <v>0.12432592376491594</v>
      </c>
    </row>
    <row r="94" spans="2:43" ht="15.75" thickBot="1" x14ac:dyDescent="0.3">
      <c r="B94" s="3" t="s">
        <v>7</v>
      </c>
      <c r="C94" s="12">
        <f>SUM(C87:C93)</f>
        <v>0.93456483333009766</v>
      </c>
      <c r="D94" s="12">
        <f t="shared" ref="D94:AQ94" si="27">SUM(D87:D93)</f>
        <v>0.92338748071832555</v>
      </c>
      <c r="E94" s="12">
        <f t="shared" si="27"/>
        <v>0.93014354989539849</v>
      </c>
      <c r="F94" s="12">
        <f t="shared" si="27"/>
        <v>0.92282022284432419</v>
      </c>
      <c r="G94" s="12">
        <f t="shared" si="27"/>
        <v>0.96163210316123748</v>
      </c>
      <c r="H94" s="12">
        <f t="shared" si="27"/>
        <v>0.93760570004703336</v>
      </c>
      <c r="I94" s="12">
        <f t="shared" si="27"/>
        <v>0.93858957691402134</v>
      </c>
      <c r="J94" s="12">
        <f t="shared" si="27"/>
        <v>0.94800328611216866</v>
      </c>
      <c r="K94" s="12">
        <f t="shared" si="27"/>
        <v>0.95105230356201154</v>
      </c>
      <c r="L94" s="12">
        <f t="shared" si="27"/>
        <v>0.91928112401708373</v>
      </c>
      <c r="M94" s="12">
        <f t="shared" si="27"/>
        <v>0.93892797498489855</v>
      </c>
      <c r="N94" s="12">
        <f t="shared" si="27"/>
        <v>0.96576417398534531</v>
      </c>
      <c r="O94" s="12">
        <f t="shared" si="27"/>
        <v>0.94200077408191607</v>
      </c>
      <c r="P94" s="12">
        <f t="shared" si="27"/>
        <v>1</v>
      </c>
      <c r="Q94" s="12">
        <f t="shared" si="27"/>
        <v>1</v>
      </c>
      <c r="R94" s="12">
        <f t="shared" si="27"/>
        <v>1</v>
      </c>
      <c r="S94" s="12">
        <f t="shared" si="27"/>
        <v>1.0000000000000002</v>
      </c>
      <c r="T94" s="12">
        <f t="shared" si="27"/>
        <v>1.0000000000000002</v>
      </c>
      <c r="U94" s="12">
        <f t="shared" si="27"/>
        <v>0.99999999999999989</v>
      </c>
      <c r="V94" s="16">
        <f t="shared" si="27"/>
        <v>1</v>
      </c>
      <c r="W94" s="26">
        <f t="shared" si="27"/>
        <v>1</v>
      </c>
      <c r="X94" s="20">
        <f t="shared" si="27"/>
        <v>1</v>
      </c>
      <c r="Y94" s="12">
        <f t="shared" si="27"/>
        <v>0.99999999999999989</v>
      </c>
      <c r="Z94" s="12">
        <f t="shared" si="27"/>
        <v>1</v>
      </c>
      <c r="AA94" s="12">
        <f t="shared" si="27"/>
        <v>0.99999999999999989</v>
      </c>
      <c r="AB94" s="12">
        <f t="shared" si="27"/>
        <v>0.99999999999999989</v>
      </c>
      <c r="AC94" s="12">
        <f t="shared" si="27"/>
        <v>1</v>
      </c>
      <c r="AD94" s="12">
        <f t="shared" si="27"/>
        <v>1</v>
      </c>
      <c r="AE94" s="12">
        <f t="shared" si="27"/>
        <v>1</v>
      </c>
      <c r="AF94" s="12">
        <f t="shared" si="27"/>
        <v>1.0000000000000002</v>
      </c>
      <c r="AG94" s="26">
        <f t="shared" si="27"/>
        <v>0.99999999999999989</v>
      </c>
      <c r="AH94" s="12">
        <f t="shared" si="27"/>
        <v>1</v>
      </c>
      <c r="AI94" s="12">
        <f t="shared" si="27"/>
        <v>1</v>
      </c>
      <c r="AJ94" s="12">
        <f t="shared" si="27"/>
        <v>0.99999999999999989</v>
      </c>
      <c r="AK94" s="12">
        <f t="shared" si="27"/>
        <v>0.99999999999999989</v>
      </c>
      <c r="AL94" s="12">
        <f t="shared" si="27"/>
        <v>1</v>
      </c>
      <c r="AM94" s="12">
        <f t="shared" si="27"/>
        <v>1</v>
      </c>
      <c r="AN94" s="12">
        <f t="shared" si="27"/>
        <v>1</v>
      </c>
      <c r="AO94" s="12">
        <f t="shared" si="27"/>
        <v>1</v>
      </c>
      <c r="AP94" s="12">
        <f t="shared" si="27"/>
        <v>1</v>
      </c>
      <c r="AQ94" s="26">
        <f t="shared" si="27"/>
        <v>0.99999999999999989</v>
      </c>
    </row>
  </sheetData>
  <pageMargins left="0.7" right="0.7" top="0.75" bottom="0.75" header="0.3" footer="0.3"/>
  <pageSetup paperSize="9" orientation="portrait"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U253"/>
  <sheetViews>
    <sheetView topLeftCell="A193" zoomScale="80" zoomScaleNormal="80" workbookViewId="0">
      <selection activeCell="M201" sqref="M201"/>
    </sheetView>
  </sheetViews>
  <sheetFormatPr defaultRowHeight="15" x14ac:dyDescent="0.25"/>
  <cols>
    <col min="3" max="3" width="15.7109375" customWidth="1"/>
    <col min="4" max="4" width="18.140625" customWidth="1"/>
    <col min="5" max="5" width="14.7109375" customWidth="1"/>
    <col min="6" max="9" width="10.28515625" customWidth="1"/>
    <col min="11" max="19" width="9.140625" customWidth="1"/>
    <col min="21" max="29" width="9.140625" customWidth="1"/>
    <col min="31" max="40" width="9.5703125" customWidth="1"/>
    <col min="41" max="41" width="9.140625" style="64"/>
    <col min="43" max="43" width="15" customWidth="1"/>
  </cols>
  <sheetData>
    <row r="2" spans="3:42" ht="21.75" thickBot="1" x14ac:dyDescent="0.4">
      <c r="C2" s="164" t="s">
        <v>96</v>
      </c>
    </row>
    <row r="3" spans="3:42" ht="30.75" thickTop="1" x14ac:dyDescent="0.25">
      <c r="C3" s="151"/>
      <c r="D3" s="152"/>
      <c r="E3" s="153" t="s">
        <v>88</v>
      </c>
      <c r="F3" s="153" t="s">
        <v>91</v>
      </c>
      <c r="G3" s="153" t="s">
        <v>51</v>
      </c>
      <c r="H3" s="152"/>
      <c r="I3" s="152"/>
      <c r="J3" s="154"/>
      <c r="L3" s="185" t="s">
        <v>97</v>
      </c>
      <c r="M3" s="185"/>
      <c r="N3" s="185"/>
      <c r="O3" s="185"/>
      <c r="P3" s="185"/>
      <c r="Q3" s="185"/>
      <c r="R3" s="185"/>
      <c r="S3" s="185"/>
      <c r="T3" s="185"/>
      <c r="U3" s="185"/>
    </row>
    <row r="4" spans="3:42" x14ac:dyDescent="0.25">
      <c r="C4" s="155" t="s">
        <v>89</v>
      </c>
      <c r="D4" s="64"/>
      <c r="E4" s="148">
        <v>2.27</v>
      </c>
      <c r="F4" s="63">
        <v>2.5000000000000001E-3</v>
      </c>
      <c r="G4" s="68">
        <v>2</v>
      </c>
      <c r="H4" s="156" t="s">
        <v>93</v>
      </c>
      <c r="I4" s="157"/>
      <c r="J4" s="158"/>
      <c r="L4" s="185"/>
      <c r="M4" s="185"/>
      <c r="N4" s="185"/>
      <c r="O4" s="185"/>
      <c r="P4" s="185"/>
      <c r="Q4" s="185"/>
      <c r="R4" s="185"/>
      <c r="S4" s="185"/>
      <c r="T4" s="185"/>
      <c r="U4" s="185"/>
    </row>
    <row r="5" spans="3:42" x14ac:dyDescent="0.25">
      <c r="C5" s="155" t="s">
        <v>95</v>
      </c>
      <c r="D5" s="64"/>
      <c r="E5" s="148">
        <v>1.3046544667146764</v>
      </c>
      <c r="F5" s="150"/>
      <c r="G5" s="150"/>
      <c r="H5" s="64" t="s">
        <v>94</v>
      </c>
      <c r="I5" s="64"/>
      <c r="J5" s="158"/>
      <c r="L5" s="185"/>
      <c r="M5" s="185"/>
      <c r="N5" s="185"/>
      <c r="O5" s="185"/>
      <c r="P5" s="185"/>
      <c r="Q5" s="185"/>
      <c r="R5" s="185"/>
      <c r="S5" s="185"/>
      <c r="T5" s="185"/>
      <c r="U5" s="185"/>
    </row>
    <row r="6" spans="3:42" x14ac:dyDescent="0.25">
      <c r="C6" s="155" t="s">
        <v>90</v>
      </c>
      <c r="D6" s="64"/>
      <c r="E6" s="149">
        <f>E4-E5</f>
        <v>0.96534553328532358</v>
      </c>
      <c r="F6" s="63">
        <f>F4</f>
        <v>2.5000000000000001E-3</v>
      </c>
      <c r="G6" s="68">
        <f>G4*E6/E4</f>
        <v>0.85052469892980054</v>
      </c>
      <c r="H6" s="64"/>
      <c r="I6" s="64"/>
      <c r="J6" s="158"/>
      <c r="L6" s="185"/>
      <c r="M6" s="185"/>
      <c r="N6" s="185"/>
      <c r="O6" s="185"/>
      <c r="P6" s="185"/>
      <c r="Q6" s="185"/>
      <c r="R6" s="185"/>
      <c r="S6" s="185"/>
      <c r="T6" s="185"/>
      <c r="U6" s="185"/>
    </row>
    <row r="7" spans="3:42" x14ac:dyDescent="0.25">
      <c r="C7" s="155"/>
      <c r="D7" s="64"/>
      <c r="E7" s="64"/>
      <c r="F7" s="64"/>
      <c r="G7" s="64"/>
      <c r="H7" s="64"/>
      <c r="I7" s="64"/>
      <c r="J7" s="158"/>
      <c r="L7" s="185"/>
      <c r="M7" s="185"/>
      <c r="N7" s="185"/>
      <c r="O7" s="185"/>
      <c r="P7" s="185"/>
      <c r="Q7" s="185"/>
      <c r="R7" s="185"/>
      <c r="S7" s="185"/>
      <c r="T7" s="185"/>
      <c r="U7" s="185"/>
    </row>
    <row r="8" spans="3:42" x14ac:dyDescent="0.25">
      <c r="C8" s="155"/>
      <c r="D8" s="64"/>
      <c r="E8" s="64"/>
      <c r="I8" s="64"/>
      <c r="J8" s="158"/>
      <c r="L8" s="185"/>
      <c r="M8" s="185"/>
      <c r="N8" s="185"/>
      <c r="O8" s="185"/>
      <c r="P8" s="185"/>
      <c r="Q8" s="185"/>
      <c r="R8" s="185"/>
      <c r="S8" s="185"/>
      <c r="T8" s="185"/>
      <c r="U8" s="185"/>
    </row>
    <row r="9" spans="3:42" ht="15.75" thickBot="1" x14ac:dyDescent="0.3">
      <c r="C9" s="159"/>
      <c r="D9" s="160"/>
      <c r="E9" s="160" t="s">
        <v>92</v>
      </c>
      <c r="F9" s="161">
        <f>F6*4</f>
        <v>0.01</v>
      </c>
      <c r="G9" s="162">
        <f>G6*4</f>
        <v>3.4020987957192022</v>
      </c>
      <c r="H9" s="160" t="s">
        <v>36</v>
      </c>
      <c r="I9" s="160"/>
      <c r="J9" s="163"/>
      <c r="L9" s="185"/>
      <c r="M9" s="185"/>
      <c r="N9" s="185"/>
      <c r="O9" s="185"/>
      <c r="P9" s="185"/>
      <c r="Q9" s="185"/>
      <c r="R9" s="185"/>
      <c r="S9" s="185"/>
      <c r="T9" s="185"/>
      <c r="U9" s="185"/>
    </row>
    <row r="10" spans="3:42" ht="15.75" thickTop="1" x14ac:dyDescent="0.25"/>
    <row r="11" spans="3:42" ht="30" x14ac:dyDescent="0.25">
      <c r="C11" s="85" t="s">
        <v>37</v>
      </c>
      <c r="D11" t="s">
        <v>98</v>
      </c>
      <c r="E11" s="63">
        <v>3.5000000000000003E-2</v>
      </c>
      <c r="AE11" s="198" t="s">
        <v>102</v>
      </c>
      <c r="AF11" s="198"/>
      <c r="AG11" s="198"/>
      <c r="AH11" s="198"/>
      <c r="AI11" s="198"/>
      <c r="AJ11" s="198"/>
      <c r="AK11" s="198"/>
      <c r="AL11" s="198"/>
      <c r="AM11" s="198"/>
      <c r="AN11" s="198"/>
    </row>
    <row r="12" spans="3:42" x14ac:dyDescent="0.25">
      <c r="C12" s="55"/>
      <c r="D12" t="s">
        <v>99</v>
      </c>
      <c r="E12" s="63">
        <v>0.03</v>
      </c>
      <c r="G12">
        <v>0</v>
      </c>
      <c r="H12">
        <v>1</v>
      </c>
      <c r="I12">
        <v>2</v>
      </c>
      <c r="J12">
        <v>3</v>
      </c>
      <c r="K12">
        <v>4</v>
      </c>
      <c r="L12">
        <v>5</v>
      </c>
      <c r="M12">
        <v>6</v>
      </c>
      <c r="N12">
        <v>7</v>
      </c>
      <c r="O12">
        <v>8</v>
      </c>
      <c r="P12">
        <v>9</v>
      </c>
      <c r="Q12">
        <v>10</v>
      </c>
      <c r="R12">
        <v>11</v>
      </c>
      <c r="S12">
        <v>12</v>
      </c>
      <c r="T12">
        <v>13</v>
      </c>
      <c r="U12">
        <v>14</v>
      </c>
      <c r="V12">
        <v>15</v>
      </c>
      <c r="W12">
        <v>16</v>
      </c>
      <c r="X12">
        <v>17</v>
      </c>
      <c r="Y12">
        <v>18</v>
      </c>
      <c r="Z12">
        <v>19</v>
      </c>
      <c r="AA12">
        <v>20</v>
      </c>
      <c r="AB12">
        <v>21</v>
      </c>
      <c r="AC12">
        <v>22</v>
      </c>
      <c r="AD12">
        <v>23</v>
      </c>
      <c r="AE12">
        <v>24</v>
      </c>
      <c r="AF12">
        <v>25</v>
      </c>
      <c r="AG12">
        <v>26</v>
      </c>
      <c r="AH12">
        <v>27</v>
      </c>
      <c r="AI12">
        <v>28</v>
      </c>
      <c r="AJ12">
        <v>29</v>
      </c>
      <c r="AK12">
        <v>30</v>
      </c>
      <c r="AL12">
        <v>31</v>
      </c>
      <c r="AM12">
        <v>32</v>
      </c>
      <c r="AN12">
        <v>33</v>
      </c>
    </row>
    <row r="13" spans="3:42" x14ac:dyDescent="0.25">
      <c r="C13" s="55"/>
      <c r="G13">
        <f t="shared" ref="G13:T13" si="0">1/(1+IF(G11&lt;30,$E$11,$E$12))^G12</f>
        <v>1</v>
      </c>
      <c r="H13">
        <f t="shared" si="0"/>
        <v>0.96618357487922713</v>
      </c>
      <c r="I13">
        <f t="shared" si="0"/>
        <v>0.93351070036640305</v>
      </c>
      <c r="J13">
        <f t="shared" si="0"/>
        <v>0.90194270566802237</v>
      </c>
      <c r="K13">
        <f t="shared" si="0"/>
        <v>0.87144222769857238</v>
      </c>
      <c r="L13">
        <f t="shared" si="0"/>
        <v>0.84197316685852419</v>
      </c>
      <c r="M13">
        <f t="shared" si="0"/>
        <v>0.81350064430775282</v>
      </c>
      <c r="N13">
        <f t="shared" si="0"/>
        <v>0.78599096068381913</v>
      </c>
      <c r="O13">
        <f t="shared" si="0"/>
        <v>0.75941155621625056</v>
      </c>
      <c r="P13">
        <f t="shared" si="0"/>
        <v>0.73373097218961414</v>
      </c>
      <c r="Q13">
        <f t="shared" si="0"/>
        <v>0.70891881370977217</v>
      </c>
      <c r="R13">
        <f t="shared" si="0"/>
        <v>0.68494571372924851</v>
      </c>
      <c r="S13">
        <f t="shared" si="0"/>
        <v>0.66178329828912896</v>
      </c>
      <c r="T13">
        <f t="shared" si="0"/>
        <v>0.63940415293635666</v>
      </c>
      <c r="U13">
        <f t="shared" ref="U13:AN13" si="1">1/(1+IF(U11&lt;30,$E$11,$E$12))^U12</f>
        <v>0.61778179027667302</v>
      </c>
      <c r="V13">
        <f t="shared" si="1"/>
        <v>0.59689061862480497</v>
      </c>
      <c r="W13">
        <f t="shared" si="1"/>
        <v>0.57670591171478747</v>
      </c>
      <c r="X13">
        <f t="shared" si="1"/>
        <v>0.55720377943457733</v>
      </c>
      <c r="Y13">
        <f t="shared" si="1"/>
        <v>0.53836113955031628</v>
      </c>
      <c r="Z13">
        <f t="shared" si="1"/>
        <v>0.52015569038677911</v>
      </c>
      <c r="AA13">
        <f t="shared" si="1"/>
        <v>0.50256588443167061</v>
      </c>
      <c r="AB13">
        <f t="shared" si="1"/>
        <v>0.48557090283253213</v>
      </c>
      <c r="AC13">
        <f t="shared" si="1"/>
        <v>0.46915063075606966</v>
      </c>
      <c r="AD13">
        <f t="shared" si="1"/>
        <v>0.45328563358074364</v>
      </c>
      <c r="AE13">
        <f t="shared" si="1"/>
        <v>0.49193373633950943</v>
      </c>
      <c r="AF13">
        <f t="shared" si="1"/>
        <v>0.42314698926998884</v>
      </c>
      <c r="AG13">
        <f t="shared" si="1"/>
        <v>0.40883767079225974</v>
      </c>
      <c r="AH13">
        <f t="shared" si="1"/>
        <v>0.39501224231136206</v>
      </c>
      <c r="AI13">
        <f t="shared" si="1"/>
        <v>0.38165434039745127</v>
      </c>
      <c r="AJ13">
        <f t="shared" si="1"/>
        <v>0.36874815497338298</v>
      </c>
      <c r="AK13">
        <f t="shared" si="1"/>
        <v>0.35627841060230236</v>
      </c>
      <c r="AL13">
        <f t="shared" si="1"/>
        <v>0.34423034840802164</v>
      </c>
      <c r="AM13">
        <f t="shared" si="1"/>
        <v>0.33258970860678427</v>
      </c>
      <c r="AN13">
        <f t="shared" si="1"/>
        <v>0.32134271362974326</v>
      </c>
    </row>
    <row r="14" spans="3:42" ht="15.75" thickBot="1" x14ac:dyDescent="0.3">
      <c r="C14" s="101" t="s">
        <v>46</v>
      </c>
    </row>
    <row r="15" spans="3:42" ht="15.75" thickBot="1" x14ac:dyDescent="0.3">
      <c r="F15" s="104">
        <v>2016</v>
      </c>
      <c r="G15" s="71">
        <v>2017</v>
      </c>
      <c r="H15" s="71">
        <v>2018</v>
      </c>
      <c r="I15" s="71">
        <v>2019</v>
      </c>
      <c r="J15" s="71">
        <v>2020</v>
      </c>
      <c r="K15" s="71">
        <v>2021</v>
      </c>
      <c r="L15" s="71">
        <v>2022</v>
      </c>
      <c r="M15" s="71">
        <v>2023</v>
      </c>
      <c r="N15" s="71">
        <v>2024</v>
      </c>
      <c r="O15" s="71">
        <v>2025</v>
      </c>
      <c r="P15" s="71">
        <v>2026</v>
      </c>
      <c r="Q15" s="71">
        <v>2027</v>
      </c>
      <c r="R15" s="71">
        <v>2028</v>
      </c>
      <c r="S15" s="71">
        <v>2029</v>
      </c>
      <c r="T15" s="71">
        <v>2030</v>
      </c>
      <c r="U15" s="71">
        <v>2031</v>
      </c>
      <c r="V15" s="71">
        <v>2032</v>
      </c>
      <c r="W15" s="71">
        <v>2033</v>
      </c>
      <c r="X15" s="71">
        <v>2034</v>
      </c>
      <c r="Y15" s="71">
        <v>2035</v>
      </c>
      <c r="Z15" s="71">
        <v>2036</v>
      </c>
      <c r="AA15" s="71">
        <v>2037</v>
      </c>
      <c r="AB15" s="71">
        <v>2038</v>
      </c>
      <c r="AC15" s="71">
        <v>2039</v>
      </c>
      <c r="AD15" s="71">
        <v>2040</v>
      </c>
      <c r="AE15" s="71">
        <v>2041</v>
      </c>
      <c r="AF15" s="71">
        <v>2042</v>
      </c>
      <c r="AG15" s="71">
        <v>2043</v>
      </c>
      <c r="AH15" s="71">
        <v>2044</v>
      </c>
      <c r="AI15" s="71">
        <v>2045</v>
      </c>
      <c r="AJ15" s="71">
        <v>2046</v>
      </c>
      <c r="AK15" s="71">
        <v>2047</v>
      </c>
      <c r="AL15" s="71">
        <v>2048</v>
      </c>
      <c r="AM15" s="71">
        <v>2049</v>
      </c>
      <c r="AN15" s="71">
        <v>2050</v>
      </c>
      <c r="AO15" s="99" t="s">
        <v>39</v>
      </c>
    </row>
    <row r="16" spans="3:42" ht="15" customHeight="1" x14ac:dyDescent="0.25">
      <c r="C16" s="182" t="s">
        <v>25</v>
      </c>
      <c r="D16" s="186" t="s">
        <v>34</v>
      </c>
      <c r="E16" s="65" t="s">
        <v>32</v>
      </c>
      <c r="F16" s="105">
        <f>Annual!S8</f>
        <v>0</v>
      </c>
      <c r="G16" s="61">
        <f>Annual!T8</f>
        <v>0</v>
      </c>
      <c r="H16" s="61">
        <f>Annual!U8</f>
        <v>0</v>
      </c>
      <c r="I16" s="61">
        <f>Annual!V8</f>
        <v>0</v>
      </c>
      <c r="J16" s="61">
        <f>Annual!W8</f>
        <v>0</v>
      </c>
      <c r="K16" s="61">
        <f>Annual!X8</f>
        <v>0</v>
      </c>
      <c r="L16" s="61">
        <f>Annual!Y8</f>
        <v>0</v>
      </c>
      <c r="M16" s="61">
        <f>Annual!Z8</f>
        <v>0</v>
      </c>
      <c r="N16" s="61">
        <f>Annual!AA8</f>
        <v>0</v>
      </c>
      <c r="O16" s="61">
        <f>Annual!AB8</f>
        <v>0</v>
      </c>
      <c r="P16" s="61">
        <f>Annual!AC8</f>
        <v>0</v>
      </c>
      <c r="Q16" s="61">
        <f>Annual!AD8</f>
        <v>0</v>
      </c>
      <c r="R16" s="61">
        <f>Annual!AE8</f>
        <v>0</v>
      </c>
      <c r="S16" s="61">
        <f>Annual!AF8</f>
        <v>0</v>
      </c>
      <c r="T16" s="61">
        <f>Annual!AG8</f>
        <v>0</v>
      </c>
      <c r="U16" s="61">
        <f>Annual!AH8</f>
        <v>0</v>
      </c>
      <c r="V16" s="61">
        <f>Annual!AI8</f>
        <v>0</v>
      </c>
      <c r="W16" s="61">
        <f>Annual!AJ8</f>
        <v>0</v>
      </c>
      <c r="X16" s="61">
        <f>Annual!AK8</f>
        <v>0</v>
      </c>
      <c r="Y16" s="61">
        <f>Annual!AL8</f>
        <v>0</v>
      </c>
      <c r="Z16" s="61">
        <f>Annual!AM8</f>
        <v>0</v>
      </c>
      <c r="AA16" s="61">
        <f>Annual!AN8</f>
        <v>0</v>
      </c>
      <c r="AB16" s="61">
        <f>Annual!AO8</f>
        <v>0</v>
      </c>
      <c r="AC16" s="61">
        <f>Annual!AP8</f>
        <v>0</v>
      </c>
      <c r="AD16" s="61">
        <f>Annual!AQ8</f>
        <v>0</v>
      </c>
      <c r="AE16" s="80">
        <f>AD16</f>
        <v>0</v>
      </c>
      <c r="AF16" s="80">
        <f t="shared" ref="AF16:AN16" si="2">AE16</f>
        <v>0</v>
      </c>
      <c r="AG16" s="80">
        <f t="shared" si="2"/>
        <v>0</v>
      </c>
      <c r="AH16" s="80">
        <f t="shared" si="2"/>
        <v>0</v>
      </c>
      <c r="AI16" s="80">
        <f t="shared" si="2"/>
        <v>0</v>
      </c>
      <c r="AJ16" s="80">
        <f t="shared" si="2"/>
        <v>0</v>
      </c>
      <c r="AK16" s="80">
        <f t="shared" si="2"/>
        <v>0</v>
      </c>
      <c r="AL16" s="80">
        <f t="shared" si="2"/>
        <v>0</v>
      </c>
      <c r="AM16" s="80">
        <f t="shared" si="2"/>
        <v>0</v>
      </c>
      <c r="AN16" s="80">
        <f t="shared" si="2"/>
        <v>0</v>
      </c>
      <c r="AO16" s="98">
        <f>SUMPRODUCT(G16:AN16,G13:AN13)</f>
        <v>0</v>
      </c>
      <c r="AP16" s="96">
        <f>AO16/AO21</f>
        <v>0</v>
      </c>
    </row>
    <row r="17" spans="3:42" ht="15.75" thickBot="1" x14ac:dyDescent="0.3">
      <c r="C17" s="183"/>
      <c r="D17" s="187"/>
      <c r="E17" s="66" t="s">
        <v>33</v>
      </c>
      <c r="F17" s="106">
        <f>Annual!S19</f>
        <v>0</v>
      </c>
      <c r="G17" s="62">
        <f>Annual!T19</f>
        <v>0</v>
      </c>
      <c r="H17" s="62">
        <f>Annual!U19</f>
        <v>0</v>
      </c>
      <c r="I17" s="62">
        <f>Annual!V19</f>
        <v>0</v>
      </c>
      <c r="J17" s="62">
        <f>Annual!W19</f>
        <v>0</v>
      </c>
      <c r="K17" s="62">
        <f>Annual!X19</f>
        <v>0</v>
      </c>
      <c r="L17" s="62">
        <f>Annual!Y19</f>
        <v>0</v>
      </c>
      <c r="M17" s="62">
        <f>Annual!Z19</f>
        <v>0</v>
      </c>
      <c r="N17" s="62">
        <f>Annual!AA19</f>
        <v>0</v>
      </c>
      <c r="O17" s="62">
        <f>Annual!AB19</f>
        <v>0</v>
      </c>
      <c r="P17" s="62">
        <f>Annual!AC19</f>
        <v>0</v>
      </c>
      <c r="Q17" s="62">
        <f>Annual!AD19</f>
        <v>0</v>
      </c>
      <c r="R17" s="62">
        <f>Annual!AE19</f>
        <v>0</v>
      </c>
      <c r="S17" s="62">
        <f>Annual!AF19</f>
        <v>0</v>
      </c>
      <c r="T17" s="62">
        <f>Annual!AG19</f>
        <v>0</v>
      </c>
      <c r="U17" s="62">
        <f>Annual!AH19</f>
        <v>0</v>
      </c>
      <c r="V17" s="62">
        <f>Annual!AI19</f>
        <v>0</v>
      </c>
      <c r="W17" s="62">
        <f>Annual!AJ19</f>
        <v>0</v>
      </c>
      <c r="X17" s="62">
        <f>Annual!AK19</f>
        <v>0</v>
      </c>
      <c r="Y17" s="62">
        <f>Annual!AL19</f>
        <v>0</v>
      </c>
      <c r="Z17" s="62">
        <f>Annual!AM19</f>
        <v>0</v>
      </c>
      <c r="AA17" s="62">
        <f>Annual!AN19</f>
        <v>0</v>
      </c>
      <c r="AB17" s="62">
        <f>Annual!AO19</f>
        <v>0</v>
      </c>
      <c r="AC17" s="62">
        <f>Annual!AP19</f>
        <v>0</v>
      </c>
      <c r="AD17" s="62">
        <f>Annual!AQ19</f>
        <v>0</v>
      </c>
      <c r="AE17" s="81">
        <f>AD17</f>
        <v>0</v>
      </c>
      <c r="AF17" s="81">
        <f t="shared" ref="AF17:AN17" si="3">AE17</f>
        <v>0</v>
      </c>
      <c r="AG17" s="81">
        <f t="shared" si="3"/>
        <v>0</v>
      </c>
      <c r="AH17" s="81">
        <f t="shared" si="3"/>
        <v>0</v>
      </c>
      <c r="AI17" s="81">
        <f t="shared" si="3"/>
        <v>0</v>
      </c>
      <c r="AJ17" s="81">
        <f t="shared" si="3"/>
        <v>0</v>
      </c>
      <c r="AK17" s="81">
        <f t="shared" si="3"/>
        <v>0</v>
      </c>
      <c r="AL17" s="81">
        <f t="shared" si="3"/>
        <v>0</v>
      </c>
      <c r="AM17" s="81">
        <f t="shared" si="3"/>
        <v>0</v>
      </c>
      <c r="AN17" s="81">
        <f t="shared" si="3"/>
        <v>0</v>
      </c>
    </row>
    <row r="18" spans="3:42" ht="15.75" thickBot="1" x14ac:dyDescent="0.3">
      <c r="C18" s="183"/>
      <c r="D18" s="188"/>
      <c r="E18" s="64" t="s">
        <v>35</v>
      </c>
      <c r="F18" s="107">
        <f>F17/$F$9*$G$9</f>
        <v>0</v>
      </c>
      <c r="G18" s="69">
        <f t="shared" ref="G18:AE18" si="4">G17/$F$9*$G$9</f>
        <v>0</v>
      </c>
      <c r="H18" s="69">
        <f t="shared" si="4"/>
        <v>0</v>
      </c>
      <c r="I18" s="69">
        <f t="shared" si="4"/>
        <v>0</v>
      </c>
      <c r="J18" s="69">
        <f t="shared" si="4"/>
        <v>0</v>
      </c>
      <c r="K18" s="69">
        <f t="shared" si="4"/>
        <v>0</v>
      </c>
      <c r="L18" s="69">
        <f t="shared" si="4"/>
        <v>0</v>
      </c>
      <c r="M18" s="69">
        <f t="shared" si="4"/>
        <v>0</v>
      </c>
      <c r="N18" s="69">
        <f t="shared" si="4"/>
        <v>0</v>
      </c>
      <c r="O18" s="69">
        <f t="shared" si="4"/>
        <v>0</v>
      </c>
      <c r="P18" s="69">
        <f t="shared" si="4"/>
        <v>0</v>
      </c>
      <c r="Q18" s="69">
        <f t="shared" si="4"/>
        <v>0</v>
      </c>
      <c r="R18" s="69">
        <f t="shared" si="4"/>
        <v>0</v>
      </c>
      <c r="S18" s="69">
        <f t="shared" si="4"/>
        <v>0</v>
      </c>
      <c r="T18" s="69">
        <f t="shared" si="4"/>
        <v>0</v>
      </c>
      <c r="U18" s="69">
        <f t="shared" si="4"/>
        <v>0</v>
      </c>
      <c r="V18" s="69">
        <f t="shared" si="4"/>
        <v>0</v>
      </c>
      <c r="W18" s="69">
        <f t="shared" si="4"/>
        <v>0</v>
      </c>
      <c r="X18" s="69">
        <f t="shared" si="4"/>
        <v>0</v>
      </c>
      <c r="Y18" s="69">
        <f t="shared" si="4"/>
        <v>0</v>
      </c>
      <c r="Z18" s="69">
        <f t="shared" si="4"/>
        <v>0</v>
      </c>
      <c r="AA18" s="69">
        <f t="shared" si="4"/>
        <v>0</v>
      </c>
      <c r="AB18" s="69">
        <f t="shared" si="4"/>
        <v>0</v>
      </c>
      <c r="AC18" s="69">
        <f t="shared" si="4"/>
        <v>0</v>
      </c>
      <c r="AD18" s="69">
        <f t="shared" si="4"/>
        <v>0</v>
      </c>
      <c r="AE18" s="82">
        <f t="shared" si="4"/>
        <v>0</v>
      </c>
      <c r="AF18" s="82">
        <f t="shared" ref="AF18:AN18" si="5">AF17/$F$9*$G$9</f>
        <v>0</v>
      </c>
      <c r="AG18" s="82">
        <f t="shared" si="5"/>
        <v>0</v>
      </c>
      <c r="AH18" s="82">
        <f t="shared" si="5"/>
        <v>0</v>
      </c>
      <c r="AI18" s="82">
        <f t="shared" si="5"/>
        <v>0</v>
      </c>
      <c r="AJ18" s="82">
        <f t="shared" si="5"/>
        <v>0</v>
      </c>
      <c r="AK18" s="82">
        <f t="shared" si="5"/>
        <v>0</v>
      </c>
      <c r="AL18" s="82">
        <f t="shared" si="5"/>
        <v>0</v>
      </c>
      <c r="AM18" s="82">
        <f t="shared" si="5"/>
        <v>0</v>
      </c>
      <c r="AN18" s="82">
        <f t="shared" si="5"/>
        <v>0</v>
      </c>
    </row>
    <row r="19" spans="3:42" x14ac:dyDescent="0.25">
      <c r="C19" s="183"/>
      <c r="D19" s="189" t="s">
        <v>31</v>
      </c>
      <c r="E19" s="65" t="s">
        <v>32</v>
      </c>
      <c r="F19" s="105">
        <f>Annual!S9</f>
        <v>0.24668557741540589</v>
      </c>
      <c r="G19" s="61">
        <f>Annual!T9</f>
        <v>0.36824509688878065</v>
      </c>
      <c r="H19" s="61">
        <f>Annual!U9</f>
        <v>0.47612979662132932</v>
      </c>
      <c r="I19" s="61">
        <f>Annual!V9</f>
        <v>0.59966354374287489</v>
      </c>
      <c r="J19" s="61">
        <f>Annual!W9</f>
        <v>0.74374413069742196</v>
      </c>
      <c r="K19" s="61">
        <f>Annual!X9</f>
        <v>0.88493377139923468</v>
      </c>
      <c r="L19" s="61">
        <f>Annual!Y9</f>
        <v>1.0355396118800058</v>
      </c>
      <c r="M19" s="61">
        <f>Annual!Z9</f>
        <v>1.1930594744382468</v>
      </c>
      <c r="N19" s="61">
        <f>Annual!AA9</f>
        <v>1.3838995574291233</v>
      </c>
      <c r="O19" s="61">
        <f>Annual!AB9</f>
        <v>1.6766268100740394</v>
      </c>
      <c r="P19" s="61">
        <f>Annual!AC9</f>
        <v>1.9808766628652663</v>
      </c>
      <c r="Q19" s="61">
        <f>Annual!AD9</f>
        <v>2.3765197009686152</v>
      </c>
      <c r="R19" s="61">
        <f>Annual!AE9</f>
        <v>2.7610162938974336</v>
      </c>
      <c r="S19" s="61">
        <f>Annual!AF9</f>
        <v>3.0319852505414993</v>
      </c>
      <c r="T19" s="61">
        <f>Annual!AG9</f>
        <v>3.2873112051078528</v>
      </c>
      <c r="U19" s="61">
        <f>Annual!AH9</f>
        <v>3.5061843171589322</v>
      </c>
      <c r="V19" s="61">
        <f>Annual!AI9</f>
        <v>3.6252461603305211</v>
      </c>
      <c r="W19" s="61">
        <f>Annual!AJ9</f>
        <v>3.7444986219338263</v>
      </c>
      <c r="X19" s="61">
        <f>Annual!AK9</f>
        <v>3.8639436081531651</v>
      </c>
      <c r="Y19" s="61">
        <f>Annual!AL9</f>
        <v>3.9835830442346958</v>
      </c>
      <c r="Z19" s="61">
        <f>Annual!AM9</f>
        <v>4.033583044234696</v>
      </c>
      <c r="AA19" s="61">
        <f>Annual!AN9</f>
        <v>4.0835830442346959</v>
      </c>
      <c r="AB19" s="61">
        <f>Annual!AO9</f>
        <v>4.1335830442346957</v>
      </c>
      <c r="AC19" s="61">
        <f>Annual!AP9</f>
        <v>4.1835830442346964</v>
      </c>
      <c r="AD19" s="61">
        <f>Annual!AQ9</f>
        <v>4.1835830442346964</v>
      </c>
      <c r="AE19" s="80">
        <f>AD19</f>
        <v>4.1835830442346964</v>
      </c>
      <c r="AF19" s="80">
        <f t="shared" ref="AF19:AN19" si="6">AE19</f>
        <v>4.1835830442346964</v>
      </c>
      <c r="AG19" s="80">
        <f t="shared" si="6"/>
        <v>4.1835830442346964</v>
      </c>
      <c r="AH19" s="80">
        <f t="shared" si="6"/>
        <v>4.1835830442346964</v>
      </c>
      <c r="AI19" s="80">
        <f t="shared" si="6"/>
        <v>4.1835830442346964</v>
      </c>
      <c r="AJ19" s="80">
        <f t="shared" si="6"/>
        <v>4.1835830442346964</v>
      </c>
      <c r="AK19" s="80">
        <f t="shared" si="6"/>
        <v>4.1835830442346964</v>
      </c>
      <c r="AL19" s="80">
        <f t="shared" si="6"/>
        <v>4.1835830442346964</v>
      </c>
      <c r="AM19" s="80">
        <f t="shared" si="6"/>
        <v>4.1835830442346964</v>
      </c>
      <c r="AN19" s="80">
        <f t="shared" si="6"/>
        <v>4.1835830442346964</v>
      </c>
      <c r="AO19" s="98">
        <f>SUM(G19:AN19,G13:AN13)</f>
        <v>123.42093710633574</v>
      </c>
      <c r="AP19" s="96">
        <f>AO19/AO21</f>
        <v>1</v>
      </c>
    </row>
    <row r="20" spans="3:42" ht="15.75" thickBot="1" x14ac:dyDescent="0.3">
      <c r="C20" s="183"/>
      <c r="D20" s="190"/>
      <c r="E20" s="66" t="s">
        <v>33</v>
      </c>
      <c r="F20" s="106">
        <f>Annual!S20</f>
        <v>2.9380253623316893E-3</v>
      </c>
      <c r="G20" s="62">
        <f>Annual!T20</f>
        <v>4.732797090562197E-3</v>
      </c>
      <c r="H20" s="62">
        <f>Annual!U20</f>
        <v>6.3727207895075046E-3</v>
      </c>
      <c r="I20" s="62">
        <f>Annual!V20</f>
        <v>8.4266544986808644E-3</v>
      </c>
      <c r="J20" s="62">
        <f>Annual!W20</f>
        <v>1.1015822158507493E-2</v>
      </c>
      <c r="K20" s="62">
        <f>Annual!X20</f>
        <v>1.3905483627124777E-2</v>
      </c>
      <c r="L20" s="62">
        <f>Annual!Y20</f>
        <v>1.6753951804975818E-2</v>
      </c>
      <c r="M20" s="62">
        <f>Annual!Z20</f>
        <v>1.9270822722572568E-2</v>
      </c>
      <c r="N20" s="62">
        <f>Annual!AA20</f>
        <v>2.2551231200589897E-2</v>
      </c>
      <c r="O20" s="62">
        <f>Annual!AB20</f>
        <v>2.7902078288412738E-2</v>
      </c>
      <c r="P20" s="62">
        <f>Annual!AC20</f>
        <v>3.3888033679222093E-2</v>
      </c>
      <c r="Q20" s="62">
        <f>Annual!AD20</f>
        <v>4.1683286286726559E-2</v>
      </c>
      <c r="R20" s="62">
        <f>Annual!AE20</f>
        <v>4.9751754943552683E-2</v>
      </c>
      <c r="S20" s="62">
        <f>Annual!AF20</f>
        <v>5.574911270406821E-2</v>
      </c>
      <c r="T20" s="62">
        <f>Annual!AG20</f>
        <v>6.0378254344625286E-2</v>
      </c>
      <c r="U20" s="62">
        <f>Annual!AH20</f>
        <v>6.4913768055798446E-2</v>
      </c>
      <c r="V20" s="62">
        <f>Annual!AI20</f>
        <v>6.7062821009194515E-2</v>
      </c>
      <c r="W20" s="62">
        <f>Annual!AJ20</f>
        <v>6.9064838265668352E-2</v>
      </c>
      <c r="X20" s="62">
        <f>Annual!AK20</f>
        <v>7.1037666397045188E-2</v>
      </c>
      <c r="Y20" s="62">
        <f>Annual!AL20</f>
        <v>7.2975254480843812E-2</v>
      </c>
      <c r="Z20" s="62">
        <f>Annual!AM20</f>
        <v>7.3029327508054381E-2</v>
      </c>
      <c r="AA20" s="62">
        <f>Annual!AN20</f>
        <v>7.26055329297738E-2</v>
      </c>
      <c r="AB20" s="62">
        <f>Annual!AO20</f>
        <v>7.1336898204908739E-2</v>
      </c>
      <c r="AC20" s="62">
        <f>Annual!AP20</f>
        <v>7.1592920697500215E-2</v>
      </c>
      <c r="AD20" s="62">
        <f>Annual!AQ20</f>
        <v>7.1461290328621987E-2</v>
      </c>
      <c r="AE20" s="81">
        <f>AD20</f>
        <v>7.1461290328621987E-2</v>
      </c>
      <c r="AF20" s="81">
        <f t="shared" ref="AF20:AN20" si="7">AE20</f>
        <v>7.1461290328621987E-2</v>
      </c>
      <c r="AG20" s="81">
        <f t="shared" si="7"/>
        <v>7.1461290328621987E-2</v>
      </c>
      <c r="AH20" s="81">
        <f t="shared" si="7"/>
        <v>7.1461290328621987E-2</v>
      </c>
      <c r="AI20" s="81">
        <f t="shared" si="7"/>
        <v>7.1461290328621987E-2</v>
      </c>
      <c r="AJ20" s="81">
        <f t="shared" si="7"/>
        <v>7.1461290328621987E-2</v>
      </c>
      <c r="AK20" s="81">
        <f t="shared" si="7"/>
        <v>7.1461290328621987E-2</v>
      </c>
      <c r="AL20" s="81">
        <f t="shared" si="7"/>
        <v>7.1461290328621987E-2</v>
      </c>
      <c r="AM20" s="81">
        <f t="shared" si="7"/>
        <v>7.1461290328621987E-2</v>
      </c>
      <c r="AN20" s="81">
        <f t="shared" si="7"/>
        <v>7.1461290328621987E-2</v>
      </c>
    </row>
    <row r="21" spans="3:42" ht="15.75" thickBot="1" x14ac:dyDescent="0.3">
      <c r="C21" s="184"/>
      <c r="D21" s="191"/>
      <c r="E21" s="67" t="s">
        <v>35</v>
      </c>
      <c r="F21" s="108">
        <f>F20/$F$9*$G$9</f>
        <v>0.99954525469811129</v>
      </c>
      <c r="G21" s="70">
        <f t="shared" ref="G21" si="8">G20/$F$9*$G$9</f>
        <v>1.6101443282184993</v>
      </c>
      <c r="H21" s="70">
        <f t="shared" ref="H21" si="9">H20/$F$9*$G$9</f>
        <v>2.1680625723438203</v>
      </c>
      <c r="I21" s="70">
        <f t="shared" ref="I21" si="10">I20/$F$9*$G$9</f>
        <v>2.8668311121903964</v>
      </c>
      <c r="J21" s="70">
        <f t="shared" ref="J21" si="11">J20/$F$9*$G$9</f>
        <v>3.7476915299315245</v>
      </c>
      <c r="K21" s="70">
        <f t="shared" ref="K21" si="12">K20/$F$9*$G$9</f>
        <v>4.7307829101734287</v>
      </c>
      <c r="L21" s="70">
        <f t="shared" ref="L21" si="13">L20/$F$9*$G$9</f>
        <v>5.6998599259245779</v>
      </c>
      <c r="M21" s="70">
        <f t="shared" ref="M21" si="14">M20/$F$9*$G$9</f>
        <v>6.5561242776982365</v>
      </c>
      <c r="N21" s="70">
        <f t="shared" ref="N21" si="15">N20/$F$9*$G$9</f>
        <v>7.6721516509512186</v>
      </c>
      <c r="O21" s="70">
        <f t="shared" ref="O21" si="16">O20/$F$9*$G$9</f>
        <v>9.4925626943071872</v>
      </c>
      <c r="P21" s="70">
        <f t="shared" ref="P21" si="17">P20/$F$9*$G$9</f>
        <v>11.529043856937324</v>
      </c>
      <c r="Q21" s="70">
        <f t="shared" ref="Q21" si="18">Q20/$F$9*$G$9</f>
        <v>14.181065807769116</v>
      </c>
      <c r="R21" s="70">
        <f t="shared" ref="R21" si="19">R20/$F$9*$G$9</f>
        <v>16.926038557837742</v>
      </c>
      <c r="S21" s="70">
        <f t="shared" ref="S21" si="20">S20/$F$9*$G$9</f>
        <v>18.966398919292452</v>
      </c>
      <c r="T21" s="70">
        <f t="shared" ref="T21" si="21">T20/$F$9*$G$9</f>
        <v>20.541278639347738</v>
      </c>
      <c r="U21" s="70">
        <f t="shared" ref="U21" si="22">U20/$F$9*$G$9</f>
        <v>22.084305212822748</v>
      </c>
      <c r="V21" s="70">
        <f t="shared" ref="V21" si="23">V20/$F$9*$G$9</f>
        <v>22.815434259291305</v>
      </c>
      <c r="W21" s="70">
        <f t="shared" ref="W21" si="24">W20/$F$9*$G$9</f>
        <v>23.496540309017178</v>
      </c>
      <c r="X21" s="70">
        <f t="shared" ref="X21" si="25">X20/$F$9*$G$9</f>
        <v>24.167715930008988</v>
      </c>
      <c r="Y21" s="70">
        <f t="shared" ref="Y21" si="26">Y20/$F$9*$G$9</f>
        <v>24.826902538658103</v>
      </c>
      <c r="Z21" s="70">
        <f t="shared" ref="Z21" si="27">Z20/$F$9*$G$9</f>
        <v>24.845298716733499</v>
      </c>
      <c r="AA21" s="70">
        <f t="shared" ref="AA21" si="28">AA20/$F$9*$G$9</f>
        <v>24.701119614293432</v>
      </c>
      <c r="AB21" s="70">
        <f t="shared" ref="AB21" si="29">AB20/$F$9*$G$9</f>
        <v>24.269517547326334</v>
      </c>
      <c r="AC21" s="70">
        <f t="shared" ref="AC21" si="30">AC20/$F$9*$G$9</f>
        <v>24.356618928698584</v>
      </c>
      <c r="AD21" s="70">
        <f t="shared" ref="AD21:AE21" si="31">AD20/$F$9*$G$9</f>
        <v>24.311836976754513</v>
      </c>
      <c r="AE21" s="83">
        <f t="shared" si="31"/>
        <v>24.311836976754513</v>
      </c>
      <c r="AF21" s="83">
        <f t="shared" ref="AF21:AN21" si="32">AF20/$F$9*$G$9</f>
        <v>24.311836976754513</v>
      </c>
      <c r="AG21" s="83">
        <f t="shared" si="32"/>
        <v>24.311836976754513</v>
      </c>
      <c r="AH21" s="83">
        <f t="shared" si="32"/>
        <v>24.311836976754513</v>
      </c>
      <c r="AI21" s="83">
        <f t="shared" si="32"/>
        <v>24.311836976754513</v>
      </c>
      <c r="AJ21" s="83">
        <f t="shared" si="32"/>
        <v>24.311836976754513</v>
      </c>
      <c r="AK21" s="83">
        <f t="shared" si="32"/>
        <v>24.311836976754513</v>
      </c>
      <c r="AL21" s="83">
        <f t="shared" si="32"/>
        <v>24.311836976754513</v>
      </c>
      <c r="AM21" s="83">
        <f t="shared" si="32"/>
        <v>24.311836976754513</v>
      </c>
      <c r="AN21" s="83">
        <f t="shared" si="32"/>
        <v>24.311836976754513</v>
      </c>
      <c r="AO21" s="98">
        <f>AO16+AO19</f>
        <v>123.42093710633574</v>
      </c>
    </row>
    <row r="22" spans="3:42" ht="15.75" thickBot="1" x14ac:dyDescent="0.3">
      <c r="F22" s="109"/>
      <c r="AE22" s="84"/>
      <c r="AF22" s="84"/>
      <c r="AG22" s="84"/>
      <c r="AH22" s="84"/>
      <c r="AI22" s="84"/>
      <c r="AJ22" s="84"/>
      <c r="AK22" s="84"/>
      <c r="AL22" s="84"/>
      <c r="AM22" s="84"/>
      <c r="AN22" s="84"/>
    </row>
    <row r="23" spans="3:42" ht="15" customHeight="1" x14ac:dyDescent="0.25">
      <c r="C23" s="182" t="s">
        <v>28</v>
      </c>
      <c r="D23" s="186" t="s">
        <v>34</v>
      </c>
      <c r="E23" s="65" t="s">
        <v>32</v>
      </c>
      <c r="F23" s="105">
        <f>Annual!S31</f>
        <v>0</v>
      </c>
      <c r="G23" s="61">
        <f>Annual!T31</f>
        <v>0</v>
      </c>
      <c r="H23" s="61">
        <f>Annual!U31</f>
        <v>0</v>
      </c>
      <c r="I23" s="61">
        <f>Annual!V31</f>
        <v>0</v>
      </c>
      <c r="J23" s="61">
        <f>Annual!W31</f>
        <v>0</v>
      </c>
      <c r="K23" s="61">
        <f>Annual!X31</f>
        <v>0</v>
      </c>
      <c r="L23" s="61">
        <f>Annual!Y31</f>
        <v>0</v>
      </c>
      <c r="M23" s="61">
        <f>Annual!Z31</f>
        <v>0</v>
      </c>
      <c r="N23" s="61">
        <f>Annual!AA31</f>
        <v>0</v>
      </c>
      <c r="O23" s="61">
        <f>Annual!AB31</f>
        <v>0</v>
      </c>
      <c r="P23" s="61">
        <f>Annual!AC31</f>
        <v>0</v>
      </c>
      <c r="Q23" s="61">
        <f>Annual!AD31</f>
        <v>0</v>
      </c>
      <c r="R23" s="61">
        <f>Annual!AE31</f>
        <v>0</v>
      </c>
      <c r="S23" s="61">
        <f>Annual!AF31</f>
        <v>0</v>
      </c>
      <c r="T23" s="61">
        <f>Annual!AG31</f>
        <v>0</v>
      </c>
      <c r="U23" s="61">
        <f>Annual!AH31</f>
        <v>0</v>
      </c>
      <c r="V23" s="61">
        <f>Annual!AI31</f>
        <v>0</v>
      </c>
      <c r="W23" s="61">
        <f>Annual!AJ31</f>
        <v>0</v>
      </c>
      <c r="X23" s="61">
        <f>Annual!AK31</f>
        <v>0</v>
      </c>
      <c r="Y23" s="61">
        <f>Annual!AL31</f>
        <v>0</v>
      </c>
      <c r="Z23" s="61">
        <f>Annual!AM31</f>
        <v>0</v>
      </c>
      <c r="AA23" s="61">
        <f>Annual!AN31</f>
        <v>0</v>
      </c>
      <c r="AB23" s="61">
        <f>Annual!AO31</f>
        <v>0</v>
      </c>
      <c r="AC23" s="61">
        <f>Annual!AP31</f>
        <v>0</v>
      </c>
      <c r="AD23" s="61">
        <f>Annual!AQ31</f>
        <v>0</v>
      </c>
      <c r="AE23" s="80">
        <f>AD23</f>
        <v>0</v>
      </c>
      <c r="AF23" s="80">
        <f t="shared" ref="AF23:AN23" si="33">AE23</f>
        <v>0</v>
      </c>
      <c r="AG23" s="80">
        <f t="shared" si="33"/>
        <v>0</v>
      </c>
      <c r="AH23" s="80">
        <f t="shared" si="33"/>
        <v>0</v>
      </c>
      <c r="AI23" s="80">
        <f t="shared" si="33"/>
        <v>0</v>
      </c>
      <c r="AJ23" s="80">
        <f t="shared" si="33"/>
        <v>0</v>
      </c>
      <c r="AK23" s="80">
        <f t="shared" si="33"/>
        <v>0</v>
      </c>
      <c r="AL23" s="80">
        <f t="shared" si="33"/>
        <v>0</v>
      </c>
      <c r="AM23" s="80">
        <f t="shared" si="33"/>
        <v>0</v>
      </c>
      <c r="AN23" s="80">
        <f t="shared" si="33"/>
        <v>0</v>
      </c>
      <c r="AO23" s="98">
        <f>SUM(G23:AN23,G13:AN13)</f>
        <v>20.444184784452446</v>
      </c>
      <c r="AP23" s="96">
        <f>AO23/AO28</f>
        <v>0.2122609407313103</v>
      </c>
    </row>
    <row r="24" spans="3:42" ht="15.75" thickBot="1" x14ac:dyDescent="0.3">
      <c r="C24" s="183"/>
      <c r="D24" s="187"/>
      <c r="E24" s="66" t="s">
        <v>33</v>
      </c>
      <c r="F24" s="106">
        <f>Annual!S42</f>
        <v>0</v>
      </c>
      <c r="G24" s="62">
        <f>Annual!T42</f>
        <v>0</v>
      </c>
      <c r="H24" s="62">
        <f>Annual!U42</f>
        <v>0</v>
      </c>
      <c r="I24" s="62">
        <f>Annual!V42</f>
        <v>0</v>
      </c>
      <c r="J24" s="62">
        <f>Annual!W42</f>
        <v>0</v>
      </c>
      <c r="K24" s="62">
        <f>Annual!X42</f>
        <v>0</v>
      </c>
      <c r="L24" s="62">
        <f>Annual!Y42</f>
        <v>0</v>
      </c>
      <c r="M24" s="62">
        <f>Annual!Z42</f>
        <v>0</v>
      </c>
      <c r="N24" s="62">
        <f>Annual!AA42</f>
        <v>0</v>
      </c>
      <c r="O24" s="62">
        <f>Annual!AB42</f>
        <v>0</v>
      </c>
      <c r="P24" s="62">
        <f>Annual!AC42</f>
        <v>0</v>
      </c>
      <c r="Q24" s="62">
        <f>Annual!AD42</f>
        <v>0</v>
      </c>
      <c r="R24" s="62">
        <f>Annual!AE42</f>
        <v>0</v>
      </c>
      <c r="S24" s="62">
        <f>Annual!AF42</f>
        <v>0</v>
      </c>
      <c r="T24" s="62">
        <f>Annual!AG42</f>
        <v>0</v>
      </c>
      <c r="U24" s="62">
        <f>Annual!AH42</f>
        <v>0</v>
      </c>
      <c r="V24" s="62">
        <f>Annual!AI42</f>
        <v>0</v>
      </c>
      <c r="W24" s="62">
        <f>Annual!AJ42</f>
        <v>0</v>
      </c>
      <c r="X24" s="62">
        <f>Annual!AK42</f>
        <v>0</v>
      </c>
      <c r="Y24" s="62">
        <f>Annual!AL42</f>
        <v>0</v>
      </c>
      <c r="Z24" s="62">
        <f>Annual!AM42</f>
        <v>0</v>
      </c>
      <c r="AA24" s="62">
        <f>Annual!AN42</f>
        <v>0</v>
      </c>
      <c r="AB24" s="62">
        <f>Annual!AO42</f>
        <v>0</v>
      </c>
      <c r="AC24" s="62">
        <f>Annual!AP42</f>
        <v>0</v>
      </c>
      <c r="AD24" s="62">
        <f>Annual!AQ42</f>
        <v>0</v>
      </c>
      <c r="AE24" s="81">
        <f>AD24</f>
        <v>0</v>
      </c>
      <c r="AF24" s="81">
        <f t="shared" ref="AF24:AN24" si="34">AE24</f>
        <v>0</v>
      </c>
      <c r="AG24" s="81">
        <f t="shared" si="34"/>
        <v>0</v>
      </c>
      <c r="AH24" s="81">
        <f t="shared" si="34"/>
        <v>0</v>
      </c>
      <c r="AI24" s="81">
        <f t="shared" si="34"/>
        <v>0</v>
      </c>
      <c r="AJ24" s="81">
        <f t="shared" si="34"/>
        <v>0</v>
      </c>
      <c r="AK24" s="81">
        <f t="shared" si="34"/>
        <v>0</v>
      </c>
      <c r="AL24" s="81">
        <f t="shared" si="34"/>
        <v>0</v>
      </c>
      <c r="AM24" s="81">
        <f t="shared" si="34"/>
        <v>0</v>
      </c>
      <c r="AN24" s="81">
        <f t="shared" si="34"/>
        <v>0</v>
      </c>
    </row>
    <row r="25" spans="3:42" ht="15.75" thickBot="1" x14ac:dyDescent="0.3">
      <c r="C25" s="183"/>
      <c r="D25" s="188"/>
      <c r="E25" s="64" t="s">
        <v>35</v>
      </c>
      <c r="F25" s="107">
        <f>F24/$F$9*$G$9</f>
        <v>0</v>
      </c>
      <c r="G25" s="69">
        <f t="shared" ref="G25" si="35">G24/$F$9*$G$9</f>
        <v>0</v>
      </c>
      <c r="H25" s="69">
        <f t="shared" ref="H25" si="36">H24/$F$9*$G$9</f>
        <v>0</v>
      </c>
      <c r="I25" s="69">
        <f t="shared" ref="I25" si="37">I24/$F$9*$G$9</f>
        <v>0</v>
      </c>
      <c r="J25" s="69">
        <f t="shared" ref="J25" si="38">J24/$F$9*$G$9</f>
        <v>0</v>
      </c>
      <c r="K25" s="69">
        <f t="shared" ref="K25" si="39">K24/$F$9*$G$9</f>
        <v>0</v>
      </c>
      <c r="L25" s="69">
        <f t="shared" ref="L25" si="40">L24/$F$9*$G$9</f>
        <v>0</v>
      </c>
      <c r="M25" s="69">
        <f t="shared" ref="M25" si="41">M24/$F$9*$G$9</f>
        <v>0</v>
      </c>
      <c r="N25" s="69">
        <f t="shared" ref="N25" si="42">N24/$F$9*$G$9</f>
        <v>0</v>
      </c>
      <c r="O25" s="69">
        <f t="shared" ref="O25" si="43">O24/$F$9*$G$9</f>
        <v>0</v>
      </c>
      <c r="P25" s="69">
        <f t="shared" ref="P25" si="44">P24/$F$9*$G$9</f>
        <v>0</v>
      </c>
      <c r="Q25" s="69">
        <f t="shared" ref="Q25" si="45">Q24/$F$9*$G$9</f>
        <v>0</v>
      </c>
      <c r="R25" s="69">
        <f t="shared" ref="R25" si="46">R24/$F$9*$G$9</f>
        <v>0</v>
      </c>
      <c r="S25" s="69">
        <f t="shared" ref="S25" si="47">S24/$F$9*$G$9</f>
        <v>0</v>
      </c>
      <c r="T25" s="69">
        <f t="shared" ref="T25" si="48">T24/$F$9*$G$9</f>
        <v>0</v>
      </c>
      <c r="U25" s="69">
        <f t="shared" ref="U25" si="49">U24/$F$9*$G$9</f>
        <v>0</v>
      </c>
      <c r="V25" s="69">
        <f t="shared" ref="V25" si="50">V24/$F$9*$G$9</f>
        <v>0</v>
      </c>
      <c r="W25" s="69">
        <f t="shared" ref="W25" si="51">W24/$F$9*$G$9</f>
        <v>0</v>
      </c>
      <c r="X25" s="69">
        <f t="shared" ref="X25" si="52">X24/$F$9*$G$9</f>
        <v>0</v>
      </c>
      <c r="Y25" s="69">
        <f t="shared" ref="Y25" si="53">Y24/$F$9*$G$9</f>
        <v>0</v>
      </c>
      <c r="Z25" s="69">
        <f t="shared" ref="Z25" si="54">Z24/$F$9*$G$9</f>
        <v>0</v>
      </c>
      <c r="AA25" s="69">
        <f t="shared" ref="AA25" si="55">AA24/$F$9*$G$9</f>
        <v>0</v>
      </c>
      <c r="AB25" s="69">
        <f t="shared" ref="AB25" si="56">AB24/$F$9*$G$9</f>
        <v>0</v>
      </c>
      <c r="AC25" s="69">
        <f t="shared" ref="AC25" si="57">AC24/$F$9*$G$9</f>
        <v>0</v>
      </c>
      <c r="AD25" s="69">
        <f t="shared" ref="AD25:AE25" si="58">AD24/$F$9*$G$9</f>
        <v>0</v>
      </c>
      <c r="AE25" s="82">
        <f t="shared" si="58"/>
        <v>0</v>
      </c>
      <c r="AF25" s="82">
        <f t="shared" ref="AF25:AN25" si="59">AF24/$F$9*$G$9</f>
        <v>0</v>
      </c>
      <c r="AG25" s="82">
        <f t="shared" si="59"/>
        <v>0</v>
      </c>
      <c r="AH25" s="82">
        <f t="shared" si="59"/>
        <v>0</v>
      </c>
      <c r="AI25" s="82">
        <f t="shared" si="59"/>
        <v>0</v>
      </c>
      <c r="AJ25" s="82">
        <f t="shared" si="59"/>
        <v>0</v>
      </c>
      <c r="AK25" s="82">
        <f t="shared" si="59"/>
        <v>0</v>
      </c>
      <c r="AL25" s="82">
        <f t="shared" si="59"/>
        <v>0</v>
      </c>
      <c r="AM25" s="82">
        <f t="shared" si="59"/>
        <v>0</v>
      </c>
      <c r="AN25" s="82">
        <f t="shared" si="59"/>
        <v>0</v>
      </c>
    </row>
    <row r="26" spans="3:42" x14ac:dyDescent="0.25">
      <c r="C26" s="183"/>
      <c r="D26" s="189" t="s">
        <v>31</v>
      </c>
      <c r="E26" s="65" t="s">
        <v>32</v>
      </c>
      <c r="F26" s="105">
        <f>Annual!S32</f>
        <v>0.19383272901517354</v>
      </c>
      <c r="G26" s="61">
        <f>Annual!T32</f>
        <v>0.2708061236873609</v>
      </c>
      <c r="H26" s="61">
        <f>Annual!U32</f>
        <v>0.33617927468457642</v>
      </c>
      <c r="I26" s="61">
        <f>Annual!V32</f>
        <v>0.40775758588274047</v>
      </c>
      <c r="J26" s="61">
        <f>Annual!W32</f>
        <v>0.48951120262103121</v>
      </c>
      <c r="K26" s="61">
        <f>Annual!X32</f>
        <v>0.56010602297193757</v>
      </c>
      <c r="L26" s="61">
        <f>Annual!Y32</f>
        <v>0.63540894321232311</v>
      </c>
      <c r="M26" s="61">
        <f>Annual!Z32</f>
        <v>0.71416887449144362</v>
      </c>
      <c r="N26" s="61">
        <f>Annual!AA32</f>
        <v>0.80958891598688187</v>
      </c>
      <c r="O26" s="61">
        <f>Annual!AB32</f>
        <v>0.9559525423093399</v>
      </c>
      <c r="P26" s="61">
        <f>Annual!AC32</f>
        <v>1.1080774687049535</v>
      </c>
      <c r="Q26" s="61">
        <f>Annual!AD32</f>
        <v>1.305898987756628</v>
      </c>
      <c r="R26" s="61">
        <f>Annual!AE32</f>
        <v>1.4981472842210368</v>
      </c>
      <c r="S26" s="61">
        <f>Annual!AF32</f>
        <v>1.6336317625430699</v>
      </c>
      <c r="T26" s="61">
        <f>Annual!AG32</f>
        <v>1.7612947398262466</v>
      </c>
      <c r="U26" s="61">
        <f>Annual!AH32</f>
        <v>1.8707312958517861</v>
      </c>
      <c r="V26" s="61">
        <f>Annual!AI32</f>
        <v>1.9302622174375808</v>
      </c>
      <c r="W26" s="61">
        <f>Annual!AJ32</f>
        <v>1.9898884482392334</v>
      </c>
      <c r="X26" s="61">
        <f>Annual!AK32</f>
        <v>2.0496109413489028</v>
      </c>
      <c r="Y26" s="61">
        <f>Annual!AL32</f>
        <v>2.1094306593896679</v>
      </c>
      <c r="Z26" s="61">
        <f>Annual!AM32</f>
        <v>2.1344306593896683</v>
      </c>
      <c r="AA26" s="61">
        <f>Annual!AN32</f>
        <v>2.1594306593896682</v>
      </c>
      <c r="AB26" s="61">
        <f>Annual!AO32</f>
        <v>2.1844306593896681</v>
      </c>
      <c r="AC26" s="61">
        <f>Annual!AP32</f>
        <v>2.2094306593896684</v>
      </c>
      <c r="AD26" s="61">
        <f>Annual!AQ32</f>
        <v>2.2094306593896684</v>
      </c>
      <c r="AE26" s="80">
        <f>AD26</f>
        <v>2.2094306593896684</v>
      </c>
      <c r="AF26" s="80">
        <f t="shared" ref="AF26:AN26" si="60">AE26</f>
        <v>2.2094306593896684</v>
      </c>
      <c r="AG26" s="80">
        <f t="shared" si="60"/>
        <v>2.2094306593896684</v>
      </c>
      <c r="AH26" s="80">
        <f t="shared" si="60"/>
        <v>2.2094306593896684</v>
      </c>
      <c r="AI26" s="80">
        <f t="shared" si="60"/>
        <v>2.2094306593896684</v>
      </c>
      <c r="AJ26" s="80">
        <f t="shared" si="60"/>
        <v>2.2094306593896684</v>
      </c>
      <c r="AK26" s="80">
        <f t="shared" si="60"/>
        <v>2.2094306593896684</v>
      </c>
      <c r="AL26" s="80">
        <f t="shared" si="60"/>
        <v>2.2094306593896684</v>
      </c>
      <c r="AM26" s="80">
        <f t="shared" si="60"/>
        <v>2.2094306593896684</v>
      </c>
      <c r="AN26" s="80">
        <f t="shared" si="60"/>
        <v>2.2094306593896684</v>
      </c>
      <c r="AO26" s="98">
        <f>SUM(G26:AN26,G13:AN13)</f>
        <v>75.87209796646421</v>
      </c>
      <c r="AP26" s="96">
        <f>AO26/AO28</f>
        <v>0.7877390592686897</v>
      </c>
    </row>
    <row r="27" spans="3:42" ht="15.75" thickBot="1" x14ac:dyDescent="0.3">
      <c r="C27" s="183"/>
      <c r="D27" s="190"/>
      <c r="E27" s="66" t="s">
        <v>33</v>
      </c>
      <c r="F27" s="106">
        <f>Annual!S43</f>
        <v>2.3128203373783758E-3</v>
      </c>
      <c r="G27" s="62">
        <f>Annual!T43</f>
        <v>3.4985261302918052E-3</v>
      </c>
      <c r="H27" s="62">
        <f>Annual!U43</f>
        <v>4.4447909881391657E-3</v>
      </c>
      <c r="I27" s="62">
        <f>Annual!V43</f>
        <v>5.5197671966342593E-3</v>
      </c>
      <c r="J27" s="62">
        <f>Annual!W43</f>
        <v>6.7309159084513563E-3</v>
      </c>
      <c r="K27" s="62">
        <f>Annual!X43</f>
        <v>7.8533219932117246E-3</v>
      </c>
      <c r="L27" s="62">
        <f>Annual!Y43</f>
        <v>9.0222009880203471E-3</v>
      </c>
      <c r="M27" s="62">
        <f>Annual!Z43</f>
        <v>1.0446160949435743E-2</v>
      </c>
      <c r="N27" s="62">
        <f>Annual!AA43</f>
        <v>1.2165718949563545E-2</v>
      </c>
      <c r="O27" s="62">
        <f>Annual!AB43</f>
        <v>1.4780166694882533E-2</v>
      </c>
      <c r="P27" s="62">
        <f>Annual!AC43</f>
        <v>1.7307687770089283E-2</v>
      </c>
      <c r="Q27" s="62">
        <f>Annual!AD43</f>
        <v>2.1004258841333275E-2</v>
      </c>
      <c r="R27" s="62">
        <f>Annual!AE43</f>
        <v>2.4597668661681577E-2</v>
      </c>
      <c r="S27" s="62">
        <f>Annual!AF43</f>
        <v>2.7912665203020583E-2</v>
      </c>
      <c r="T27" s="62">
        <f>Annual!AG43</f>
        <v>3.0786184491757931E-2</v>
      </c>
      <c r="U27" s="62">
        <f>Annual!AH43</f>
        <v>3.3415264366233599E-2</v>
      </c>
      <c r="V27" s="62">
        <f>Annual!AI43</f>
        <v>3.4868643278938495E-2</v>
      </c>
      <c r="W27" s="62">
        <f>Annual!AJ43</f>
        <v>3.6370894801553547E-2</v>
      </c>
      <c r="X27" s="62">
        <f>Annual!AK43</f>
        <v>3.7706790132243935E-2</v>
      </c>
      <c r="Y27" s="62">
        <f>Annual!AL43</f>
        <v>3.9123009012878802E-2</v>
      </c>
      <c r="Z27" s="62">
        <f>Annual!AM43</f>
        <v>3.9916646143467939E-2</v>
      </c>
      <c r="AA27" s="62">
        <f>Annual!AN43</f>
        <v>4.0407562718936668E-2</v>
      </c>
      <c r="AB27" s="62">
        <f>Annual!AO43</f>
        <v>4.0909795741925943E-2</v>
      </c>
      <c r="AC27" s="62">
        <f>Annual!AP43</f>
        <v>4.1457690139080509E-2</v>
      </c>
      <c r="AD27" s="62">
        <f>Annual!AQ43</f>
        <v>4.1561918249765323E-2</v>
      </c>
      <c r="AE27" s="81">
        <f>AD27</f>
        <v>4.1561918249765323E-2</v>
      </c>
      <c r="AF27" s="81">
        <f t="shared" ref="AF27:AN27" si="61">AE27</f>
        <v>4.1561918249765323E-2</v>
      </c>
      <c r="AG27" s="81">
        <f t="shared" si="61"/>
        <v>4.1561918249765323E-2</v>
      </c>
      <c r="AH27" s="81">
        <f t="shared" si="61"/>
        <v>4.1561918249765323E-2</v>
      </c>
      <c r="AI27" s="81">
        <f t="shared" si="61"/>
        <v>4.1561918249765323E-2</v>
      </c>
      <c r="AJ27" s="81">
        <f t="shared" si="61"/>
        <v>4.1561918249765323E-2</v>
      </c>
      <c r="AK27" s="81">
        <f t="shared" si="61"/>
        <v>4.1561918249765323E-2</v>
      </c>
      <c r="AL27" s="81">
        <f t="shared" si="61"/>
        <v>4.1561918249765323E-2</v>
      </c>
      <c r="AM27" s="81">
        <f t="shared" si="61"/>
        <v>4.1561918249765323E-2</v>
      </c>
      <c r="AN27" s="81">
        <f t="shared" si="61"/>
        <v>4.1561918249765323E-2</v>
      </c>
    </row>
    <row r="28" spans="3:42" ht="15.75" thickBot="1" x14ac:dyDescent="0.3">
      <c r="C28" s="184"/>
      <c r="D28" s="191"/>
      <c r="E28" s="67" t="s">
        <v>55</v>
      </c>
      <c r="F28" s="108">
        <f>F27/$F$9*$G$9</f>
        <v>0.78684432845098506</v>
      </c>
      <c r="G28" s="70">
        <f t="shared" ref="G28" si="62">G27/$F$9*$G$9</f>
        <v>1.1902331534657911</v>
      </c>
      <c r="H28" s="70">
        <f t="shared" ref="H28" si="63">H27/$F$9*$G$9</f>
        <v>1.5121618067971818</v>
      </c>
      <c r="I28" s="70">
        <f t="shared" ref="I28" si="64">I27/$F$9*$G$9</f>
        <v>1.8778793332319768</v>
      </c>
      <c r="J28" s="70">
        <f t="shared" ref="J28" si="65">J27/$F$9*$G$9</f>
        <v>2.2899240906229577</v>
      </c>
      <c r="K28" s="70">
        <f t="shared" ref="K28" si="66">K27/$F$9*$G$9</f>
        <v>2.6717777295500733</v>
      </c>
      <c r="L28" s="70">
        <f t="shared" ref="L28" si="67">L27/$F$9*$G$9</f>
        <v>3.0694419116080618</v>
      </c>
      <c r="M28" s="70">
        <f t="shared" ref="M28" si="68">M27/$F$9*$G$9</f>
        <v>3.5538871585964298</v>
      </c>
      <c r="N28" s="70">
        <f t="shared" ref="N28" si="69">N27/$F$9*$G$9</f>
        <v>4.1388977787368413</v>
      </c>
      <c r="O28" s="70">
        <f t="shared" ref="O28" si="70">O27/$F$9*$G$9</f>
        <v>5.0283587313188924</v>
      </c>
      <c r="P28" s="70">
        <f t="shared" ref="P28" si="71">P27/$F$9*$G$9</f>
        <v>5.888246371930471</v>
      </c>
      <c r="Q28" s="70">
        <f t="shared" ref="Q28" si="72">Q27/$F$9*$G$9</f>
        <v>7.1458563709074339</v>
      </c>
      <c r="R28" s="70">
        <f t="shared" ref="R28" si="73">R27/$F$9*$G$9</f>
        <v>8.3683698931406862</v>
      </c>
      <c r="S28" s="70">
        <f t="shared" ref="S28" si="74">S27/$F$9*$G$9</f>
        <v>9.49616446725096</v>
      </c>
      <c r="T28" s="70">
        <f t="shared" ref="T28" si="75">T27/$F$9*$G$9</f>
        <v>10.473764118419883</v>
      </c>
      <c r="U28" s="70">
        <f t="shared" ref="U28" si="76">U27/$F$9*$G$9</f>
        <v>11.368203065900209</v>
      </c>
      <c r="V28" s="70">
        <f t="shared" ref="V28" si="77">V27/$F$9*$G$9</f>
        <v>11.862656930763912</v>
      </c>
      <c r="W28" s="70">
        <f t="shared" ref="W28" si="78">W27/$F$9*$G$9</f>
        <v>12.373737740359511</v>
      </c>
      <c r="X28" s="70">
        <f t="shared" ref="X28" si="79">X27/$F$9*$G$9</f>
        <v>12.828222529934379</v>
      </c>
      <c r="Y28" s="70">
        <f t="shared" ref="Y28" si="80">Y27/$F$9*$G$9</f>
        <v>13.310034184762646</v>
      </c>
      <c r="Z28" s="70">
        <f t="shared" ref="Z28" si="81">Z27/$F$9*$G$9</f>
        <v>13.580037377384182</v>
      </c>
      <c r="AA28" s="70">
        <f t="shared" ref="AA28" si="82">AA27/$F$9*$G$9</f>
        <v>13.747052046404256</v>
      </c>
      <c r="AB28" s="70">
        <f t="shared" ref="AB28" si="83">AB27/$F$9*$G$9</f>
        <v>13.917916682672479</v>
      </c>
      <c r="AC28" s="70">
        <f t="shared" ref="AC28" si="84">AC27/$F$9*$G$9</f>
        <v>14.104315769546565</v>
      </c>
      <c r="AD28" s="70">
        <f t="shared" ref="AD28:AE28" si="85">AD27/$F$9*$G$9</f>
        <v>14.139775202530654</v>
      </c>
      <c r="AE28" s="83">
        <f t="shared" si="85"/>
        <v>14.139775202530654</v>
      </c>
      <c r="AF28" s="83">
        <f t="shared" ref="AF28:AN28" si="86">AF27/$F$9*$G$9</f>
        <v>14.139775202530654</v>
      </c>
      <c r="AG28" s="83">
        <f t="shared" si="86"/>
        <v>14.139775202530654</v>
      </c>
      <c r="AH28" s="83">
        <f t="shared" si="86"/>
        <v>14.139775202530654</v>
      </c>
      <c r="AI28" s="83">
        <f t="shared" si="86"/>
        <v>14.139775202530654</v>
      </c>
      <c r="AJ28" s="83">
        <f t="shared" si="86"/>
        <v>14.139775202530654</v>
      </c>
      <c r="AK28" s="83">
        <f t="shared" si="86"/>
        <v>14.139775202530654</v>
      </c>
      <c r="AL28" s="83">
        <f t="shared" si="86"/>
        <v>14.139775202530654</v>
      </c>
      <c r="AM28" s="83">
        <f t="shared" si="86"/>
        <v>14.139775202530654</v>
      </c>
      <c r="AN28" s="83">
        <f t="shared" si="86"/>
        <v>14.139775202530654</v>
      </c>
      <c r="AO28" s="98">
        <f>AO23+AO26</f>
        <v>96.316282750916656</v>
      </c>
    </row>
    <row r="29" spans="3:42" ht="15.75" thickBot="1" x14ac:dyDescent="0.3">
      <c r="F29" s="109"/>
      <c r="AE29" s="84"/>
      <c r="AF29" s="84"/>
      <c r="AG29" s="84"/>
      <c r="AH29" s="84"/>
      <c r="AI29" s="84"/>
      <c r="AJ29" s="84"/>
      <c r="AK29" s="84"/>
      <c r="AL29" s="84"/>
      <c r="AM29" s="84"/>
      <c r="AN29" s="84"/>
    </row>
    <row r="30" spans="3:42" ht="15" customHeight="1" x14ac:dyDescent="0.25">
      <c r="C30" s="182" t="s">
        <v>29</v>
      </c>
      <c r="D30" s="186" t="s">
        <v>34</v>
      </c>
      <c r="E30" s="65" t="s">
        <v>32</v>
      </c>
      <c r="F30" s="105">
        <f>Annual!S54</f>
        <v>0</v>
      </c>
      <c r="G30" s="61">
        <f>Annual!T54</f>
        <v>0</v>
      </c>
      <c r="H30" s="61">
        <f>Annual!U54</f>
        <v>0</v>
      </c>
      <c r="I30" s="61">
        <f>Annual!V54</f>
        <v>0</v>
      </c>
      <c r="J30" s="61">
        <f>Annual!W54</f>
        <v>0</v>
      </c>
      <c r="K30" s="61">
        <f>Annual!X54</f>
        <v>0.5678037165984744</v>
      </c>
      <c r="L30" s="61">
        <f>Annual!Y54</f>
        <v>1.1356278139862619</v>
      </c>
      <c r="M30" s="61">
        <f>Annual!Z54</f>
        <v>2.1271784639836611</v>
      </c>
      <c r="N30" s="61">
        <f>Annual!AA54</f>
        <v>4.2591869262547322</v>
      </c>
      <c r="O30" s="61">
        <f>Annual!AB54</f>
        <v>6.3948093000032635</v>
      </c>
      <c r="P30" s="61">
        <f>Annual!AC54</f>
        <v>8.5254811241728792</v>
      </c>
      <c r="Q30" s="61">
        <f>Annual!AD54</f>
        <v>11.368415142842338</v>
      </c>
      <c r="R30" s="61">
        <f>Annual!AE54</f>
        <v>12.776248681299622</v>
      </c>
      <c r="S30" s="61">
        <f>Annual!AF54</f>
        <v>14.213739556984128</v>
      </c>
      <c r="T30" s="61">
        <f>Annual!AG54</f>
        <v>14.914240281200406</v>
      </c>
      <c r="U30" s="61">
        <f>Annual!AH54</f>
        <v>15.936975626646957</v>
      </c>
      <c r="V30" s="61">
        <f>Annual!AI54</f>
        <v>15.92751620434489</v>
      </c>
      <c r="W30" s="61">
        <f>Annual!AJ54</f>
        <v>15.944401812166982</v>
      </c>
      <c r="X30" s="61">
        <f>Annual!AK54</f>
        <v>15.94554494048419</v>
      </c>
      <c r="Y30" s="61">
        <f>Annual!AL54</f>
        <v>15.951109481385657</v>
      </c>
      <c r="Z30" s="61">
        <f>Annual!AM54</f>
        <v>15.950735532806421</v>
      </c>
      <c r="AA30" s="61">
        <f>Annual!AN54</f>
        <v>15.950735532806421</v>
      </c>
      <c r="AB30" s="61">
        <f>Annual!AO54</f>
        <v>15.950735532806421</v>
      </c>
      <c r="AC30" s="61">
        <f>Annual!AP54</f>
        <v>15.950735532806421</v>
      </c>
      <c r="AD30" s="61">
        <f>Annual!AQ54</f>
        <v>15.950735532806421</v>
      </c>
      <c r="AE30" s="80">
        <f>AD30</f>
        <v>15.950735532806421</v>
      </c>
      <c r="AF30" s="80">
        <f t="shared" ref="AF30:AN30" si="87">AE30</f>
        <v>15.950735532806421</v>
      </c>
      <c r="AG30" s="80">
        <f t="shared" si="87"/>
        <v>15.950735532806421</v>
      </c>
      <c r="AH30" s="80">
        <f t="shared" si="87"/>
        <v>15.950735532806421</v>
      </c>
      <c r="AI30" s="80">
        <f t="shared" si="87"/>
        <v>15.950735532806421</v>
      </c>
      <c r="AJ30" s="80">
        <f t="shared" si="87"/>
        <v>15.950735532806421</v>
      </c>
      <c r="AK30" s="80">
        <f t="shared" si="87"/>
        <v>15.950735532806421</v>
      </c>
      <c r="AL30" s="80">
        <f t="shared" si="87"/>
        <v>15.950735532806421</v>
      </c>
      <c r="AM30" s="80">
        <f t="shared" si="87"/>
        <v>15.950735532806421</v>
      </c>
      <c r="AN30" s="80">
        <f t="shared" si="87"/>
        <v>15.950735532806421</v>
      </c>
      <c r="AO30" s="98">
        <f>SUM(G30:AN30,G13:AN13)</f>
        <v>415.69349684890346</v>
      </c>
      <c r="AP30" s="96">
        <f>AO30/AO35</f>
        <v>0.93621128377575835</v>
      </c>
    </row>
    <row r="31" spans="3:42" ht="15.75" thickBot="1" x14ac:dyDescent="0.3">
      <c r="C31" s="183"/>
      <c r="D31" s="187"/>
      <c r="E31" s="66" t="s">
        <v>33</v>
      </c>
      <c r="F31" s="106">
        <f>Annual!S65</f>
        <v>0</v>
      </c>
      <c r="G31" s="62">
        <f>Annual!T65</f>
        <v>0</v>
      </c>
      <c r="H31" s="62">
        <f>Annual!U65</f>
        <v>0</v>
      </c>
      <c r="I31" s="62">
        <f>Annual!V65</f>
        <v>0</v>
      </c>
      <c r="J31" s="62">
        <f>Annual!W65</f>
        <v>0</v>
      </c>
      <c r="K31" s="62">
        <f>Annual!X65</f>
        <v>7.4620777180712189E-3</v>
      </c>
      <c r="L31" s="62">
        <f>Annual!Y65</f>
        <v>1.5053502457189451E-2</v>
      </c>
      <c r="M31" s="62">
        <f>Annual!Z65</f>
        <v>2.8196368426383296E-2</v>
      </c>
      <c r="N31" s="62">
        <f>Annual!AA65</f>
        <v>5.682558908168641E-2</v>
      </c>
      <c r="O31" s="62">
        <f>Annual!AB65</f>
        <v>8.4381371387189347E-2</v>
      </c>
      <c r="P31" s="62">
        <f>Annual!AC65</f>
        <v>0.11449597462232676</v>
      </c>
      <c r="Q31" s="62">
        <f>Annual!AD65</f>
        <v>0.15622779511038509</v>
      </c>
      <c r="R31" s="62">
        <f>Annual!AE65</f>
        <v>0.17854689308635449</v>
      </c>
      <c r="S31" s="62">
        <f>Annual!AF65</f>
        <v>0.19787004632023539</v>
      </c>
      <c r="T31" s="62">
        <f>Annual!AG65</f>
        <v>0.20392805688128804</v>
      </c>
      <c r="U31" s="62">
        <f>Annual!AH65</f>
        <v>0.21673022428410929</v>
      </c>
      <c r="V31" s="62">
        <f>Annual!AI65</f>
        <v>0.21818235442822087</v>
      </c>
      <c r="W31" s="62">
        <f>Annual!AJ65</f>
        <v>0.21852140359519295</v>
      </c>
      <c r="X31" s="62">
        <f>Annual!AK65</f>
        <v>0.21721432260208462</v>
      </c>
      <c r="Y31" s="62">
        <f>Annual!AL65</f>
        <v>0.21706859121422864</v>
      </c>
      <c r="Z31" s="62">
        <f>Annual!AM65</f>
        <v>0.21803333728921978</v>
      </c>
      <c r="AA31" s="62">
        <f>Annual!AN65</f>
        <v>0.21807146025300334</v>
      </c>
      <c r="AB31" s="62">
        <f>Annual!AO65</f>
        <v>0.21802706931700069</v>
      </c>
      <c r="AC31" s="62">
        <f>Annual!AP65</f>
        <v>0.2177308480770466</v>
      </c>
      <c r="AD31" s="62">
        <f>Annual!AQ65</f>
        <v>0.21807075567035678</v>
      </c>
      <c r="AE31" s="81">
        <f>AD31</f>
        <v>0.21807075567035678</v>
      </c>
      <c r="AF31" s="81">
        <f t="shared" ref="AF31:AN31" si="88">AE31</f>
        <v>0.21807075567035678</v>
      </c>
      <c r="AG31" s="81">
        <f t="shared" si="88"/>
        <v>0.21807075567035678</v>
      </c>
      <c r="AH31" s="81">
        <f t="shared" si="88"/>
        <v>0.21807075567035678</v>
      </c>
      <c r="AI31" s="81">
        <f t="shared" si="88"/>
        <v>0.21807075567035678</v>
      </c>
      <c r="AJ31" s="81">
        <f t="shared" si="88"/>
        <v>0.21807075567035678</v>
      </c>
      <c r="AK31" s="81">
        <f t="shared" si="88"/>
        <v>0.21807075567035678</v>
      </c>
      <c r="AL31" s="81">
        <f t="shared" si="88"/>
        <v>0.21807075567035678</v>
      </c>
      <c r="AM31" s="81">
        <f t="shared" si="88"/>
        <v>0.21807075567035678</v>
      </c>
      <c r="AN31" s="81">
        <f t="shared" si="88"/>
        <v>0.21807075567035678</v>
      </c>
    </row>
    <row r="32" spans="3:42" ht="15.75" thickBot="1" x14ac:dyDescent="0.3">
      <c r="C32" s="183"/>
      <c r="D32" s="188"/>
      <c r="E32" s="67" t="s">
        <v>55</v>
      </c>
      <c r="F32" s="107">
        <f>F31/$F$9*$G$9</f>
        <v>0</v>
      </c>
      <c r="G32" s="69">
        <f t="shared" ref="G32" si="89">G31/$F$9*$G$9</f>
        <v>0</v>
      </c>
      <c r="H32" s="69">
        <f t="shared" ref="H32" si="90">H31/$F$9*$G$9</f>
        <v>0</v>
      </c>
      <c r="I32" s="69">
        <f t="shared" ref="I32" si="91">I31/$F$9*$G$9</f>
        <v>0</v>
      </c>
      <c r="J32" s="69">
        <f t="shared" ref="J32" si="92">J31/$F$9*$G$9</f>
        <v>0</v>
      </c>
      <c r="K32" s="69">
        <f t="shared" ref="K32" si="93">K31/$F$9*$G$9</f>
        <v>2.5386725618213184</v>
      </c>
      <c r="L32" s="69">
        <f t="shared" ref="L32" si="94">L31/$F$9*$G$9</f>
        <v>5.1213502580960286</v>
      </c>
      <c r="M32" s="69">
        <f t="shared" ref="M32" si="95">M31/$F$9*$G$9</f>
        <v>9.5926831067053531</v>
      </c>
      <c r="N32" s="69">
        <f t="shared" ref="N32" si="96">N31/$F$9*$G$9</f>
        <v>19.332626818083959</v>
      </c>
      <c r="O32" s="69">
        <f t="shared" ref="O32" si="97">O31/$F$9*$G$9</f>
        <v>28.707376197749159</v>
      </c>
      <c r="P32" s="69">
        <f t="shared" ref="P32" si="98">P31/$F$9*$G$9</f>
        <v>38.952661737731418</v>
      </c>
      <c r="Q32" s="69">
        <f t="shared" ref="Q32" si="99">Q31/$F$9*$G$9</f>
        <v>53.150239360290733</v>
      </c>
      <c r="R32" s="69">
        <f t="shared" ref="R32" si="100">R31/$F$9*$G$9</f>
        <v>60.743416994849177</v>
      </c>
      <c r="S32" s="69">
        <f t="shared" ref="S32" si="101">S31/$F$9*$G$9</f>
        <v>67.317344629497555</v>
      </c>
      <c r="T32" s="69">
        <f t="shared" ref="T32" si="102">T31/$F$9*$G$9</f>
        <v>69.378339672918699</v>
      </c>
      <c r="U32" s="69">
        <f t="shared" ref="U32" si="103">U31/$F$9*$G$9</f>
        <v>73.733763503292082</v>
      </c>
      <c r="V32" s="69">
        <f t="shared" ref="V32" si="104">V31/$F$9*$G$9</f>
        <v>74.227792524743037</v>
      </c>
      <c r="W32" s="69">
        <f t="shared" ref="W32" si="105">W31/$F$9*$G$9</f>
        <v>74.343140401007574</v>
      </c>
      <c r="X32" s="69">
        <f t="shared" ref="X32" si="106">X31/$F$9*$G$9</f>
        <v>73.898458533751437</v>
      </c>
      <c r="Y32" s="69">
        <f t="shared" ref="Y32" si="107">Y31/$F$9*$G$9</f>
        <v>73.848879275839096</v>
      </c>
      <c r="Z32" s="69">
        <f t="shared" ref="Z32" si="108">Z31/$F$9*$G$9</f>
        <v>74.177095421829321</v>
      </c>
      <c r="AA32" s="69">
        <f t="shared" ref="AA32" si="109">AA31/$F$9*$G$9</f>
        <v>74.190065230747052</v>
      </c>
      <c r="AB32" s="69">
        <f t="shared" ref="AB32" si="110">AB31/$F$9*$G$9</f>
        <v>74.174962995755507</v>
      </c>
      <c r="AC32" s="69">
        <f t="shared" ref="AC32" si="111">AC31/$F$9*$G$9</f>
        <v>74.07418560338408</v>
      </c>
      <c r="AD32" s="69">
        <f t="shared" ref="AD32:AE32" si="112">AD31/$F$9*$G$9</f>
        <v>74.189825524769716</v>
      </c>
      <c r="AE32" s="82">
        <f t="shared" si="112"/>
        <v>74.189825524769716</v>
      </c>
      <c r="AF32" s="82">
        <f t="shared" ref="AF32:AN32" si="113">AF31/$F$9*$G$9</f>
        <v>74.189825524769716</v>
      </c>
      <c r="AG32" s="82">
        <f t="shared" si="113"/>
        <v>74.189825524769716</v>
      </c>
      <c r="AH32" s="82">
        <f t="shared" si="113"/>
        <v>74.189825524769716</v>
      </c>
      <c r="AI32" s="82">
        <f t="shared" si="113"/>
        <v>74.189825524769716</v>
      </c>
      <c r="AJ32" s="82">
        <f t="shared" si="113"/>
        <v>74.189825524769716</v>
      </c>
      <c r="AK32" s="82">
        <f t="shared" si="113"/>
        <v>74.189825524769716</v>
      </c>
      <c r="AL32" s="82">
        <f t="shared" si="113"/>
        <v>74.189825524769716</v>
      </c>
      <c r="AM32" s="82">
        <f t="shared" si="113"/>
        <v>74.189825524769716</v>
      </c>
      <c r="AN32" s="82">
        <f t="shared" si="113"/>
        <v>74.189825524769716</v>
      </c>
    </row>
    <row r="33" spans="3:43" x14ac:dyDescent="0.25">
      <c r="C33" s="183"/>
      <c r="D33" s="189" t="s">
        <v>31</v>
      </c>
      <c r="E33" s="65" t="s">
        <v>32</v>
      </c>
      <c r="F33" s="105">
        <f>Annual!S55</f>
        <v>0.14097988061494118</v>
      </c>
      <c r="G33" s="61">
        <f>Annual!T55</f>
        <v>0.17336715048594117</v>
      </c>
      <c r="H33" s="61">
        <f>Annual!U55</f>
        <v>0.19622875274782353</v>
      </c>
      <c r="I33" s="61">
        <f>Annual!V55</f>
        <v>0.21585162802260591</v>
      </c>
      <c r="J33" s="61">
        <f>Annual!W55</f>
        <v>0.23527827454464043</v>
      </c>
      <c r="K33" s="61">
        <f>Annual!X55</f>
        <v>0.23527827454464043</v>
      </c>
      <c r="L33" s="61">
        <f>Annual!Y55</f>
        <v>0.23527827454464043</v>
      </c>
      <c r="M33" s="61">
        <f>Annual!Z55</f>
        <v>0.23527827454464043</v>
      </c>
      <c r="N33" s="61">
        <f>Annual!AA55</f>
        <v>0.23527827454464043</v>
      </c>
      <c r="O33" s="61">
        <f>Annual!AB55</f>
        <v>0.23527827454464043</v>
      </c>
      <c r="P33" s="61">
        <f>Annual!AC55</f>
        <v>0.23527827454464043</v>
      </c>
      <c r="Q33" s="61">
        <f>Annual!AD55</f>
        <v>0.23527827454464043</v>
      </c>
      <c r="R33" s="61">
        <f>Annual!AE55</f>
        <v>0.23527827454464043</v>
      </c>
      <c r="S33" s="61">
        <f>Annual!AF55</f>
        <v>0.23527827454464043</v>
      </c>
      <c r="T33" s="61">
        <f>Annual!AG55</f>
        <v>0.23527827454464043</v>
      </c>
      <c r="U33" s="61">
        <f>Annual!AH55</f>
        <v>0.23527827454464043</v>
      </c>
      <c r="V33" s="61">
        <f>Annual!AI55</f>
        <v>0.23527827454464043</v>
      </c>
      <c r="W33" s="61">
        <f>Annual!AJ55</f>
        <v>0.23527827454464043</v>
      </c>
      <c r="X33" s="61">
        <f>Annual!AK55</f>
        <v>0.23527827454464043</v>
      </c>
      <c r="Y33" s="61">
        <f>Annual!AL55</f>
        <v>0.23527827454464043</v>
      </c>
      <c r="Z33" s="61">
        <f>Annual!AM55</f>
        <v>0.23527827454464043</v>
      </c>
      <c r="AA33" s="61">
        <f>Annual!AN55</f>
        <v>0.23527827454464043</v>
      </c>
      <c r="AB33" s="61">
        <f>Annual!AO55</f>
        <v>0.23527827454464043</v>
      </c>
      <c r="AC33" s="61">
        <f>Annual!AP55</f>
        <v>0.23527827454464043</v>
      </c>
      <c r="AD33" s="61">
        <f>Annual!AQ55</f>
        <v>0.23527827454464043</v>
      </c>
      <c r="AE33" s="80">
        <f>AD33</f>
        <v>0.23527827454464043</v>
      </c>
      <c r="AF33" s="80">
        <f t="shared" ref="AF33:AN33" si="114">AE33</f>
        <v>0.23527827454464043</v>
      </c>
      <c r="AG33" s="80">
        <f t="shared" si="114"/>
        <v>0.23527827454464043</v>
      </c>
      <c r="AH33" s="80">
        <f t="shared" si="114"/>
        <v>0.23527827454464043</v>
      </c>
      <c r="AI33" s="80">
        <f t="shared" si="114"/>
        <v>0.23527827454464043</v>
      </c>
      <c r="AJ33" s="80">
        <f t="shared" si="114"/>
        <v>0.23527827454464043</v>
      </c>
      <c r="AK33" s="80">
        <f t="shared" si="114"/>
        <v>0.23527827454464043</v>
      </c>
      <c r="AL33" s="80">
        <f t="shared" si="114"/>
        <v>0.23527827454464043</v>
      </c>
      <c r="AM33" s="80">
        <f t="shared" si="114"/>
        <v>0.23527827454464043</v>
      </c>
      <c r="AN33" s="80">
        <f t="shared" si="114"/>
        <v>0.23527827454464043</v>
      </c>
      <c r="AO33" s="98">
        <f>SUM(G33:AN33,G13:AN13)</f>
        <v>28.323258826592674</v>
      </c>
      <c r="AP33" s="96">
        <f>AO33/AO35</f>
        <v>6.3788716224241676E-2</v>
      </c>
    </row>
    <row r="34" spans="3:43" ht="15.75" thickBot="1" x14ac:dyDescent="0.3">
      <c r="C34" s="183"/>
      <c r="D34" s="190"/>
      <c r="E34" s="66" t="s">
        <v>33</v>
      </c>
      <c r="F34" s="106">
        <f>Annual!S66</f>
        <v>1.6665290829518593E-3</v>
      </c>
      <c r="G34" s="62">
        <f>Annual!T66</f>
        <v>2.1749351667151844E-3</v>
      </c>
      <c r="H34" s="62">
        <f>Annual!U66</f>
        <v>2.5228864306632839E-3</v>
      </c>
      <c r="I34" s="62">
        <f>Annual!V66</f>
        <v>2.8307525768584722E-3</v>
      </c>
      <c r="J34" s="62">
        <f>Annual!W66</f>
        <v>3.0636218150678169E-3</v>
      </c>
      <c r="K34" s="62">
        <f>Annual!X66</f>
        <v>3.092027612188619E-3</v>
      </c>
      <c r="L34" s="62">
        <f>Annual!Y66</f>
        <v>3.1187701114406526E-3</v>
      </c>
      <c r="M34" s="62">
        <f>Annual!Z66</f>
        <v>3.1186818708951523E-3</v>
      </c>
      <c r="N34" s="62">
        <f>Annual!AA66</f>
        <v>3.1390560641297192E-3</v>
      </c>
      <c r="O34" s="62">
        <f>Annual!AB66</f>
        <v>3.1045653642366271E-3</v>
      </c>
      <c r="P34" s="62">
        <f>Annual!AC66</f>
        <v>3.1597530930034729E-3</v>
      </c>
      <c r="Q34" s="62">
        <f>Annual!AD66</f>
        <v>3.2332568443040701E-3</v>
      </c>
      <c r="R34" s="62">
        <f>Annual!AE66</f>
        <v>3.2879921155691476E-3</v>
      </c>
      <c r="S34" s="62">
        <f>Annual!AF66</f>
        <v>3.2753184266288188E-3</v>
      </c>
      <c r="T34" s="62">
        <f>Annual!AG66</f>
        <v>3.2170489712942301E-3</v>
      </c>
      <c r="U34" s="62">
        <f>Annual!AH66</f>
        <v>3.199597866359199E-3</v>
      </c>
      <c r="V34" s="62">
        <f>Annual!AI66</f>
        <v>3.2229487151270728E-3</v>
      </c>
      <c r="W34" s="62">
        <f>Annual!AJ66</f>
        <v>3.2245385806645367E-3</v>
      </c>
      <c r="X34" s="62">
        <f>Annual!AK66</f>
        <v>3.2050212908339474E-3</v>
      </c>
      <c r="Y34" s="62">
        <f>Annual!AL66</f>
        <v>3.2017536873104749E-3</v>
      </c>
      <c r="Z34" s="62">
        <f>Annual!AM66</f>
        <v>3.2160590516412142E-3</v>
      </c>
      <c r="AA34" s="62">
        <f>Annual!AN66</f>
        <v>3.2166213771290309E-3</v>
      </c>
      <c r="AB34" s="62">
        <f>Annual!AO66</f>
        <v>3.2159665971154923E-3</v>
      </c>
      <c r="AC34" s="62">
        <f>Annual!AP66</f>
        <v>3.211597242355862E-3</v>
      </c>
      <c r="AD34" s="62">
        <f>Annual!AQ66</f>
        <v>3.2166109843174257E-3</v>
      </c>
      <c r="AE34" s="81">
        <f>AD34</f>
        <v>3.2166109843174257E-3</v>
      </c>
      <c r="AF34" s="81">
        <f t="shared" ref="AF34:AN34" si="115">AE34</f>
        <v>3.2166109843174257E-3</v>
      </c>
      <c r="AG34" s="81">
        <f t="shared" si="115"/>
        <v>3.2166109843174257E-3</v>
      </c>
      <c r="AH34" s="81">
        <f t="shared" si="115"/>
        <v>3.2166109843174257E-3</v>
      </c>
      <c r="AI34" s="81">
        <f t="shared" si="115"/>
        <v>3.2166109843174257E-3</v>
      </c>
      <c r="AJ34" s="81">
        <f t="shared" si="115"/>
        <v>3.2166109843174257E-3</v>
      </c>
      <c r="AK34" s="81">
        <f t="shared" si="115"/>
        <v>3.2166109843174257E-3</v>
      </c>
      <c r="AL34" s="81">
        <f t="shared" si="115"/>
        <v>3.2166109843174257E-3</v>
      </c>
      <c r="AM34" s="81">
        <f t="shared" si="115"/>
        <v>3.2166109843174257E-3</v>
      </c>
      <c r="AN34" s="81">
        <f t="shared" si="115"/>
        <v>3.2166109843174257E-3</v>
      </c>
    </row>
    <row r="35" spans="3:43" ht="15.75" thickBot="1" x14ac:dyDescent="0.3">
      <c r="C35" s="184"/>
      <c r="D35" s="191"/>
      <c r="E35" s="67" t="s">
        <v>55</v>
      </c>
      <c r="F35" s="108">
        <f>F34/$F$9*$G$9</f>
        <v>0.5669696586141546</v>
      </c>
      <c r="G35" s="70">
        <f t="shared" ref="G35" si="116">G34/$F$9*$G$9</f>
        <v>0.73993443114490709</v>
      </c>
      <c r="H35" s="70">
        <f t="shared" ref="H35" si="117">H34/$F$9*$G$9</f>
        <v>0.85831088874958739</v>
      </c>
      <c r="I35" s="70">
        <f t="shared" ref="I35" si="118">I34/$F$9*$G$9</f>
        <v>0.96304999327092367</v>
      </c>
      <c r="J35" s="70">
        <f t="shared" ref="J35" si="119">J34/$F$9*$G$9</f>
        <v>1.0422744087581295</v>
      </c>
      <c r="K35" s="70">
        <f t="shared" ref="K35" si="120">K34/$F$9*$G$9</f>
        <v>1.0519383415757422</v>
      </c>
      <c r="L35" s="70">
        <f t="shared" ref="L35" si="121">L34/$F$9*$G$9</f>
        <v>1.0610364040257285</v>
      </c>
      <c r="M35" s="70">
        <f t="shared" ref="M35" si="122">M34/$F$9*$G$9</f>
        <v>1.0610063837203707</v>
      </c>
      <c r="N35" s="70">
        <f t="shared" ref="N35" si="123">N34/$F$9*$G$9</f>
        <v>1.0679378855470776</v>
      </c>
      <c r="O35" s="70">
        <f t="shared" ref="O35" si="124">O34/$F$9*$G$9</f>
        <v>1.0562038086900976</v>
      </c>
      <c r="P35" s="70">
        <f t="shared" ref="P35" si="125">P34/$F$9*$G$9</f>
        <v>1.0749792192477139</v>
      </c>
      <c r="Q35" s="70">
        <f t="shared" ref="Q35" si="126">Q34/$F$9*$G$9</f>
        <v>1.0999859216257744</v>
      </c>
      <c r="R35" s="70">
        <f t="shared" ref="R35" si="127">R34/$F$9*$G$9</f>
        <v>1.1186074016712029</v>
      </c>
      <c r="S35" s="70">
        <f t="shared" ref="S35" si="128">S34/$F$9*$G$9</f>
        <v>1.1142956874830816</v>
      </c>
      <c r="T35" s="70">
        <f t="shared" ref="T35" si="129">T34/$F$9*$G$9</f>
        <v>1.0944718431009799</v>
      </c>
      <c r="U35" s="70">
        <f t="shared" ref="U35" si="130">U34/$F$9*$G$9</f>
        <v>1.088534804792636</v>
      </c>
      <c r="V35" s="70">
        <f t="shared" ref="V35" si="131">V34/$F$9*$G$9</f>
        <v>1.0964789942398563</v>
      </c>
      <c r="W35" s="70">
        <f t="shared" ref="W35" si="132">W34/$F$9*$G$9</f>
        <v>1.0970198822028925</v>
      </c>
      <c r="X35" s="70">
        <f t="shared" ref="X35" si="133">X34/$F$9*$G$9</f>
        <v>1.0903799073800573</v>
      </c>
      <c r="Y35" s="70">
        <f t="shared" ref="Y35" si="134">Y34/$F$9*$G$9</f>
        <v>1.089268236378848</v>
      </c>
      <c r="Z35" s="70">
        <f t="shared" ref="Z35" si="135">Z34/$F$9*$G$9</f>
        <v>1.0941350626550415</v>
      </c>
      <c r="AA35" s="70">
        <f t="shared" ref="AA35" si="136">AA34/$F$9*$G$9</f>
        <v>1.0943263713415317</v>
      </c>
      <c r="AB35" s="70">
        <f t="shared" ref="AB35" si="137">AB34/$F$9*$G$9</f>
        <v>1.0941036087119795</v>
      </c>
      <c r="AC35" s="70">
        <f t="shared" ref="AC35" si="138">AC34/$F$9*$G$9</f>
        <v>1.0926171110553988</v>
      </c>
      <c r="AD35" s="70">
        <f t="shared" ref="AD35:AE35" si="139">AD34/$F$9*$G$9</f>
        <v>1.0943228356043471</v>
      </c>
      <c r="AE35" s="83">
        <f t="shared" si="139"/>
        <v>1.0943228356043471</v>
      </c>
      <c r="AF35" s="83">
        <f t="shared" ref="AF35:AN35" si="140">AF34/$F$9*$G$9</f>
        <v>1.0943228356043471</v>
      </c>
      <c r="AG35" s="83">
        <f t="shared" si="140"/>
        <v>1.0943228356043471</v>
      </c>
      <c r="AH35" s="83">
        <f t="shared" si="140"/>
        <v>1.0943228356043471</v>
      </c>
      <c r="AI35" s="83">
        <f t="shared" si="140"/>
        <v>1.0943228356043471</v>
      </c>
      <c r="AJ35" s="83">
        <f t="shared" si="140"/>
        <v>1.0943228356043471</v>
      </c>
      <c r="AK35" s="83">
        <f t="shared" si="140"/>
        <v>1.0943228356043471</v>
      </c>
      <c r="AL35" s="83">
        <f t="shared" si="140"/>
        <v>1.0943228356043471</v>
      </c>
      <c r="AM35" s="83">
        <f t="shared" si="140"/>
        <v>1.0943228356043471</v>
      </c>
      <c r="AN35" s="83">
        <f t="shared" si="140"/>
        <v>1.0943228356043471</v>
      </c>
      <c r="AO35" s="98">
        <f>AO30+AO33</f>
        <v>444.01675567549614</v>
      </c>
    </row>
    <row r="36" spans="3:43" ht="15.75" thickBot="1" x14ac:dyDescent="0.3">
      <c r="F36" s="109"/>
      <c r="AE36" s="84"/>
      <c r="AF36" s="84"/>
      <c r="AG36" s="84"/>
      <c r="AH36" s="84"/>
      <c r="AI36" s="84"/>
      <c r="AJ36" s="84"/>
      <c r="AK36" s="84"/>
      <c r="AL36" s="84"/>
      <c r="AM36" s="84"/>
      <c r="AN36" s="84"/>
    </row>
    <row r="37" spans="3:43" ht="15" customHeight="1" x14ac:dyDescent="0.25">
      <c r="C37" s="182" t="s">
        <v>30</v>
      </c>
      <c r="D37" s="186" t="s">
        <v>34</v>
      </c>
      <c r="E37" s="65" t="s">
        <v>32</v>
      </c>
      <c r="F37" s="105">
        <f>Annual!S77</f>
        <v>0</v>
      </c>
      <c r="G37" s="61">
        <f>Annual!T77</f>
        <v>0</v>
      </c>
      <c r="H37" s="61">
        <f>Annual!U77</f>
        <v>0</v>
      </c>
      <c r="I37" s="61">
        <f>Annual!V77</f>
        <v>0</v>
      </c>
      <c r="J37" s="61">
        <f>Annual!W77</f>
        <v>0</v>
      </c>
      <c r="K37" s="61">
        <f>Annual!X77</f>
        <v>1.1356074331969488</v>
      </c>
      <c r="L37" s="61">
        <f>Annual!Y77</f>
        <v>2.2712556279725238</v>
      </c>
      <c r="M37" s="61">
        <f>Annual!Z77</f>
        <v>4.2543569279673221</v>
      </c>
      <c r="N37" s="61">
        <f>Annual!AA77</f>
        <v>8.5183738525094643</v>
      </c>
      <c r="O37" s="61">
        <f>Annual!AB77</f>
        <v>12.789618600006527</v>
      </c>
      <c r="P37" s="61">
        <f>Annual!AC77</f>
        <v>17.050962248345758</v>
      </c>
      <c r="Q37" s="61">
        <f>Annual!AD77</f>
        <v>22.736830285684675</v>
      </c>
      <c r="R37" s="61">
        <f>Annual!AE77</f>
        <v>25.552497362599244</v>
      </c>
      <c r="S37" s="61">
        <f>Annual!AF77</f>
        <v>28.427479113968257</v>
      </c>
      <c r="T37" s="61">
        <f>Annual!AG77</f>
        <v>29.828480562400813</v>
      </c>
      <c r="U37" s="61">
        <f>Annual!AH77</f>
        <v>31.873951253293914</v>
      </c>
      <c r="V37" s="61">
        <f>Annual!AI77</f>
        <v>31.85503240868978</v>
      </c>
      <c r="W37" s="61">
        <f>Annual!AJ77</f>
        <v>31.888803624333963</v>
      </c>
      <c r="X37" s="61">
        <f>Annual!AK77</f>
        <v>31.89108988096838</v>
      </c>
      <c r="Y37" s="61">
        <f>Annual!AL77</f>
        <v>31.902218962771315</v>
      </c>
      <c r="Z37" s="61">
        <f>Annual!AM77</f>
        <v>31.901471065612842</v>
      </c>
      <c r="AA37" s="61">
        <f>Annual!AN77</f>
        <v>31.901471065612842</v>
      </c>
      <c r="AB37" s="61">
        <f>Annual!AO77</f>
        <v>31.901471065612842</v>
      </c>
      <c r="AC37" s="61">
        <f>Annual!AP77</f>
        <v>31.901471065612842</v>
      </c>
      <c r="AD37" s="61">
        <f>Annual!AQ77</f>
        <v>31.901471065612842</v>
      </c>
      <c r="AE37" s="80">
        <f>AD37</f>
        <v>31.901471065612842</v>
      </c>
      <c r="AF37" s="80">
        <f t="shared" ref="AF37:AN37" si="141">AE37</f>
        <v>31.901471065612842</v>
      </c>
      <c r="AG37" s="80">
        <f t="shared" si="141"/>
        <v>31.901471065612842</v>
      </c>
      <c r="AH37" s="80">
        <f t="shared" si="141"/>
        <v>31.901471065612842</v>
      </c>
      <c r="AI37" s="80">
        <f t="shared" si="141"/>
        <v>31.901471065612842</v>
      </c>
      <c r="AJ37" s="80">
        <f t="shared" si="141"/>
        <v>31.901471065612842</v>
      </c>
      <c r="AK37" s="80">
        <f t="shared" si="141"/>
        <v>31.901471065612842</v>
      </c>
      <c r="AL37" s="80">
        <f t="shared" si="141"/>
        <v>31.901471065612842</v>
      </c>
      <c r="AM37" s="80">
        <f t="shared" si="141"/>
        <v>31.901471065612842</v>
      </c>
      <c r="AN37" s="80">
        <f t="shared" si="141"/>
        <v>31.901471065612842</v>
      </c>
      <c r="AO37" s="98">
        <f>SUM(G37:AN37,G13:AN13)</f>
        <v>810.94280891335438</v>
      </c>
      <c r="AP37" s="96">
        <f>AO37/AO42</f>
        <v>0.91444426860909045</v>
      </c>
    </row>
    <row r="38" spans="3:43" ht="15.75" thickBot="1" x14ac:dyDescent="0.3">
      <c r="C38" s="183"/>
      <c r="D38" s="187"/>
      <c r="E38" s="66" t="s">
        <v>33</v>
      </c>
      <c r="F38" s="106">
        <f>Annual!S88</f>
        <v>0</v>
      </c>
      <c r="G38" s="62">
        <f>Annual!T88</f>
        <v>0</v>
      </c>
      <c r="H38" s="62">
        <f>Annual!U88</f>
        <v>0</v>
      </c>
      <c r="I38" s="62">
        <f>Annual!V88</f>
        <v>0</v>
      </c>
      <c r="J38" s="62">
        <f>Annual!W88</f>
        <v>0</v>
      </c>
      <c r="K38" s="62">
        <f>Annual!X88</f>
        <v>1.5901979719751276E-2</v>
      </c>
      <c r="L38" s="62">
        <f>Annual!Y88</f>
        <v>3.2385400579955342E-2</v>
      </c>
      <c r="M38" s="62">
        <f>Annual!Z88</f>
        <v>6.0303935672159401E-2</v>
      </c>
      <c r="N38" s="62">
        <f>Annual!AA88</f>
        <v>0.11934201181982872</v>
      </c>
      <c r="O38" s="62">
        <f>Annual!AB88</f>
        <v>0.18105488731771707</v>
      </c>
      <c r="P38" s="62">
        <f>Annual!AC88</f>
        <v>0.24804279782395253</v>
      </c>
      <c r="Q38" s="62">
        <f>Annual!AD88</f>
        <v>0.33260935493554633</v>
      </c>
      <c r="R38" s="62">
        <f>Annual!AE88</f>
        <v>0.37424120412106909</v>
      </c>
      <c r="S38" s="62">
        <f>Annual!AF88</f>
        <v>0.41981053606439311</v>
      </c>
      <c r="T38" s="62">
        <f>Annual!AG88</f>
        <v>0.44200943294019179</v>
      </c>
      <c r="U38" s="62">
        <f>Annual!AH88</f>
        <v>0.47184385049796324</v>
      </c>
      <c r="V38" s="62">
        <f>Annual!AI88</f>
        <v>0.47870561934115152</v>
      </c>
      <c r="W38" s="62">
        <f>Annual!AJ88</f>
        <v>0.47968496743096195</v>
      </c>
      <c r="X38" s="62">
        <f>Annual!AK88</f>
        <v>0.4780140458054033</v>
      </c>
      <c r="Y38" s="62">
        <f>Annual!AL88</f>
        <v>0.48456402398437215</v>
      </c>
      <c r="Z38" s="62">
        <f>Annual!AM88</f>
        <v>0.49047440326550179</v>
      </c>
      <c r="AA38" s="62">
        <f>Annual!AN88</f>
        <v>0.49270116552614224</v>
      </c>
      <c r="AB38" s="62">
        <f>Annual!AO88</f>
        <v>0.49810639118360017</v>
      </c>
      <c r="AC38" s="62">
        <f>Annual!AP88</f>
        <v>0.50135101778721336</v>
      </c>
      <c r="AD38" s="62">
        <f>Annual!AQ88</f>
        <v>0.50377627827273685</v>
      </c>
      <c r="AE38" s="81">
        <f>AD38</f>
        <v>0.50377627827273685</v>
      </c>
      <c r="AF38" s="81">
        <f t="shared" ref="AF38:AN38" si="142">AE38</f>
        <v>0.50377627827273685</v>
      </c>
      <c r="AG38" s="81">
        <f t="shared" si="142"/>
        <v>0.50377627827273685</v>
      </c>
      <c r="AH38" s="81">
        <f t="shared" si="142"/>
        <v>0.50377627827273685</v>
      </c>
      <c r="AI38" s="81">
        <f t="shared" si="142"/>
        <v>0.50377627827273685</v>
      </c>
      <c r="AJ38" s="81">
        <f t="shared" si="142"/>
        <v>0.50377627827273685</v>
      </c>
      <c r="AK38" s="81">
        <f t="shared" si="142"/>
        <v>0.50377627827273685</v>
      </c>
      <c r="AL38" s="81">
        <f t="shared" si="142"/>
        <v>0.50377627827273685</v>
      </c>
      <c r="AM38" s="81">
        <f t="shared" si="142"/>
        <v>0.50377627827273685</v>
      </c>
      <c r="AN38" s="81">
        <f t="shared" si="142"/>
        <v>0.50377627827273685</v>
      </c>
    </row>
    <row r="39" spans="3:43" ht="15.75" thickBot="1" x14ac:dyDescent="0.3">
      <c r="C39" s="183"/>
      <c r="D39" s="188"/>
      <c r="E39" s="64" t="s">
        <v>35</v>
      </c>
      <c r="F39" s="107">
        <f>F38/$F$9*$G$9</f>
        <v>0</v>
      </c>
      <c r="G39" s="69">
        <f t="shared" ref="G39" si="143">G38/$F$9*$G$9</f>
        <v>0</v>
      </c>
      <c r="H39" s="69">
        <f t="shared" ref="H39" si="144">H38/$F$9*$G$9</f>
        <v>0</v>
      </c>
      <c r="I39" s="69">
        <f t="shared" ref="I39" si="145">I38/$F$9*$G$9</f>
        <v>0</v>
      </c>
      <c r="J39" s="69">
        <f t="shared" ref="J39" si="146">J38/$F$9*$G$9</f>
        <v>0</v>
      </c>
      <c r="K39" s="69">
        <f t="shared" ref="K39" si="147">K38/$F$9*$G$9</f>
        <v>5.4100106054116992</v>
      </c>
      <c r="L39" s="69">
        <f t="shared" ref="L39" si="148">L38/$F$9*$G$9</f>
        <v>11.017833231195002</v>
      </c>
      <c r="M39" s="69">
        <f t="shared" ref="M39" si="149">M38/$F$9*$G$9</f>
        <v>20.515994692738172</v>
      </c>
      <c r="N39" s="69">
        <f t="shared" ref="N39" si="150">N38/$F$9*$G$9</f>
        <v>40.601331469094603</v>
      </c>
      <c r="O39" s="69">
        <f t="shared" ref="O39" si="151">O38/$F$9*$G$9</f>
        <v>61.596661410268112</v>
      </c>
      <c r="P39" s="69">
        <f t="shared" ref="P39" si="152">P38/$F$9*$G$9</f>
        <v>84.386610376369035</v>
      </c>
      <c r="Q39" s="69">
        <f t="shared" ref="Q39" si="153">Q38/$F$9*$G$9</f>
        <v>113.15698858711629</v>
      </c>
      <c r="R39" s="69">
        <f t="shared" ref="R39" si="154">R38/$F$9*$G$9</f>
        <v>127.32055498487932</v>
      </c>
      <c r="S39" s="69">
        <f t="shared" ref="S39" si="155">S38/$F$9*$G$9</f>
        <v>142.82369191749044</v>
      </c>
      <c r="T39" s="69">
        <f t="shared" ref="T39" si="156">T38/$F$9*$G$9</f>
        <v>150.37597595023539</v>
      </c>
      <c r="U39" s="69">
        <f t="shared" ref="U39" si="157">U38/$F$9*$G$9</f>
        <v>160.52593955466321</v>
      </c>
      <c r="V39" s="69">
        <f t="shared" ref="V39" si="158">V38/$F$9*$G$9</f>
        <v>162.86038110645464</v>
      </c>
      <c r="W39" s="69">
        <f t="shared" ref="W39" si="159">W38/$F$9*$G$9</f>
        <v>163.19356500214803</v>
      </c>
      <c r="X39" s="69">
        <f t="shared" ref="X39" si="160">X38/$F$9*$G$9</f>
        <v>162.62510095714259</v>
      </c>
      <c r="Y39" s="69">
        <f t="shared" ref="Y39" si="161">Y38/$F$9*$G$9</f>
        <v>164.85346824460831</v>
      </c>
      <c r="Z39" s="69">
        <f t="shared" ref="Z39" si="162">Z38/$F$9*$G$9</f>
        <v>166.86423766806581</v>
      </c>
      <c r="AA39" s="69">
        <f t="shared" ref="AA39" si="163">AA38/$F$9*$G$9</f>
        <v>167.62180418859359</v>
      </c>
      <c r="AB39" s="69">
        <f t="shared" ref="AB39" si="164">AB38/$F$9*$G$9</f>
        <v>169.46071535857638</v>
      </c>
      <c r="AC39" s="69">
        <f t="shared" ref="AC39" si="165">AC38/$F$9*$G$9</f>
        <v>170.56456938464748</v>
      </c>
      <c r="AD39" s="69">
        <f t="shared" ref="AD39:AE39" si="166">AD38/$F$9*$G$9</f>
        <v>171.38966696235798</v>
      </c>
      <c r="AE39" s="82">
        <f t="shared" si="166"/>
        <v>171.38966696235798</v>
      </c>
      <c r="AF39" s="82">
        <f t="shared" ref="AF39:AN39" si="167">AF38/$F$9*$G$9</f>
        <v>171.38966696235798</v>
      </c>
      <c r="AG39" s="82">
        <f t="shared" si="167"/>
        <v>171.38966696235798</v>
      </c>
      <c r="AH39" s="82">
        <f t="shared" si="167"/>
        <v>171.38966696235798</v>
      </c>
      <c r="AI39" s="82">
        <f t="shared" si="167"/>
        <v>171.38966696235798</v>
      </c>
      <c r="AJ39" s="82">
        <f t="shared" si="167"/>
        <v>171.38966696235798</v>
      </c>
      <c r="AK39" s="82">
        <f t="shared" si="167"/>
        <v>171.38966696235798</v>
      </c>
      <c r="AL39" s="82">
        <f t="shared" si="167"/>
        <v>171.38966696235798</v>
      </c>
      <c r="AM39" s="82">
        <f t="shared" si="167"/>
        <v>171.38966696235798</v>
      </c>
      <c r="AN39" s="82">
        <f t="shared" si="167"/>
        <v>171.38966696235798</v>
      </c>
    </row>
    <row r="40" spans="3:43" x14ac:dyDescent="0.25">
      <c r="C40" s="183"/>
      <c r="D40" s="189" t="s">
        <v>31</v>
      </c>
      <c r="E40" s="65" t="s">
        <v>32</v>
      </c>
      <c r="F40" s="105">
        <f>Annual!S78</f>
        <v>0.19383272901517354</v>
      </c>
      <c r="G40" s="61">
        <f>Annual!T78</f>
        <v>0.2708061236873609</v>
      </c>
      <c r="H40" s="61">
        <f>Annual!U78</f>
        <v>0.33617927468457642</v>
      </c>
      <c r="I40" s="61">
        <f>Annual!V78</f>
        <v>0.40775758588274047</v>
      </c>
      <c r="J40" s="61">
        <f>Annual!W78</f>
        <v>0.48951120262103121</v>
      </c>
      <c r="K40" s="61">
        <f>Annual!X78</f>
        <v>0.56010602297193757</v>
      </c>
      <c r="L40" s="61">
        <f>Annual!Y78</f>
        <v>0.63540894321232311</v>
      </c>
      <c r="M40" s="61">
        <f>Annual!Z78</f>
        <v>0.71416887449144362</v>
      </c>
      <c r="N40" s="61">
        <f>Annual!AA78</f>
        <v>0.80958891598688187</v>
      </c>
      <c r="O40" s="61">
        <f>Annual!AB78</f>
        <v>0.9559525423093399</v>
      </c>
      <c r="P40" s="61">
        <f>Annual!AC78</f>
        <v>1.1080774687049535</v>
      </c>
      <c r="Q40" s="61">
        <f>Annual!AD78</f>
        <v>1.305898987756628</v>
      </c>
      <c r="R40" s="61">
        <f>Annual!AE78</f>
        <v>1.4981472842210368</v>
      </c>
      <c r="S40" s="61">
        <f>Annual!AF78</f>
        <v>1.6336317625430699</v>
      </c>
      <c r="T40" s="61">
        <f>Annual!AG78</f>
        <v>1.7612947398262466</v>
      </c>
      <c r="U40" s="61">
        <f>Annual!AH78</f>
        <v>1.8707312958517861</v>
      </c>
      <c r="V40" s="61">
        <f>Annual!AI78</f>
        <v>1.9302622174375808</v>
      </c>
      <c r="W40" s="61">
        <f>Annual!AJ78</f>
        <v>1.9898884482392334</v>
      </c>
      <c r="X40" s="61">
        <f>Annual!AK78</f>
        <v>2.0496109413489028</v>
      </c>
      <c r="Y40" s="61">
        <f>Annual!AL78</f>
        <v>2.1094306593896679</v>
      </c>
      <c r="Z40" s="61">
        <f>Annual!AM78</f>
        <v>2.1344306593896683</v>
      </c>
      <c r="AA40" s="61">
        <f>Annual!AN78</f>
        <v>2.1594306593896682</v>
      </c>
      <c r="AB40" s="61">
        <f>Annual!AO78</f>
        <v>2.1844306593896681</v>
      </c>
      <c r="AC40" s="61">
        <f>Annual!AP78</f>
        <v>2.2094306593896684</v>
      </c>
      <c r="AD40" s="61">
        <f>Annual!AQ78</f>
        <v>2.2094306593896684</v>
      </c>
      <c r="AE40" s="80">
        <f>AD40</f>
        <v>2.2094306593896684</v>
      </c>
      <c r="AF40" s="80">
        <f t="shared" ref="AF40:AN40" si="168">AE40</f>
        <v>2.2094306593896684</v>
      </c>
      <c r="AG40" s="80">
        <f t="shared" si="168"/>
        <v>2.2094306593896684</v>
      </c>
      <c r="AH40" s="80">
        <f t="shared" si="168"/>
        <v>2.2094306593896684</v>
      </c>
      <c r="AI40" s="80">
        <f t="shared" si="168"/>
        <v>2.2094306593896684</v>
      </c>
      <c r="AJ40" s="80">
        <f t="shared" si="168"/>
        <v>2.2094306593896684</v>
      </c>
      <c r="AK40" s="80">
        <f t="shared" si="168"/>
        <v>2.2094306593896684</v>
      </c>
      <c r="AL40" s="80">
        <f t="shared" si="168"/>
        <v>2.2094306593896684</v>
      </c>
      <c r="AM40" s="80">
        <f t="shared" si="168"/>
        <v>2.2094306593896684</v>
      </c>
      <c r="AN40" s="80">
        <f t="shared" si="168"/>
        <v>2.2094306593896684</v>
      </c>
      <c r="AO40" s="98">
        <f>SUM(G40:AN40,G13:AN13)</f>
        <v>75.87209796646421</v>
      </c>
      <c r="AP40" s="96">
        <f>AO40/AO42</f>
        <v>8.5555731390909523E-2</v>
      </c>
    </row>
    <row r="41" spans="3:43" ht="15.75" thickBot="1" x14ac:dyDescent="0.3">
      <c r="C41" s="183"/>
      <c r="D41" s="190"/>
      <c r="E41" s="66" t="s">
        <v>33</v>
      </c>
      <c r="F41" s="106">
        <f>Annual!S89</f>
        <v>2.2651266004583307E-3</v>
      </c>
      <c r="G41" s="62">
        <f>Annual!T89</f>
        <v>3.2860209525488624E-3</v>
      </c>
      <c r="H41" s="62">
        <f>Annual!U89</f>
        <v>4.1616705876829189E-3</v>
      </c>
      <c r="I41" s="62">
        <f>Annual!V89</f>
        <v>5.2250567226090148E-3</v>
      </c>
      <c r="J41" s="62">
        <f>Annual!W89</f>
        <v>6.5518515226567755E-3</v>
      </c>
      <c r="K41" s="62">
        <f>Annual!X89</f>
        <v>7.8431985894421193E-3</v>
      </c>
      <c r="L41" s="62">
        <f>Annual!Y89</f>
        <v>9.0601748674086803E-3</v>
      </c>
      <c r="M41" s="62">
        <f>Annual!Z89</f>
        <v>1.0123079608876977E-2</v>
      </c>
      <c r="N41" s="62">
        <f>Annual!AA89</f>
        <v>1.1342302140501343E-2</v>
      </c>
      <c r="O41" s="62">
        <f>Annual!AB89</f>
        <v>1.3532841380337517E-2</v>
      </c>
      <c r="P41" s="62">
        <f>Annual!AC89</f>
        <v>1.6119362153295787E-2</v>
      </c>
      <c r="Q41" s="62">
        <f>Annual!AD89</f>
        <v>1.9103552011037726E-2</v>
      </c>
      <c r="R41" s="62">
        <f>Annual!AE89</f>
        <v>2.1941825710477571E-2</v>
      </c>
      <c r="S41" s="62">
        <f>Annual!AF89</f>
        <v>2.4125101744531398E-2</v>
      </c>
      <c r="T41" s="62">
        <f>Annual!AG89</f>
        <v>2.6099515446739264E-2</v>
      </c>
      <c r="U41" s="62">
        <f>Annual!AH89</f>
        <v>2.7693242386776007E-2</v>
      </c>
      <c r="V41" s="62">
        <f>Annual!AI89</f>
        <v>2.9007265113854187E-2</v>
      </c>
      <c r="W41" s="62">
        <f>Annual!AJ89</f>
        <v>2.9932749648735699E-2</v>
      </c>
      <c r="X41" s="62">
        <f>Annual!AK89</f>
        <v>3.0721521969241022E-2</v>
      </c>
      <c r="Y41" s="62">
        <f>Annual!AL89</f>
        <v>3.2040222964511665E-2</v>
      </c>
      <c r="Z41" s="62">
        <f>Annual!AM89</f>
        <v>3.2816154522234346E-2</v>
      </c>
      <c r="AA41" s="62">
        <f>Annual!AN89</f>
        <v>3.3351252065019349E-2</v>
      </c>
      <c r="AB41" s="62">
        <f>Annual!AO89</f>
        <v>3.4107482702020568E-2</v>
      </c>
      <c r="AC41" s="62">
        <f>Annual!AP89</f>
        <v>3.4722546416027004E-2</v>
      </c>
      <c r="AD41" s="62">
        <f>Annual!AQ89</f>
        <v>3.4890514998500863E-2</v>
      </c>
      <c r="AE41" s="81">
        <f>AD41</f>
        <v>3.4890514998500863E-2</v>
      </c>
      <c r="AF41" s="81">
        <f t="shared" ref="AF41:AN41" si="169">AE41</f>
        <v>3.4890514998500863E-2</v>
      </c>
      <c r="AG41" s="81">
        <f t="shared" si="169"/>
        <v>3.4890514998500863E-2</v>
      </c>
      <c r="AH41" s="81">
        <f t="shared" si="169"/>
        <v>3.4890514998500863E-2</v>
      </c>
      <c r="AI41" s="81">
        <f t="shared" si="169"/>
        <v>3.4890514998500863E-2</v>
      </c>
      <c r="AJ41" s="81">
        <f t="shared" si="169"/>
        <v>3.4890514998500863E-2</v>
      </c>
      <c r="AK41" s="81">
        <f t="shared" si="169"/>
        <v>3.4890514998500863E-2</v>
      </c>
      <c r="AL41" s="81">
        <f t="shared" si="169"/>
        <v>3.4890514998500863E-2</v>
      </c>
      <c r="AM41" s="81">
        <f t="shared" si="169"/>
        <v>3.4890514998500863E-2</v>
      </c>
      <c r="AN41" s="81">
        <f t="shared" si="169"/>
        <v>3.4890514998500863E-2</v>
      </c>
    </row>
    <row r="42" spans="3:43" ht="15.75" thickBot="1" x14ac:dyDescent="0.3">
      <c r="C42" s="184"/>
      <c r="D42" s="191"/>
      <c r="E42" s="67" t="s">
        <v>55</v>
      </c>
      <c r="F42" s="108">
        <f>F41/$F$9*$G$9</f>
        <v>0.77061844795708168</v>
      </c>
      <c r="G42" s="70">
        <f t="shared" ref="G42" si="170">G41/$F$9*$G$9</f>
        <v>1.117936792537455</v>
      </c>
      <c r="H42" s="70">
        <f t="shared" ref="H42" si="171">H41/$F$9*$G$9</f>
        <v>1.4158414494536082</v>
      </c>
      <c r="I42" s="70">
        <f t="shared" ref="I42" si="172">I41/$F$9*$G$9</f>
        <v>1.7776159183552651</v>
      </c>
      <c r="J42" s="70">
        <f t="shared" ref="J42" si="173">J41/$F$9*$G$9</f>
        <v>2.2290046174961637</v>
      </c>
      <c r="K42" s="70">
        <f t="shared" ref="K42" si="174">K41/$F$9*$G$9</f>
        <v>2.6683336475727577</v>
      </c>
      <c r="L42" s="70">
        <f t="shared" ref="L42" si="175">L41/$F$9*$G$9</f>
        <v>3.0823610005416451</v>
      </c>
      <c r="M42" s="70">
        <f t="shared" ref="M42" si="176">M41/$F$9*$G$9</f>
        <v>3.4439716946329977</v>
      </c>
      <c r="N42" s="70">
        <f t="shared" ref="N42" si="177">N41/$F$9*$G$9</f>
        <v>3.8587632452882952</v>
      </c>
      <c r="O42" s="70">
        <f t="shared" ref="O42" si="178">O41/$F$9*$G$9</f>
        <v>4.6040063362705252</v>
      </c>
      <c r="P42" s="70">
        <f t="shared" ref="P42" si="179">P41/$F$9*$G$9</f>
        <v>5.4839662569489285</v>
      </c>
      <c r="Q42" s="70">
        <f t="shared" ref="Q42" si="180">Q41/$F$9*$G$9</f>
        <v>6.4992171290710585</v>
      </c>
      <c r="R42" s="70">
        <f t="shared" ref="R42" si="181">R41/$F$9*$G$9</f>
        <v>7.4648258825496372</v>
      </c>
      <c r="S42" s="70">
        <f t="shared" ref="S42" si="182">S41/$F$9*$G$9</f>
        <v>8.207597959167348</v>
      </c>
      <c r="T42" s="70">
        <f t="shared" ref="T42" si="183">T41/$F$9*$G$9</f>
        <v>8.8793130070206363</v>
      </c>
      <c r="U42" s="70">
        <f t="shared" ref="U42" si="184">U41/$F$9*$G$9</f>
        <v>9.4215146573610618</v>
      </c>
      <c r="V42" s="70">
        <f t="shared" ref="V42" si="185">V41/$F$9*$G$9</f>
        <v>9.8685581710950956</v>
      </c>
      <c r="W42" s="70">
        <f t="shared" ref="W42" si="186">W41/$F$9*$G$9</f>
        <v>10.18341715325281</v>
      </c>
      <c r="X42" s="70">
        <f t="shared" ref="X42" si="187">X41/$F$9*$G$9</f>
        <v>10.451765289421591</v>
      </c>
      <c r="Y42" s="70">
        <f t="shared" ref="Y42" si="188">Y41/$F$9*$G$9</f>
        <v>10.900400396213985</v>
      </c>
      <c r="Z42" s="70">
        <f t="shared" ref="Z42" si="189">Z41/$F$9*$G$9</f>
        <v>11.164379978022872</v>
      </c>
      <c r="AA42" s="70">
        <f t="shared" ref="AA42" si="190">AA41/$F$9*$G$9</f>
        <v>11.346425448612989</v>
      </c>
      <c r="AB42" s="70">
        <f t="shared" ref="AB42" si="191">AB41/$F$9*$G$9</f>
        <v>11.603702582555769</v>
      </c>
      <c r="AC42" s="70">
        <f t="shared" ref="AC42" si="192">AC41/$F$9*$G$9</f>
        <v>11.812953334626956</v>
      </c>
      <c r="AD42" s="70">
        <f t="shared" ref="AD42:AE42" si="193">AD41/$F$9*$G$9</f>
        <v>11.870097905842254</v>
      </c>
      <c r="AE42" s="83">
        <f t="shared" si="193"/>
        <v>11.870097905842254</v>
      </c>
      <c r="AF42" s="83">
        <f t="shared" ref="AF42:AN42" si="194">AF41/$F$9*$G$9</f>
        <v>11.870097905842254</v>
      </c>
      <c r="AG42" s="83">
        <f t="shared" si="194"/>
        <v>11.870097905842254</v>
      </c>
      <c r="AH42" s="83">
        <f t="shared" si="194"/>
        <v>11.870097905842254</v>
      </c>
      <c r="AI42" s="83">
        <f t="shared" si="194"/>
        <v>11.870097905842254</v>
      </c>
      <c r="AJ42" s="83">
        <f t="shared" si="194"/>
        <v>11.870097905842254</v>
      </c>
      <c r="AK42" s="83">
        <f t="shared" si="194"/>
        <v>11.870097905842254</v>
      </c>
      <c r="AL42" s="83">
        <f t="shared" si="194"/>
        <v>11.870097905842254</v>
      </c>
      <c r="AM42" s="83">
        <f t="shared" si="194"/>
        <v>11.870097905842254</v>
      </c>
      <c r="AN42" s="83">
        <f t="shared" si="194"/>
        <v>11.870097905842254</v>
      </c>
      <c r="AO42" s="98">
        <f>AO37+AO40</f>
        <v>886.81490687981864</v>
      </c>
    </row>
    <row r="43" spans="3:43" x14ac:dyDescent="0.25">
      <c r="F43" s="109"/>
      <c r="AQ43" s="8"/>
    </row>
    <row r="44" spans="3:43" ht="15.75" thickBot="1" x14ac:dyDescent="0.3">
      <c r="F44" s="109"/>
      <c r="AQ44" s="8"/>
    </row>
    <row r="45" spans="3:43" ht="15.75" customHeight="1" thickBot="1" x14ac:dyDescent="0.3">
      <c r="C45" s="100" t="s">
        <v>47</v>
      </c>
      <c r="E45" s="8" t="s">
        <v>50</v>
      </c>
      <c r="F45" s="109"/>
      <c r="G45" s="89">
        <v>3</v>
      </c>
      <c r="H45" s="89">
        <v>1</v>
      </c>
      <c r="I45" s="89">
        <v>1</v>
      </c>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row>
    <row r="46" spans="3:43" ht="15.75" thickBot="1" x14ac:dyDescent="0.3">
      <c r="F46" s="104">
        <v>2016</v>
      </c>
      <c r="G46" s="71">
        <v>2017</v>
      </c>
      <c r="H46" s="71">
        <v>2018</v>
      </c>
      <c r="I46" s="71">
        <v>2019</v>
      </c>
      <c r="J46" s="71">
        <v>2020</v>
      </c>
      <c r="K46" s="71">
        <v>2021</v>
      </c>
      <c r="L46" s="71">
        <v>2022</v>
      </c>
      <c r="M46" s="71">
        <v>2023</v>
      </c>
      <c r="N46" s="71">
        <v>2024</v>
      </c>
      <c r="O46" s="71">
        <v>2025</v>
      </c>
      <c r="P46" s="71">
        <v>2026</v>
      </c>
      <c r="Q46" s="71">
        <v>2027</v>
      </c>
      <c r="R46" s="71">
        <v>2028</v>
      </c>
      <c r="S46" s="71">
        <v>2029</v>
      </c>
      <c r="T46" s="71">
        <v>2030</v>
      </c>
      <c r="U46" s="71">
        <v>2031</v>
      </c>
      <c r="V46" s="71">
        <v>2032</v>
      </c>
      <c r="W46" s="71">
        <v>2033</v>
      </c>
      <c r="X46" s="71">
        <v>2034</v>
      </c>
      <c r="Y46" s="71">
        <v>2035</v>
      </c>
      <c r="Z46" s="71">
        <v>2036</v>
      </c>
      <c r="AA46" s="71">
        <v>2037</v>
      </c>
      <c r="AB46" s="71">
        <v>2038</v>
      </c>
      <c r="AC46" s="71">
        <v>2039</v>
      </c>
      <c r="AD46" s="71">
        <v>2040</v>
      </c>
      <c r="AE46" s="71">
        <v>2041</v>
      </c>
      <c r="AF46" s="71">
        <v>2042</v>
      </c>
      <c r="AG46" s="71">
        <v>2043</v>
      </c>
      <c r="AH46" s="71">
        <v>2044</v>
      </c>
      <c r="AI46" s="71">
        <v>2045</v>
      </c>
      <c r="AJ46" s="71">
        <v>2046</v>
      </c>
      <c r="AK46" s="71">
        <v>2047</v>
      </c>
      <c r="AL46" s="71">
        <v>2048</v>
      </c>
      <c r="AM46" s="71">
        <v>2049</v>
      </c>
      <c r="AN46" s="71">
        <v>2050</v>
      </c>
    </row>
    <row r="47" spans="3:43" ht="15.75" thickBot="1" x14ac:dyDescent="0.3">
      <c r="C47" s="182" t="s">
        <v>25</v>
      </c>
      <c r="D47" s="90" t="s">
        <v>34</v>
      </c>
      <c r="E47" s="87" t="s">
        <v>54</v>
      </c>
      <c r="F47" s="110"/>
      <c r="G47" s="70">
        <f>G$45*$AP$16</f>
        <v>0</v>
      </c>
      <c r="H47" s="70">
        <f t="shared" ref="H47:AM47" si="195">H$45*$AP$16</f>
        <v>0</v>
      </c>
      <c r="I47" s="70">
        <f t="shared" si="195"/>
        <v>0</v>
      </c>
      <c r="J47" s="70">
        <f t="shared" si="195"/>
        <v>0</v>
      </c>
      <c r="K47" s="70">
        <f t="shared" si="195"/>
        <v>0</v>
      </c>
      <c r="L47" s="70">
        <f t="shared" si="195"/>
        <v>0</v>
      </c>
      <c r="M47" s="70">
        <f t="shared" si="195"/>
        <v>0</v>
      </c>
      <c r="N47" s="70">
        <f t="shared" si="195"/>
        <v>0</v>
      </c>
      <c r="O47" s="70">
        <f t="shared" si="195"/>
        <v>0</v>
      </c>
      <c r="P47" s="70">
        <f t="shared" si="195"/>
        <v>0</v>
      </c>
      <c r="Q47" s="70">
        <f t="shared" si="195"/>
        <v>0</v>
      </c>
      <c r="R47" s="70">
        <f t="shared" si="195"/>
        <v>0</v>
      </c>
      <c r="S47" s="70">
        <f t="shared" si="195"/>
        <v>0</v>
      </c>
      <c r="T47" s="70">
        <f t="shared" si="195"/>
        <v>0</v>
      </c>
      <c r="U47" s="70">
        <f t="shared" si="195"/>
        <v>0</v>
      </c>
      <c r="V47" s="70">
        <f t="shared" si="195"/>
        <v>0</v>
      </c>
      <c r="W47" s="70">
        <f t="shared" si="195"/>
        <v>0</v>
      </c>
      <c r="X47" s="70">
        <f t="shared" si="195"/>
        <v>0</v>
      </c>
      <c r="Y47" s="70">
        <f t="shared" si="195"/>
        <v>0</v>
      </c>
      <c r="Z47" s="70">
        <f t="shared" si="195"/>
        <v>0</v>
      </c>
      <c r="AA47" s="70">
        <f t="shared" si="195"/>
        <v>0</v>
      </c>
      <c r="AB47" s="70">
        <f t="shared" si="195"/>
        <v>0</v>
      </c>
      <c r="AC47" s="70">
        <f t="shared" si="195"/>
        <v>0</v>
      </c>
      <c r="AD47" s="70">
        <f t="shared" si="195"/>
        <v>0</v>
      </c>
      <c r="AE47" s="70">
        <f t="shared" si="195"/>
        <v>0</v>
      </c>
      <c r="AF47" s="70">
        <f t="shared" si="195"/>
        <v>0</v>
      </c>
      <c r="AG47" s="70">
        <f t="shared" si="195"/>
        <v>0</v>
      </c>
      <c r="AH47" s="70">
        <f t="shared" si="195"/>
        <v>0</v>
      </c>
      <c r="AI47" s="70">
        <f t="shared" si="195"/>
        <v>0</v>
      </c>
      <c r="AJ47" s="70">
        <f t="shared" si="195"/>
        <v>0</v>
      </c>
      <c r="AK47" s="70">
        <f t="shared" si="195"/>
        <v>0</v>
      </c>
      <c r="AL47" s="70">
        <f t="shared" si="195"/>
        <v>0</v>
      </c>
      <c r="AM47" s="70">
        <f t="shared" si="195"/>
        <v>0</v>
      </c>
      <c r="AN47" s="70">
        <f>AN$45*$AP$16</f>
        <v>0</v>
      </c>
    </row>
    <row r="48" spans="3:43" ht="15" customHeight="1" thickBot="1" x14ac:dyDescent="0.3">
      <c r="C48" s="183"/>
      <c r="D48" s="91" t="s">
        <v>31</v>
      </c>
      <c r="E48" s="87" t="s">
        <v>54</v>
      </c>
      <c r="F48" s="110"/>
      <c r="G48" s="70">
        <f>G$45*$AP$19</f>
        <v>3</v>
      </c>
      <c r="H48" s="70">
        <f t="shared" ref="H48:AN48" si="196">H$45*$AP$19</f>
        <v>1</v>
      </c>
      <c r="I48" s="70">
        <f t="shared" si="196"/>
        <v>1</v>
      </c>
      <c r="J48" s="70">
        <f t="shared" si="196"/>
        <v>0</v>
      </c>
      <c r="K48" s="70">
        <f t="shared" si="196"/>
        <v>0</v>
      </c>
      <c r="L48" s="70">
        <f t="shared" si="196"/>
        <v>0</v>
      </c>
      <c r="M48" s="70">
        <f t="shared" si="196"/>
        <v>0</v>
      </c>
      <c r="N48" s="70">
        <f t="shared" si="196"/>
        <v>0</v>
      </c>
      <c r="O48" s="70">
        <f t="shared" si="196"/>
        <v>0</v>
      </c>
      <c r="P48" s="70">
        <f t="shared" si="196"/>
        <v>0</v>
      </c>
      <c r="Q48" s="70">
        <f t="shared" si="196"/>
        <v>0</v>
      </c>
      <c r="R48" s="70">
        <f t="shared" si="196"/>
        <v>0</v>
      </c>
      <c r="S48" s="70">
        <f t="shared" si="196"/>
        <v>0</v>
      </c>
      <c r="T48" s="70">
        <f t="shared" si="196"/>
        <v>0</v>
      </c>
      <c r="U48" s="70">
        <f t="shared" si="196"/>
        <v>0</v>
      </c>
      <c r="V48" s="70">
        <f t="shared" si="196"/>
        <v>0</v>
      </c>
      <c r="W48" s="70">
        <f t="shared" si="196"/>
        <v>0</v>
      </c>
      <c r="X48" s="70">
        <f t="shared" si="196"/>
        <v>0</v>
      </c>
      <c r="Y48" s="70">
        <f t="shared" si="196"/>
        <v>0</v>
      </c>
      <c r="Z48" s="70">
        <f t="shared" si="196"/>
        <v>0</v>
      </c>
      <c r="AA48" s="70">
        <f t="shared" si="196"/>
        <v>0</v>
      </c>
      <c r="AB48" s="70">
        <f t="shared" si="196"/>
        <v>0</v>
      </c>
      <c r="AC48" s="70">
        <f t="shared" si="196"/>
        <v>0</v>
      </c>
      <c r="AD48" s="70">
        <f t="shared" si="196"/>
        <v>0</v>
      </c>
      <c r="AE48" s="70">
        <f t="shared" si="196"/>
        <v>0</v>
      </c>
      <c r="AF48" s="70">
        <f t="shared" si="196"/>
        <v>0</v>
      </c>
      <c r="AG48" s="70">
        <f t="shared" si="196"/>
        <v>0</v>
      </c>
      <c r="AH48" s="70">
        <f t="shared" si="196"/>
        <v>0</v>
      </c>
      <c r="AI48" s="70">
        <f t="shared" si="196"/>
        <v>0</v>
      </c>
      <c r="AJ48" s="70">
        <f t="shared" si="196"/>
        <v>0</v>
      </c>
      <c r="AK48" s="70">
        <f t="shared" si="196"/>
        <v>0</v>
      </c>
      <c r="AL48" s="70">
        <f t="shared" si="196"/>
        <v>0</v>
      </c>
      <c r="AM48" s="70">
        <f t="shared" si="196"/>
        <v>0</v>
      </c>
      <c r="AN48" s="70">
        <f t="shared" si="196"/>
        <v>0</v>
      </c>
    </row>
    <row r="49" spans="3:47" s="8" customFormat="1" ht="15.75" thickBot="1" x14ac:dyDescent="0.3">
      <c r="C49" s="184"/>
      <c r="D49" s="93" t="s">
        <v>39</v>
      </c>
      <c r="E49" s="87" t="s">
        <v>54</v>
      </c>
      <c r="F49" s="111"/>
      <c r="G49" s="94">
        <f>SUM(G47:G48)</f>
        <v>3</v>
      </c>
      <c r="H49" s="94">
        <f t="shared" ref="H49:AN49" si="197">SUM(H47:H48)</f>
        <v>1</v>
      </c>
      <c r="I49" s="94">
        <f t="shared" si="197"/>
        <v>1</v>
      </c>
      <c r="J49" s="94">
        <f t="shared" si="197"/>
        <v>0</v>
      </c>
      <c r="K49" s="94">
        <f t="shared" si="197"/>
        <v>0</v>
      </c>
      <c r="L49" s="94">
        <f t="shared" si="197"/>
        <v>0</v>
      </c>
      <c r="M49" s="94">
        <f t="shared" si="197"/>
        <v>0</v>
      </c>
      <c r="N49" s="94">
        <f t="shared" si="197"/>
        <v>0</v>
      </c>
      <c r="O49" s="94">
        <f t="shared" si="197"/>
        <v>0</v>
      </c>
      <c r="P49" s="94">
        <f t="shared" si="197"/>
        <v>0</v>
      </c>
      <c r="Q49" s="94">
        <f t="shared" si="197"/>
        <v>0</v>
      </c>
      <c r="R49" s="94">
        <f t="shared" si="197"/>
        <v>0</v>
      </c>
      <c r="S49" s="94">
        <f t="shared" si="197"/>
        <v>0</v>
      </c>
      <c r="T49" s="94">
        <f t="shared" si="197"/>
        <v>0</v>
      </c>
      <c r="U49" s="94">
        <f t="shared" si="197"/>
        <v>0</v>
      </c>
      <c r="V49" s="94">
        <f t="shared" si="197"/>
        <v>0</v>
      </c>
      <c r="W49" s="94">
        <f t="shared" si="197"/>
        <v>0</v>
      </c>
      <c r="X49" s="94">
        <f t="shared" si="197"/>
        <v>0</v>
      </c>
      <c r="Y49" s="94">
        <f t="shared" si="197"/>
        <v>0</v>
      </c>
      <c r="Z49" s="94">
        <f t="shared" si="197"/>
        <v>0</v>
      </c>
      <c r="AA49" s="94">
        <f t="shared" si="197"/>
        <v>0</v>
      </c>
      <c r="AB49" s="94">
        <f t="shared" si="197"/>
        <v>0</v>
      </c>
      <c r="AC49" s="94">
        <f t="shared" si="197"/>
        <v>0</v>
      </c>
      <c r="AD49" s="94">
        <f t="shared" si="197"/>
        <v>0</v>
      </c>
      <c r="AE49" s="94">
        <f t="shared" si="197"/>
        <v>0</v>
      </c>
      <c r="AF49" s="94">
        <f t="shared" si="197"/>
        <v>0</v>
      </c>
      <c r="AG49" s="94">
        <f t="shared" si="197"/>
        <v>0</v>
      </c>
      <c r="AH49" s="94">
        <f t="shared" si="197"/>
        <v>0</v>
      </c>
      <c r="AI49" s="94">
        <f t="shared" si="197"/>
        <v>0</v>
      </c>
      <c r="AJ49" s="94">
        <f t="shared" si="197"/>
        <v>0</v>
      </c>
      <c r="AK49" s="94">
        <f t="shared" si="197"/>
        <v>0</v>
      </c>
      <c r="AL49" s="94">
        <f t="shared" si="197"/>
        <v>0</v>
      </c>
      <c r="AM49" s="94">
        <f t="shared" si="197"/>
        <v>0</v>
      </c>
      <c r="AN49" s="94">
        <f t="shared" si="197"/>
        <v>0</v>
      </c>
      <c r="AO49" s="97"/>
      <c r="AR49"/>
      <c r="AS49"/>
      <c r="AT49"/>
      <c r="AU49"/>
    </row>
    <row r="50" spans="3:47" ht="15.75" customHeight="1" thickBot="1" x14ac:dyDescent="0.3">
      <c r="D50" s="92"/>
      <c r="E50" s="88"/>
      <c r="F50" s="109"/>
      <c r="AN50" s="84"/>
    </row>
    <row r="51" spans="3:47" ht="15" customHeight="1" thickBot="1" x14ac:dyDescent="0.3">
      <c r="C51" s="182" t="s">
        <v>28</v>
      </c>
      <c r="D51" s="90" t="s">
        <v>34</v>
      </c>
      <c r="E51" s="87" t="s">
        <v>54</v>
      </c>
      <c r="F51" s="110"/>
      <c r="G51" s="70">
        <f>G$45*$AP$23</f>
        <v>0.6367828221939309</v>
      </c>
      <c r="H51" s="70">
        <f t="shared" ref="H51:AN51" si="198">H$45*$AP$23</f>
        <v>0.2122609407313103</v>
      </c>
      <c r="I51" s="70">
        <f t="shared" si="198"/>
        <v>0.2122609407313103</v>
      </c>
      <c r="J51" s="70">
        <f t="shared" si="198"/>
        <v>0</v>
      </c>
      <c r="K51" s="70">
        <f t="shared" si="198"/>
        <v>0</v>
      </c>
      <c r="L51" s="70">
        <f t="shared" si="198"/>
        <v>0</v>
      </c>
      <c r="M51" s="70">
        <f t="shared" si="198"/>
        <v>0</v>
      </c>
      <c r="N51" s="70">
        <f t="shared" si="198"/>
        <v>0</v>
      </c>
      <c r="O51" s="70">
        <f t="shared" si="198"/>
        <v>0</v>
      </c>
      <c r="P51" s="70">
        <f t="shared" si="198"/>
        <v>0</v>
      </c>
      <c r="Q51" s="70">
        <f t="shared" si="198"/>
        <v>0</v>
      </c>
      <c r="R51" s="70">
        <f t="shared" si="198"/>
        <v>0</v>
      </c>
      <c r="S51" s="70">
        <f t="shared" si="198"/>
        <v>0</v>
      </c>
      <c r="T51" s="70">
        <f t="shared" si="198"/>
        <v>0</v>
      </c>
      <c r="U51" s="70">
        <f t="shared" si="198"/>
        <v>0</v>
      </c>
      <c r="V51" s="70">
        <f t="shared" si="198"/>
        <v>0</v>
      </c>
      <c r="W51" s="70">
        <f t="shared" si="198"/>
        <v>0</v>
      </c>
      <c r="X51" s="70">
        <f t="shared" si="198"/>
        <v>0</v>
      </c>
      <c r="Y51" s="70">
        <f t="shared" si="198"/>
        <v>0</v>
      </c>
      <c r="Z51" s="70">
        <f t="shared" si="198"/>
        <v>0</v>
      </c>
      <c r="AA51" s="70">
        <f t="shared" si="198"/>
        <v>0</v>
      </c>
      <c r="AB51" s="70">
        <f t="shared" si="198"/>
        <v>0</v>
      </c>
      <c r="AC51" s="70">
        <f t="shared" si="198"/>
        <v>0</v>
      </c>
      <c r="AD51" s="70">
        <f t="shared" si="198"/>
        <v>0</v>
      </c>
      <c r="AE51" s="70">
        <f t="shared" si="198"/>
        <v>0</v>
      </c>
      <c r="AF51" s="70">
        <f t="shared" si="198"/>
        <v>0</v>
      </c>
      <c r="AG51" s="70">
        <f t="shared" si="198"/>
        <v>0</v>
      </c>
      <c r="AH51" s="70">
        <f t="shared" si="198"/>
        <v>0</v>
      </c>
      <c r="AI51" s="70">
        <f t="shared" si="198"/>
        <v>0</v>
      </c>
      <c r="AJ51" s="70">
        <f t="shared" si="198"/>
        <v>0</v>
      </c>
      <c r="AK51" s="70">
        <f t="shared" si="198"/>
        <v>0</v>
      </c>
      <c r="AL51" s="70">
        <f t="shared" si="198"/>
        <v>0</v>
      </c>
      <c r="AM51" s="70">
        <f t="shared" si="198"/>
        <v>0</v>
      </c>
      <c r="AN51" s="70">
        <f t="shared" si="198"/>
        <v>0</v>
      </c>
    </row>
    <row r="52" spans="3:47" ht="15.75" customHeight="1" thickBot="1" x14ac:dyDescent="0.3">
      <c r="C52" s="183"/>
      <c r="D52" s="91" t="s">
        <v>31</v>
      </c>
      <c r="E52" s="87" t="s">
        <v>54</v>
      </c>
      <c r="F52" s="110"/>
      <c r="G52" s="70">
        <f>G$45*$AP$26</f>
        <v>2.3632171778060691</v>
      </c>
      <c r="H52" s="70">
        <f t="shared" ref="H52:AN52" si="199">H$45*$AP$26</f>
        <v>0.7877390592686897</v>
      </c>
      <c r="I52" s="70">
        <f t="shared" si="199"/>
        <v>0.7877390592686897</v>
      </c>
      <c r="J52" s="70">
        <f t="shared" si="199"/>
        <v>0</v>
      </c>
      <c r="K52" s="70">
        <f t="shared" si="199"/>
        <v>0</v>
      </c>
      <c r="L52" s="70">
        <f t="shared" si="199"/>
        <v>0</v>
      </c>
      <c r="M52" s="70">
        <f t="shared" si="199"/>
        <v>0</v>
      </c>
      <c r="N52" s="70">
        <f t="shared" si="199"/>
        <v>0</v>
      </c>
      <c r="O52" s="70">
        <f t="shared" si="199"/>
        <v>0</v>
      </c>
      <c r="P52" s="70">
        <f t="shared" si="199"/>
        <v>0</v>
      </c>
      <c r="Q52" s="70">
        <f t="shared" si="199"/>
        <v>0</v>
      </c>
      <c r="R52" s="70">
        <f t="shared" si="199"/>
        <v>0</v>
      </c>
      <c r="S52" s="70">
        <f t="shared" si="199"/>
        <v>0</v>
      </c>
      <c r="T52" s="70">
        <f t="shared" si="199"/>
        <v>0</v>
      </c>
      <c r="U52" s="70">
        <f t="shared" si="199"/>
        <v>0</v>
      </c>
      <c r="V52" s="70">
        <f t="shared" si="199"/>
        <v>0</v>
      </c>
      <c r="W52" s="70">
        <f t="shared" si="199"/>
        <v>0</v>
      </c>
      <c r="X52" s="70">
        <f t="shared" si="199"/>
        <v>0</v>
      </c>
      <c r="Y52" s="70">
        <f t="shared" si="199"/>
        <v>0</v>
      </c>
      <c r="Z52" s="70">
        <f t="shared" si="199"/>
        <v>0</v>
      </c>
      <c r="AA52" s="70">
        <f t="shared" si="199"/>
        <v>0</v>
      </c>
      <c r="AB52" s="70">
        <f t="shared" si="199"/>
        <v>0</v>
      </c>
      <c r="AC52" s="70">
        <f t="shared" si="199"/>
        <v>0</v>
      </c>
      <c r="AD52" s="70">
        <f t="shared" si="199"/>
        <v>0</v>
      </c>
      <c r="AE52" s="70">
        <f t="shared" si="199"/>
        <v>0</v>
      </c>
      <c r="AF52" s="70">
        <f t="shared" si="199"/>
        <v>0</v>
      </c>
      <c r="AG52" s="70">
        <f t="shared" si="199"/>
        <v>0</v>
      </c>
      <c r="AH52" s="70">
        <f t="shared" si="199"/>
        <v>0</v>
      </c>
      <c r="AI52" s="70">
        <f t="shared" si="199"/>
        <v>0</v>
      </c>
      <c r="AJ52" s="70">
        <f t="shared" si="199"/>
        <v>0</v>
      </c>
      <c r="AK52" s="70">
        <f t="shared" si="199"/>
        <v>0</v>
      </c>
      <c r="AL52" s="70">
        <f t="shared" si="199"/>
        <v>0</v>
      </c>
      <c r="AM52" s="70">
        <f t="shared" si="199"/>
        <v>0</v>
      </c>
      <c r="AN52" s="70">
        <f t="shared" si="199"/>
        <v>0</v>
      </c>
    </row>
    <row r="53" spans="3:47" s="8" customFormat="1" ht="15.75" thickBot="1" x14ac:dyDescent="0.3">
      <c r="C53" s="184"/>
      <c r="D53" s="93" t="s">
        <v>39</v>
      </c>
      <c r="E53" s="87" t="s">
        <v>54</v>
      </c>
      <c r="F53" s="111"/>
      <c r="G53" s="94">
        <f>SUM(G51:G52)</f>
        <v>3</v>
      </c>
      <c r="H53" s="94">
        <f t="shared" ref="H53" si="200">SUM(H51:H52)</f>
        <v>1</v>
      </c>
      <c r="I53" s="94">
        <f t="shared" ref="I53" si="201">SUM(I51:I52)</f>
        <v>1</v>
      </c>
      <c r="J53" s="94">
        <f t="shared" ref="J53" si="202">SUM(J51:J52)</f>
        <v>0</v>
      </c>
      <c r="K53" s="94">
        <f t="shared" ref="K53" si="203">SUM(K51:K52)</f>
        <v>0</v>
      </c>
      <c r="L53" s="94">
        <f t="shared" ref="L53" si="204">SUM(L51:L52)</f>
        <v>0</v>
      </c>
      <c r="M53" s="94">
        <f t="shared" ref="M53" si="205">SUM(M51:M52)</f>
        <v>0</v>
      </c>
      <c r="N53" s="94">
        <f t="shared" ref="N53" si="206">SUM(N51:N52)</f>
        <v>0</v>
      </c>
      <c r="O53" s="94">
        <f t="shared" ref="O53" si="207">SUM(O51:O52)</f>
        <v>0</v>
      </c>
      <c r="P53" s="94">
        <f t="shared" ref="P53" si="208">SUM(P51:P52)</f>
        <v>0</v>
      </c>
      <c r="Q53" s="94">
        <f t="shared" ref="Q53" si="209">SUM(Q51:Q52)</f>
        <v>0</v>
      </c>
      <c r="R53" s="94">
        <f t="shared" ref="R53" si="210">SUM(R51:R52)</f>
        <v>0</v>
      </c>
      <c r="S53" s="94">
        <f t="shared" ref="S53" si="211">SUM(S51:S52)</f>
        <v>0</v>
      </c>
      <c r="T53" s="94">
        <f t="shared" ref="T53" si="212">SUM(T51:T52)</f>
        <v>0</v>
      </c>
      <c r="U53" s="94">
        <f t="shared" ref="U53" si="213">SUM(U51:U52)</f>
        <v>0</v>
      </c>
      <c r="V53" s="94">
        <f t="shared" ref="V53" si="214">SUM(V51:V52)</f>
        <v>0</v>
      </c>
      <c r="W53" s="94">
        <f t="shared" ref="W53" si="215">SUM(W51:W52)</f>
        <v>0</v>
      </c>
      <c r="X53" s="94">
        <f t="shared" ref="X53" si="216">SUM(X51:X52)</f>
        <v>0</v>
      </c>
      <c r="Y53" s="94">
        <f t="shared" ref="Y53" si="217">SUM(Y51:Y52)</f>
        <v>0</v>
      </c>
      <c r="Z53" s="94">
        <f t="shared" ref="Z53" si="218">SUM(Z51:Z52)</f>
        <v>0</v>
      </c>
      <c r="AA53" s="94">
        <f t="shared" ref="AA53" si="219">SUM(AA51:AA52)</f>
        <v>0</v>
      </c>
      <c r="AB53" s="94">
        <f t="shared" ref="AB53" si="220">SUM(AB51:AB52)</f>
        <v>0</v>
      </c>
      <c r="AC53" s="94">
        <f t="shared" ref="AC53" si="221">SUM(AC51:AC52)</f>
        <v>0</v>
      </c>
      <c r="AD53" s="94">
        <f t="shared" ref="AD53" si="222">SUM(AD51:AD52)</f>
        <v>0</v>
      </c>
      <c r="AE53" s="94">
        <f t="shared" ref="AE53" si="223">SUM(AE51:AE52)</f>
        <v>0</v>
      </c>
      <c r="AF53" s="94">
        <f t="shared" ref="AF53" si="224">SUM(AF51:AF52)</f>
        <v>0</v>
      </c>
      <c r="AG53" s="94">
        <f t="shared" ref="AG53" si="225">SUM(AG51:AG52)</f>
        <v>0</v>
      </c>
      <c r="AH53" s="94">
        <f t="shared" ref="AH53" si="226">SUM(AH51:AH52)</f>
        <v>0</v>
      </c>
      <c r="AI53" s="94">
        <f t="shared" ref="AI53" si="227">SUM(AI51:AI52)</f>
        <v>0</v>
      </c>
      <c r="AJ53" s="94">
        <f t="shared" ref="AJ53" si="228">SUM(AJ51:AJ52)</f>
        <v>0</v>
      </c>
      <c r="AK53" s="94">
        <f t="shared" ref="AK53" si="229">SUM(AK51:AK52)</f>
        <v>0</v>
      </c>
      <c r="AL53" s="94">
        <f t="shared" ref="AL53" si="230">SUM(AL51:AL52)</f>
        <v>0</v>
      </c>
      <c r="AM53" s="94">
        <f t="shared" ref="AM53" si="231">SUM(AM51:AM52)</f>
        <v>0</v>
      </c>
      <c r="AN53" s="94">
        <f t="shared" ref="AN53" si="232">SUM(AN51:AN52)</f>
        <v>0</v>
      </c>
      <c r="AO53" s="97"/>
      <c r="AR53"/>
      <c r="AS53"/>
      <c r="AT53"/>
      <c r="AU53"/>
    </row>
    <row r="54" spans="3:47" ht="15.75" thickBot="1" x14ac:dyDescent="0.3">
      <c r="D54" s="92"/>
      <c r="E54" s="88"/>
      <c r="F54" s="109"/>
      <c r="AE54" s="84"/>
      <c r="AF54" s="84"/>
      <c r="AG54" s="84"/>
      <c r="AH54" s="84"/>
      <c r="AI54" s="84"/>
      <c r="AJ54" s="84"/>
      <c r="AK54" s="84"/>
      <c r="AL54" s="84"/>
      <c r="AM54" s="84"/>
      <c r="AN54" s="84"/>
    </row>
    <row r="55" spans="3:47" ht="15.75" customHeight="1" thickBot="1" x14ac:dyDescent="0.3">
      <c r="C55" s="182" t="s">
        <v>29</v>
      </c>
      <c r="D55" s="90" t="s">
        <v>34</v>
      </c>
      <c r="E55" s="87" t="s">
        <v>54</v>
      </c>
      <c r="F55" s="110"/>
      <c r="G55" s="70">
        <f>G$45*$AP$30</f>
        <v>2.8086338513272748</v>
      </c>
      <c r="H55" s="70">
        <f t="shared" ref="H55:AN55" si="233">H$45*$AP$30</f>
        <v>0.93621128377575835</v>
      </c>
      <c r="I55" s="70">
        <f t="shared" si="233"/>
        <v>0.93621128377575835</v>
      </c>
      <c r="J55" s="70">
        <f t="shared" si="233"/>
        <v>0</v>
      </c>
      <c r="K55" s="70">
        <f t="shared" si="233"/>
        <v>0</v>
      </c>
      <c r="L55" s="70">
        <f t="shared" si="233"/>
        <v>0</v>
      </c>
      <c r="M55" s="70">
        <f t="shared" si="233"/>
        <v>0</v>
      </c>
      <c r="N55" s="70">
        <f t="shared" si="233"/>
        <v>0</v>
      </c>
      <c r="O55" s="70">
        <f t="shared" si="233"/>
        <v>0</v>
      </c>
      <c r="P55" s="70">
        <f t="shared" si="233"/>
        <v>0</v>
      </c>
      <c r="Q55" s="70">
        <f t="shared" si="233"/>
        <v>0</v>
      </c>
      <c r="R55" s="70">
        <f t="shared" si="233"/>
        <v>0</v>
      </c>
      <c r="S55" s="70">
        <f t="shared" si="233"/>
        <v>0</v>
      </c>
      <c r="T55" s="70">
        <f t="shared" si="233"/>
        <v>0</v>
      </c>
      <c r="U55" s="70">
        <f t="shared" si="233"/>
        <v>0</v>
      </c>
      <c r="V55" s="70">
        <f t="shared" si="233"/>
        <v>0</v>
      </c>
      <c r="W55" s="70">
        <f t="shared" si="233"/>
        <v>0</v>
      </c>
      <c r="X55" s="70">
        <f t="shared" si="233"/>
        <v>0</v>
      </c>
      <c r="Y55" s="70">
        <f t="shared" si="233"/>
        <v>0</v>
      </c>
      <c r="Z55" s="70">
        <f t="shared" si="233"/>
        <v>0</v>
      </c>
      <c r="AA55" s="70">
        <f t="shared" si="233"/>
        <v>0</v>
      </c>
      <c r="AB55" s="70">
        <f t="shared" si="233"/>
        <v>0</v>
      </c>
      <c r="AC55" s="70">
        <f t="shared" si="233"/>
        <v>0</v>
      </c>
      <c r="AD55" s="70">
        <f t="shared" si="233"/>
        <v>0</v>
      </c>
      <c r="AE55" s="70">
        <f t="shared" si="233"/>
        <v>0</v>
      </c>
      <c r="AF55" s="70">
        <f t="shared" si="233"/>
        <v>0</v>
      </c>
      <c r="AG55" s="70">
        <f t="shared" si="233"/>
        <v>0</v>
      </c>
      <c r="AH55" s="70">
        <f t="shared" si="233"/>
        <v>0</v>
      </c>
      <c r="AI55" s="70">
        <f t="shared" si="233"/>
        <v>0</v>
      </c>
      <c r="AJ55" s="70">
        <f t="shared" si="233"/>
        <v>0</v>
      </c>
      <c r="AK55" s="70">
        <f t="shared" si="233"/>
        <v>0</v>
      </c>
      <c r="AL55" s="70">
        <f t="shared" si="233"/>
        <v>0</v>
      </c>
      <c r="AM55" s="70">
        <f t="shared" si="233"/>
        <v>0</v>
      </c>
      <c r="AN55" s="70">
        <f t="shared" si="233"/>
        <v>0</v>
      </c>
    </row>
    <row r="56" spans="3:47" ht="15.75" thickBot="1" x14ac:dyDescent="0.3">
      <c r="C56" s="183"/>
      <c r="D56" s="91" t="s">
        <v>31</v>
      </c>
      <c r="E56" s="87" t="s">
        <v>54</v>
      </c>
      <c r="F56" s="110"/>
      <c r="G56" s="70">
        <f>G$45*$AP$33</f>
        <v>0.19136614867272503</v>
      </c>
      <c r="H56" s="70">
        <f t="shared" ref="H56:AN56" si="234">H$45*$AP$33</f>
        <v>6.3788716224241676E-2</v>
      </c>
      <c r="I56" s="70">
        <f t="shared" si="234"/>
        <v>6.3788716224241676E-2</v>
      </c>
      <c r="J56" s="70">
        <f t="shared" si="234"/>
        <v>0</v>
      </c>
      <c r="K56" s="70">
        <f t="shared" si="234"/>
        <v>0</v>
      </c>
      <c r="L56" s="70">
        <f t="shared" si="234"/>
        <v>0</v>
      </c>
      <c r="M56" s="70">
        <f t="shared" si="234"/>
        <v>0</v>
      </c>
      <c r="N56" s="70">
        <f t="shared" si="234"/>
        <v>0</v>
      </c>
      <c r="O56" s="70">
        <f t="shared" si="234"/>
        <v>0</v>
      </c>
      <c r="P56" s="70">
        <f t="shared" si="234"/>
        <v>0</v>
      </c>
      <c r="Q56" s="70">
        <f t="shared" si="234"/>
        <v>0</v>
      </c>
      <c r="R56" s="70">
        <f t="shared" si="234"/>
        <v>0</v>
      </c>
      <c r="S56" s="70">
        <f t="shared" si="234"/>
        <v>0</v>
      </c>
      <c r="T56" s="70">
        <f t="shared" si="234"/>
        <v>0</v>
      </c>
      <c r="U56" s="70">
        <f t="shared" si="234"/>
        <v>0</v>
      </c>
      <c r="V56" s="70">
        <f t="shared" si="234"/>
        <v>0</v>
      </c>
      <c r="W56" s="70">
        <f t="shared" si="234"/>
        <v>0</v>
      </c>
      <c r="X56" s="70">
        <f t="shared" si="234"/>
        <v>0</v>
      </c>
      <c r="Y56" s="70">
        <f t="shared" si="234"/>
        <v>0</v>
      </c>
      <c r="Z56" s="70">
        <f t="shared" si="234"/>
        <v>0</v>
      </c>
      <c r="AA56" s="70">
        <f t="shared" si="234"/>
        <v>0</v>
      </c>
      <c r="AB56" s="70">
        <f t="shared" si="234"/>
        <v>0</v>
      </c>
      <c r="AC56" s="70">
        <f t="shared" si="234"/>
        <v>0</v>
      </c>
      <c r="AD56" s="70">
        <f t="shared" si="234"/>
        <v>0</v>
      </c>
      <c r="AE56" s="70">
        <f t="shared" si="234"/>
        <v>0</v>
      </c>
      <c r="AF56" s="70">
        <f t="shared" si="234"/>
        <v>0</v>
      </c>
      <c r="AG56" s="70">
        <f t="shared" si="234"/>
        <v>0</v>
      </c>
      <c r="AH56" s="70">
        <f t="shared" si="234"/>
        <v>0</v>
      </c>
      <c r="AI56" s="70">
        <f t="shared" si="234"/>
        <v>0</v>
      </c>
      <c r="AJ56" s="70">
        <f t="shared" si="234"/>
        <v>0</v>
      </c>
      <c r="AK56" s="70">
        <f t="shared" si="234"/>
        <v>0</v>
      </c>
      <c r="AL56" s="70">
        <f t="shared" si="234"/>
        <v>0</v>
      </c>
      <c r="AM56" s="70">
        <f t="shared" si="234"/>
        <v>0</v>
      </c>
      <c r="AN56" s="70">
        <f t="shared" si="234"/>
        <v>0</v>
      </c>
    </row>
    <row r="57" spans="3:47" s="8" customFormat="1" ht="15.75" thickBot="1" x14ac:dyDescent="0.3">
      <c r="C57" s="184"/>
      <c r="D57" s="93" t="s">
        <v>39</v>
      </c>
      <c r="E57" s="87" t="s">
        <v>54</v>
      </c>
      <c r="F57" s="111"/>
      <c r="G57" s="94">
        <f>SUM(G55:G56)</f>
        <v>3</v>
      </c>
      <c r="H57" s="94">
        <f t="shared" ref="H57" si="235">SUM(H55:H56)</f>
        <v>1</v>
      </c>
      <c r="I57" s="94">
        <f t="shared" ref="I57" si="236">SUM(I55:I56)</f>
        <v>1</v>
      </c>
      <c r="J57" s="94">
        <f t="shared" ref="J57" si="237">SUM(J55:J56)</f>
        <v>0</v>
      </c>
      <c r="K57" s="94">
        <f t="shared" ref="K57" si="238">SUM(K55:K56)</f>
        <v>0</v>
      </c>
      <c r="L57" s="94">
        <f t="shared" ref="L57" si="239">SUM(L55:L56)</f>
        <v>0</v>
      </c>
      <c r="M57" s="94">
        <f t="shared" ref="M57" si="240">SUM(M55:M56)</f>
        <v>0</v>
      </c>
      <c r="N57" s="94">
        <f t="shared" ref="N57" si="241">SUM(N55:N56)</f>
        <v>0</v>
      </c>
      <c r="O57" s="94">
        <f t="shared" ref="O57" si="242">SUM(O55:O56)</f>
        <v>0</v>
      </c>
      <c r="P57" s="94">
        <f t="shared" ref="P57" si="243">SUM(P55:P56)</f>
        <v>0</v>
      </c>
      <c r="Q57" s="94">
        <f t="shared" ref="Q57" si="244">SUM(Q55:Q56)</f>
        <v>0</v>
      </c>
      <c r="R57" s="94">
        <f t="shared" ref="R57" si="245">SUM(R55:R56)</f>
        <v>0</v>
      </c>
      <c r="S57" s="94">
        <f t="shared" ref="S57" si="246">SUM(S55:S56)</f>
        <v>0</v>
      </c>
      <c r="T57" s="94">
        <f t="shared" ref="T57" si="247">SUM(T55:T56)</f>
        <v>0</v>
      </c>
      <c r="U57" s="94">
        <f t="shared" ref="U57" si="248">SUM(U55:U56)</f>
        <v>0</v>
      </c>
      <c r="V57" s="94">
        <f t="shared" ref="V57" si="249">SUM(V55:V56)</f>
        <v>0</v>
      </c>
      <c r="W57" s="94">
        <f t="shared" ref="W57" si="250">SUM(W55:W56)</f>
        <v>0</v>
      </c>
      <c r="X57" s="94">
        <f t="shared" ref="X57" si="251">SUM(X55:X56)</f>
        <v>0</v>
      </c>
      <c r="Y57" s="94">
        <f t="shared" ref="Y57" si="252">SUM(Y55:Y56)</f>
        <v>0</v>
      </c>
      <c r="Z57" s="94">
        <f t="shared" ref="Z57" si="253">SUM(Z55:Z56)</f>
        <v>0</v>
      </c>
      <c r="AA57" s="94">
        <f t="shared" ref="AA57" si="254">SUM(AA55:AA56)</f>
        <v>0</v>
      </c>
      <c r="AB57" s="94">
        <f t="shared" ref="AB57" si="255">SUM(AB55:AB56)</f>
        <v>0</v>
      </c>
      <c r="AC57" s="94">
        <f t="shared" ref="AC57" si="256">SUM(AC55:AC56)</f>
        <v>0</v>
      </c>
      <c r="AD57" s="94">
        <f t="shared" ref="AD57" si="257">SUM(AD55:AD56)</f>
        <v>0</v>
      </c>
      <c r="AE57" s="94">
        <f t="shared" ref="AE57" si="258">SUM(AE55:AE56)</f>
        <v>0</v>
      </c>
      <c r="AF57" s="94">
        <f t="shared" ref="AF57" si="259">SUM(AF55:AF56)</f>
        <v>0</v>
      </c>
      <c r="AG57" s="94">
        <f t="shared" ref="AG57" si="260">SUM(AG55:AG56)</f>
        <v>0</v>
      </c>
      <c r="AH57" s="94">
        <f t="shared" ref="AH57" si="261">SUM(AH55:AH56)</f>
        <v>0</v>
      </c>
      <c r="AI57" s="94">
        <f t="shared" ref="AI57" si="262">SUM(AI55:AI56)</f>
        <v>0</v>
      </c>
      <c r="AJ57" s="94">
        <f t="shared" ref="AJ57" si="263">SUM(AJ55:AJ56)</f>
        <v>0</v>
      </c>
      <c r="AK57" s="94">
        <f t="shared" ref="AK57" si="264">SUM(AK55:AK56)</f>
        <v>0</v>
      </c>
      <c r="AL57" s="94">
        <f t="shared" ref="AL57" si="265">SUM(AL55:AL56)</f>
        <v>0</v>
      </c>
      <c r="AM57" s="94">
        <f t="shared" ref="AM57" si="266">SUM(AM55:AM56)</f>
        <v>0</v>
      </c>
      <c r="AN57" s="94">
        <f t="shared" ref="AN57" si="267">SUM(AN55:AN56)</f>
        <v>0</v>
      </c>
      <c r="AO57" s="97"/>
      <c r="AR57"/>
      <c r="AS57"/>
      <c r="AT57"/>
      <c r="AU57"/>
    </row>
    <row r="58" spans="3:47" ht="15.75" thickBot="1" x14ac:dyDescent="0.3">
      <c r="D58" s="92"/>
      <c r="E58" s="88"/>
      <c r="F58" s="109"/>
      <c r="AE58" s="84"/>
      <c r="AF58" s="84"/>
      <c r="AG58" s="84"/>
      <c r="AH58" s="84"/>
      <c r="AI58" s="84"/>
      <c r="AJ58" s="84"/>
      <c r="AK58" s="84"/>
      <c r="AL58" s="84"/>
      <c r="AM58" s="84"/>
      <c r="AN58" s="84"/>
    </row>
    <row r="59" spans="3:47" ht="15.75" customHeight="1" thickBot="1" x14ac:dyDescent="0.3">
      <c r="C59" s="182" t="s">
        <v>30</v>
      </c>
      <c r="D59" s="90" t="s">
        <v>34</v>
      </c>
      <c r="E59" s="87" t="s">
        <v>54</v>
      </c>
      <c r="F59" s="110"/>
      <c r="G59" s="70">
        <f>G$45*$AP$37</f>
        <v>2.7433328058272712</v>
      </c>
      <c r="H59" s="70">
        <f t="shared" ref="H59:I59" si="268">H$45*$AP$37</f>
        <v>0.91444426860909045</v>
      </c>
      <c r="I59" s="70">
        <f t="shared" si="268"/>
        <v>0.91444426860909045</v>
      </c>
      <c r="J59" s="70">
        <f t="shared" ref="J59:AN59" si="269">J$45*(J$37/(J$37+J$40))</f>
        <v>0</v>
      </c>
      <c r="K59" s="70">
        <f t="shared" si="269"/>
        <v>0</v>
      </c>
      <c r="L59" s="70">
        <f t="shared" si="269"/>
        <v>0</v>
      </c>
      <c r="M59" s="70">
        <f t="shared" si="269"/>
        <v>0</v>
      </c>
      <c r="N59" s="70">
        <f t="shared" si="269"/>
        <v>0</v>
      </c>
      <c r="O59" s="70">
        <f t="shared" si="269"/>
        <v>0</v>
      </c>
      <c r="P59" s="70">
        <f t="shared" si="269"/>
        <v>0</v>
      </c>
      <c r="Q59" s="70">
        <f t="shared" si="269"/>
        <v>0</v>
      </c>
      <c r="R59" s="70">
        <f t="shared" si="269"/>
        <v>0</v>
      </c>
      <c r="S59" s="70">
        <f t="shared" si="269"/>
        <v>0</v>
      </c>
      <c r="T59" s="70">
        <f t="shared" si="269"/>
        <v>0</v>
      </c>
      <c r="U59" s="70">
        <f t="shared" si="269"/>
        <v>0</v>
      </c>
      <c r="V59" s="70">
        <f t="shared" si="269"/>
        <v>0</v>
      </c>
      <c r="W59" s="70">
        <f t="shared" si="269"/>
        <v>0</v>
      </c>
      <c r="X59" s="70">
        <f t="shared" si="269"/>
        <v>0</v>
      </c>
      <c r="Y59" s="70">
        <f t="shared" si="269"/>
        <v>0</v>
      </c>
      <c r="Z59" s="70">
        <f t="shared" si="269"/>
        <v>0</v>
      </c>
      <c r="AA59" s="70">
        <f t="shared" si="269"/>
        <v>0</v>
      </c>
      <c r="AB59" s="70">
        <f t="shared" si="269"/>
        <v>0</v>
      </c>
      <c r="AC59" s="70">
        <f t="shared" si="269"/>
        <v>0</v>
      </c>
      <c r="AD59" s="70">
        <f t="shared" si="269"/>
        <v>0</v>
      </c>
      <c r="AE59" s="70">
        <f t="shared" si="269"/>
        <v>0</v>
      </c>
      <c r="AF59" s="70">
        <f t="shared" si="269"/>
        <v>0</v>
      </c>
      <c r="AG59" s="70">
        <f t="shared" si="269"/>
        <v>0</v>
      </c>
      <c r="AH59" s="70">
        <f t="shared" si="269"/>
        <v>0</v>
      </c>
      <c r="AI59" s="70">
        <f t="shared" si="269"/>
        <v>0</v>
      </c>
      <c r="AJ59" s="70">
        <f t="shared" si="269"/>
        <v>0</v>
      </c>
      <c r="AK59" s="70">
        <f t="shared" si="269"/>
        <v>0</v>
      </c>
      <c r="AL59" s="70">
        <f t="shared" si="269"/>
        <v>0</v>
      </c>
      <c r="AM59" s="70">
        <f t="shared" si="269"/>
        <v>0</v>
      </c>
      <c r="AN59" s="70">
        <f t="shared" si="269"/>
        <v>0</v>
      </c>
    </row>
    <row r="60" spans="3:47" ht="15.75" thickBot="1" x14ac:dyDescent="0.3">
      <c r="C60" s="183"/>
      <c r="D60" s="91" t="s">
        <v>31</v>
      </c>
      <c r="E60" s="87" t="s">
        <v>54</v>
      </c>
      <c r="F60" s="110"/>
      <c r="G60" s="70">
        <f>G$45*$AP$40</f>
        <v>0.25666719417272854</v>
      </c>
      <c r="H60" s="70">
        <f t="shared" ref="H60:I60" si="270">H$45*$AP$40</f>
        <v>8.5555731390909523E-2</v>
      </c>
      <c r="I60" s="70">
        <f t="shared" si="270"/>
        <v>8.5555731390909523E-2</v>
      </c>
      <c r="J60" s="70">
        <f t="shared" ref="J60:AN60" si="271">J$45*(J$40/(J$37+J$40))</f>
        <v>0</v>
      </c>
      <c r="K60" s="70">
        <f t="shared" si="271"/>
        <v>0</v>
      </c>
      <c r="L60" s="70">
        <f t="shared" si="271"/>
        <v>0</v>
      </c>
      <c r="M60" s="70">
        <f t="shared" si="271"/>
        <v>0</v>
      </c>
      <c r="N60" s="70">
        <f t="shared" si="271"/>
        <v>0</v>
      </c>
      <c r="O60" s="70">
        <f t="shared" si="271"/>
        <v>0</v>
      </c>
      <c r="P60" s="70">
        <f t="shared" si="271"/>
        <v>0</v>
      </c>
      <c r="Q60" s="70">
        <f t="shared" si="271"/>
        <v>0</v>
      </c>
      <c r="R60" s="70">
        <f t="shared" si="271"/>
        <v>0</v>
      </c>
      <c r="S60" s="70">
        <f t="shared" si="271"/>
        <v>0</v>
      </c>
      <c r="T60" s="70">
        <f t="shared" si="271"/>
        <v>0</v>
      </c>
      <c r="U60" s="70">
        <f t="shared" si="271"/>
        <v>0</v>
      </c>
      <c r="V60" s="70">
        <f t="shared" si="271"/>
        <v>0</v>
      </c>
      <c r="W60" s="70">
        <f t="shared" si="271"/>
        <v>0</v>
      </c>
      <c r="X60" s="70">
        <f t="shared" si="271"/>
        <v>0</v>
      </c>
      <c r="Y60" s="70">
        <f t="shared" si="271"/>
        <v>0</v>
      </c>
      <c r="Z60" s="70">
        <f t="shared" si="271"/>
        <v>0</v>
      </c>
      <c r="AA60" s="70">
        <f t="shared" si="271"/>
        <v>0</v>
      </c>
      <c r="AB60" s="70">
        <f t="shared" si="271"/>
        <v>0</v>
      </c>
      <c r="AC60" s="70">
        <f t="shared" si="271"/>
        <v>0</v>
      </c>
      <c r="AD60" s="70">
        <f t="shared" si="271"/>
        <v>0</v>
      </c>
      <c r="AE60" s="70">
        <f t="shared" si="271"/>
        <v>0</v>
      </c>
      <c r="AF60" s="70">
        <f t="shared" si="271"/>
        <v>0</v>
      </c>
      <c r="AG60" s="70">
        <f t="shared" si="271"/>
        <v>0</v>
      </c>
      <c r="AH60" s="70">
        <f t="shared" si="271"/>
        <v>0</v>
      </c>
      <c r="AI60" s="70">
        <f t="shared" si="271"/>
        <v>0</v>
      </c>
      <c r="AJ60" s="70">
        <f t="shared" si="271"/>
        <v>0</v>
      </c>
      <c r="AK60" s="70">
        <f t="shared" si="271"/>
        <v>0</v>
      </c>
      <c r="AL60" s="70">
        <f t="shared" si="271"/>
        <v>0</v>
      </c>
      <c r="AM60" s="70">
        <f t="shared" si="271"/>
        <v>0</v>
      </c>
      <c r="AN60" s="70">
        <f t="shared" si="271"/>
        <v>0</v>
      </c>
    </row>
    <row r="61" spans="3:47" s="8" customFormat="1" ht="15.75" thickBot="1" x14ac:dyDescent="0.3">
      <c r="C61" s="184"/>
      <c r="D61" s="93" t="s">
        <v>39</v>
      </c>
      <c r="E61" s="87" t="s">
        <v>54</v>
      </c>
      <c r="F61" s="111"/>
      <c r="G61" s="94">
        <f>SUM(G59:G60)</f>
        <v>3</v>
      </c>
      <c r="H61" s="94">
        <f t="shared" ref="H61" si="272">SUM(H59:H60)</f>
        <v>1</v>
      </c>
      <c r="I61" s="94">
        <f t="shared" ref="I61" si="273">SUM(I59:I60)</f>
        <v>1</v>
      </c>
      <c r="J61" s="94">
        <f t="shared" ref="J61" si="274">SUM(J59:J60)</f>
        <v>0</v>
      </c>
      <c r="K61" s="94">
        <f t="shared" ref="K61" si="275">SUM(K59:K60)</f>
        <v>0</v>
      </c>
      <c r="L61" s="94">
        <f t="shared" ref="L61" si="276">SUM(L59:L60)</f>
        <v>0</v>
      </c>
      <c r="M61" s="94">
        <f t="shared" ref="M61" si="277">SUM(M59:M60)</f>
        <v>0</v>
      </c>
      <c r="N61" s="94">
        <f t="shared" ref="N61" si="278">SUM(N59:N60)</f>
        <v>0</v>
      </c>
      <c r="O61" s="94">
        <f t="shared" ref="O61" si="279">SUM(O59:O60)</f>
        <v>0</v>
      </c>
      <c r="P61" s="94">
        <f t="shared" ref="P61" si="280">SUM(P59:P60)</f>
        <v>0</v>
      </c>
      <c r="Q61" s="94">
        <f t="shared" ref="Q61" si="281">SUM(Q59:Q60)</f>
        <v>0</v>
      </c>
      <c r="R61" s="94">
        <f t="shared" ref="R61" si="282">SUM(R59:R60)</f>
        <v>0</v>
      </c>
      <c r="S61" s="94">
        <f t="shared" ref="S61" si="283">SUM(S59:S60)</f>
        <v>0</v>
      </c>
      <c r="T61" s="94">
        <f t="shared" ref="T61" si="284">SUM(T59:T60)</f>
        <v>0</v>
      </c>
      <c r="U61" s="94">
        <f t="shared" ref="U61" si="285">SUM(U59:U60)</f>
        <v>0</v>
      </c>
      <c r="V61" s="94">
        <f t="shared" ref="V61" si="286">SUM(V59:V60)</f>
        <v>0</v>
      </c>
      <c r="W61" s="94">
        <f t="shared" ref="W61" si="287">SUM(W59:W60)</f>
        <v>0</v>
      </c>
      <c r="X61" s="94">
        <f t="shared" ref="X61" si="288">SUM(X59:X60)</f>
        <v>0</v>
      </c>
      <c r="Y61" s="94">
        <f t="shared" ref="Y61" si="289">SUM(Y59:Y60)</f>
        <v>0</v>
      </c>
      <c r="Z61" s="94">
        <f t="shared" ref="Z61" si="290">SUM(Z59:Z60)</f>
        <v>0</v>
      </c>
      <c r="AA61" s="94">
        <f t="shared" ref="AA61" si="291">SUM(AA59:AA60)</f>
        <v>0</v>
      </c>
      <c r="AB61" s="94">
        <f t="shared" ref="AB61" si="292">SUM(AB59:AB60)</f>
        <v>0</v>
      </c>
      <c r="AC61" s="94">
        <f t="shared" ref="AC61" si="293">SUM(AC59:AC60)</f>
        <v>0</v>
      </c>
      <c r="AD61" s="94">
        <f t="shared" ref="AD61" si="294">SUM(AD59:AD60)</f>
        <v>0</v>
      </c>
      <c r="AE61" s="94">
        <f t="shared" ref="AE61" si="295">SUM(AE59:AE60)</f>
        <v>0</v>
      </c>
      <c r="AF61" s="94">
        <f t="shared" ref="AF61" si="296">SUM(AF59:AF60)</f>
        <v>0</v>
      </c>
      <c r="AG61" s="94">
        <f t="shared" ref="AG61" si="297">SUM(AG59:AG60)</f>
        <v>0</v>
      </c>
      <c r="AH61" s="94">
        <f t="shared" ref="AH61" si="298">SUM(AH59:AH60)</f>
        <v>0</v>
      </c>
      <c r="AI61" s="94">
        <f t="shared" ref="AI61" si="299">SUM(AI59:AI60)</f>
        <v>0</v>
      </c>
      <c r="AJ61" s="94">
        <f t="shared" ref="AJ61" si="300">SUM(AJ59:AJ60)</f>
        <v>0</v>
      </c>
      <c r="AK61" s="94">
        <f t="shared" ref="AK61" si="301">SUM(AK59:AK60)</f>
        <v>0</v>
      </c>
      <c r="AL61" s="94">
        <f t="shared" ref="AL61" si="302">SUM(AL59:AL60)</f>
        <v>0</v>
      </c>
      <c r="AM61" s="94">
        <f t="shared" ref="AM61" si="303">SUM(AM59:AM60)</f>
        <v>0</v>
      </c>
      <c r="AN61" s="94">
        <f t="shared" ref="AN61" si="304">SUM(AN59:AN60)</f>
        <v>0</v>
      </c>
      <c r="AO61" s="97"/>
      <c r="AR61"/>
      <c r="AS61"/>
      <c r="AT61"/>
      <c r="AU61"/>
    </row>
    <row r="62" spans="3:47" x14ac:dyDescent="0.25">
      <c r="F62" s="109"/>
    </row>
    <row r="63" spans="3:47" x14ac:dyDescent="0.25">
      <c r="F63" s="109"/>
    </row>
    <row r="64" spans="3:47" ht="15.75" thickBot="1" x14ac:dyDescent="0.3">
      <c r="C64" s="100" t="s">
        <v>49</v>
      </c>
      <c r="F64" s="109"/>
    </row>
    <row r="65" spans="3:41" ht="15.75" thickBot="1" x14ac:dyDescent="0.3">
      <c r="F65" s="104">
        <v>2016</v>
      </c>
      <c r="G65" s="71">
        <v>2017</v>
      </c>
      <c r="H65" s="71">
        <v>2018</v>
      </c>
      <c r="I65" s="71">
        <v>2019</v>
      </c>
      <c r="J65" s="71">
        <v>2020</v>
      </c>
      <c r="K65" s="71">
        <v>2021</v>
      </c>
      <c r="L65" s="71">
        <v>2022</v>
      </c>
      <c r="M65" s="71">
        <v>2023</v>
      </c>
      <c r="N65" s="71">
        <v>2024</v>
      </c>
      <c r="O65" s="71">
        <v>2025</v>
      </c>
      <c r="P65" s="71">
        <v>2026</v>
      </c>
      <c r="Q65" s="71">
        <v>2027</v>
      </c>
      <c r="R65" s="71">
        <v>2028</v>
      </c>
      <c r="S65" s="71">
        <v>2029</v>
      </c>
      <c r="T65" s="71">
        <v>2030</v>
      </c>
      <c r="U65" s="71">
        <v>2031</v>
      </c>
      <c r="V65" s="71">
        <v>2032</v>
      </c>
      <c r="W65" s="71">
        <v>2033</v>
      </c>
      <c r="X65" s="71">
        <v>2034</v>
      </c>
      <c r="Y65" s="71">
        <v>2035</v>
      </c>
      <c r="Z65" s="71">
        <v>2036</v>
      </c>
      <c r="AA65" s="71">
        <v>2037</v>
      </c>
      <c r="AB65" s="71">
        <v>2038</v>
      </c>
      <c r="AC65" s="71">
        <v>2039</v>
      </c>
      <c r="AD65" s="71">
        <v>2040</v>
      </c>
      <c r="AE65" s="71">
        <v>2041</v>
      </c>
      <c r="AF65" s="71">
        <v>2042</v>
      </c>
      <c r="AG65" s="71">
        <v>2043</v>
      </c>
      <c r="AH65" s="71">
        <v>2044</v>
      </c>
      <c r="AI65" s="71">
        <v>2045</v>
      </c>
      <c r="AJ65" s="71">
        <v>2046</v>
      </c>
      <c r="AK65" s="71">
        <v>2047</v>
      </c>
      <c r="AL65" s="71">
        <v>2048</v>
      </c>
      <c r="AM65" s="71">
        <v>2049</v>
      </c>
      <c r="AN65" s="71">
        <v>2050</v>
      </c>
    </row>
    <row r="66" spans="3:41" ht="15.75" thickBot="1" x14ac:dyDescent="0.3">
      <c r="C66" s="182" t="s">
        <v>25</v>
      </c>
      <c r="D66" s="74" t="s">
        <v>1</v>
      </c>
      <c r="E66" s="103" t="s">
        <v>55</v>
      </c>
      <c r="F66" s="112"/>
      <c r="G66" s="72">
        <f>G$13*G18</f>
        <v>0</v>
      </c>
      <c r="H66" s="72">
        <f t="shared" ref="H66:AN66" si="305">H13*H18</f>
        <v>0</v>
      </c>
      <c r="I66" s="72">
        <f t="shared" si="305"/>
        <v>0</v>
      </c>
      <c r="J66" s="72">
        <f t="shared" si="305"/>
        <v>0</v>
      </c>
      <c r="K66" s="72">
        <f t="shared" si="305"/>
        <v>0</v>
      </c>
      <c r="L66" s="72">
        <f t="shared" si="305"/>
        <v>0</v>
      </c>
      <c r="M66" s="72">
        <f t="shared" si="305"/>
        <v>0</v>
      </c>
      <c r="N66" s="72">
        <f t="shared" si="305"/>
        <v>0</v>
      </c>
      <c r="O66" s="72">
        <f t="shared" si="305"/>
        <v>0</v>
      </c>
      <c r="P66" s="72">
        <f t="shared" si="305"/>
        <v>0</v>
      </c>
      <c r="Q66" s="72">
        <f t="shared" si="305"/>
        <v>0</v>
      </c>
      <c r="R66" s="72">
        <f t="shared" si="305"/>
        <v>0</v>
      </c>
      <c r="S66" s="72">
        <f t="shared" si="305"/>
        <v>0</v>
      </c>
      <c r="T66" s="72">
        <f t="shared" si="305"/>
        <v>0</v>
      </c>
      <c r="U66" s="72">
        <f t="shared" si="305"/>
        <v>0</v>
      </c>
      <c r="V66" s="72">
        <f t="shared" si="305"/>
        <v>0</v>
      </c>
      <c r="W66" s="72">
        <f t="shared" si="305"/>
        <v>0</v>
      </c>
      <c r="X66" s="72">
        <f t="shared" si="305"/>
        <v>0</v>
      </c>
      <c r="Y66" s="72">
        <f t="shared" si="305"/>
        <v>0</v>
      </c>
      <c r="Z66" s="72">
        <f t="shared" si="305"/>
        <v>0</v>
      </c>
      <c r="AA66" s="72">
        <f t="shared" si="305"/>
        <v>0</v>
      </c>
      <c r="AB66" s="72">
        <f t="shared" si="305"/>
        <v>0</v>
      </c>
      <c r="AC66" s="72">
        <f t="shared" si="305"/>
        <v>0</v>
      </c>
      <c r="AD66" s="72">
        <f t="shared" si="305"/>
        <v>0</v>
      </c>
      <c r="AE66" s="72">
        <f t="shared" si="305"/>
        <v>0</v>
      </c>
      <c r="AF66" s="72">
        <f t="shared" si="305"/>
        <v>0</v>
      </c>
      <c r="AG66" s="72">
        <f t="shared" si="305"/>
        <v>0</v>
      </c>
      <c r="AH66" s="72">
        <f t="shared" si="305"/>
        <v>0</v>
      </c>
      <c r="AI66" s="72">
        <f t="shared" si="305"/>
        <v>0</v>
      </c>
      <c r="AJ66" s="72">
        <f t="shared" si="305"/>
        <v>0</v>
      </c>
      <c r="AK66" s="72">
        <f t="shared" si="305"/>
        <v>0</v>
      </c>
      <c r="AL66" s="72">
        <f t="shared" si="305"/>
        <v>0</v>
      </c>
      <c r="AM66" s="72">
        <f t="shared" si="305"/>
        <v>0</v>
      </c>
      <c r="AN66" s="72">
        <f t="shared" si="305"/>
        <v>0</v>
      </c>
    </row>
    <row r="67" spans="3:41" ht="15.75" thickBot="1" x14ac:dyDescent="0.3">
      <c r="C67" s="183"/>
      <c r="D67" s="75" t="s">
        <v>38</v>
      </c>
      <c r="E67" s="103" t="s">
        <v>55</v>
      </c>
      <c r="F67" s="113"/>
      <c r="G67" s="73">
        <f>G$13*G21</f>
        <v>1.6101443282184993</v>
      </c>
      <c r="H67" s="73">
        <f t="shared" ref="H67:AN67" si="306">H13*H21</f>
        <v>2.0947464467090051</v>
      </c>
      <c r="I67" s="73">
        <f t="shared" si="306"/>
        <v>2.6762175193730511</v>
      </c>
      <c r="J67" s="73">
        <f t="shared" si="306"/>
        <v>3.3802030385155697</v>
      </c>
      <c r="K67" s="73">
        <f t="shared" si="306"/>
        <v>4.1226039979998683</v>
      </c>
      <c r="L67" s="73">
        <f t="shared" si="306"/>
        <v>4.7991291124807098</v>
      </c>
      <c r="M67" s="73">
        <f t="shared" si="306"/>
        <v>5.3334113240692158</v>
      </c>
      <c r="N67" s="73">
        <f t="shared" si="306"/>
        <v>6.0302418466430971</v>
      </c>
      <c r="O67" s="73">
        <f t="shared" si="306"/>
        <v>7.2087618081641454</v>
      </c>
      <c r="P67" s="73">
        <f t="shared" si="306"/>
        <v>8.4592165575673217</v>
      </c>
      <c r="Q67" s="73">
        <f t="shared" si="306"/>
        <v>10.053224349583894</v>
      </c>
      <c r="R67" s="73">
        <f t="shared" si="306"/>
        <v>11.593417560606953</v>
      </c>
      <c r="S67" s="73">
        <f t="shared" si="306"/>
        <v>12.551646033476731</v>
      </c>
      <c r="T67" s="73">
        <f t="shared" si="306"/>
        <v>13.134178868621817</v>
      </c>
      <c r="U67" s="73">
        <f t="shared" si="306"/>
        <v>13.6432816113941</v>
      </c>
      <c r="V67" s="73">
        <f t="shared" si="306"/>
        <v>13.618318669221956</v>
      </c>
      <c r="W67" s="73">
        <f t="shared" si="306"/>
        <v>13.550593701055005</v>
      </c>
      <c r="X67" s="73">
        <f t="shared" si="306"/>
        <v>13.466342656502249</v>
      </c>
      <c r="Y67" s="73">
        <f t="shared" si="306"/>
        <v>13.365839542216618</v>
      </c>
      <c r="Z67" s="73">
        <f t="shared" si="306"/>
        <v>12.92342350686827</v>
      </c>
      <c r="AA67" s="73">
        <f t="shared" si="306"/>
        <v>12.413940025409865</v>
      </c>
      <c r="AB67" s="73">
        <f t="shared" si="306"/>
        <v>11.784571546765228</v>
      </c>
      <c r="AC67" s="73">
        <f t="shared" si="306"/>
        <v>11.426923133484166</v>
      </c>
      <c r="AD67" s="73">
        <f t="shared" si="306"/>
        <v>11.02020642751992</v>
      </c>
      <c r="AE67" s="73">
        <f t="shared" si="306"/>
        <v>11.959812801251891</v>
      </c>
      <c r="AF67" s="73">
        <f t="shared" si="306"/>
        <v>10.28748062033646</v>
      </c>
      <c r="AG67" s="73">
        <f t="shared" si="306"/>
        <v>9.9395948022574494</v>
      </c>
      <c r="AH67" s="73">
        <f t="shared" si="306"/>
        <v>9.6034732388960862</v>
      </c>
      <c r="AI67" s="73">
        <f t="shared" si="306"/>
        <v>9.2787181052136098</v>
      </c>
      <c r="AJ67" s="73">
        <f t="shared" si="306"/>
        <v>8.9649450291918953</v>
      </c>
      <c r="AK67" s="73">
        <f t="shared" si="306"/>
        <v>8.6617826369003819</v>
      </c>
      <c r="AL67" s="73">
        <f t="shared" si="306"/>
        <v>8.3688721129472299</v>
      </c>
      <c r="AM67" s="73">
        <f t="shared" si="306"/>
        <v>8.0858667757944271</v>
      </c>
      <c r="AN67" s="73">
        <f t="shared" si="306"/>
        <v>7.8124316674342289</v>
      </c>
    </row>
    <row r="68" spans="3:41" s="8" customFormat="1" ht="15.75" thickBot="1" x14ac:dyDescent="0.3">
      <c r="C68" s="184"/>
      <c r="D68" s="95" t="s">
        <v>39</v>
      </c>
      <c r="E68" s="103" t="s">
        <v>55</v>
      </c>
      <c r="F68" s="111"/>
      <c r="G68" s="94">
        <f t="shared" ref="G68:AD68" si="307">SUM(G66:G67)</f>
        <v>1.6101443282184993</v>
      </c>
      <c r="H68" s="94">
        <f t="shared" si="307"/>
        <v>2.0947464467090051</v>
      </c>
      <c r="I68" s="94">
        <f t="shared" si="307"/>
        <v>2.6762175193730511</v>
      </c>
      <c r="J68" s="94">
        <f t="shared" si="307"/>
        <v>3.3802030385155697</v>
      </c>
      <c r="K68" s="94">
        <f t="shared" si="307"/>
        <v>4.1226039979998683</v>
      </c>
      <c r="L68" s="94">
        <f t="shared" si="307"/>
        <v>4.7991291124807098</v>
      </c>
      <c r="M68" s="94">
        <f t="shared" si="307"/>
        <v>5.3334113240692158</v>
      </c>
      <c r="N68" s="94">
        <f t="shared" si="307"/>
        <v>6.0302418466430971</v>
      </c>
      <c r="O68" s="94">
        <f t="shared" si="307"/>
        <v>7.2087618081641454</v>
      </c>
      <c r="P68" s="94">
        <f t="shared" si="307"/>
        <v>8.4592165575673217</v>
      </c>
      <c r="Q68" s="94">
        <f t="shared" si="307"/>
        <v>10.053224349583894</v>
      </c>
      <c r="R68" s="94">
        <f t="shared" si="307"/>
        <v>11.593417560606953</v>
      </c>
      <c r="S68" s="94">
        <f t="shared" si="307"/>
        <v>12.551646033476731</v>
      </c>
      <c r="T68" s="94">
        <f t="shared" si="307"/>
        <v>13.134178868621817</v>
      </c>
      <c r="U68" s="94">
        <f t="shared" si="307"/>
        <v>13.6432816113941</v>
      </c>
      <c r="V68" s="94">
        <f t="shared" si="307"/>
        <v>13.618318669221956</v>
      </c>
      <c r="W68" s="94">
        <f t="shared" si="307"/>
        <v>13.550593701055005</v>
      </c>
      <c r="X68" s="94">
        <f t="shared" si="307"/>
        <v>13.466342656502249</v>
      </c>
      <c r="Y68" s="94">
        <f t="shared" si="307"/>
        <v>13.365839542216618</v>
      </c>
      <c r="Z68" s="94">
        <f t="shared" si="307"/>
        <v>12.92342350686827</v>
      </c>
      <c r="AA68" s="94">
        <f t="shared" si="307"/>
        <v>12.413940025409865</v>
      </c>
      <c r="AB68" s="94">
        <f t="shared" si="307"/>
        <v>11.784571546765228</v>
      </c>
      <c r="AC68" s="94">
        <f t="shared" si="307"/>
        <v>11.426923133484166</v>
      </c>
      <c r="AD68" s="94">
        <f t="shared" si="307"/>
        <v>11.02020642751992</v>
      </c>
      <c r="AE68" s="94">
        <f t="shared" ref="AE68" si="308">SUM(AE66:AE67)</f>
        <v>11.959812801251891</v>
      </c>
      <c r="AF68" s="94">
        <f t="shared" ref="AF68" si="309">SUM(AF66:AF67)</f>
        <v>10.28748062033646</v>
      </c>
      <c r="AG68" s="94">
        <f t="shared" ref="AG68" si="310">SUM(AG66:AG67)</f>
        <v>9.9395948022574494</v>
      </c>
      <c r="AH68" s="94">
        <f t="shared" ref="AH68" si="311">SUM(AH66:AH67)</f>
        <v>9.6034732388960862</v>
      </c>
      <c r="AI68" s="94">
        <f t="shared" ref="AI68" si="312">SUM(AI66:AI67)</f>
        <v>9.2787181052136098</v>
      </c>
      <c r="AJ68" s="94">
        <f t="shared" ref="AJ68" si="313">SUM(AJ66:AJ67)</f>
        <v>8.9649450291918953</v>
      </c>
      <c r="AK68" s="94">
        <f t="shared" ref="AK68" si="314">SUM(AK66:AK67)</f>
        <v>8.6617826369003819</v>
      </c>
      <c r="AL68" s="94">
        <f t="shared" ref="AL68" si="315">SUM(AL66:AL67)</f>
        <v>8.3688721129472299</v>
      </c>
      <c r="AM68" s="94">
        <f t="shared" ref="AM68" si="316">SUM(AM66:AM67)</f>
        <v>8.0858667757944271</v>
      </c>
      <c r="AN68" s="94">
        <f t="shared" ref="AN68" si="317">SUM(AN66:AN67)</f>
        <v>7.8124316674342289</v>
      </c>
      <c r="AO68" s="97"/>
    </row>
    <row r="69" spans="3:41" ht="15.75" thickBot="1" x14ac:dyDescent="0.3">
      <c r="F69" s="109"/>
    </row>
    <row r="70" spans="3:41" ht="15.75" thickBot="1" x14ac:dyDescent="0.3">
      <c r="C70" s="182" t="s">
        <v>28</v>
      </c>
      <c r="D70" s="74" t="s">
        <v>1</v>
      </c>
      <c r="E70" s="103" t="s">
        <v>55</v>
      </c>
      <c r="F70" s="112"/>
      <c r="G70" s="72">
        <f t="shared" ref="G70:AN70" si="318">G$13*G25</f>
        <v>0</v>
      </c>
      <c r="H70" s="72">
        <f t="shared" si="318"/>
        <v>0</v>
      </c>
      <c r="I70" s="72">
        <f t="shared" si="318"/>
        <v>0</v>
      </c>
      <c r="J70" s="72">
        <f t="shared" si="318"/>
        <v>0</v>
      </c>
      <c r="K70" s="72">
        <f t="shared" si="318"/>
        <v>0</v>
      </c>
      <c r="L70" s="72">
        <f t="shared" si="318"/>
        <v>0</v>
      </c>
      <c r="M70" s="72">
        <f t="shared" si="318"/>
        <v>0</v>
      </c>
      <c r="N70" s="72">
        <f t="shared" si="318"/>
        <v>0</v>
      </c>
      <c r="O70" s="72">
        <f t="shared" si="318"/>
        <v>0</v>
      </c>
      <c r="P70" s="72">
        <f t="shared" si="318"/>
        <v>0</v>
      </c>
      <c r="Q70" s="72">
        <f t="shared" si="318"/>
        <v>0</v>
      </c>
      <c r="R70" s="72">
        <f t="shared" si="318"/>
        <v>0</v>
      </c>
      <c r="S70" s="72">
        <f t="shared" si="318"/>
        <v>0</v>
      </c>
      <c r="T70" s="72">
        <f t="shared" si="318"/>
        <v>0</v>
      </c>
      <c r="U70" s="72">
        <f t="shared" si="318"/>
        <v>0</v>
      </c>
      <c r="V70" s="72">
        <f t="shared" si="318"/>
        <v>0</v>
      </c>
      <c r="W70" s="72">
        <f t="shared" si="318"/>
        <v>0</v>
      </c>
      <c r="X70" s="72">
        <f t="shared" si="318"/>
        <v>0</v>
      </c>
      <c r="Y70" s="72">
        <f t="shared" si="318"/>
        <v>0</v>
      </c>
      <c r="Z70" s="72">
        <f t="shared" si="318"/>
        <v>0</v>
      </c>
      <c r="AA70" s="72">
        <f t="shared" si="318"/>
        <v>0</v>
      </c>
      <c r="AB70" s="72">
        <f t="shared" si="318"/>
        <v>0</v>
      </c>
      <c r="AC70" s="72">
        <f t="shared" si="318"/>
        <v>0</v>
      </c>
      <c r="AD70" s="72">
        <f t="shared" si="318"/>
        <v>0</v>
      </c>
      <c r="AE70" s="72">
        <f t="shared" si="318"/>
        <v>0</v>
      </c>
      <c r="AF70" s="72">
        <f t="shared" si="318"/>
        <v>0</v>
      </c>
      <c r="AG70" s="72">
        <f t="shared" si="318"/>
        <v>0</v>
      </c>
      <c r="AH70" s="72">
        <f t="shared" si="318"/>
        <v>0</v>
      </c>
      <c r="AI70" s="72">
        <f t="shared" si="318"/>
        <v>0</v>
      </c>
      <c r="AJ70" s="72">
        <f t="shared" si="318"/>
        <v>0</v>
      </c>
      <c r="AK70" s="72">
        <f t="shared" si="318"/>
        <v>0</v>
      </c>
      <c r="AL70" s="72">
        <f t="shared" si="318"/>
        <v>0</v>
      </c>
      <c r="AM70" s="72">
        <f t="shared" si="318"/>
        <v>0</v>
      </c>
      <c r="AN70" s="72">
        <f t="shared" si="318"/>
        <v>0</v>
      </c>
    </row>
    <row r="71" spans="3:41" ht="15.75" thickBot="1" x14ac:dyDescent="0.3">
      <c r="C71" s="183"/>
      <c r="D71" s="75" t="s">
        <v>38</v>
      </c>
      <c r="E71" s="103" t="s">
        <v>55</v>
      </c>
      <c r="F71" s="113"/>
      <c r="G71" s="73">
        <f t="shared" ref="G71:AN71" si="319">G$13*G28</f>
        <v>1.1902331534657911</v>
      </c>
      <c r="H71" s="73">
        <f t="shared" si="319"/>
        <v>1.4610259002871322</v>
      </c>
      <c r="I71" s="73">
        <f t="shared" si="319"/>
        <v>1.7530204515689767</v>
      </c>
      <c r="J71" s="73">
        <f t="shared" si="319"/>
        <v>2.0653803300708562</v>
      </c>
      <c r="K71" s="73">
        <f t="shared" si="319"/>
        <v>2.3282999365545498</v>
      </c>
      <c r="L71" s="73">
        <f t="shared" si="319"/>
        <v>2.584387726804922</v>
      </c>
      <c r="M71" s="73">
        <f t="shared" si="319"/>
        <v>2.8910894933152447</v>
      </c>
      <c r="N71" s="73">
        <f t="shared" si="319"/>
        <v>3.2531362412814948</v>
      </c>
      <c r="O71" s="73">
        <f t="shared" si="319"/>
        <v>3.8185937293644514</v>
      </c>
      <c r="P71" s="73">
        <f t="shared" si="319"/>
        <v>4.3203887349685131</v>
      </c>
      <c r="Q71" s="73">
        <f t="shared" si="319"/>
        <v>5.0658320214041161</v>
      </c>
      <c r="R71" s="73">
        <f t="shared" si="319"/>
        <v>5.7318790892076024</v>
      </c>
      <c r="S71" s="73">
        <f t="shared" si="319"/>
        <v>6.2844030422333699</v>
      </c>
      <c r="T71" s="73">
        <f t="shared" si="319"/>
        <v>6.6969682741934715</v>
      </c>
      <c r="U71" s="73">
        <f t="shared" si="319"/>
        <v>7.023068842280594</v>
      </c>
      <c r="V71" s="73">
        <f t="shared" si="319"/>
        <v>7.0807086339375012</v>
      </c>
      <c r="W71" s="73">
        <f t="shared" si="319"/>
        <v>7.1360077048737054</v>
      </c>
      <c r="X71" s="73">
        <f t="shared" si="319"/>
        <v>7.1479340771072311</v>
      </c>
      <c r="Y71" s="73">
        <f t="shared" si="319"/>
        <v>7.1656051711624826</v>
      </c>
      <c r="Z71" s="73">
        <f t="shared" si="319"/>
        <v>7.0637337175115338</v>
      </c>
      <c r="AA71" s="73">
        <f t="shared" si="319"/>
        <v>6.9087993700293628</v>
      </c>
      <c r="AB71" s="73">
        <f t="shared" si="319"/>
        <v>6.7581353691532362</v>
      </c>
      <c r="AC71" s="73">
        <f t="shared" si="319"/>
        <v>6.6170486396655512</v>
      </c>
      <c r="AD71" s="73">
        <f t="shared" si="319"/>
        <v>6.4093569613683954</v>
      </c>
      <c r="AE71" s="73">
        <f t="shared" si="319"/>
        <v>6.9558324463816481</v>
      </c>
      <c r="AF71" s="73">
        <f t="shared" si="319"/>
        <v>5.9832033059052927</v>
      </c>
      <c r="AG71" s="73">
        <f t="shared" si="319"/>
        <v>5.7808727593287852</v>
      </c>
      <c r="AH71" s="73">
        <f t="shared" si="319"/>
        <v>5.5853843085302275</v>
      </c>
      <c r="AI71" s="73">
        <f t="shared" si="319"/>
        <v>5.396506578290075</v>
      </c>
      <c r="AJ71" s="73">
        <f t="shared" si="319"/>
        <v>5.2140160176715709</v>
      </c>
      <c r="AK71" s="73">
        <f t="shared" si="319"/>
        <v>5.0376966354314696</v>
      </c>
      <c r="AL71" s="73">
        <f t="shared" si="319"/>
        <v>4.8673397443782314</v>
      </c>
      <c r="AM71" s="73">
        <f t="shared" si="319"/>
        <v>4.7027437143751039</v>
      </c>
      <c r="AN71" s="73">
        <f t="shared" si="319"/>
        <v>4.5437137336957525</v>
      </c>
    </row>
    <row r="72" spans="3:41" s="8" customFormat="1" ht="15.75" thickBot="1" x14ac:dyDescent="0.3">
      <c r="C72" s="184"/>
      <c r="D72" s="95" t="s">
        <v>39</v>
      </c>
      <c r="E72" s="103" t="s">
        <v>55</v>
      </c>
      <c r="F72" s="111"/>
      <c r="G72" s="94">
        <f>SUM(G70:G71)</f>
        <v>1.1902331534657911</v>
      </c>
      <c r="H72" s="94">
        <f t="shared" ref="H72:AD72" si="320">SUM(H70:H71)</f>
        <v>1.4610259002871322</v>
      </c>
      <c r="I72" s="94">
        <f t="shared" si="320"/>
        <v>1.7530204515689767</v>
      </c>
      <c r="J72" s="94">
        <f t="shared" si="320"/>
        <v>2.0653803300708562</v>
      </c>
      <c r="K72" s="94">
        <f t="shared" si="320"/>
        <v>2.3282999365545498</v>
      </c>
      <c r="L72" s="94">
        <f t="shared" si="320"/>
        <v>2.584387726804922</v>
      </c>
      <c r="M72" s="94">
        <f t="shared" si="320"/>
        <v>2.8910894933152447</v>
      </c>
      <c r="N72" s="94">
        <f t="shared" si="320"/>
        <v>3.2531362412814948</v>
      </c>
      <c r="O72" s="94">
        <f t="shared" si="320"/>
        <v>3.8185937293644514</v>
      </c>
      <c r="P72" s="94">
        <f t="shared" si="320"/>
        <v>4.3203887349685131</v>
      </c>
      <c r="Q72" s="94">
        <f t="shared" si="320"/>
        <v>5.0658320214041161</v>
      </c>
      <c r="R72" s="94">
        <f t="shared" si="320"/>
        <v>5.7318790892076024</v>
      </c>
      <c r="S72" s="94">
        <f t="shared" si="320"/>
        <v>6.2844030422333699</v>
      </c>
      <c r="T72" s="94">
        <f t="shared" si="320"/>
        <v>6.6969682741934715</v>
      </c>
      <c r="U72" s="94">
        <f t="shared" si="320"/>
        <v>7.023068842280594</v>
      </c>
      <c r="V72" s="94">
        <f t="shared" si="320"/>
        <v>7.0807086339375012</v>
      </c>
      <c r="W72" s="94">
        <f t="shared" si="320"/>
        <v>7.1360077048737054</v>
      </c>
      <c r="X72" s="94">
        <f t="shared" si="320"/>
        <v>7.1479340771072311</v>
      </c>
      <c r="Y72" s="94">
        <f t="shared" si="320"/>
        <v>7.1656051711624826</v>
      </c>
      <c r="Z72" s="94">
        <f t="shared" si="320"/>
        <v>7.0637337175115338</v>
      </c>
      <c r="AA72" s="94">
        <f t="shared" si="320"/>
        <v>6.9087993700293628</v>
      </c>
      <c r="AB72" s="94">
        <f t="shared" si="320"/>
        <v>6.7581353691532362</v>
      </c>
      <c r="AC72" s="94">
        <f t="shared" si="320"/>
        <v>6.6170486396655512</v>
      </c>
      <c r="AD72" s="94">
        <f t="shared" si="320"/>
        <v>6.4093569613683954</v>
      </c>
      <c r="AE72" s="94">
        <f t="shared" ref="AE72" si="321">SUM(AE70:AE71)</f>
        <v>6.9558324463816481</v>
      </c>
      <c r="AF72" s="94">
        <f t="shared" ref="AF72" si="322">SUM(AF70:AF71)</f>
        <v>5.9832033059052927</v>
      </c>
      <c r="AG72" s="94">
        <f t="shared" ref="AG72" si="323">SUM(AG70:AG71)</f>
        <v>5.7808727593287852</v>
      </c>
      <c r="AH72" s="94">
        <f t="shared" ref="AH72" si="324">SUM(AH70:AH71)</f>
        <v>5.5853843085302275</v>
      </c>
      <c r="AI72" s="94">
        <f t="shared" ref="AI72" si="325">SUM(AI70:AI71)</f>
        <v>5.396506578290075</v>
      </c>
      <c r="AJ72" s="94">
        <f t="shared" ref="AJ72" si="326">SUM(AJ70:AJ71)</f>
        <v>5.2140160176715709</v>
      </c>
      <c r="AK72" s="94">
        <f t="shared" ref="AK72" si="327">SUM(AK70:AK71)</f>
        <v>5.0376966354314696</v>
      </c>
      <c r="AL72" s="94">
        <f t="shared" ref="AL72" si="328">SUM(AL70:AL71)</f>
        <v>4.8673397443782314</v>
      </c>
      <c r="AM72" s="94">
        <f t="shared" ref="AM72" si="329">SUM(AM70:AM71)</f>
        <v>4.7027437143751039</v>
      </c>
      <c r="AN72" s="94">
        <f t="shared" ref="AN72" si="330">SUM(AN70:AN71)</f>
        <v>4.5437137336957525</v>
      </c>
      <c r="AO72" s="97"/>
    </row>
    <row r="73" spans="3:41" ht="15.75" thickBot="1" x14ac:dyDescent="0.3">
      <c r="F73" s="109"/>
    </row>
    <row r="74" spans="3:41" ht="15.75" thickBot="1" x14ac:dyDescent="0.3">
      <c r="C74" s="182" t="s">
        <v>29</v>
      </c>
      <c r="D74" s="74" t="s">
        <v>1</v>
      </c>
      <c r="E74" s="103" t="s">
        <v>55</v>
      </c>
      <c r="F74" s="112"/>
      <c r="G74" s="72">
        <f t="shared" ref="G74:AN74" si="331">G$13*G32</f>
        <v>0</v>
      </c>
      <c r="H74" s="72">
        <f t="shared" si="331"/>
        <v>0</v>
      </c>
      <c r="I74" s="72">
        <f t="shared" si="331"/>
        <v>0</v>
      </c>
      <c r="J74" s="72">
        <f t="shared" si="331"/>
        <v>0</v>
      </c>
      <c r="K74" s="72">
        <f t="shared" si="331"/>
        <v>2.2123064726708113</v>
      </c>
      <c r="L74" s="72">
        <f t="shared" si="331"/>
        <v>4.3120394954008336</v>
      </c>
      <c r="M74" s="72">
        <f t="shared" si="331"/>
        <v>7.8036538879449004</v>
      </c>
      <c r="N74" s="72">
        <f t="shared" si="331"/>
        <v>15.195269925287576</v>
      </c>
      <c r="O74" s="72">
        <f t="shared" si="331"/>
        <v>21.80071323321804</v>
      </c>
      <c r="P74" s="72">
        <f t="shared" si="331"/>
        <v>28.58077436619886</v>
      </c>
      <c r="Q74" s="72">
        <f t="shared" si="331"/>
        <v>37.679204635687746</v>
      </c>
      <c r="R74" s="72">
        <f t="shared" si="331"/>
        <v>41.605943107890333</v>
      </c>
      <c r="S74" s="72">
        <f t="shared" si="331"/>
        <v>44.549494360974876</v>
      </c>
      <c r="T74" s="72">
        <f t="shared" si="331"/>
        <v>44.360798510693407</v>
      </c>
      <c r="U74" s="72">
        <f t="shared" si="331"/>
        <v>45.551376420900596</v>
      </c>
      <c r="V74" s="72">
        <f t="shared" si="331"/>
        <v>44.305872999247548</v>
      </c>
      <c r="W74" s="72">
        <f t="shared" si="331"/>
        <v>42.874128564703526</v>
      </c>
      <c r="X74" s="72">
        <f t="shared" si="331"/>
        <v>41.176500389395692</v>
      </c>
      <c r="Y74" s="72">
        <f t="shared" si="331"/>
        <v>39.757366801454474</v>
      </c>
      <c r="Z74" s="72">
        <f t="shared" si="331"/>
        <v>38.583638280027621</v>
      </c>
      <c r="AA74" s="72">
        <f t="shared" si="331"/>
        <v>37.285395748733727</v>
      </c>
      <c r="AB74" s="72">
        <f t="shared" si="331"/>
        <v>36.017203749418663</v>
      </c>
      <c r="AC74" s="72">
        <f t="shared" si="331"/>
        <v>34.751950898569817</v>
      </c>
      <c r="AD74" s="72">
        <f t="shared" si="331"/>
        <v>33.62918206824007</v>
      </c>
      <c r="AE74" s="72">
        <f t="shared" si="331"/>
        <v>36.49647806877627</v>
      </c>
      <c r="AF74" s="72">
        <f t="shared" si="331"/>
        <v>31.393201305272076</v>
      </c>
      <c r="AG74" s="72">
        <f t="shared" si="331"/>
        <v>30.33159546403099</v>
      </c>
      <c r="AH74" s="72">
        <f t="shared" si="331"/>
        <v>29.30588933722801</v>
      </c>
      <c r="AI74" s="72">
        <f t="shared" si="331"/>
        <v>28.314868924857979</v>
      </c>
      <c r="AJ74" s="72">
        <f t="shared" si="331"/>
        <v>27.357361280056029</v>
      </c>
      <c r="AK74" s="72">
        <f t="shared" si="331"/>
        <v>26.432233120827078</v>
      </c>
      <c r="AL74" s="72">
        <f t="shared" si="331"/>
        <v>25.538389488721815</v>
      </c>
      <c r="AM74" s="72">
        <f t="shared" si="331"/>
        <v>24.674772452871327</v>
      </c>
      <c r="AN74" s="72">
        <f t="shared" si="331"/>
        <v>23.840359857846693</v>
      </c>
    </row>
    <row r="75" spans="3:41" ht="15.75" thickBot="1" x14ac:dyDescent="0.3">
      <c r="C75" s="183"/>
      <c r="D75" s="75" t="s">
        <v>38</v>
      </c>
      <c r="E75" s="103" t="s">
        <v>55</v>
      </c>
      <c r="F75" s="113"/>
      <c r="G75" s="73">
        <f t="shared" ref="G75:AN75" si="332">G$13*G35</f>
        <v>0.73993443114490709</v>
      </c>
      <c r="H75" s="73">
        <f t="shared" si="332"/>
        <v>0.82928588284984295</v>
      </c>
      <c r="I75" s="73">
        <f t="shared" si="332"/>
        <v>0.89901747370619967</v>
      </c>
      <c r="J75" s="73">
        <f t="shared" si="332"/>
        <v>0.94007180028384563</v>
      </c>
      <c r="K75" s="73">
        <f t="shared" si="332"/>
        <v>0.91670349178430655</v>
      </c>
      <c r="L75" s="73">
        <f t="shared" si="332"/>
        <v>0.89336418124972317</v>
      </c>
      <c r="M75" s="73">
        <f t="shared" si="332"/>
        <v>0.86312937677116042</v>
      </c>
      <c r="N75" s="73">
        <f t="shared" si="332"/>
        <v>0.83938952461179395</v>
      </c>
      <c r="O75" s="73">
        <f t="shared" si="332"/>
        <v>0.80209337803887792</v>
      </c>
      <c r="P75" s="73">
        <f t="shared" si="332"/>
        <v>0.78874554762225746</v>
      </c>
      <c r="Q75" s="73">
        <f t="shared" si="332"/>
        <v>0.77980071465639433</v>
      </c>
      <c r="R75" s="73">
        <f t="shared" si="332"/>
        <v>0.76618534512050218</v>
      </c>
      <c r="S75" s="73">
        <f t="shared" si="332"/>
        <v>0.73742227533190619</v>
      </c>
      <c r="T75" s="73">
        <f t="shared" si="332"/>
        <v>0.69980984175067507</v>
      </c>
      <c r="U75" s="73">
        <f t="shared" si="332"/>
        <v>0.67247698048326343</v>
      </c>
      <c r="V75" s="73">
        <f t="shared" si="332"/>
        <v>0.65447802518093179</v>
      </c>
      <c r="W75" s="73">
        <f t="shared" si="332"/>
        <v>0.63265785133506791</v>
      </c>
      <c r="X75" s="73">
        <f t="shared" si="332"/>
        <v>0.6075638054116923</v>
      </c>
      <c r="Y75" s="73">
        <f t="shared" si="332"/>
        <v>0.58641968901287989</v>
      </c>
      <c r="Z75" s="73">
        <f t="shared" si="332"/>
        <v>0.56912057889171486</v>
      </c>
      <c r="AA75" s="73">
        <f t="shared" si="332"/>
        <v>0.54997110067015764</v>
      </c>
      <c r="AB75" s="73">
        <f t="shared" si="332"/>
        <v>0.53126487707460734</v>
      </c>
      <c r="AC75" s="73">
        <f t="shared" si="332"/>
        <v>0.51260200682651502</v>
      </c>
      <c r="AD75" s="73">
        <f t="shared" si="332"/>
        <v>0.49604081987879245</v>
      </c>
      <c r="AE75" s="73">
        <f t="shared" si="332"/>
        <v>0.53833432128049319</v>
      </c>
      <c r="AF75" s="73">
        <f t="shared" si="332"/>
        <v>0.46305941317537641</v>
      </c>
      <c r="AG75" s="73">
        <f t="shared" si="332"/>
        <v>0.44740039920326224</v>
      </c>
      <c r="AH75" s="73">
        <f t="shared" si="332"/>
        <v>0.43227091710460119</v>
      </c>
      <c r="AI75" s="73">
        <f t="shared" si="332"/>
        <v>0.41765306000444558</v>
      </c>
      <c r="AJ75" s="73">
        <f t="shared" si="332"/>
        <v>0.40352952657434366</v>
      </c>
      <c r="AK75" s="73">
        <f t="shared" si="332"/>
        <v>0.38988360055492138</v>
      </c>
      <c r="AL75" s="73">
        <f t="shared" si="332"/>
        <v>0.3766991309709386</v>
      </c>
      <c r="AM75" s="73">
        <f t="shared" si="332"/>
        <v>0.36396051301539967</v>
      </c>
      <c r="AN75" s="73">
        <f t="shared" si="332"/>
        <v>0.35165266958009633</v>
      </c>
    </row>
    <row r="76" spans="3:41" s="8" customFormat="1" ht="15.75" thickBot="1" x14ac:dyDescent="0.3">
      <c r="C76" s="184"/>
      <c r="D76" s="95" t="s">
        <v>39</v>
      </c>
      <c r="E76" s="103" t="s">
        <v>55</v>
      </c>
      <c r="F76" s="111"/>
      <c r="G76" s="94">
        <f>SUM(G74:G75)</f>
        <v>0.73993443114490709</v>
      </c>
      <c r="H76" s="94">
        <f t="shared" ref="H76:AD76" si="333">SUM(H74:H75)</f>
        <v>0.82928588284984295</v>
      </c>
      <c r="I76" s="94">
        <f t="shared" si="333"/>
        <v>0.89901747370619967</v>
      </c>
      <c r="J76" s="94">
        <f t="shared" si="333"/>
        <v>0.94007180028384563</v>
      </c>
      <c r="K76" s="94">
        <f t="shared" si="333"/>
        <v>3.1290099644551179</v>
      </c>
      <c r="L76" s="94">
        <f t="shared" si="333"/>
        <v>5.2054036766505565</v>
      </c>
      <c r="M76" s="94">
        <f t="shared" si="333"/>
        <v>8.6667832647160612</v>
      </c>
      <c r="N76" s="94">
        <f t="shared" si="333"/>
        <v>16.034659449899369</v>
      </c>
      <c r="O76" s="94">
        <f t="shared" si="333"/>
        <v>22.60280661125692</v>
      </c>
      <c r="P76" s="94">
        <f t="shared" si="333"/>
        <v>29.369519913821119</v>
      </c>
      <c r="Q76" s="94">
        <f t="shared" si="333"/>
        <v>38.459005350344142</v>
      </c>
      <c r="R76" s="94">
        <f t="shared" si="333"/>
        <v>42.372128453010838</v>
      </c>
      <c r="S76" s="94">
        <f t="shared" si="333"/>
        <v>45.286916636306785</v>
      </c>
      <c r="T76" s="94">
        <f t="shared" si="333"/>
        <v>45.060608352444085</v>
      </c>
      <c r="U76" s="94">
        <f t="shared" si="333"/>
        <v>46.223853401383856</v>
      </c>
      <c r="V76" s="94">
        <f t="shared" si="333"/>
        <v>44.960351024428476</v>
      </c>
      <c r="W76" s="94">
        <f t="shared" si="333"/>
        <v>43.506786416038594</v>
      </c>
      <c r="X76" s="94">
        <f t="shared" si="333"/>
        <v>41.784064194807385</v>
      </c>
      <c r="Y76" s="94">
        <f t="shared" si="333"/>
        <v>40.343786490467352</v>
      </c>
      <c r="Z76" s="94">
        <f t="shared" si="333"/>
        <v>39.152758858919334</v>
      </c>
      <c r="AA76" s="94">
        <f t="shared" si="333"/>
        <v>37.835366849403883</v>
      </c>
      <c r="AB76" s="94">
        <f t="shared" si="333"/>
        <v>36.548468626493268</v>
      </c>
      <c r="AC76" s="94">
        <f t="shared" si="333"/>
        <v>35.264552905396329</v>
      </c>
      <c r="AD76" s="94">
        <f t="shared" si="333"/>
        <v>34.125222888118863</v>
      </c>
      <c r="AE76" s="94">
        <f t="shared" ref="AE76" si="334">SUM(AE74:AE75)</f>
        <v>37.034812390056764</v>
      </c>
      <c r="AF76" s="94">
        <f t="shared" ref="AF76" si="335">SUM(AF74:AF75)</f>
        <v>31.856260718447452</v>
      </c>
      <c r="AG76" s="94">
        <f t="shared" ref="AG76" si="336">SUM(AG74:AG75)</f>
        <v>30.77899586323425</v>
      </c>
      <c r="AH76" s="94">
        <f t="shared" ref="AH76" si="337">SUM(AH74:AH75)</f>
        <v>29.738160254332612</v>
      </c>
      <c r="AI76" s="94">
        <f t="shared" ref="AI76" si="338">SUM(AI74:AI75)</f>
        <v>28.732521984862426</v>
      </c>
      <c r="AJ76" s="94">
        <f t="shared" ref="AJ76" si="339">SUM(AJ74:AJ75)</f>
        <v>27.760890806630371</v>
      </c>
      <c r="AK76" s="94">
        <f t="shared" ref="AK76" si="340">SUM(AK74:AK75)</f>
        <v>26.822116721381999</v>
      </c>
      <c r="AL76" s="94">
        <f t="shared" ref="AL76" si="341">SUM(AL74:AL75)</f>
        <v>25.915088619692753</v>
      </c>
      <c r="AM76" s="94">
        <f t="shared" ref="AM76" si="342">SUM(AM74:AM75)</f>
        <v>25.038732965886727</v>
      </c>
      <c r="AN76" s="94">
        <f t="shared" ref="AN76" si="343">SUM(AN74:AN75)</f>
        <v>24.19201252742679</v>
      </c>
      <c r="AO76" s="97"/>
    </row>
    <row r="77" spans="3:41" ht="15.75" thickBot="1" x14ac:dyDescent="0.3">
      <c r="F77" s="109"/>
    </row>
    <row r="78" spans="3:41" ht="15.75" thickBot="1" x14ac:dyDescent="0.3">
      <c r="C78" s="182" t="s">
        <v>30</v>
      </c>
      <c r="D78" s="74" t="s">
        <v>1</v>
      </c>
      <c r="E78" s="103" t="s">
        <v>55</v>
      </c>
      <c r="F78" s="112"/>
      <c r="G78" s="72">
        <f t="shared" ref="G78:AN78" si="344">G$13*G39</f>
        <v>0</v>
      </c>
      <c r="H78" s="72">
        <f t="shared" si="344"/>
        <v>0</v>
      </c>
      <c r="I78" s="72">
        <f t="shared" si="344"/>
        <v>0</v>
      </c>
      <c r="J78" s="72">
        <f t="shared" si="344"/>
        <v>0</v>
      </c>
      <c r="K78" s="72">
        <f t="shared" si="344"/>
        <v>4.7145116938528737</v>
      </c>
      <c r="L78" s="72">
        <f t="shared" si="344"/>
        <v>9.2767199375883429</v>
      </c>
      <c r="M78" s="72">
        <f t="shared" si="344"/>
        <v>16.689774901156941</v>
      </c>
      <c r="N78" s="72">
        <f t="shared" si="344"/>
        <v>31.912279526435846</v>
      </c>
      <c r="O78" s="72">
        <f t="shared" si="344"/>
        <v>46.777216499297175</v>
      </c>
      <c r="P78" s="72">
        <f t="shared" si="344"/>
        <v>61.917069671239432</v>
      </c>
      <c r="Q78" s="72">
        <f t="shared" si="344"/>
        <v>80.219118112148706</v>
      </c>
      <c r="R78" s="72">
        <f t="shared" si="344"/>
        <v>87.207668406522203</v>
      </c>
      <c r="S78" s="72">
        <f t="shared" si="344"/>
        <v>94.518333910987224</v>
      </c>
      <c r="T78" s="72">
        <f t="shared" si="344"/>
        <v>96.151023524438202</v>
      </c>
      <c r="U78" s="72">
        <f t="shared" si="344"/>
        <v>99.170002323924834</v>
      </c>
      <c r="V78" s="72">
        <f t="shared" si="344"/>
        <v>97.209833628103212</v>
      </c>
      <c r="W78" s="72">
        <f t="shared" si="344"/>
        <v>94.114693690550212</v>
      </c>
      <c r="X78" s="72">
        <f t="shared" si="344"/>
        <v>90.615320884249556</v>
      </c>
      <c r="Y78" s="72">
        <f t="shared" si="344"/>
        <v>88.750701022989205</v>
      </c>
      <c r="Z78" s="72">
        <f t="shared" si="344"/>
        <v>86.795382745096362</v>
      </c>
      <c r="AA78" s="72">
        <f t="shared" si="344"/>
        <v>84.241000272072839</v>
      </c>
      <c r="AB78" s="72">
        <f t="shared" si="344"/>
        <v>82.285192551310672</v>
      </c>
      <c r="AC78" s="72">
        <f t="shared" si="344"/>
        <v>80.02047531144477</v>
      </c>
      <c r="AD78" s="72">
        <f t="shared" si="344"/>
        <v>77.688473778225088</v>
      </c>
      <c r="AE78" s="72">
        <f t="shared" si="344"/>
        <v>84.312359238776935</v>
      </c>
      <c r="AF78" s="72">
        <f t="shared" si="344"/>
        <v>72.523021567107847</v>
      </c>
      <c r="AG78" s="72">
        <f t="shared" si="344"/>
        <v>70.070552238751546</v>
      </c>
      <c r="AH78" s="72">
        <f t="shared" si="344"/>
        <v>67.701016655798597</v>
      </c>
      <c r="AI78" s="72">
        <f t="shared" si="344"/>
        <v>65.411610295457578</v>
      </c>
      <c r="AJ78" s="72">
        <f t="shared" si="344"/>
        <v>63.19962347387208</v>
      </c>
      <c r="AK78" s="72">
        <f t="shared" si="344"/>
        <v>61.062438139006829</v>
      </c>
      <c r="AL78" s="72">
        <f t="shared" si="344"/>
        <v>58.99752477198728</v>
      </c>
      <c r="AM78" s="72">
        <f t="shared" si="344"/>
        <v>57.002439393224442</v>
      </c>
      <c r="AN78" s="72">
        <f t="shared" si="344"/>
        <v>55.074820669782071</v>
      </c>
    </row>
    <row r="79" spans="3:41" ht="15.75" thickBot="1" x14ac:dyDescent="0.3">
      <c r="C79" s="183"/>
      <c r="D79" s="75" t="s">
        <v>38</v>
      </c>
      <c r="E79" s="103" t="s">
        <v>55</v>
      </c>
      <c r="F79" s="113"/>
      <c r="G79" s="73">
        <f t="shared" ref="G79:AN79" si="345">G$13*G42</f>
        <v>1.117936792537455</v>
      </c>
      <c r="H79" s="73">
        <f t="shared" si="345"/>
        <v>1.3679627530952738</v>
      </c>
      <c r="I79" s="73">
        <f t="shared" si="345"/>
        <v>1.6594234809262902</v>
      </c>
      <c r="J79" s="73">
        <f t="shared" si="345"/>
        <v>2.010434455651005</v>
      </c>
      <c r="K79" s="73">
        <f t="shared" si="345"/>
        <v>2.3252986180838615</v>
      </c>
      <c r="L79" s="73">
        <f t="shared" si="345"/>
        <v>2.5952652530272582</v>
      </c>
      <c r="M79" s="73">
        <f t="shared" si="345"/>
        <v>2.8016731925616067</v>
      </c>
      <c r="N79" s="73">
        <f t="shared" si="345"/>
        <v>3.0329530302155585</v>
      </c>
      <c r="O79" s="73">
        <f t="shared" si="345"/>
        <v>3.4963356166566779</v>
      </c>
      <c r="P79" s="73">
        <f t="shared" si="345"/>
        <v>4.023755893166177</v>
      </c>
      <c r="Q79" s="73">
        <f t="shared" si="345"/>
        <v>4.6074172971832859</v>
      </c>
      <c r="R79" s="73">
        <f t="shared" si="345"/>
        <v>5.1130004919875285</v>
      </c>
      <c r="S79" s="73">
        <f t="shared" si="345"/>
        <v>5.4316512484488912</v>
      </c>
      <c r="T79" s="73">
        <f t="shared" si="345"/>
        <v>5.6774696119108041</v>
      </c>
      <c r="U79" s="73">
        <f t="shared" si="345"/>
        <v>5.8204401921424322</v>
      </c>
      <c r="V79" s="73">
        <f t="shared" si="345"/>
        <v>5.890449791679826</v>
      </c>
      <c r="W79" s="73">
        <f t="shared" si="345"/>
        <v>5.8728368737386676</v>
      </c>
      <c r="X79" s="73">
        <f t="shared" si="345"/>
        <v>5.823763121028839</v>
      </c>
      <c r="Y79" s="73">
        <f t="shared" si="345"/>
        <v>5.8683519788604803</v>
      </c>
      <c r="Z79" s="73">
        <f t="shared" si="345"/>
        <v>5.8072157752088209</v>
      </c>
      <c r="AA79" s="73">
        <f t="shared" si="345"/>
        <v>5.7023263407202016</v>
      </c>
      <c r="AB79" s="73">
        <f t="shared" si="345"/>
        <v>5.6344203392117898</v>
      </c>
      <c r="AC79" s="73">
        <f t="shared" si="345"/>
        <v>5.542054508032253</v>
      </c>
      <c r="AD79" s="73">
        <f t="shared" si="345"/>
        <v>5.3805448499151645</v>
      </c>
      <c r="AE79" s="73">
        <f t="shared" si="345"/>
        <v>5.8393016135367661</v>
      </c>
      <c r="AF79" s="73">
        <f t="shared" si="345"/>
        <v>5.0227961911971493</v>
      </c>
      <c r="AG79" s="73">
        <f t="shared" si="345"/>
        <v>4.8529431799006275</v>
      </c>
      <c r="AH79" s="73">
        <f t="shared" si="345"/>
        <v>4.6888339902421521</v>
      </c>
      <c r="AI79" s="73">
        <f t="shared" si="345"/>
        <v>4.5302743867073936</v>
      </c>
      <c r="AJ79" s="73">
        <f t="shared" si="345"/>
        <v>4.3770767021327481</v>
      </c>
      <c r="AK79" s="73">
        <f t="shared" si="345"/>
        <v>4.2290596155871958</v>
      </c>
      <c r="AL79" s="73">
        <f t="shared" si="345"/>
        <v>4.0860479377654073</v>
      </c>
      <c r="AM79" s="73">
        <f t="shared" si="345"/>
        <v>3.9478724036380757</v>
      </c>
      <c r="AN79" s="73">
        <f t="shared" si="345"/>
        <v>3.8143694721140826</v>
      </c>
    </row>
    <row r="80" spans="3:41" s="8" customFormat="1" ht="15.75" thickBot="1" x14ac:dyDescent="0.3">
      <c r="C80" s="184"/>
      <c r="D80" s="95" t="s">
        <v>39</v>
      </c>
      <c r="E80" s="103" t="s">
        <v>55</v>
      </c>
      <c r="F80" s="111"/>
      <c r="G80" s="94">
        <f>SUM(G78:G79)</f>
        <v>1.117936792537455</v>
      </c>
      <c r="H80" s="94">
        <f t="shared" ref="H80:AD80" si="346">SUM(H78:H79)</f>
        <v>1.3679627530952738</v>
      </c>
      <c r="I80" s="94">
        <f t="shared" si="346"/>
        <v>1.6594234809262902</v>
      </c>
      <c r="J80" s="94">
        <f t="shared" si="346"/>
        <v>2.010434455651005</v>
      </c>
      <c r="K80" s="94">
        <f t="shared" si="346"/>
        <v>7.0398103119367352</v>
      </c>
      <c r="L80" s="94">
        <f t="shared" si="346"/>
        <v>11.8719851906156</v>
      </c>
      <c r="M80" s="94">
        <f t="shared" si="346"/>
        <v>19.491448093718546</v>
      </c>
      <c r="N80" s="94">
        <f t="shared" si="346"/>
        <v>34.945232556651405</v>
      </c>
      <c r="O80" s="94">
        <f t="shared" si="346"/>
        <v>50.273552115953855</v>
      </c>
      <c r="P80" s="94">
        <f t="shared" si="346"/>
        <v>65.940825564405614</v>
      </c>
      <c r="Q80" s="94">
        <f t="shared" si="346"/>
        <v>84.826535409331996</v>
      </c>
      <c r="R80" s="94">
        <f t="shared" si="346"/>
        <v>92.320668898509737</v>
      </c>
      <c r="S80" s="94">
        <f t="shared" si="346"/>
        <v>99.94998515943611</v>
      </c>
      <c r="T80" s="94">
        <f t="shared" si="346"/>
        <v>101.82849313634901</v>
      </c>
      <c r="U80" s="94">
        <f t="shared" si="346"/>
        <v>104.99044251606726</v>
      </c>
      <c r="V80" s="94">
        <f t="shared" si="346"/>
        <v>103.10028341978304</v>
      </c>
      <c r="W80" s="94">
        <f t="shared" si="346"/>
        <v>99.987530564288875</v>
      </c>
      <c r="X80" s="94">
        <f t="shared" si="346"/>
        <v>96.439084005278389</v>
      </c>
      <c r="Y80" s="94">
        <f t="shared" si="346"/>
        <v>94.619053001849679</v>
      </c>
      <c r="Z80" s="94">
        <f t="shared" si="346"/>
        <v>92.602598520305179</v>
      </c>
      <c r="AA80" s="94">
        <f t="shared" si="346"/>
        <v>89.943326612793044</v>
      </c>
      <c r="AB80" s="94">
        <f t="shared" si="346"/>
        <v>87.919612890522458</v>
      </c>
      <c r="AC80" s="94">
        <f t="shared" si="346"/>
        <v>85.562529819477021</v>
      </c>
      <c r="AD80" s="94">
        <f t="shared" si="346"/>
        <v>83.069018628140256</v>
      </c>
      <c r="AE80" s="94">
        <f t="shared" ref="AE80" si="347">SUM(AE78:AE79)</f>
        <v>90.151660852313697</v>
      </c>
      <c r="AF80" s="94">
        <f t="shared" ref="AF80" si="348">SUM(AF78:AF79)</f>
        <v>77.545817758304992</v>
      </c>
      <c r="AG80" s="94">
        <f t="shared" ref="AG80" si="349">SUM(AG78:AG79)</f>
        <v>74.92349541865218</v>
      </c>
      <c r="AH80" s="94">
        <f t="shared" ref="AH80" si="350">SUM(AH78:AH79)</f>
        <v>72.389850646040742</v>
      </c>
      <c r="AI80" s="94">
        <f t="shared" ref="AI80" si="351">SUM(AI78:AI79)</f>
        <v>69.941884682164968</v>
      </c>
      <c r="AJ80" s="94">
        <f t="shared" ref="AJ80" si="352">SUM(AJ78:AJ79)</f>
        <v>67.576700176004834</v>
      </c>
      <c r="AK80" s="94">
        <f t="shared" ref="AK80" si="353">SUM(AK78:AK79)</f>
        <v>65.291497754594019</v>
      </c>
      <c r="AL80" s="94">
        <f t="shared" ref="AL80" si="354">SUM(AL78:AL79)</f>
        <v>63.083572709752687</v>
      </c>
      <c r="AM80" s="94">
        <f t="shared" ref="AM80" si="355">SUM(AM78:AM79)</f>
        <v>60.950311796862515</v>
      </c>
      <c r="AN80" s="94">
        <f t="shared" ref="AN80" si="356">SUM(AN78:AN79)</f>
        <v>58.889190141896151</v>
      </c>
      <c r="AO80" s="97"/>
    </row>
    <row r="81" spans="3:40" x14ac:dyDescent="0.25">
      <c r="F81" s="109"/>
    </row>
    <row r="82" spans="3:40" ht="15.75" thickBot="1" x14ac:dyDescent="0.3">
      <c r="C82" s="100" t="s">
        <v>48</v>
      </c>
      <c r="E82" s="8"/>
      <c r="F82" s="109"/>
    </row>
    <row r="83" spans="3:40" ht="15.75" thickBot="1" x14ac:dyDescent="0.3">
      <c r="F83" s="104">
        <v>2016</v>
      </c>
      <c r="G83" s="71">
        <v>2017</v>
      </c>
      <c r="H83" s="71">
        <v>2018</v>
      </c>
      <c r="I83" s="71">
        <v>2019</v>
      </c>
      <c r="J83" s="71">
        <v>2020</v>
      </c>
      <c r="K83" s="71">
        <v>2021</v>
      </c>
      <c r="L83" s="71">
        <v>2022</v>
      </c>
      <c r="M83" s="71">
        <v>2023</v>
      </c>
      <c r="N83" s="71">
        <v>2024</v>
      </c>
      <c r="O83" s="71">
        <v>2025</v>
      </c>
      <c r="P83" s="71">
        <v>2026</v>
      </c>
      <c r="Q83" s="71">
        <v>2027</v>
      </c>
      <c r="R83" s="71">
        <v>2028</v>
      </c>
      <c r="S83" s="71">
        <v>2029</v>
      </c>
      <c r="T83" s="71">
        <v>2030</v>
      </c>
      <c r="U83" s="71">
        <v>2031</v>
      </c>
      <c r="V83" s="71">
        <v>2032</v>
      </c>
      <c r="W83" s="71">
        <v>2033</v>
      </c>
      <c r="X83" s="71">
        <v>2034</v>
      </c>
      <c r="Y83" s="71">
        <v>2035</v>
      </c>
      <c r="Z83" s="71">
        <v>2036</v>
      </c>
      <c r="AA83" s="71">
        <v>2037</v>
      </c>
      <c r="AB83" s="71">
        <v>2038</v>
      </c>
      <c r="AC83" s="71">
        <v>2039</v>
      </c>
      <c r="AD83" s="71">
        <v>2040</v>
      </c>
      <c r="AE83" s="71">
        <v>2041</v>
      </c>
      <c r="AF83" s="71">
        <v>2042</v>
      </c>
      <c r="AG83" s="71">
        <v>2043</v>
      </c>
      <c r="AH83" s="71">
        <v>2044</v>
      </c>
      <c r="AI83" s="71">
        <v>2045</v>
      </c>
      <c r="AJ83" s="71">
        <v>2046</v>
      </c>
      <c r="AK83" s="71">
        <v>2047</v>
      </c>
      <c r="AL83" s="71">
        <v>2048</v>
      </c>
      <c r="AM83" s="71">
        <v>2049</v>
      </c>
      <c r="AN83" s="71">
        <v>2050</v>
      </c>
    </row>
    <row r="84" spans="3:40" ht="15.75" thickBot="1" x14ac:dyDescent="0.3">
      <c r="C84" s="182" t="s">
        <v>25</v>
      </c>
      <c r="D84" s="90" t="s">
        <v>34</v>
      </c>
      <c r="E84" s="87" t="s">
        <v>50</v>
      </c>
      <c r="F84" s="112"/>
      <c r="G84" s="70">
        <f>G47*G$13</f>
        <v>0</v>
      </c>
      <c r="H84" s="70">
        <f t="shared" ref="H84:AN84" si="357">H47*H$13</f>
        <v>0</v>
      </c>
      <c r="I84" s="70">
        <f t="shared" si="357"/>
        <v>0</v>
      </c>
      <c r="J84" s="70">
        <f t="shared" si="357"/>
        <v>0</v>
      </c>
      <c r="K84" s="70">
        <f t="shared" si="357"/>
        <v>0</v>
      </c>
      <c r="L84" s="70">
        <f t="shared" si="357"/>
        <v>0</v>
      </c>
      <c r="M84" s="70">
        <f t="shared" si="357"/>
        <v>0</v>
      </c>
      <c r="N84" s="70">
        <f t="shared" si="357"/>
        <v>0</v>
      </c>
      <c r="O84" s="70">
        <f t="shared" si="357"/>
        <v>0</v>
      </c>
      <c r="P84" s="70">
        <f t="shared" si="357"/>
        <v>0</v>
      </c>
      <c r="Q84" s="70">
        <f t="shared" si="357"/>
        <v>0</v>
      </c>
      <c r="R84" s="70">
        <f t="shared" si="357"/>
        <v>0</v>
      </c>
      <c r="S84" s="70">
        <f t="shared" si="357"/>
        <v>0</v>
      </c>
      <c r="T84" s="70">
        <f t="shared" si="357"/>
        <v>0</v>
      </c>
      <c r="U84" s="70">
        <f t="shared" si="357"/>
        <v>0</v>
      </c>
      <c r="V84" s="70">
        <f t="shared" si="357"/>
        <v>0</v>
      </c>
      <c r="W84" s="70">
        <f t="shared" si="357"/>
        <v>0</v>
      </c>
      <c r="X84" s="70">
        <f t="shared" si="357"/>
        <v>0</v>
      </c>
      <c r="Y84" s="70">
        <f t="shared" si="357"/>
        <v>0</v>
      </c>
      <c r="Z84" s="70">
        <f t="shared" si="357"/>
        <v>0</v>
      </c>
      <c r="AA84" s="70">
        <f t="shared" si="357"/>
        <v>0</v>
      </c>
      <c r="AB84" s="70">
        <f t="shared" si="357"/>
        <v>0</v>
      </c>
      <c r="AC84" s="70">
        <f t="shared" si="357"/>
        <v>0</v>
      </c>
      <c r="AD84" s="70">
        <f t="shared" si="357"/>
        <v>0</v>
      </c>
      <c r="AE84" s="70">
        <f t="shared" si="357"/>
        <v>0</v>
      </c>
      <c r="AF84" s="70">
        <f t="shared" si="357"/>
        <v>0</v>
      </c>
      <c r="AG84" s="70">
        <f t="shared" si="357"/>
        <v>0</v>
      </c>
      <c r="AH84" s="70">
        <f t="shared" si="357"/>
        <v>0</v>
      </c>
      <c r="AI84" s="70">
        <f t="shared" si="357"/>
        <v>0</v>
      </c>
      <c r="AJ84" s="70">
        <f t="shared" si="357"/>
        <v>0</v>
      </c>
      <c r="AK84" s="70">
        <f t="shared" si="357"/>
        <v>0</v>
      </c>
      <c r="AL84" s="70">
        <f t="shared" si="357"/>
        <v>0</v>
      </c>
      <c r="AM84" s="70">
        <f t="shared" si="357"/>
        <v>0</v>
      </c>
      <c r="AN84" s="70">
        <f t="shared" si="357"/>
        <v>0</v>
      </c>
    </row>
    <row r="85" spans="3:40" ht="15.75" thickBot="1" x14ac:dyDescent="0.3">
      <c r="C85" s="183"/>
      <c r="D85" s="91" t="s">
        <v>31</v>
      </c>
      <c r="E85" s="87" t="s">
        <v>50</v>
      </c>
      <c r="F85" s="113"/>
      <c r="G85" s="70">
        <f>G48*G$13</f>
        <v>3</v>
      </c>
      <c r="H85" s="70">
        <f t="shared" ref="H85:AN85" si="358">H48*H$13</f>
        <v>0.96618357487922713</v>
      </c>
      <c r="I85" s="70">
        <f t="shared" si="358"/>
        <v>0.93351070036640305</v>
      </c>
      <c r="J85" s="70">
        <f t="shared" si="358"/>
        <v>0</v>
      </c>
      <c r="K85" s="70">
        <f t="shared" si="358"/>
        <v>0</v>
      </c>
      <c r="L85" s="70">
        <f t="shared" si="358"/>
        <v>0</v>
      </c>
      <c r="M85" s="70">
        <f t="shared" si="358"/>
        <v>0</v>
      </c>
      <c r="N85" s="70">
        <f t="shared" si="358"/>
        <v>0</v>
      </c>
      <c r="O85" s="70">
        <f t="shared" si="358"/>
        <v>0</v>
      </c>
      <c r="P85" s="70">
        <f t="shared" si="358"/>
        <v>0</v>
      </c>
      <c r="Q85" s="70">
        <f t="shared" si="358"/>
        <v>0</v>
      </c>
      <c r="R85" s="70">
        <f t="shared" si="358"/>
        <v>0</v>
      </c>
      <c r="S85" s="70">
        <f t="shared" si="358"/>
        <v>0</v>
      </c>
      <c r="T85" s="70">
        <f t="shared" si="358"/>
        <v>0</v>
      </c>
      <c r="U85" s="70">
        <f t="shared" si="358"/>
        <v>0</v>
      </c>
      <c r="V85" s="70">
        <f t="shared" si="358"/>
        <v>0</v>
      </c>
      <c r="W85" s="70">
        <f t="shared" si="358"/>
        <v>0</v>
      </c>
      <c r="X85" s="70">
        <f t="shared" si="358"/>
        <v>0</v>
      </c>
      <c r="Y85" s="70">
        <f t="shared" si="358"/>
        <v>0</v>
      </c>
      <c r="Z85" s="70">
        <f t="shared" si="358"/>
        <v>0</v>
      </c>
      <c r="AA85" s="70">
        <f t="shared" si="358"/>
        <v>0</v>
      </c>
      <c r="AB85" s="70">
        <f t="shared" si="358"/>
        <v>0</v>
      </c>
      <c r="AC85" s="70">
        <f t="shared" si="358"/>
        <v>0</v>
      </c>
      <c r="AD85" s="70">
        <f t="shared" si="358"/>
        <v>0</v>
      </c>
      <c r="AE85" s="70">
        <f t="shared" si="358"/>
        <v>0</v>
      </c>
      <c r="AF85" s="70">
        <f t="shared" si="358"/>
        <v>0</v>
      </c>
      <c r="AG85" s="70">
        <f t="shared" si="358"/>
        <v>0</v>
      </c>
      <c r="AH85" s="70">
        <f t="shared" si="358"/>
        <v>0</v>
      </c>
      <c r="AI85" s="70">
        <f t="shared" si="358"/>
        <v>0</v>
      </c>
      <c r="AJ85" s="70">
        <f t="shared" si="358"/>
        <v>0</v>
      </c>
      <c r="AK85" s="70">
        <f t="shared" si="358"/>
        <v>0</v>
      </c>
      <c r="AL85" s="70">
        <f t="shared" si="358"/>
        <v>0</v>
      </c>
      <c r="AM85" s="70">
        <f t="shared" si="358"/>
        <v>0</v>
      </c>
      <c r="AN85" s="70">
        <f t="shared" si="358"/>
        <v>0</v>
      </c>
    </row>
    <row r="86" spans="3:40" ht="15.75" thickBot="1" x14ac:dyDescent="0.3">
      <c r="C86" s="184"/>
      <c r="D86" s="93" t="s">
        <v>39</v>
      </c>
      <c r="E86" s="87" t="s">
        <v>50</v>
      </c>
      <c r="F86" s="111"/>
      <c r="G86" s="94">
        <f>SUM(G84:G85)</f>
        <v>3</v>
      </c>
      <c r="H86" s="94">
        <f t="shared" ref="H86" si="359">SUM(H84:H85)</f>
        <v>0.96618357487922713</v>
      </c>
      <c r="I86" s="94">
        <f t="shared" ref="I86" si="360">SUM(I84:I85)</f>
        <v>0.93351070036640305</v>
      </c>
      <c r="J86" s="94">
        <f t="shared" ref="J86" si="361">SUM(J84:J85)</f>
        <v>0</v>
      </c>
      <c r="K86" s="94">
        <f t="shared" ref="K86" si="362">SUM(K84:K85)</f>
        <v>0</v>
      </c>
      <c r="L86" s="94">
        <f t="shared" ref="L86" si="363">SUM(L84:L85)</f>
        <v>0</v>
      </c>
      <c r="M86" s="94">
        <f t="shared" ref="M86" si="364">SUM(M84:M85)</f>
        <v>0</v>
      </c>
      <c r="N86" s="94">
        <f t="shared" ref="N86" si="365">SUM(N84:N85)</f>
        <v>0</v>
      </c>
      <c r="O86" s="94">
        <f t="shared" ref="O86" si="366">SUM(O84:O85)</f>
        <v>0</v>
      </c>
      <c r="P86" s="94">
        <f t="shared" ref="P86" si="367">SUM(P84:P85)</f>
        <v>0</v>
      </c>
      <c r="Q86" s="94">
        <f t="shared" ref="Q86" si="368">SUM(Q84:Q85)</f>
        <v>0</v>
      </c>
      <c r="R86" s="94">
        <f t="shared" ref="R86" si="369">SUM(R84:R85)</f>
        <v>0</v>
      </c>
      <c r="S86" s="94">
        <f t="shared" ref="S86" si="370">SUM(S84:S85)</f>
        <v>0</v>
      </c>
      <c r="T86" s="94">
        <f t="shared" ref="T86" si="371">SUM(T84:T85)</f>
        <v>0</v>
      </c>
      <c r="U86" s="94">
        <f t="shared" ref="U86" si="372">SUM(U84:U85)</f>
        <v>0</v>
      </c>
      <c r="V86" s="94">
        <f t="shared" ref="V86" si="373">SUM(V84:V85)</f>
        <v>0</v>
      </c>
      <c r="W86" s="94">
        <f t="shared" ref="W86" si="374">SUM(W84:W85)</f>
        <v>0</v>
      </c>
      <c r="X86" s="94">
        <f t="shared" ref="X86" si="375">SUM(X84:X85)</f>
        <v>0</v>
      </c>
      <c r="Y86" s="94">
        <f t="shared" ref="Y86" si="376">SUM(Y84:Y85)</f>
        <v>0</v>
      </c>
      <c r="Z86" s="94">
        <f t="shared" ref="Z86" si="377">SUM(Z84:Z85)</f>
        <v>0</v>
      </c>
      <c r="AA86" s="94">
        <f t="shared" ref="AA86" si="378">SUM(AA84:AA85)</f>
        <v>0</v>
      </c>
      <c r="AB86" s="94">
        <f t="shared" ref="AB86" si="379">SUM(AB84:AB85)</f>
        <v>0</v>
      </c>
      <c r="AC86" s="94">
        <f t="shared" ref="AC86" si="380">SUM(AC84:AC85)</f>
        <v>0</v>
      </c>
      <c r="AD86" s="94">
        <f t="shared" ref="AD86" si="381">SUM(AD84:AD85)</f>
        <v>0</v>
      </c>
      <c r="AE86" s="94">
        <f t="shared" ref="AE86" si="382">SUM(AE84:AE85)</f>
        <v>0</v>
      </c>
      <c r="AF86" s="94">
        <f t="shared" ref="AF86" si="383">SUM(AF84:AF85)</f>
        <v>0</v>
      </c>
      <c r="AG86" s="94">
        <f t="shared" ref="AG86" si="384">SUM(AG84:AG85)</f>
        <v>0</v>
      </c>
      <c r="AH86" s="94">
        <f t="shared" ref="AH86" si="385">SUM(AH84:AH85)</f>
        <v>0</v>
      </c>
      <c r="AI86" s="94">
        <f t="shared" ref="AI86" si="386">SUM(AI84:AI85)</f>
        <v>0</v>
      </c>
      <c r="AJ86" s="94">
        <f t="shared" ref="AJ86" si="387">SUM(AJ84:AJ85)</f>
        <v>0</v>
      </c>
      <c r="AK86" s="94">
        <f t="shared" ref="AK86" si="388">SUM(AK84:AK85)</f>
        <v>0</v>
      </c>
      <c r="AL86" s="94">
        <f t="shared" ref="AL86" si="389">SUM(AL84:AL85)</f>
        <v>0</v>
      </c>
      <c r="AM86" s="94">
        <f t="shared" ref="AM86" si="390">SUM(AM84:AM85)</f>
        <v>0</v>
      </c>
      <c r="AN86" s="94">
        <f t="shared" ref="AN86" si="391">SUM(AN84:AN85)</f>
        <v>0</v>
      </c>
    </row>
    <row r="87" spans="3:40" ht="15.75" customHeight="1" thickBot="1" x14ac:dyDescent="0.3">
      <c r="D87" s="92"/>
      <c r="E87" s="88"/>
      <c r="F87" s="109"/>
      <c r="AE87" s="84"/>
      <c r="AF87" s="84"/>
      <c r="AG87" s="84"/>
      <c r="AH87" s="84"/>
      <c r="AI87" s="84"/>
      <c r="AJ87" s="84"/>
      <c r="AK87" s="84"/>
      <c r="AL87" s="84"/>
      <c r="AM87" s="84"/>
      <c r="AN87" s="84"/>
    </row>
    <row r="88" spans="3:40" ht="15.75" thickBot="1" x14ac:dyDescent="0.3">
      <c r="C88" s="182" t="s">
        <v>28</v>
      </c>
      <c r="D88" s="90" t="s">
        <v>34</v>
      </c>
      <c r="E88" s="87" t="s">
        <v>50</v>
      </c>
      <c r="F88" s="112"/>
      <c r="G88" s="70">
        <f>G$45*(G$23/(G$23+G$26))</f>
        <v>0</v>
      </c>
      <c r="H88" s="70">
        <f t="shared" ref="H88:I88" si="392">H$45*(H$23/(H$23+H$26))</f>
        <v>0</v>
      </c>
      <c r="I88" s="70">
        <f t="shared" si="392"/>
        <v>0</v>
      </c>
      <c r="J88" s="70"/>
      <c r="K88" s="70"/>
      <c r="L88" s="70"/>
      <c r="M88" s="70"/>
      <c r="N88" s="70"/>
      <c r="O88" s="70"/>
      <c r="P88" s="70"/>
      <c r="Q88" s="70"/>
      <c r="R88" s="70"/>
      <c r="S88" s="70"/>
      <c r="T88" s="70"/>
      <c r="U88" s="70"/>
      <c r="V88" s="70"/>
      <c r="W88" s="70"/>
      <c r="X88" s="70"/>
      <c r="Y88" s="70"/>
      <c r="Z88" s="70"/>
      <c r="AA88" s="70"/>
      <c r="AB88" s="70"/>
      <c r="AC88" s="70"/>
      <c r="AD88" s="70"/>
      <c r="AE88" s="86"/>
      <c r="AF88" s="86"/>
      <c r="AG88" s="86"/>
      <c r="AH88" s="86"/>
      <c r="AI88" s="86"/>
      <c r="AJ88" s="86"/>
      <c r="AK88" s="86"/>
      <c r="AL88" s="86"/>
      <c r="AM88" s="86"/>
      <c r="AN88" s="86"/>
    </row>
    <row r="89" spans="3:40" ht="15.75" thickBot="1" x14ac:dyDescent="0.3">
      <c r="C89" s="183"/>
      <c r="D89" s="91" t="s">
        <v>31</v>
      </c>
      <c r="E89" s="87" t="s">
        <v>50</v>
      </c>
      <c r="F89" s="113"/>
      <c r="G89" s="70">
        <f>G$45*(G$26/(G$23+G$26))</f>
        <v>3</v>
      </c>
      <c r="H89" s="70">
        <f t="shared" ref="H89:I89" si="393">H$45*(H$26/(H$23+H$26))</f>
        <v>1</v>
      </c>
      <c r="I89" s="70">
        <f t="shared" si="393"/>
        <v>1</v>
      </c>
      <c r="J89" s="70"/>
      <c r="K89" s="70"/>
      <c r="L89" s="70"/>
      <c r="M89" s="70"/>
      <c r="N89" s="70"/>
      <c r="O89" s="70"/>
      <c r="P89" s="70"/>
      <c r="Q89" s="70"/>
      <c r="R89" s="70"/>
      <c r="S89" s="70"/>
      <c r="T89" s="70"/>
      <c r="U89" s="70"/>
      <c r="V89" s="70"/>
      <c r="W89" s="70"/>
      <c r="X89" s="70"/>
      <c r="Y89" s="70"/>
      <c r="Z89" s="70"/>
      <c r="AA89" s="70"/>
      <c r="AB89" s="70"/>
      <c r="AC89" s="70"/>
      <c r="AD89" s="70"/>
      <c r="AE89" s="86"/>
      <c r="AF89" s="86"/>
      <c r="AG89" s="86"/>
      <c r="AH89" s="86"/>
      <c r="AI89" s="86"/>
      <c r="AJ89" s="86"/>
      <c r="AK89" s="86"/>
      <c r="AL89" s="86"/>
      <c r="AM89" s="86"/>
      <c r="AN89" s="86"/>
    </row>
    <row r="90" spans="3:40" ht="15.75" customHeight="1" thickBot="1" x14ac:dyDescent="0.3">
      <c r="C90" s="184"/>
      <c r="D90" s="93" t="s">
        <v>39</v>
      </c>
      <c r="E90" s="87" t="s">
        <v>50</v>
      </c>
      <c r="F90" s="111"/>
      <c r="G90" s="94">
        <f>SUM(G88:G89)</f>
        <v>3</v>
      </c>
      <c r="H90" s="94">
        <f t="shared" ref="H90" si="394">SUM(H88:H89)</f>
        <v>1</v>
      </c>
      <c r="I90" s="94">
        <f t="shared" ref="I90" si="395">SUM(I88:I89)</f>
        <v>1</v>
      </c>
      <c r="J90" s="94">
        <f t="shared" ref="J90" si="396">SUM(J88:J89)</f>
        <v>0</v>
      </c>
      <c r="K90" s="94">
        <f t="shared" ref="K90" si="397">SUM(K88:K89)</f>
        <v>0</v>
      </c>
      <c r="L90" s="94">
        <f t="shared" ref="L90" si="398">SUM(L88:L89)</f>
        <v>0</v>
      </c>
      <c r="M90" s="94">
        <f t="shared" ref="M90" si="399">SUM(M88:M89)</f>
        <v>0</v>
      </c>
      <c r="N90" s="94">
        <f t="shared" ref="N90" si="400">SUM(N88:N89)</f>
        <v>0</v>
      </c>
      <c r="O90" s="94">
        <f t="shared" ref="O90" si="401">SUM(O88:O89)</f>
        <v>0</v>
      </c>
      <c r="P90" s="94">
        <f t="shared" ref="P90" si="402">SUM(P88:P89)</f>
        <v>0</v>
      </c>
      <c r="Q90" s="94">
        <f t="shared" ref="Q90" si="403">SUM(Q88:Q89)</f>
        <v>0</v>
      </c>
      <c r="R90" s="94">
        <f t="shared" ref="R90" si="404">SUM(R88:R89)</f>
        <v>0</v>
      </c>
      <c r="S90" s="94">
        <f t="shared" ref="S90" si="405">SUM(S88:S89)</f>
        <v>0</v>
      </c>
      <c r="T90" s="94">
        <f t="shared" ref="T90" si="406">SUM(T88:T89)</f>
        <v>0</v>
      </c>
      <c r="U90" s="94">
        <f t="shared" ref="U90" si="407">SUM(U88:U89)</f>
        <v>0</v>
      </c>
      <c r="V90" s="94">
        <f t="shared" ref="V90" si="408">SUM(V88:V89)</f>
        <v>0</v>
      </c>
      <c r="W90" s="94">
        <f t="shared" ref="W90" si="409">SUM(W88:W89)</f>
        <v>0</v>
      </c>
      <c r="X90" s="94">
        <f t="shared" ref="X90" si="410">SUM(X88:X89)</f>
        <v>0</v>
      </c>
      <c r="Y90" s="94">
        <f t="shared" ref="Y90" si="411">SUM(Y88:Y89)</f>
        <v>0</v>
      </c>
      <c r="Z90" s="94">
        <f t="shared" ref="Z90" si="412">SUM(Z88:Z89)</f>
        <v>0</v>
      </c>
      <c r="AA90" s="94">
        <f t="shared" ref="AA90" si="413">SUM(AA88:AA89)</f>
        <v>0</v>
      </c>
      <c r="AB90" s="94">
        <f t="shared" ref="AB90" si="414">SUM(AB88:AB89)</f>
        <v>0</v>
      </c>
      <c r="AC90" s="94">
        <f t="shared" ref="AC90" si="415">SUM(AC88:AC89)</f>
        <v>0</v>
      </c>
      <c r="AD90" s="94">
        <f t="shared" ref="AD90" si="416">SUM(AD88:AD89)</f>
        <v>0</v>
      </c>
      <c r="AE90" s="94">
        <f t="shared" ref="AE90" si="417">SUM(AE88:AE89)</f>
        <v>0</v>
      </c>
      <c r="AF90" s="94">
        <f t="shared" ref="AF90" si="418">SUM(AF88:AF89)</f>
        <v>0</v>
      </c>
      <c r="AG90" s="94">
        <f t="shared" ref="AG90" si="419">SUM(AG88:AG89)</f>
        <v>0</v>
      </c>
      <c r="AH90" s="94">
        <f t="shared" ref="AH90" si="420">SUM(AH88:AH89)</f>
        <v>0</v>
      </c>
      <c r="AI90" s="94">
        <f t="shared" ref="AI90" si="421">SUM(AI88:AI89)</f>
        <v>0</v>
      </c>
      <c r="AJ90" s="94">
        <f t="shared" ref="AJ90" si="422">SUM(AJ88:AJ89)</f>
        <v>0</v>
      </c>
      <c r="AK90" s="94">
        <f t="shared" ref="AK90" si="423">SUM(AK88:AK89)</f>
        <v>0</v>
      </c>
      <c r="AL90" s="94">
        <f t="shared" ref="AL90" si="424">SUM(AL88:AL89)</f>
        <v>0</v>
      </c>
      <c r="AM90" s="94">
        <f t="shared" ref="AM90" si="425">SUM(AM88:AM89)</f>
        <v>0</v>
      </c>
      <c r="AN90" s="94">
        <f t="shared" ref="AN90" si="426">SUM(AN88:AN89)</f>
        <v>0</v>
      </c>
    </row>
    <row r="91" spans="3:40" ht="15.75" thickBot="1" x14ac:dyDescent="0.3">
      <c r="D91" s="92"/>
      <c r="E91" s="88"/>
      <c r="F91" s="109"/>
      <c r="AE91" s="84"/>
      <c r="AF91" s="84"/>
      <c r="AG91" s="84"/>
      <c r="AH91" s="84"/>
      <c r="AI91" s="84"/>
      <c r="AJ91" s="84"/>
      <c r="AK91" s="84"/>
      <c r="AL91" s="84"/>
      <c r="AM91" s="84"/>
      <c r="AN91" s="84"/>
    </row>
    <row r="92" spans="3:40" ht="15.75" thickBot="1" x14ac:dyDescent="0.3">
      <c r="C92" s="182" t="s">
        <v>29</v>
      </c>
      <c r="D92" s="90" t="s">
        <v>34</v>
      </c>
      <c r="E92" s="87" t="s">
        <v>54</v>
      </c>
      <c r="F92" s="112"/>
      <c r="G92" s="70">
        <f>G55*G$13</f>
        <v>2.8086338513272748</v>
      </c>
      <c r="H92" s="70">
        <f t="shared" ref="H92:AN92" si="427">H55*H$13</f>
        <v>0.90455196500073276</v>
      </c>
      <c r="I92" s="70">
        <f t="shared" si="427"/>
        <v>0.87396325120843754</v>
      </c>
      <c r="J92" s="70">
        <f t="shared" si="427"/>
        <v>0</v>
      </c>
      <c r="K92" s="70">
        <f t="shared" si="427"/>
        <v>0</v>
      </c>
      <c r="L92" s="70">
        <f t="shared" si="427"/>
        <v>0</v>
      </c>
      <c r="M92" s="70">
        <f t="shared" si="427"/>
        <v>0</v>
      </c>
      <c r="N92" s="70">
        <f t="shared" si="427"/>
        <v>0</v>
      </c>
      <c r="O92" s="70">
        <f t="shared" si="427"/>
        <v>0</v>
      </c>
      <c r="P92" s="70">
        <f t="shared" si="427"/>
        <v>0</v>
      </c>
      <c r="Q92" s="70">
        <f t="shared" si="427"/>
        <v>0</v>
      </c>
      <c r="R92" s="70">
        <f t="shared" si="427"/>
        <v>0</v>
      </c>
      <c r="S92" s="70">
        <f t="shared" si="427"/>
        <v>0</v>
      </c>
      <c r="T92" s="70">
        <f t="shared" si="427"/>
        <v>0</v>
      </c>
      <c r="U92" s="70">
        <f t="shared" si="427"/>
        <v>0</v>
      </c>
      <c r="V92" s="70">
        <f t="shared" si="427"/>
        <v>0</v>
      </c>
      <c r="W92" s="70">
        <f t="shared" si="427"/>
        <v>0</v>
      </c>
      <c r="X92" s="70">
        <f t="shared" si="427"/>
        <v>0</v>
      </c>
      <c r="Y92" s="70">
        <f t="shared" si="427"/>
        <v>0</v>
      </c>
      <c r="Z92" s="70">
        <f t="shared" si="427"/>
        <v>0</v>
      </c>
      <c r="AA92" s="70">
        <f t="shared" si="427"/>
        <v>0</v>
      </c>
      <c r="AB92" s="70">
        <f t="shared" si="427"/>
        <v>0</v>
      </c>
      <c r="AC92" s="70">
        <f t="shared" si="427"/>
        <v>0</v>
      </c>
      <c r="AD92" s="70">
        <f t="shared" si="427"/>
        <v>0</v>
      </c>
      <c r="AE92" s="70">
        <f t="shared" si="427"/>
        <v>0</v>
      </c>
      <c r="AF92" s="70">
        <f t="shared" si="427"/>
        <v>0</v>
      </c>
      <c r="AG92" s="70">
        <f t="shared" si="427"/>
        <v>0</v>
      </c>
      <c r="AH92" s="70">
        <f t="shared" si="427"/>
        <v>0</v>
      </c>
      <c r="AI92" s="70">
        <f t="shared" si="427"/>
        <v>0</v>
      </c>
      <c r="AJ92" s="70">
        <f t="shared" si="427"/>
        <v>0</v>
      </c>
      <c r="AK92" s="70">
        <f t="shared" si="427"/>
        <v>0</v>
      </c>
      <c r="AL92" s="70">
        <f t="shared" si="427"/>
        <v>0</v>
      </c>
      <c r="AM92" s="70">
        <f t="shared" si="427"/>
        <v>0</v>
      </c>
      <c r="AN92" s="70">
        <f t="shared" si="427"/>
        <v>0</v>
      </c>
    </row>
    <row r="93" spans="3:40" ht="15.75" customHeight="1" thickBot="1" x14ac:dyDescent="0.3">
      <c r="C93" s="183"/>
      <c r="D93" s="91" t="s">
        <v>31</v>
      </c>
      <c r="E93" s="87" t="s">
        <v>54</v>
      </c>
      <c r="F93" s="113"/>
      <c r="G93" s="70">
        <f>G56*G$13</f>
        <v>0.19136614867272503</v>
      </c>
      <c r="H93" s="70">
        <f t="shared" ref="H93:AN93" si="428">H56*H$13</f>
        <v>6.1631609878494378E-2</v>
      </c>
      <c r="I93" s="70">
        <f t="shared" si="428"/>
        <v>5.9547449157965587E-2</v>
      </c>
      <c r="J93" s="70">
        <f t="shared" si="428"/>
        <v>0</v>
      </c>
      <c r="K93" s="70">
        <f t="shared" si="428"/>
        <v>0</v>
      </c>
      <c r="L93" s="70">
        <f t="shared" si="428"/>
        <v>0</v>
      </c>
      <c r="M93" s="70">
        <f t="shared" si="428"/>
        <v>0</v>
      </c>
      <c r="N93" s="70">
        <f t="shared" si="428"/>
        <v>0</v>
      </c>
      <c r="O93" s="70">
        <f t="shared" si="428"/>
        <v>0</v>
      </c>
      <c r="P93" s="70">
        <f t="shared" si="428"/>
        <v>0</v>
      </c>
      <c r="Q93" s="70">
        <f t="shared" si="428"/>
        <v>0</v>
      </c>
      <c r="R93" s="70">
        <f t="shared" si="428"/>
        <v>0</v>
      </c>
      <c r="S93" s="70">
        <f t="shared" si="428"/>
        <v>0</v>
      </c>
      <c r="T93" s="70">
        <f t="shared" si="428"/>
        <v>0</v>
      </c>
      <c r="U93" s="70">
        <f t="shared" si="428"/>
        <v>0</v>
      </c>
      <c r="V93" s="70">
        <f t="shared" si="428"/>
        <v>0</v>
      </c>
      <c r="W93" s="70">
        <f t="shared" si="428"/>
        <v>0</v>
      </c>
      <c r="X93" s="70">
        <f t="shared" si="428"/>
        <v>0</v>
      </c>
      <c r="Y93" s="70">
        <f t="shared" si="428"/>
        <v>0</v>
      </c>
      <c r="Z93" s="70">
        <f t="shared" si="428"/>
        <v>0</v>
      </c>
      <c r="AA93" s="70">
        <f t="shared" si="428"/>
        <v>0</v>
      </c>
      <c r="AB93" s="70">
        <f t="shared" si="428"/>
        <v>0</v>
      </c>
      <c r="AC93" s="70">
        <f t="shared" si="428"/>
        <v>0</v>
      </c>
      <c r="AD93" s="70">
        <f t="shared" si="428"/>
        <v>0</v>
      </c>
      <c r="AE93" s="70">
        <f t="shared" si="428"/>
        <v>0</v>
      </c>
      <c r="AF93" s="70">
        <f t="shared" si="428"/>
        <v>0</v>
      </c>
      <c r="AG93" s="70">
        <f t="shared" si="428"/>
        <v>0</v>
      </c>
      <c r="AH93" s="70">
        <f t="shared" si="428"/>
        <v>0</v>
      </c>
      <c r="AI93" s="70">
        <f t="shared" si="428"/>
        <v>0</v>
      </c>
      <c r="AJ93" s="70">
        <f t="shared" si="428"/>
        <v>0</v>
      </c>
      <c r="AK93" s="70">
        <f t="shared" si="428"/>
        <v>0</v>
      </c>
      <c r="AL93" s="70">
        <f t="shared" si="428"/>
        <v>0</v>
      </c>
      <c r="AM93" s="70">
        <f t="shared" si="428"/>
        <v>0</v>
      </c>
      <c r="AN93" s="70">
        <f t="shared" si="428"/>
        <v>0</v>
      </c>
    </row>
    <row r="94" spans="3:40" ht="15.75" thickBot="1" x14ac:dyDescent="0.3">
      <c r="C94" s="184"/>
      <c r="D94" s="93" t="s">
        <v>39</v>
      </c>
      <c r="E94" s="87" t="s">
        <v>54</v>
      </c>
      <c r="F94" s="111"/>
      <c r="G94" s="94">
        <f>SUM(G92:G93)</f>
        <v>3</v>
      </c>
      <c r="H94" s="94">
        <f t="shared" ref="H94" si="429">SUM(H92:H93)</f>
        <v>0.96618357487922713</v>
      </c>
      <c r="I94" s="94">
        <f t="shared" ref="I94" si="430">SUM(I92:I93)</f>
        <v>0.93351070036640316</v>
      </c>
      <c r="J94" s="94">
        <f t="shared" ref="J94" si="431">SUM(J92:J93)</f>
        <v>0</v>
      </c>
      <c r="K94" s="94">
        <f t="shared" ref="K94" si="432">SUM(K92:K93)</f>
        <v>0</v>
      </c>
      <c r="L94" s="94">
        <f t="shared" ref="L94" si="433">SUM(L92:L93)</f>
        <v>0</v>
      </c>
      <c r="M94" s="94">
        <f t="shared" ref="M94" si="434">SUM(M92:M93)</f>
        <v>0</v>
      </c>
      <c r="N94" s="94">
        <f t="shared" ref="N94" si="435">SUM(N92:N93)</f>
        <v>0</v>
      </c>
      <c r="O94" s="94">
        <f t="shared" ref="O94" si="436">SUM(O92:O93)</f>
        <v>0</v>
      </c>
      <c r="P94" s="94">
        <f t="shared" ref="P94" si="437">SUM(P92:P93)</f>
        <v>0</v>
      </c>
      <c r="Q94" s="94">
        <f t="shared" ref="Q94" si="438">SUM(Q92:Q93)</f>
        <v>0</v>
      </c>
      <c r="R94" s="94">
        <f t="shared" ref="R94" si="439">SUM(R92:R93)</f>
        <v>0</v>
      </c>
      <c r="S94" s="94">
        <f t="shared" ref="S94" si="440">SUM(S92:S93)</f>
        <v>0</v>
      </c>
      <c r="T94" s="94">
        <f t="shared" ref="T94" si="441">SUM(T92:T93)</f>
        <v>0</v>
      </c>
      <c r="U94" s="94">
        <f t="shared" ref="U94" si="442">SUM(U92:U93)</f>
        <v>0</v>
      </c>
      <c r="V94" s="94">
        <f t="shared" ref="V94" si="443">SUM(V92:V93)</f>
        <v>0</v>
      </c>
      <c r="W94" s="94">
        <f t="shared" ref="W94" si="444">SUM(W92:W93)</f>
        <v>0</v>
      </c>
      <c r="X94" s="94">
        <f t="shared" ref="X94" si="445">SUM(X92:X93)</f>
        <v>0</v>
      </c>
      <c r="Y94" s="94">
        <f t="shared" ref="Y94" si="446">SUM(Y92:Y93)</f>
        <v>0</v>
      </c>
      <c r="Z94" s="94">
        <f t="shared" ref="Z94" si="447">SUM(Z92:Z93)</f>
        <v>0</v>
      </c>
      <c r="AA94" s="94">
        <f t="shared" ref="AA94" si="448">SUM(AA92:AA93)</f>
        <v>0</v>
      </c>
      <c r="AB94" s="94">
        <f t="shared" ref="AB94" si="449">SUM(AB92:AB93)</f>
        <v>0</v>
      </c>
      <c r="AC94" s="94">
        <f t="shared" ref="AC94" si="450">SUM(AC92:AC93)</f>
        <v>0</v>
      </c>
      <c r="AD94" s="94">
        <f t="shared" ref="AD94" si="451">SUM(AD92:AD93)</f>
        <v>0</v>
      </c>
      <c r="AE94" s="94">
        <f t="shared" ref="AE94" si="452">SUM(AE92:AE93)</f>
        <v>0</v>
      </c>
      <c r="AF94" s="94">
        <f t="shared" ref="AF94" si="453">SUM(AF92:AF93)</f>
        <v>0</v>
      </c>
      <c r="AG94" s="94">
        <f t="shared" ref="AG94" si="454">SUM(AG92:AG93)</f>
        <v>0</v>
      </c>
      <c r="AH94" s="94">
        <f t="shared" ref="AH94" si="455">SUM(AH92:AH93)</f>
        <v>0</v>
      </c>
      <c r="AI94" s="94">
        <f t="shared" ref="AI94" si="456">SUM(AI92:AI93)</f>
        <v>0</v>
      </c>
      <c r="AJ94" s="94">
        <f t="shared" ref="AJ94" si="457">SUM(AJ92:AJ93)</f>
        <v>0</v>
      </c>
      <c r="AK94" s="94">
        <f t="shared" ref="AK94" si="458">SUM(AK92:AK93)</f>
        <v>0</v>
      </c>
      <c r="AL94" s="94">
        <f t="shared" ref="AL94" si="459">SUM(AL92:AL93)</f>
        <v>0</v>
      </c>
      <c r="AM94" s="94">
        <f t="shared" ref="AM94" si="460">SUM(AM92:AM93)</f>
        <v>0</v>
      </c>
      <c r="AN94" s="94">
        <f t="shared" ref="AN94" si="461">SUM(AN92:AN93)</f>
        <v>0</v>
      </c>
    </row>
    <row r="95" spans="3:40" ht="15.75" thickBot="1" x14ac:dyDescent="0.3">
      <c r="D95" s="92"/>
      <c r="E95" s="88"/>
      <c r="F95" s="109"/>
      <c r="AE95" s="84"/>
      <c r="AF95" s="84"/>
      <c r="AG95" s="84"/>
      <c r="AH95" s="84"/>
      <c r="AI95" s="84"/>
      <c r="AJ95" s="84"/>
      <c r="AK95" s="84"/>
      <c r="AL95" s="84"/>
      <c r="AM95" s="84"/>
      <c r="AN95" s="84"/>
    </row>
    <row r="96" spans="3:40" ht="15.75" thickBot="1" x14ac:dyDescent="0.3">
      <c r="C96" s="182" t="s">
        <v>30</v>
      </c>
      <c r="D96" s="90" t="s">
        <v>34</v>
      </c>
      <c r="E96" s="87" t="s">
        <v>54</v>
      </c>
      <c r="F96" s="112"/>
      <c r="G96" s="70">
        <f>G59*G$13</f>
        <v>2.7433328058272712</v>
      </c>
      <c r="H96" s="70">
        <f t="shared" ref="H96:AN96" si="462">H59*H$13</f>
        <v>0.8835210324725512</v>
      </c>
      <c r="I96" s="70">
        <f t="shared" si="462"/>
        <v>0.85364350963531521</v>
      </c>
      <c r="J96" s="70">
        <f t="shared" si="462"/>
        <v>0</v>
      </c>
      <c r="K96" s="70">
        <f t="shared" si="462"/>
        <v>0</v>
      </c>
      <c r="L96" s="70">
        <f t="shared" si="462"/>
        <v>0</v>
      </c>
      <c r="M96" s="70">
        <f t="shared" si="462"/>
        <v>0</v>
      </c>
      <c r="N96" s="70">
        <f t="shared" si="462"/>
        <v>0</v>
      </c>
      <c r="O96" s="70">
        <f t="shared" si="462"/>
        <v>0</v>
      </c>
      <c r="P96" s="70">
        <f t="shared" si="462"/>
        <v>0</v>
      </c>
      <c r="Q96" s="70">
        <f t="shared" si="462"/>
        <v>0</v>
      </c>
      <c r="R96" s="70">
        <f t="shared" si="462"/>
        <v>0</v>
      </c>
      <c r="S96" s="70">
        <f t="shared" si="462"/>
        <v>0</v>
      </c>
      <c r="T96" s="70">
        <f t="shared" si="462"/>
        <v>0</v>
      </c>
      <c r="U96" s="70">
        <f t="shared" si="462"/>
        <v>0</v>
      </c>
      <c r="V96" s="70">
        <f t="shared" si="462"/>
        <v>0</v>
      </c>
      <c r="W96" s="70">
        <f t="shared" si="462"/>
        <v>0</v>
      </c>
      <c r="X96" s="70">
        <f t="shared" si="462"/>
        <v>0</v>
      </c>
      <c r="Y96" s="70">
        <f t="shared" si="462"/>
        <v>0</v>
      </c>
      <c r="Z96" s="70">
        <f t="shared" si="462"/>
        <v>0</v>
      </c>
      <c r="AA96" s="70">
        <f t="shared" si="462"/>
        <v>0</v>
      </c>
      <c r="AB96" s="70">
        <f t="shared" si="462"/>
        <v>0</v>
      </c>
      <c r="AC96" s="70">
        <f t="shared" si="462"/>
        <v>0</v>
      </c>
      <c r="AD96" s="70">
        <f t="shared" si="462"/>
        <v>0</v>
      </c>
      <c r="AE96" s="70">
        <f t="shared" si="462"/>
        <v>0</v>
      </c>
      <c r="AF96" s="70">
        <f t="shared" si="462"/>
        <v>0</v>
      </c>
      <c r="AG96" s="70">
        <f t="shared" si="462"/>
        <v>0</v>
      </c>
      <c r="AH96" s="70">
        <f t="shared" si="462"/>
        <v>0</v>
      </c>
      <c r="AI96" s="70">
        <f t="shared" si="462"/>
        <v>0</v>
      </c>
      <c r="AJ96" s="70">
        <f t="shared" si="462"/>
        <v>0</v>
      </c>
      <c r="AK96" s="70">
        <f t="shared" si="462"/>
        <v>0</v>
      </c>
      <c r="AL96" s="70">
        <f t="shared" si="462"/>
        <v>0</v>
      </c>
      <c r="AM96" s="70">
        <f t="shared" si="462"/>
        <v>0</v>
      </c>
      <c r="AN96" s="70">
        <f t="shared" si="462"/>
        <v>0</v>
      </c>
    </row>
    <row r="97" spans="3:46" ht="15.75" thickBot="1" x14ac:dyDescent="0.3">
      <c r="C97" s="183"/>
      <c r="D97" s="91" t="s">
        <v>31</v>
      </c>
      <c r="E97" s="87" t="s">
        <v>54</v>
      </c>
      <c r="F97" s="113"/>
      <c r="G97" s="70">
        <f>G60*G$13</f>
        <v>0.25666719417272854</v>
      </c>
      <c r="H97" s="70">
        <f t="shared" ref="H97:AN97" si="463">H60*H$13</f>
        <v>8.2662542406675879E-2</v>
      </c>
      <c r="I97" s="70">
        <f t="shared" si="463"/>
        <v>7.9867190731087806E-2</v>
      </c>
      <c r="J97" s="70">
        <f t="shared" si="463"/>
        <v>0</v>
      </c>
      <c r="K97" s="70">
        <f t="shared" si="463"/>
        <v>0</v>
      </c>
      <c r="L97" s="70">
        <f t="shared" si="463"/>
        <v>0</v>
      </c>
      <c r="M97" s="70">
        <f t="shared" si="463"/>
        <v>0</v>
      </c>
      <c r="N97" s="70">
        <f t="shared" si="463"/>
        <v>0</v>
      </c>
      <c r="O97" s="70">
        <f t="shared" si="463"/>
        <v>0</v>
      </c>
      <c r="P97" s="70">
        <f t="shared" si="463"/>
        <v>0</v>
      </c>
      <c r="Q97" s="70">
        <f t="shared" si="463"/>
        <v>0</v>
      </c>
      <c r="R97" s="70">
        <f t="shared" si="463"/>
        <v>0</v>
      </c>
      <c r="S97" s="70">
        <f t="shared" si="463"/>
        <v>0</v>
      </c>
      <c r="T97" s="70">
        <f t="shared" si="463"/>
        <v>0</v>
      </c>
      <c r="U97" s="70">
        <f t="shared" si="463"/>
        <v>0</v>
      </c>
      <c r="V97" s="70">
        <f t="shared" si="463"/>
        <v>0</v>
      </c>
      <c r="W97" s="70">
        <f t="shared" si="463"/>
        <v>0</v>
      </c>
      <c r="X97" s="70">
        <f t="shared" si="463"/>
        <v>0</v>
      </c>
      <c r="Y97" s="70">
        <f t="shared" si="463"/>
        <v>0</v>
      </c>
      <c r="Z97" s="70">
        <f t="shared" si="463"/>
        <v>0</v>
      </c>
      <c r="AA97" s="70">
        <f t="shared" si="463"/>
        <v>0</v>
      </c>
      <c r="AB97" s="70">
        <f t="shared" si="463"/>
        <v>0</v>
      </c>
      <c r="AC97" s="70">
        <f t="shared" si="463"/>
        <v>0</v>
      </c>
      <c r="AD97" s="70">
        <f t="shared" si="463"/>
        <v>0</v>
      </c>
      <c r="AE97" s="70">
        <f t="shared" si="463"/>
        <v>0</v>
      </c>
      <c r="AF97" s="70">
        <f t="shared" si="463"/>
        <v>0</v>
      </c>
      <c r="AG97" s="70">
        <f t="shared" si="463"/>
        <v>0</v>
      </c>
      <c r="AH97" s="70">
        <f t="shared" si="463"/>
        <v>0</v>
      </c>
      <c r="AI97" s="70">
        <f t="shared" si="463"/>
        <v>0</v>
      </c>
      <c r="AJ97" s="70">
        <f t="shared" si="463"/>
        <v>0</v>
      </c>
      <c r="AK97" s="70">
        <f t="shared" si="463"/>
        <v>0</v>
      </c>
      <c r="AL97" s="70">
        <f t="shared" si="463"/>
        <v>0</v>
      </c>
      <c r="AM97" s="70">
        <f t="shared" si="463"/>
        <v>0</v>
      </c>
      <c r="AN97" s="70">
        <f t="shared" si="463"/>
        <v>0</v>
      </c>
    </row>
    <row r="98" spans="3:46" ht="15.75" thickBot="1" x14ac:dyDescent="0.3">
      <c r="C98" s="184"/>
      <c r="D98" s="93" t="s">
        <v>39</v>
      </c>
      <c r="E98" s="87" t="s">
        <v>54</v>
      </c>
      <c r="F98" s="111"/>
      <c r="G98" s="94">
        <f>SUM(G96:G97)</f>
        <v>3</v>
      </c>
      <c r="H98" s="94">
        <f t="shared" ref="H98" si="464">SUM(H96:H97)</f>
        <v>0.96618357487922713</v>
      </c>
      <c r="I98" s="94">
        <f t="shared" ref="I98" si="465">SUM(I96:I97)</f>
        <v>0.93351070036640305</v>
      </c>
      <c r="J98" s="94">
        <f t="shared" ref="J98" si="466">SUM(J96:J97)</f>
        <v>0</v>
      </c>
      <c r="K98" s="94">
        <f t="shared" ref="K98" si="467">SUM(K96:K97)</f>
        <v>0</v>
      </c>
      <c r="L98" s="94">
        <f t="shared" ref="L98" si="468">SUM(L96:L97)</f>
        <v>0</v>
      </c>
      <c r="M98" s="94">
        <f t="shared" ref="M98" si="469">SUM(M96:M97)</f>
        <v>0</v>
      </c>
      <c r="N98" s="94">
        <f t="shared" ref="N98" si="470">SUM(N96:N97)</f>
        <v>0</v>
      </c>
      <c r="O98" s="94">
        <f t="shared" ref="O98" si="471">SUM(O96:O97)</f>
        <v>0</v>
      </c>
      <c r="P98" s="94">
        <f t="shared" ref="P98" si="472">SUM(P96:P97)</f>
        <v>0</v>
      </c>
      <c r="Q98" s="94">
        <f t="shared" ref="Q98" si="473">SUM(Q96:Q97)</f>
        <v>0</v>
      </c>
      <c r="R98" s="94">
        <f t="shared" ref="R98" si="474">SUM(R96:R97)</f>
        <v>0</v>
      </c>
      <c r="S98" s="94">
        <f t="shared" ref="S98" si="475">SUM(S96:S97)</f>
        <v>0</v>
      </c>
      <c r="T98" s="94">
        <f t="shared" ref="T98" si="476">SUM(T96:T97)</f>
        <v>0</v>
      </c>
      <c r="U98" s="94">
        <f t="shared" ref="U98" si="477">SUM(U96:U97)</f>
        <v>0</v>
      </c>
      <c r="V98" s="94">
        <f t="shared" ref="V98" si="478">SUM(V96:V97)</f>
        <v>0</v>
      </c>
      <c r="W98" s="94">
        <f t="shared" ref="W98" si="479">SUM(W96:W97)</f>
        <v>0</v>
      </c>
      <c r="X98" s="94">
        <f t="shared" ref="X98" si="480">SUM(X96:X97)</f>
        <v>0</v>
      </c>
      <c r="Y98" s="94">
        <f t="shared" ref="Y98" si="481">SUM(Y96:Y97)</f>
        <v>0</v>
      </c>
      <c r="Z98" s="94">
        <f t="shared" ref="Z98" si="482">SUM(Z96:Z97)</f>
        <v>0</v>
      </c>
      <c r="AA98" s="94">
        <f t="shared" ref="AA98" si="483">SUM(AA96:AA97)</f>
        <v>0</v>
      </c>
      <c r="AB98" s="94">
        <f t="shared" ref="AB98" si="484">SUM(AB96:AB97)</f>
        <v>0</v>
      </c>
      <c r="AC98" s="94">
        <f t="shared" ref="AC98" si="485">SUM(AC96:AC97)</f>
        <v>0</v>
      </c>
      <c r="AD98" s="94">
        <f t="shared" ref="AD98" si="486">SUM(AD96:AD97)</f>
        <v>0</v>
      </c>
      <c r="AE98" s="94">
        <f t="shared" ref="AE98" si="487">SUM(AE96:AE97)</f>
        <v>0</v>
      </c>
      <c r="AF98" s="94">
        <f t="shared" ref="AF98" si="488">SUM(AF96:AF97)</f>
        <v>0</v>
      </c>
      <c r="AG98" s="94">
        <f t="shared" ref="AG98" si="489">SUM(AG96:AG97)</f>
        <v>0</v>
      </c>
      <c r="AH98" s="94">
        <f t="shared" ref="AH98" si="490">SUM(AH96:AH97)</f>
        <v>0</v>
      </c>
      <c r="AI98" s="94">
        <f t="shared" ref="AI98" si="491">SUM(AI96:AI97)</f>
        <v>0</v>
      </c>
      <c r="AJ98" s="94">
        <f t="shared" ref="AJ98" si="492">SUM(AJ96:AJ97)</f>
        <v>0</v>
      </c>
      <c r="AK98" s="94">
        <f t="shared" ref="AK98" si="493">SUM(AK96:AK97)</f>
        <v>0</v>
      </c>
      <c r="AL98" s="94">
        <f t="shared" ref="AL98" si="494">SUM(AL96:AL97)</f>
        <v>0</v>
      </c>
      <c r="AM98" s="94">
        <f t="shared" ref="AM98" si="495">SUM(AM96:AM97)</f>
        <v>0</v>
      </c>
      <c r="AN98" s="94">
        <f t="shared" ref="AN98" si="496">SUM(AN96:AN97)</f>
        <v>0</v>
      </c>
    </row>
    <row r="101" spans="3:46" x14ac:dyDescent="0.25">
      <c r="C101" s="8"/>
    </row>
    <row r="102" spans="3:46" ht="15.75" thickBot="1" x14ac:dyDescent="0.3">
      <c r="C102" s="100" t="s">
        <v>84</v>
      </c>
    </row>
    <row r="103" spans="3:46" ht="15.75" thickBot="1" x14ac:dyDescent="0.3">
      <c r="F103" s="71">
        <v>2020</v>
      </c>
      <c r="G103" s="71">
        <v>2030</v>
      </c>
      <c r="H103" s="71">
        <v>2040</v>
      </c>
      <c r="I103" s="71">
        <v>2050</v>
      </c>
      <c r="AQ103" t="s">
        <v>40</v>
      </c>
    </row>
    <row r="104" spans="3:46" ht="15.75" thickBot="1" x14ac:dyDescent="0.3">
      <c r="C104" s="182" t="s">
        <v>25</v>
      </c>
      <c r="D104" s="90" t="s">
        <v>34</v>
      </c>
      <c r="E104" s="87" t="s">
        <v>51</v>
      </c>
      <c r="F104" s="76">
        <f>(SUM(G66:J66)-SUM(G84:J84))</f>
        <v>0</v>
      </c>
      <c r="G104" s="76">
        <f>(SUM(G66:T66)-SUM(G84:T84))</f>
        <v>0</v>
      </c>
      <c r="H104" s="76">
        <f>(SUM(G66:AD66)-SUM(G84:AD84))</f>
        <v>0</v>
      </c>
      <c r="I104" s="76">
        <f>(SUM(G66:AN66)-SUM(G84:AN84))</f>
        <v>0</v>
      </c>
      <c r="AQ104" s="54">
        <v>1</v>
      </c>
      <c r="AR104" t="s">
        <v>44</v>
      </c>
    </row>
    <row r="105" spans="3:46" ht="15.75" thickBot="1" x14ac:dyDescent="0.3">
      <c r="C105" s="183"/>
      <c r="D105" s="91" t="s">
        <v>31</v>
      </c>
      <c r="E105" s="87" t="s">
        <v>51</v>
      </c>
      <c r="F105" s="77">
        <f t="shared" ref="F105:F106" si="497">(SUM(G67:J67)-SUM(G85:J85))</f>
        <v>4.861617057570494</v>
      </c>
      <c r="G105" s="77">
        <f t="shared" ref="G105:G106" si="498">(SUM(G67:T67)-SUM(G85:T85))</f>
        <v>88.147448516784237</v>
      </c>
      <c r="H105" s="77">
        <f>(SUM(G67:AD67)-SUM(G85:AD85))</f>
        <v>215.36088933722161</v>
      </c>
      <c r="I105" s="77">
        <f t="shared" ref="I105:I106" si="499">(SUM(G67:AN67)-SUM(G85:AN85))</f>
        <v>308.32386712744534</v>
      </c>
      <c r="AQ105" s="54">
        <v>2</v>
      </c>
      <c r="AR105" t="s">
        <v>41</v>
      </c>
    </row>
    <row r="106" spans="3:46" ht="15.75" thickBot="1" x14ac:dyDescent="0.3">
      <c r="C106" s="184"/>
      <c r="D106" s="93" t="s">
        <v>39</v>
      </c>
      <c r="E106" s="87" t="s">
        <v>51</v>
      </c>
      <c r="F106" s="94">
        <f t="shared" si="497"/>
        <v>4.861617057570494</v>
      </c>
      <c r="G106" s="94">
        <f t="shared" si="498"/>
        <v>88.147448516784237</v>
      </c>
      <c r="H106" s="94">
        <f>(SUM(G68:AD68)-SUM(G86:AD86))</f>
        <v>215.36088933722161</v>
      </c>
      <c r="I106" s="94">
        <f t="shared" si="499"/>
        <v>308.32386712744534</v>
      </c>
      <c r="AQ106" s="54">
        <v>3</v>
      </c>
      <c r="AR106" t="s">
        <v>42</v>
      </c>
    </row>
    <row r="107" spans="3:46" ht="15.75" thickBot="1" x14ac:dyDescent="0.3">
      <c r="AQ107" s="54">
        <v>4</v>
      </c>
      <c r="AR107" t="s">
        <v>43</v>
      </c>
    </row>
    <row r="108" spans="3:46" ht="15.75" thickBot="1" x14ac:dyDescent="0.3">
      <c r="C108" s="182" t="s">
        <v>28</v>
      </c>
      <c r="D108" s="90" t="s">
        <v>34</v>
      </c>
      <c r="E108" s="87" t="s">
        <v>51</v>
      </c>
      <c r="F108" s="76">
        <f>(SUM(G70:J70)-SUM(G88:J88))</f>
        <v>0</v>
      </c>
      <c r="G108" s="76">
        <f>(SUM(G70:T70)-SUM(G88:T88))</f>
        <v>0</v>
      </c>
      <c r="H108" s="76">
        <f>(SUM(G70:AD70)-SUM(G88:AD88))</f>
        <v>0</v>
      </c>
      <c r="I108" s="76">
        <f>(SUM(G70:AN70)-SUM(G88:AN88))</f>
        <v>0</v>
      </c>
      <c r="AQ108" s="79">
        <v>5</v>
      </c>
      <c r="AR108" s="78" t="s">
        <v>45</v>
      </c>
      <c r="AS108" s="78"/>
      <c r="AT108" s="78"/>
    </row>
    <row r="109" spans="3:46" ht="15.75" thickBot="1" x14ac:dyDescent="0.3">
      <c r="C109" s="183"/>
      <c r="D109" s="91" t="s">
        <v>31</v>
      </c>
      <c r="E109" s="87" t="s">
        <v>51</v>
      </c>
      <c r="F109" s="77">
        <f t="shared" ref="F109:F110" si="500">(SUM(G71:J71)-SUM(G89:J89))</f>
        <v>1.4696598353927568</v>
      </c>
      <c r="G109" s="77">
        <f t="shared" ref="G109:G110" si="501">(SUM(G71:T71)-SUM(G89:T89))</f>
        <v>44.444638124720498</v>
      </c>
      <c r="H109" s="77">
        <f>(SUM(G71:AD71)-SUM(G89:AD89))</f>
        <v>113.75503661181011</v>
      </c>
      <c r="I109" s="77">
        <f t="shared" ref="I109:I110" si="502">(SUM(G71:AN71)-SUM(G89:AN89))</f>
        <v>167.82234585579829</v>
      </c>
    </row>
    <row r="110" spans="3:46" ht="15.75" thickBot="1" x14ac:dyDescent="0.3">
      <c r="C110" s="184"/>
      <c r="D110" s="93" t="s">
        <v>39</v>
      </c>
      <c r="E110" s="87" t="s">
        <v>51</v>
      </c>
      <c r="F110" s="94">
        <f t="shared" si="500"/>
        <v>1.4696598353927568</v>
      </c>
      <c r="G110" s="94">
        <f t="shared" si="501"/>
        <v>44.444638124720498</v>
      </c>
      <c r="H110" s="94">
        <f>(SUM(G72:AD72)-SUM(G90:AD90))</f>
        <v>113.75503661181011</v>
      </c>
      <c r="I110" s="94">
        <f t="shared" si="502"/>
        <v>167.82234585579829</v>
      </c>
    </row>
    <row r="111" spans="3:46" ht="15.75" thickBot="1" x14ac:dyDescent="0.3"/>
    <row r="112" spans="3:46" ht="15.75" thickBot="1" x14ac:dyDescent="0.3">
      <c r="C112" s="182" t="s">
        <v>29</v>
      </c>
      <c r="D112" s="90" t="s">
        <v>34</v>
      </c>
      <c r="E112" s="87" t="s">
        <v>51</v>
      </c>
      <c r="F112" s="76">
        <f>(SUM(G74:J74)-SUM(G92:J92))</f>
        <v>-4.587149067536445</v>
      </c>
      <c r="G112" s="76">
        <f>(SUM(G74:T74)-SUM(G92:T92))</f>
        <v>243.51304892843095</v>
      </c>
      <c r="H112" s="76">
        <f>(SUM(G74:AD74)-SUM(G92:AD92))</f>
        <v>637.44566484912275</v>
      </c>
      <c r="I112" s="76">
        <f>(SUM(G74:AN74)-SUM(G92:AN92))</f>
        <v>921.13081414961096</v>
      </c>
    </row>
    <row r="113" spans="3:9" ht="15.75" thickBot="1" x14ac:dyDescent="0.3">
      <c r="C113" s="183"/>
      <c r="D113" s="91" t="s">
        <v>31</v>
      </c>
      <c r="E113" s="87" t="s">
        <v>51</v>
      </c>
      <c r="F113" s="77">
        <f t="shared" ref="F113:F114" si="503">(SUM(G75:J75)-SUM(G93:J93))</f>
        <v>3.0957643802756101</v>
      </c>
      <c r="G113" s="77">
        <f t="shared" ref="G113:G114" si="504">(SUM(G75:T75)-SUM(G93:T93))</f>
        <v>11.182408057213209</v>
      </c>
      <c r="H113" s="77">
        <f>(SUM(G75:AD75)-SUM(G93:AD93))</f>
        <v>16.995003791978835</v>
      </c>
      <c r="I113" s="77">
        <f t="shared" ref="I113:I114" si="505">(SUM(G75:AN75)-SUM(G93:AN93))</f>
        <v>21.179447343442714</v>
      </c>
    </row>
    <row r="114" spans="3:9" ht="15.75" thickBot="1" x14ac:dyDescent="0.3">
      <c r="C114" s="184"/>
      <c r="D114" s="93" t="s">
        <v>39</v>
      </c>
      <c r="E114" s="87" t="s">
        <v>51</v>
      </c>
      <c r="F114" s="94">
        <f t="shared" si="503"/>
        <v>-1.491384687260835</v>
      </c>
      <c r="G114" s="94">
        <f t="shared" si="504"/>
        <v>254.69545698564417</v>
      </c>
      <c r="H114" s="94">
        <f>(SUM(G76:AD76)-SUM(G94:AD94))</f>
        <v>654.44066864110141</v>
      </c>
      <c r="I114" s="94">
        <f t="shared" si="505"/>
        <v>942.31026149305353</v>
      </c>
    </row>
    <row r="115" spans="3:9" ht="15.75" thickBot="1" x14ac:dyDescent="0.3"/>
    <row r="116" spans="3:9" ht="15.75" thickBot="1" x14ac:dyDescent="0.3">
      <c r="C116" s="182" t="s">
        <v>30</v>
      </c>
      <c r="D116" s="90" t="s">
        <v>34</v>
      </c>
      <c r="E116" s="87" t="s">
        <v>51</v>
      </c>
      <c r="F116" s="76">
        <f>(SUM(G78:J78)-SUM(G96:J96))</f>
        <v>-4.4804973479351382</v>
      </c>
      <c r="G116" s="76">
        <f>(SUM(G78:T78)-SUM(G96:T96))</f>
        <v>524.90321883573176</v>
      </c>
      <c r="H116" s="76">
        <f>(SUM(G78:AD78)-SUM(G96:AD96))</f>
        <v>1405.7942950436982</v>
      </c>
      <c r="I116" s="76">
        <f>(SUM(G78:AN78)-SUM(G96:AN96))</f>
        <v>2061.149701487464</v>
      </c>
    </row>
    <row r="117" spans="3:9" ht="15.75" thickBot="1" x14ac:dyDescent="0.3">
      <c r="C117" s="183"/>
      <c r="D117" s="91" t="s">
        <v>31</v>
      </c>
      <c r="E117" s="87" t="s">
        <v>51</v>
      </c>
      <c r="F117" s="77">
        <f t="shared" ref="F117:F118" si="506">(SUM(G79:J79)-SUM(G97:J97))</f>
        <v>5.7365605548995324</v>
      </c>
      <c r="G117" s="77">
        <f t="shared" ref="G117:G118" si="507">(SUM(G79:T79)-SUM(G97:T97))</f>
        <v>44.841380808141182</v>
      </c>
      <c r="H117" s="77">
        <f>(SUM(G79:AD79)-SUM(G97:AD97))</f>
        <v>102.18378457867965</v>
      </c>
      <c r="I117" s="77">
        <f t="shared" ref="I117:I118" si="508">(SUM(G79:AN79)-SUM(G97:AN97))</f>
        <v>147.57236007150129</v>
      </c>
    </row>
    <row r="118" spans="3:9" ht="15.75" thickBot="1" x14ac:dyDescent="0.3">
      <c r="C118" s="184"/>
      <c r="D118" s="93" t="s">
        <v>39</v>
      </c>
      <c r="E118" s="87" t="s">
        <v>51</v>
      </c>
      <c r="F118" s="94">
        <f t="shared" si="506"/>
        <v>1.2560632069643942</v>
      </c>
      <c r="G118" s="94">
        <f t="shared" si="507"/>
        <v>569.7445996438729</v>
      </c>
      <c r="H118" s="94">
        <f>(SUM(G80:AD80)-SUM(G98:AD98))</f>
        <v>1507.9780796223781</v>
      </c>
      <c r="I118" s="94">
        <f t="shared" si="508"/>
        <v>2208.7220615589649</v>
      </c>
    </row>
    <row r="120" spans="3:9" x14ac:dyDescent="0.25">
      <c r="C120" t="s">
        <v>52</v>
      </c>
    </row>
    <row r="122" spans="3:9" x14ac:dyDescent="0.25">
      <c r="C122" s="54">
        <v>1</v>
      </c>
      <c r="D122" t="s">
        <v>44</v>
      </c>
    </row>
    <row r="123" spans="3:9" x14ac:dyDescent="0.25">
      <c r="C123" s="54">
        <v>2</v>
      </c>
      <c r="D123" t="s">
        <v>41</v>
      </c>
    </row>
    <row r="124" spans="3:9" x14ac:dyDescent="0.25">
      <c r="C124" s="54">
        <v>3</v>
      </c>
      <c r="D124" t="s">
        <v>42</v>
      </c>
    </row>
    <row r="125" spans="3:9" x14ac:dyDescent="0.25">
      <c r="C125" s="54">
        <v>4</v>
      </c>
      <c r="D125" t="s">
        <v>43</v>
      </c>
    </row>
    <row r="126" spans="3:9" x14ac:dyDescent="0.25">
      <c r="C126" s="79">
        <v>5</v>
      </c>
      <c r="D126" s="78" t="s">
        <v>45</v>
      </c>
      <c r="E126" s="78"/>
      <c r="F126" s="78"/>
    </row>
    <row r="127" spans="3:9" x14ac:dyDescent="0.25">
      <c r="C127" s="102">
        <v>6</v>
      </c>
      <c r="D127" s="8" t="s">
        <v>53</v>
      </c>
    </row>
    <row r="129" spans="3:13" ht="15.75" thickBot="1" x14ac:dyDescent="0.3">
      <c r="C129" s="100" t="s">
        <v>56</v>
      </c>
    </row>
    <row r="130" spans="3:13" ht="15.75" thickBot="1" x14ac:dyDescent="0.3">
      <c r="F130" s="71">
        <v>2020</v>
      </c>
      <c r="G130" s="71">
        <v>2030</v>
      </c>
      <c r="H130" s="71">
        <v>2040</v>
      </c>
      <c r="I130" s="71">
        <v>2050</v>
      </c>
    </row>
    <row r="131" spans="3:13" ht="15.75" thickBot="1" x14ac:dyDescent="0.3">
      <c r="C131" s="182" t="s">
        <v>25</v>
      </c>
      <c r="D131" s="90" t="s">
        <v>34</v>
      </c>
      <c r="E131" s="87" t="s">
        <v>51</v>
      </c>
      <c r="F131" s="168" t="str">
        <f>IFERROR(SUM(G66:J66)/SUM(G84:J84),"")</f>
        <v/>
      </c>
      <c r="G131" s="168" t="str">
        <f>IFERROR(SUM(G66:T66)/SUM(G84:T84),"")</f>
        <v/>
      </c>
      <c r="H131" s="168" t="str">
        <f>IFERROR(SUM(G66:AD66)/SUM(G84:AD84),"")</f>
        <v/>
      </c>
      <c r="I131" s="168" t="str">
        <f>IFERROR(SUM(G66:AN66)/SUM(G84:AN84),"")</f>
        <v/>
      </c>
      <c r="M131" s="114">
        <f>SUM(J85:M85)</f>
        <v>0</v>
      </c>
    </row>
    <row r="132" spans="3:13" ht="15.75" thickBot="1" x14ac:dyDescent="0.3">
      <c r="C132" s="183"/>
      <c r="D132" s="91" t="s">
        <v>31</v>
      </c>
      <c r="E132" s="87" t="s">
        <v>51</v>
      </c>
      <c r="F132" s="169">
        <f t="shared" ref="F132:F133" si="509">IFERROR(SUM(G67:J67)/SUM(G85:J85),"")</f>
        <v>1.9922286543739043</v>
      </c>
      <c r="G132" s="169">
        <f t="shared" ref="G132:G133" si="510">IFERROR(SUM(G67:T67)/SUM(G85:T85),"")</f>
        <v>18.990397678917478</v>
      </c>
      <c r="H132" s="169">
        <f t="shared" ref="H132:H133" si="511">IFERROR(SUM(G67:AD67)/SUM(G85:AD85),"")</f>
        <v>44.953944315520623</v>
      </c>
      <c r="I132" s="169">
        <f t="shared" ref="I132:I133" si="512">IFERROR(SUM(G67:AN67)/SUM(G85:AN85),"")</f>
        <v>63.927164391698405</v>
      </c>
    </row>
    <row r="133" spans="3:13" ht="15.75" thickBot="1" x14ac:dyDescent="0.3">
      <c r="C133" s="184"/>
      <c r="D133" s="93" t="s">
        <v>39</v>
      </c>
      <c r="E133" s="87" t="s">
        <v>51</v>
      </c>
      <c r="F133" s="170">
        <f t="shared" si="509"/>
        <v>1.9922286543739043</v>
      </c>
      <c r="G133" s="170">
        <f t="shared" si="510"/>
        <v>18.990397678917478</v>
      </c>
      <c r="H133" s="170">
        <f t="shared" si="511"/>
        <v>44.953944315520623</v>
      </c>
      <c r="I133" s="170">
        <f t="shared" si="512"/>
        <v>63.927164391698405</v>
      </c>
    </row>
    <row r="134" spans="3:13" ht="15.75" thickBot="1" x14ac:dyDescent="0.3">
      <c r="F134" s="171"/>
      <c r="G134" s="171"/>
      <c r="H134" s="171"/>
      <c r="I134" s="171"/>
    </row>
    <row r="135" spans="3:13" ht="15.75" thickBot="1" x14ac:dyDescent="0.3">
      <c r="C135" s="182" t="s">
        <v>28</v>
      </c>
      <c r="D135" s="90" t="s">
        <v>34</v>
      </c>
      <c r="E135" s="87" t="s">
        <v>51</v>
      </c>
      <c r="F135" s="168" t="str">
        <f>IFERROR(SUM(G70:J70)/SUM(G88:J88),"")</f>
        <v/>
      </c>
      <c r="G135" s="168" t="str">
        <f>IFERROR(SUM(G70:T70)/SUM(G88:T88),"")</f>
        <v/>
      </c>
      <c r="H135" s="168" t="str">
        <f>IFERROR(SUM(G70:AD70)/SUM(G88:AD88),"")</f>
        <v/>
      </c>
      <c r="I135" s="168" t="str">
        <f>IFERROR(SUM(G70:AN70)/SUM(G88:AN88),"")</f>
        <v/>
      </c>
    </row>
    <row r="136" spans="3:13" ht="15.75" thickBot="1" x14ac:dyDescent="0.3">
      <c r="C136" s="183"/>
      <c r="D136" s="91" t="s">
        <v>31</v>
      </c>
      <c r="E136" s="87" t="s">
        <v>51</v>
      </c>
      <c r="F136" s="169">
        <f t="shared" ref="F136:F137" si="513">IFERROR(SUM(G71:J71)/SUM(G89:J89),"")</f>
        <v>1.2939319670785514</v>
      </c>
      <c r="G136" s="169">
        <f t="shared" ref="G136:G137" si="514">IFERROR(SUM(G71:T71)/SUM(G89:T89),"")</f>
        <v>9.8889276249440989</v>
      </c>
      <c r="H136" s="169">
        <f t="shared" ref="H136:H137" si="515">IFERROR(SUM(G71:AD71)/SUM(G89:AD89),"")</f>
        <v>23.751007322362021</v>
      </c>
      <c r="I136" s="169">
        <f t="shared" ref="I136:I137" si="516">IFERROR(SUM(G71:AN71)/SUM(G89:AN89),"")</f>
        <v>34.564469171159658</v>
      </c>
    </row>
    <row r="137" spans="3:13" ht="15.75" thickBot="1" x14ac:dyDescent="0.3">
      <c r="C137" s="184"/>
      <c r="D137" s="93" t="s">
        <v>39</v>
      </c>
      <c r="E137" s="87" t="s">
        <v>51</v>
      </c>
      <c r="F137" s="170">
        <f t="shared" si="513"/>
        <v>1.2939319670785514</v>
      </c>
      <c r="G137" s="170">
        <f t="shared" si="514"/>
        <v>9.8889276249440989</v>
      </c>
      <c r="H137" s="170">
        <f t="shared" si="515"/>
        <v>23.751007322362021</v>
      </c>
      <c r="I137" s="170">
        <f t="shared" si="516"/>
        <v>34.564469171159658</v>
      </c>
    </row>
    <row r="138" spans="3:13" ht="15.75" thickBot="1" x14ac:dyDescent="0.3">
      <c r="F138" s="171"/>
      <c r="G138" s="171"/>
      <c r="H138" s="171"/>
      <c r="I138" s="171"/>
    </row>
    <row r="139" spans="3:13" ht="15.75" thickBot="1" x14ac:dyDescent="0.3">
      <c r="C139" s="182" t="s">
        <v>29</v>
      </c>
      <c r="D139" s="90" t="s">
        <v>34</v>
      </c>
      <c r="E139" s="87" t="s">
        <v>51</v>
      </c>
      <c r="F139" s="168">
        <f>IFERROR(SUM(G74:J74)/SUM(G92:J92),"")</f>
        <v>0</v>
      </c>
      <c r="G139" s="168">
        <f>IFERROR(SUM(G74:T74)/SUM(G92:T92),"")</f>
        <v>54.085924469250145</v>
      </c>
      <c r="H139" s="168">
        <f>IFERROR(SUM(G74:AD74)/SUM(G92:AD92),"")</f>
        <v>139.9633638375451</v>
      </c>
      <c r="I139" s="168">
        <f>IFERROR(SUM(G74:AN74)/SUM(G92:AN92),"")</f>
        <v>201.8068193528992</v>
      </c>
    </row>
    <row r="140" spans="3:13" ht="15.75" thickBot="1" x14ac:dyDescent="0.3">
      <c r="C140" s="183"/>
      <c r="D140" s="91" t="s">
        <v>31</v>
      </c>
      <c r="E140" s="87" t="s">
        <v>51</v>
      </c>
      <c r="F140" s="169">
        <f t="shared" ref="F140:F141" si="517">IFERROR(SUM(G75:J75)/SUM(G93:J93),"")</f>
        <v>10.905013111434862</v>
      </c>
      <c r="G140" s="169">
        <f t="shared" ref="G140:G141" si="518">IFERROR(SUM(G75:T75)/SUM(G93:T93),"")</f>
        <v>36.778529893883835</v>
      </c>
      <c r="H140" s="169">
        <f t="shared" ref="H140:H141" si="519">IFERROR(SUM(G75:AD75)/SUM(G93:AD93),"")</f>
        <v>55.376145827173367</v>
      </c>
      <c r="I140" s="169">
        <f t="shared" ref="I140:I141" si="520">IFERROR(SUM(G75:AN75)/SUM(G93:AN93),"")</f>
        <v>68.764428380388495</v>
      </c>
    </row>
    <row r="141" spans="3:13" ht="15.75" thickBot="1" x14ac:dyDescent="0.3">
      <c r="C141" s="184"/>
      <c r="D141" s="93" t="s">
        <v>39</v>
      </c>
      <c r="E141" s="87" t="s">
        <v>51</v>
      </c>
      <c r="F141" s="170">
        <f t="shared" si="517"/>
        <v>0.69561678678695327</v>
      </c>
      <c r="G141" s="170">
        <f t="shared" si="518"/>
        <v>52.981907988101121</v>
      </c>
      <c r="H141" s="170">
        <f t="shared" si="519"/>
        <v>134.5676537916834</v>
      </c>
      <c r="I141" s="170">
        <f t="shared" si="520"/>
        <v>193.32021602935907</v>
      </c>
    </row>
    <row r="142" spans="3:13" ht="15.75" thickBot="1" x14ac:dyDescent="0.3">
      <c r="F142" s="171"/>
      <c r="G142" s="171"/>
      <c r="H142" s="171"/>
      <c r="I142" s="171"/>
    </row>
    <row r="143" spans="3:13" ht="15.75" thickBot="1" x14ac:dyDescent="0.3">
      <c r="C143" s="182" t="s">
        <v>30</v>
      </c>
      <c r="D143" s="90" t="s">
        <v>34</v>
      </c>
      <c r="E143" s="87" t="s">
        <v>51</v>
      </c>
      <c r="F143" s="168">
        <f>IFERROR(SUM(G78:J78)/SUM(G96:J96),"")</f>
        <v>0</v>
      </c>
      <c r="G143" s="168">
        <f>IFERROR(SUM(G78:T78)/SUM(G96:T96),"")</f>
        <v>118.15289131409403</v>
      </c>
      <c r="H143" s="168">
        <f>IFERROR(SUM(G78:AD78)/SUM(G96:AD96),"")</f>
        <v>314.75853747387356</v>
      </c>
      <c r="I143" s="168">
        <f>IFERROR(SUM(G78:AN78)/SUM(G96:AN96),"")</f>
        <v>461.02698839613328</v>
      </c>
    </row>
    <row r="144" spans="3:13" ht="15.75" thickBot="1" x14ac:dyDescent="0.3">
      <c r="C144" s="183"/>
      <c r="D144" s="91" t="s">
        <v>31</v>
      </c>
      <c r="E144" s="87" t="s">
        <v>51</v>
      </c>
      <c r="F144" s="169">
        <f t="shared" ref="F144:F145" si="521">IFERROR(SUM(G79:J79)/SUM(G97:J97),"")</f>
        <v>14.68464361536352</v>
      </c>
      <c r="G144" s="169">
        <f t="shared" ref="G144:G145" si="522">IFERROR(SUM(G79:T79)/SUM(G97:T97),"")</f>
        <v>107.96972684374644</v>
      </c>
      <c r="H144" s="169">
        <f t="shared" ref="H144:H145" si="523">IFERROR(SUM(G79:AD79)/SUM(G97:AD97),"")</f>
        <v>244.76081483773336</v>
      </c>
      <c r="I144" s="169">
        <f t="shared" ref="I144:I145" si="524">IFERROR(SUM(G79:AN79)/SUM(G97:AN97),"")</f>
        <v>353.03588208125603</v>
      </c>
    </row>
    <row r="145" spans="1:22" ht="15.75" thickBot="1" x14ac:dyDescent="0.3">
      <c r="C145" s="184"/>
      <c r="D145" s="93" t="s">
        <v>39</v>
      </c>
      <c r="E145" s="87" t="s">
        <v>51</v>
      </c>
      <c r="F145" s="170">
        <f t="shared" si="521"/>
        <v>1.2563554247272757</v>
      </c>
      <c r="G145" s="170">
        <f t="shared" si="522"/>
        <v>117.28166322995952</v>
      </c>
      <c r="H145" s="170">
        <f t="shared" si="523"/>
        <v>308.76983111804066</v>
      </c>
      <c r="I145" s="170">
        <f t="shared" si="524"/>
        <v>451.78773031165048</v>
      </c>
    </row>
    <row r="147" spans="1:22" ht="18.75" x14ac:dyDescent="0.3">
      <c r="A147" s="131"/>
      <c r="B147" s="132" t="s">
        <v>101</v>
      </c>
      <c r="C147" s="131"/>
      <c r="D147" s="131"/>
      <c r="E147" s="131"/>
      <c r="F147" s="131"/>
      <c r="G147" s="131"/>
      <c r="H147" s="131"/>
      <c r="I147" s="131"/>
      <c r="J147" s="131"/>
      <c r="K147" s="131"/>
      <c r="L147" s="131"/>
      <c r="M147" s="131"/>
      <c r="N147" s="131"/>
      <c r="O147" s="131"/>
      <c r="P147" s="131"/>
      <c r="Q147" s="131"/>
      <c r="R147" s="131"/>
      <c r="S147" s="131"/>
      <c r="T147" s="131"/>
      <c r="U147" s="131"/>
      <c r="V147" s="131"/>
    </row>
    <row r="149" spans="1:22" ht="24" thickBot="1" x14ac:dyDescent="0.4">
      <c r="B149" s="133" t="s">
        <v>73</v>
      </c>
      <c r="C149" s="100" t="s">
        <v>57</v>
      </c>
      <c r="F149" s="137" t="s">
        <v>58</v>
      </c>
      <c r="G149" s="137" t="s">
        <v>59</v>
      </c>
      <c r="H149" s="137" t="s">
        <v>60</v>
      </c>
      <c r="I149" s="137" t="s">
        <v>61</v>
      </c>
      <c r="K149" s="8" t="s">
        <v>63</v>
      </c>
    </row>
    <row r="150" spans="1:22" ht="31.5" customHeight="1" thickBot="1" x14ac:dyDescent="0.3">
      <c r="C150" s="192" t="s">
        <v>79</v>
      </c>
      <c r="D150" s="193"/>
      <c r="E150" s="194"/>
      <c r="F150" s="135">
        <v>2020</v>
      </c>
      <c r="G150" s="134">
        <v>2030</v>
      </c>
      <c r="H150" s="134">
        <v>2040</v>
      </c>
      <c r="I150" s="136">
        <v>2050</v>
      </c>
      <c r="N150" s="129" t="s">
        <v>64</v>
      </c>
      <c r="O150" t="s">
        <v>65</v>
      </c>
    </row>
    <row r="151" spans="1:22" x14ac:dyDescent="0.25">
      <c r="C151" s="195" t="s">
        <v>25</v>
      </c>
      <c r="D151" s="117" t="s">
        <v>34</v>
      </c>
      <c r="E151" s="119" t="s">
        <v>62</v>
      </c>
      <c r="F151" s="122">
        <f>SUM($G66:J66)</f>
        <v>0</v>
      </c>
      <c r="G151" s="122">
        <f>SUM($G66:T66)</f>
        <v>0</v>
      </c>
      <c r="H151" s="122">
        <f>SUM($G66:AD66)</f>
        <v>0</v>
      </c>
      <c r="I151" s="123">
        <f>SUM($G66:AN66)</f>
        <v>0</v>
      </c>
      <c r="N151" s="129" t="s">
        <v>68</v>
      </c>
      <c r="O151" t="s">
        <v>69</v>
      </c>
    </row>
    <row r="152" spans="1:22" ht="18" x14ac:dyDescent="0.35">
      <c r="C152" s="196"/>
      <c r="D152" s="116" t="s">
        <v>31</v>
      </c>
      <c r="E152" s="120" t="s">
        <v>62</v>
      </c>
      <c r="F152" s="124">
        <f>SUM($G67:J67)</f>
        <v>9.7613113328161241</v>
      </c>
      <c r="G152" s="124">
        <f>SUM($G67:T67)</f>
        <v>93.047142792029874</v>
      </c>
      <c r="H152" s="124">
        <f>SUM($G67:AD67)</f>
        <v>220.26058361246723</v>
      </c>
      <c r="I152" s="125">
        <f>SUM($G67:AN67)</f>
        <v>313.22356140269096</v>
      </c>
      <c r="N152" s="129" t="s">
        <v>66</v>
      </c>
      <c r="O152" t="s">
        <v>67</v>
      </c>
    </row>
    <row r="153" spans="1:22" ht="15.75" thickBot="1" x14ac:dyDescent="0.3">
      <c r="C153" s="197"/>
      <c r="D153" s="118" t="s">
        <v>39</v>
      </c>
      <c r="E153" s="121" t="s">
        <v>62</v>
      </c>
      <c r="F153" s="126">
        <f>SUM(F151:F152)</f>
        <v>9.7613113328161241</v>
      </c>
      <c r="G153" s="126">
        <f t="shared" ref="G153:I153" si="525">SUM(G151:G152)</f>
        <v>93.047142792029874</v>
      </c>
      <c r="H153" s="126">
        <f t="shared" si="525"/>
        <v>220.26058361246723</v>
      </c>
      <c r="I153" s="127">
        <f t="shared" si="525"/>
        <v>313.22356140269096</v>
      </c>
      <c r="N153" s="129" t="s">
        <v>70</v>
      </c>
      <c r="O153" t="s">
        <v>71</v>
      </c>
    </row>
    <row r="154" spans="1:22" ht="15.75" thickBot="1" x14ac:dyDescent="0.3">
      <c r="F154" s="128"/>
      <c r="G154" s="128"/>
      <c r="H154" s="128"/>
      <c r="I154" s="128"/>
    </row>
    <row r="155" spans="1:22" ht="15.75" thickBot="1" x14ac:dyDescent="0.3">
      <c r="C155" s="182" t="s">
        <v>28</v>
      </c>
      <c r="D155" s="90" t="s">
        <v>34</v>
      </c>
      <c r="E155" s="119" t="s">
        <v>62</v>
      </c>
      <c r="F155" s="122">
        <f>SUM($G70:J70)</f>
        <v>0</v>
      </c>
      <c r="G155" s="122">
        <f>SUM($G70:T70)</f>
        <v>0</v>
      </c>
      <c r="H155" s="122">
        <f>SUM($G70:AD70)</f>
        <v>0</v>
      </c>
      <c r="I155" s="123">
        <f>SUM($G70:AN70)</f>
        <v>0</v>
      </c>
    </row>
    <row r="156" spans="1:22" ht="15.75" thickBot="1" x14ac:dyDescent="0.3">
      <c r="C156" s="183"/>
      <c r="D156" s="91" t="s">
        <v>31</v>
      </c>
      <c r="E156" s="120" t="s">
        <v>62</v>
      </c>
      <c r="F156" s="124">
        <f>SUM($G71:J71)</f>
        <v>6.4696598353927568</v>
      </c>
      <c r="G156" s="124">
        <f>SUM($G71:T71)</f>
        <v>49.444638124720498</v>
      </c>
      <c r="H156" s="124">
        <f>SUM($G71:AD71)</f>
        <v>118.75503661181011</v>
      </c>
      <c r="I156" s="125">
        <f>SUM($G71:AN71)</f>
        <v>172.82234585579829</v>
      </c>
    </row>
    <row r="157" spans="1:22" ht="15.75" thickBot="1" x14ac:dyDescent="0.3">
      <c r="C157" s="184"/>
      <c r="D157" s="93" t="s">
        <v>39</v>
      </c>
      <c r="E157" s="121" t="s">
        <v>62</v>
      </c>
      <c r="F157" s="126">
        <f>SUM(F155:F156)</f>
        <v>6.4696598353927568</v>
      </c>
      <c r="G157" s="126">
        <f t="shared" ref="G157" si="526">SUM(G155:G156)</f>
        <v>49.444638124720498</v>
      </c>
      <c r="H157" s="126">
        <f t="shared" ref="H157" si="527">SUM(H155:H156)</f>
        <v>118.75503661181011</v>
      </c>
      <c r="I157" s="127">
        <f t="shared" ref="I157" si="528">SUM(I155:I156)</f>
        <v>172.82234585579829</v>
      </c>
    </row>
    <row r="158" spans="1:22" ht="15.75" thickBot="1" x14ac:dyDescent="0.3">
      <c r="F158" s="128"/>
      <c r="G158" s="128"/>
      <c r="H158" s="128"/>
      <c r="I158" s="128"/>
    </row>
    <row r="159" spans="1:22" ht="15.75" customHeight="1" thickBot="1" x14ac:dyDescent="0.3">
      <c r="C159" s="182" t="s">
        <v>29</v>
      </c>
      <c r="D159" s="90" t="s">
        <v>34</v>
      </c>
      <c r="E159" s="119" t="s">
        <v>62</v>
      </c>
      <c r="F159" s="122">
        <f>SUM($G74:J74)</f>
        <v>0</v>
      </c>
      <c r="G159" s="122">
        <f>SUM($G74:T74)</f>
        <v>248.10019799596739</v>
      </c>
      <c r="H159" s="122">
        <f>SUM($G74:AD74)</f>
        <v>642.03281391665917</v>
      </c>
      <c r="I159" s="123">
        <f>SUM($G74:AN74)</f>
        <v>925.71796321714737</v>
      </c>
    </row>
    <row r="160" spans="1:22" ht="15.75" thickBot="1" x14ac:dyDescent="0.3">
      <c r="C160" s="183"/>
      <c r="D160" s="91" t="s">
        <v>31</v>
      </c>
      <c r="E160" s="120" t="s">
        <v>62</v>
      </c>
      <c r="F160" s="124">
        <f>SUM($G75:J75)</f>
        <v>3.4083095879847951</v>
      </c>
      <c r="G160" s="124">
        <f>SUM($G75:T75)</f>
        <v>11.494953264922394</v>
      </c>
      <c r="H160" s="124">
        <f>SUM($G75:AD75)</f>
        <v>17.30754899968802</v>
      </c>
      <c r="I160" s="125">
        <f>SUM($G75:AN75)</f>
        <v>21.491992551151899</v>
      </c>
    </row>
    <row r="161" spans="2:15" ht="15.75" thickBot="1" x14ac:dyDescent="0.3">
      <c r="C161" s="184"/>
      <c r="D161" s="93" t="s">
        <v>39</v>
      </c>
      <c r="E161" s="121" t="s">
        <v>62</v>
      </c>
      <c r="F161" s="126">
        <f>SUM(F159:F160)</f>
        <v>3.4083095879847951</v>
      </c>
      <c r="G161" s="126">
        <f t="shared" ref="G161" si="529">SUM(G159:G160)</f>
        <v>259.59515126088979</v>
      </c>
      <c r="H161" s="126">
        <f t="shared" ref="H161" si="530">SUM(H159:H160)</f>
        <v>659.3403629163472</v>
      </c>
      <c r="I161" s="127">
        <f t="shared" ref="I161" si="531">SUM(I159:I160)</f>
        <v>947.20995576829932</v>
      </c>
    </row>
    <row r="162" spans="2:15" ht="15.75" thickBot="1" x14ac:dyDescent="0.3">
      <c r="F162" s="128"/>
      <c r="G162" s="128"/>
      <c r="H162" s="128"/>
      <c r="I162" s="128"/>
    </row>
    <row r="163" spans="2:15" ht="15.75" customHeight="1" thickBot="1" x14ac:dyDescent="0.3">
      <c r="C163" s="182" t="s">
        <v>30</v>
      </c>
      <c r="D163" s="90" t="s">
        <v>34</v>
      </c>
      <c r="E163" s="119" t="s">
        <v>62</v>
      </c>
      <c r="F163" s="122">
        <f>SUM($G78:J78)</f>
        <v>0</v>
      </c>
      <c r="G163" s="122">
        <f>SUM($G78:T78)</f>
        <v>529.38371618366693</v>
      </c>
      <c r="H163" s="122">
        <f>SUM($G78:AD78)</f>
        <v>1410.2747923916334</v>
      </c>
      <c r="I163" s="123">
        <f>SUM($G78:AN78)</f>
        <v>2065.6301988353989</v>
      </c>
    </row>
    <row r="164" spans="2:15" ht="15.75" thickBot="1" x14ac:dyDescent="0.3">
      <c r="C164" s="183"/>
      <c r="D164" s="91" t="s">
        <v>31</v>
      </c>
      <c r="E164" s="120" t="s">
        <v>62</v>
      </c>
      <c r="F164" s="124">
        <f>SUM($G79:J79)</f>
        <v>6.1557574822100243</v>
      </c>
      <c r="G164" s="124">
        <f>SUM($G79:T79)</f>
        <v>45.260577735451676</v>
      </c>
      <c r="H164" s="124">
        <f>SUM($G79:AD79)</f>
        <v>102.60298150599014</v>
      </c>
      <c r="I164" s="125">
        <f>SUM($G79:AN79)</f>
        <v>147.99155699881177</v>
      </c>
    </row>
    <row r="165" spans="2:15" ht="15.75" thickBot="1" x14ac:dyDescent="0.3">
      <c r="C165" s="184"/>
      <c r="D165" s="93" t="s">
        <v>39</v>
      </c>
      <c r="E165" s="121" t="s">
        <v>62</v>
      </c>
      <c r="F165" s="126">
        <f>SUM(F163:F164)</f>
        <v>6.1557574822100243</v>
      </c>
      <c r="G165" s="126">
        <f t="shared" ref="G165" si="532">SUM(G163:G164)</f>
        <v>574.64429391911858</v>
      </c>
      <c r="H165" s="126">
        <f t="shared" ref="H165" si="533">SUM(H163:H164)</f>
        <v>1512.8777738976235</v>
      </c>
      <c r="I165" s="127">
        <f t="shared" ref="I165" si="534">SUM(I163:I164)</f>
        <v>2213.6217558342105</v>
      </c>
    </row>
    <row r="167" spans="2:15" ht="24" thickBot="1" x14ac:dyDescent="0.4">
      <c r="B167" s="133" t="s">
        <v>74</v>
      </c>
      <c r="C167" s="100" t="s">
        <v>72</v>
      </c>
      <c r="F167" s="137" t="s">
        <v>58</v>
      </c>
      <c r="G167" s="137" t="s">
        <v>59</v>
      </c>
      <c r="H167" s="137" t="s">
        <v>60</v>
      </c>
      <c r="I167" s="137" t="s">
        <v>61</v>
      </c>
      <c r="K167" s="8" t="s">
        <v>75</v>
      </c>
    </row>
    <row r="168" spans="2:15" ht="30.75" customHeight="1" thickBot="1" x14ac:dyDescent="0.3">
      <c r="C168" s="192" t="s">
        <v>78</v>
      </c>
      <c r="D168" s="193"/>
      <c r="E168" s="194"/>
      <c r="F168" s="134">
        <v>2020</v>
      </c>
      <c r="G168" s="134">
        <v>2030</v>
      </c>
      <c r="H168" s="134">
        <v>2040</v>
      </c>
      <c r="I168" s="136">
        <v>2050</v>
      </c>
      <c r="N168" s="129" t="s">
        <v>64</v>
      </c>
      <c r="O168" t="s">
        <v>65</v>
      </c>
    </row>
    <row r="169" spans="2:15" x14ac:dyDescent="0.25">
      <c r="C169" s="195" t="s">
        <v>25</v>
      </c>
      <c r="D169" s="117" t="s">
        <v>34</v>
      </c>
      <c r="E169" s="119" t="s">
        <v>62</v>
      </c>
      <c r="F169" s="122">
        <f>SUM($G84:J84)</f>
        <v>0</v>
      </c>
      <c r="G169" s="122">
        <f>SUM($G84:T84)</f>
        <v>0</v>
      </c>
      <c r="H169" s="122">
        <f>SUM($G84:AD84)</f>
        <v>0</v>
      </c>
      <c r="I169" s="123">
        <f>SUM($G84:AN84)</f>
        <v>0</v>
      </c>
      <c r="N169" s="129" t="s">
        <v>68</v>
      </c>
      <c r="O169" t="s">
        <v>69</v>
      </c>
    </row>
    <row r="170" spans="2:15" ht="18" x14ac:dyDescent="0.35">
      <c r="C170" s="196"/>
      <c r="D170" s="116" t="s">
        <v>31</v>
      </c>
      <c r="E170" s="120" t="s">
        <v>62</v>
      </c>
      <c r="F170" s="124">
        <f>SUM($G85:J85)</f>
        <v>4.8996942752456301</v>
      </c>
      <c r="G170" s="124">
        <f>SUM($G85:T85)</f>
        <v>4.8996942752456301</v>
      </c>
      <c r="H170" s="124">
        <f>SUM($G85:AD85)</f>
        <v>4.8996942752456301</v>
      </c>
      <c r="I170" s="125">
        <f>SUM($G85:AN85)</f>
        <v>4.8996942752456301</v>
      </c>
      <c r="N170" s="129" t="s">
        <v>76</v>
      </c>
      <c r="O170" t="s">
        <v>77</v>
      </c>
    </row>
    <row r="171" spans="2:15" ht="15.75" thickBot="1" x14ac:dyDescent="0.3">
      <c r="C171" s="197"/>
      <c r="D171" s="118" t="s">
        <v>39</v>
      </c>
      <c r="E171" s="121" t="s">
        <v>62</v>
      </c>
      <c r="F171" s="126">
        <f>SUM(F169:F170)</f>
        <v>4.8996942752456301</v>
      </c>
      <c r="G171" s="126">
        <f t="shared" ref="G171" si="535">SUM(G169:G170)</f>
        <v>4.8996942752456301</v>
      </c>
      <c r="H171" s="126">
        <f t="shared" ref="H171" si="536">SUM(H169:H170)</f>
        <v>4.8996942752456301</v>
      </c>
      <c r="I171" s="127">
        <f t="shared" ref="I171" si="537">SUM(I169:I170)</f>
        <v>4.8996942752456301</v>
      </c>
      <c r="N171" s="129" t="s">
        <v>70</v>
      </c>
      <c r="O171" t="s">
        <v>71</v>
      </c>
    </row>
    <row r="172" spans="2:15" ht="15.75" thickBot="1" x14ac:dyDescent="0.3">
      <c r="F172" s="128"/>
      <c r="G172" s="128"/>
      <c r="H172" s="128"/>
      <c r="I172" s="128"/>
    </row>
    <row r="173" spans="2:15" ht="15.75" thickBot="1" x14ac:dyDescent="0.3">
      <c r="C173" s="182" t="s">
        <v>28</v>
      </c>
      <c r="D173" s="90" t="s">
        <v>34</v>
      </c>
      <c r="E173" s="119" t="s">
        <v>62</v>
      </c>
      <c r="F173" s="122">
        <f>SUM($G88:J88)</f>
        <v>0</v>
      </c>
      <c r="G173" s="122">
        <f>SUM($G88:T88)</f>
        <v>0</v>
      </c>
      <c r="H173" s="122">
        <f>SUM($G88:AD88)</f>
        <v>0</v>
      </c>
      <c r="I173" s="123">
        <f>SUM($G88:AN88)</f>
        <v>0</v>
      </c>
    </row>
    <row r="174" spans="2:15" ht="15.75" thickBot="1" x14ac:dyDescent="0.3">
      <c r="C174" s="183"/>
      <c r="D174" s="91" t="s">
        <v>31</v>
      </c>
      <c r="E174" s="120" t="s">
        <v>62</v>
      </c>
      <c r="F174" s="124">
        <f>SUM($G89:J89)</f>
        <v>5</v>
      </c>
      <c r="G174" s="124">
        <f>SUM($G89:T89)</f>
        <v>5</v>
      </c>
      <c r="H174" s="124">
        <f>SUM($G89:AD89)</f>
        <v>5</v>
      </c>
      <c r="I174" s="125">
        <f>SUM($G89:AN89)</f>
        <v>5</v>
      </c>
    </row>
    <row r="175" spans="2:15" ht="15.75" thickBot="1" x14ac:dyDescent="0.3">
      <c r="C175" s="184"/>
      <c r="D175" s="93" t="s">
        <v>39</v>
      </c>
      <c r="E175" s="121" t="s">
        <v>62</v>
      </c>
      <c r="F175" s="126">
        <f>SUM(F173:F174)</f>
        <v>5</v>
      </c>
      <c r="G175" s="126">
        <f t="shared" ref="G175" si="538">SUM(G173:G174)</f>
        <v>5</v>
      </c>
      <c r="H175" s="126">
        <f t="shared" ref="H175" si="539">SUM(H173:H174)</f>
        <v>5</v>
      </c>
      <c r="I175" s="127">
        <f t="shared" ref="I175" si="540">SUM(I173:I174)</f>
        <v>5</v>
      </c>
    </row>
    <row r="176" spans="2:15" ht="15.75" thickBot="1" x14ac:dyDescent="0.3">
      <c r="F176" s="128"/>
      <c r="G176" s="128"/>
      <c r="H176" s="128"/>
      <c r="I176" s="128"/>
    </row>
    <row r="177" spans="2:11" ht="15.75" thickBot="1" x14ac:dyDescent="0.3">
      <c r="C177" s="182" t="s">
        <v>29</v>
      </c>
      <c r="D177" s="90" t="s">
        <v>34</v>
      </c>
      <c r="E177" s="119" t="s">
        <v>62</v>
      </c>
      <c r="F177" s="122">
        <f>SUM($G92:J92)</f>
        <v>4.587149067536445</v>
      </c>
      <c r="G177" s="122">
        <f>SUM($G92:T92)</f>
        <v>4.587149067536445</v>
      </c>
      <c r="H177" s="122">
        <f>SUM($G92:AD92)</f>
        <v>4.587149067536445</v>
      </c>
      <c r="I177" s="123">
        <f>SUM($G92:AN92)</f>
        <v>4.587149067536445</v>
      </c>
    </row>
    <row r="178" spans="2:11" ht="15.75" thickBot="1" x14ac:dyDescent="0.3">
      <c r="C178" s="183"/>
      <c r="D178" s="91" t="s">
        <v>31</v>
      </c>
      <c r="E178" s="120" t="s">
        <v>62</v>
      </c>
      <c r="F178" s="124">
        <f>SUM($G93:J93)</f>
        <v>0.31254520770918504</v>
      </c>
      <c r="G178" s="124">
        <f>SUM($G93:T93)</f>
        <v>0.31254520770918504</v>
      </c>
      <c r="H178" s="124">
        <f>SUM($G93:AD93)</f>
        <v>0.31254520770918504</v>
      </c>
      <c r="I178" s="125">
        <f>SUM($G93:AN93)</f>
        <v>0.31254520770918504</v>
      </c>
    </row>
    <row r="179" spans="2:11" ht="15.75" thickBot="1" x14ac:dyDescent="0.3">
      <c r="C179" s="184"/>
      <c r="D179" s="93" t="s">
        <v>39</v>
      </c>
      <c r="E179" s="121" t="s">
        <v>62</v>
      </c>
      <c r="F179" s="126">
        <f>SUM(F177:F178)</f>
        <v>4.8996942752456301</v>
      </c>
      <c r="G179" s="126">
        <f t="shared" ref="G179" si="541">SUM(G177:G178)</f>
        <v>4.8996942752456301</v>
      </c>
      <c r="H179" s="126">
        <f t="shared" ref="H179" si="542">SUM(H177:H178)</f>
        <v>4.8996942752456301</v>
      </c>
      <c r="I179" s="127">
        <f t="shared" ref="I179" si="543">SUM(I177:I178)</f>
        <v>4.8996942752456301</v>
      </c>
    </row>
    <row r="180" spans="2:11" ht="15.75" thickBot="1" x14ac:dyDescent="0.3">
      <c r="F180" s="128"/>
      <c r="G180" s="128"/>
      <c r="H180" s="128"/>
      <c r="I180" s="128"/>
    </row>
    <row r="181" spans="2:11" ht="15.75" thickBot="1" x14ac:dyDescent="0.3">
      <c r="C181" s="182" t="s">
        <v>30</v>
      </c>
      <c r="D181" s="90" t="s">
        <v>34</v>
      </c>
      <c r="E181" s="119" t="s">
        <v>62</v>
      </c>
      <c r="F181" s="122">
        <f>SUM($G96:J96)</f>
        <v>4.4804973479351382</v>
      </c>
      <c r="G181" s="122">
        <f>SUM($G96:T96)</f>
        <v>4.4804973479351382</v>
      </c>
      <c r="H181" s="122">
        <f>SUM($G96:AD96)</f>
        <v>4.4804973479351382</v>
      </c>
      <c r="I181" s="123">
        <f>SUM($G96:AN96)</f>
        <v>4.4804973479351382</v>
      </c>
    </row>
    <row r="182" spans="2:11" ht="15.75" thickBot="1" x14ac:dyDescent="0.3">
      <c r="C182" s="183"/>
      <c r="D182" s="91" t="s">
        <v>31</v>
      </c>
      <c r="E182" s="120" t="s">
        <v>62</v>
      </c>
      <c r="F182" s="124">
        <f>SUM($G97:J97)</f>
        <v>0.41919692731049218</v>
      </c>
      <c r="G182" s="124">
        <f>SUM($G97:T97)</f>
        <v>0.41919692731049218</v>
      </c>
      <c r="H182" s="124">
        <f>SUM($G97:AD97)</f>
        <v>0.41919692731049218</v>
      </c>
      <c r="I182" s="125">
        <f>SUM($G97:AN97)</f>
        <v>0.41919692731049218</v>
      </c>
    </row>
    <row r="183" spans="2:11" ht="15.75" thickBot="1" x14ac:dyDescent="0.3">
      <c r="C183" s="184"/>
      <c r="D183" s="93" t="s">
        <v>39</v>
      </c>
      <c r="E183" s="121" t="s">
        <v>62</v>
      </c>
      <c r="F183" s="126">
        <f>SUM(F181:F182)</f>
        <v>4.8996942752456301</v>
      </c>
      <c r="G183" s="126">
        <f t="shared" ref="G183" si="544">SUM(G181:G182)</f>
        <v>4.8996942752456301</v>
      </c>
      <c r="H183" s="126">
        <f t="shared" ref="H183" si="545">SUM(H181:H182)</f>
        <v>4.8996942752456301</v>
      </c>
      <c r="I183" s="127">
        <f t="shared" ref="I183" si="546">SUM(I181:I182)</f>
        <v>4.8996942752456301</v>
      </c>
    </row>
    <row r="185" spans="2:11" ht="24" thickBot="1" x14ac:dyDescent="0.4">
      <c r="B185" s="133" t="s">
        <v>80</v>
      </c>
      <c r="C185" s="100" t="s">
        <v>81</v>
      </c>
      <c r="F185" s="115"/>
      <c r="G185" s="115"/>
      <c r="H185" s="115"/>
      <c r="I185" s="115"/>
      <c r="K185" s="8" t="s">
        <v>83</v>
      </c>
    </row>
    <row r="186" spans="2:11" ht="47.25" customHeight="1" thickBot="1" x14ac:dyDescent="0.3">
      <c r="C186" s="192" t="s">
        <v>82</v>
      </c>
      <c r="D186" s="193"/>
      <c r="E186" s="194"/>
      <c r="F186" s="134">
        <v>2020</v>
      </c>
      <c r="G186" s="134">
        <v>2030</v>
      </c>
      <c r="H186" s="134">
        <v>2040</v>
      </c>
      <c r="I186" s="136">
        <v>2050</v>
      </c>
    </row>
    <row r="187" spans="2:11" x14ac:dyDescent="0.25">
      <c r="C187" s="195" t="s">
        <v>25</v>
      </c>
      <c r="D187" s="117" t="s">
        <v>34</v>
      </c>
      <c r="E187" s="119" t="s">
        <v>62</v>
      </c>
      <c r="F187" s="122">
        <f>F151-F169</f>
        <v>0</v>
      </c>
      <c r="G187" s="122">
        <f t="shared" ref="G187:I188" si="547">G151-G169</f>
        <v>0</v>
      </c>
      <c r="H187" s="122">
        <f t="shared" si="547"/>
        <v>0</v>
      </c>
      <c r="I187" s="123">
        <f t="shared" si="547"/>
        <v>0</v>
      </c>
    </row>
    <row r="188" spans="2:11" x14ac:dyDescent="0.25">
      <c r="C188" s="196"/>
      <c r="D188" s="116" t="s">
        <v>31</v>
      </c>
      <c r="E188" s="120" t="s">
        <v>62</v>
      </c>
      <c r="F188" s="124">
        <f>F152-F170</f>
        <v>4.861617057570494</v>
      </c>
      <c r="G188" s="124">
        <f t="shared" si="547"/>
        <v>88.147448516784237</v>
      </c>
      <c r="H188" s="124">
        <f t="shared" si="547"/>
        <v>215.36088933722161</v>
      </c>
      <c r="I188" s="125">
        <f t="shared" si="547"/>
        <v>308.32386712744534</v>
      </c>
    </row>
    <row r="189" spans="2:11" ht="15.75" thickBot="1" x14ac:dyDescent="0.3">
      <c r="C189" s="197"/>
      <c r="D189" s="118" t="s">
        <v>39</v>
      </c>
      <c r="E189" s="121" t="s">
        <v>62</v>
      </c>
      <c r="F189" s="126">
        <f>SUM(F187:F188)</f>
        <v>4.861617057570494</v>
      </c>
      <c r="G189" s="126">
        <f t="shared" ref="G189:I189" si="548">SUM(G187:G188)</f>
        <v>88.147448516784237</v>
      </c>
      <c r="H189" s="126">
        <f t="shared" si="548"/>
        <v>215.36088933722161</v>
      </c>
      <c r="I189" s="127">
        <f t="shared" si="548"/>
        <v>308.32386712744534</v>
      </c>
    </row>
    <row r="190" spans="2:11" ht="15.75" thickBot="1" x14ac:dyDescent="0.3">
      <c r="F190" s="128"/>
      <c r="G190" s="128"/>
      <c r="H190" s="128"/>
      <c r="I190" s="128"/>
    </row>
    <row r="191" spans="2:11" ht="15.75" thickBot="1" x14ac:dyDescent="0.3">
      <c r="C191" s="182" t="s">
        <v>28</v>
      </c>
      <c r="D191" s="90" t="s">
        <v>34</v>
      </c>
      <c r="E191" s="119" t="s">
        <v>62</v>
      </c>
      <c r="F191" s="122">
        <f>F155-F173</f>
        <v>0</v>
      </c>
      <c r="G191" s="122">
        <f t="shared" ref="G191:I191" si="549">G155-G173</f>
        <v>0</v>
      </c>
      <c r="H191" s="122">
        <f t="shared" si="549"/>
        <v>0</v>
      </c>
      <c r="I191" s="123">
        <f t="shared" si="549"/>
        <v>0</v>
      </c>
    </row>
    <row r="192" spans="2:11" ht="15.75" thickBot="1" x14ac:dyDescent="0.3">
      <c r="C192" s="183"/>
      <c r="D192" s="91" t="s">
        <v>31</v>
      </c>
      <c r="E192" s="120" t="s">
        <v>62</v>
      </c>
      <c r="F192" s="124">
        <f>F156-F174</f>
        <v>1.4696598353927568</v>
      </c>
      <c r="G192" s="124">
        <f t="shared" ref="G192:I192" si="550">G156-G174</f>
        <v>44.444638124720498</v>
      </c>
      <c r="H192" s="124">
        <f t="shared" si="550"/>
        <v>113.75503661181011</v>
      </c>
      <c r="I192" s="125">
        <f t="shared" si="550"/>
        <v>167.82234585579829</v>
      </c>
    </row>
    <row r="193" spans="3:41" ht="15.75" thickBot="1" x14ac:dyDescent="0.3">
      <c r="C193" s="184"/>
      <c r="D193" s="93" t="s">
        <v>39</v>
      </c>
      <c r="E193" s="121" t="s">
        <v>62</v>
      </c>
      <c r="F193" s="126">
        <f>SUM(F191:F192)</f>
        <v>1.4696598353927568</v>
      </c>
      <c r="G193" s="126">
        <f t="shared" ref="G193" si="551">SUM(G191:G192)</f>
        <v>44.444638124720498</v>
      </c>
      <c r="H193" s="126">
        <f t="shared" ref="H193" si="552">SUM(H191:H192)</f>
        <v>113.75503661181011</v>
      </c>
      <c r="I193" s="127">
        <f t="shared" ref="I193" si="553">SUM(I191:I192)</f>
        <v>167.82234585579829</v>
      </c>
    </row>
    <row r="194" spans="3:41" ht="15.75" thickBot="1" x14ac:dyDescent="0.3">
      <c r="F194" s="128"/>
      <c r="G194" s="128"/>
      <c r="H194" s="128"/>
      <c r="I194" s="128"/>
    </row>
    <row r="195" spans="3:41" ht="15.75" thickBot="1" x14ac:dyDescent="0.3">
      <c r="C195" s="182" t="s">
        <v>29</v>
      </c>
      <c r="D195" s="90" t="s">
        <v>34</v>
      </c>
      <c r="E195" s="119" t="s">
        <v>62</v>
      </c>
      <c r="F195" s="122">
        <f>F159-F177</f>
        <v>-4.587149067536445</v>
      </c>
      <c r="G195" s="122">
        <f t="shared" ref="G195:I195" si="554">G159-G177</f>
        <v>243.51304892843095</v>
      </c>
      <c r="H195" s="122">
        <f t="shared" si="554"/>
        <v>637.44566484912275</v>
      </c>
      <c r="I195" s="123">
        <f t="shared" si="554"/>
        <v>921.13081414961096</v>
      </c>
    </row>
    <row r="196" spans="3:41" ht="15.75" thickBot="1" x14ac:dyDescent="0.3">
      <c r="C196" s="183"/>
      <c r="D196" s="91" t="s">
        <v>31</v>
      </c>
      <c r="E196" s="120" t="s">
        <v>62</v>
      </c>
      <c r="F196" s="124">
        <f>F160-F178</f>
        <v>3.0957643802756101</v>
      </c>
      <c r="G196" s="124">
        <f t="shared" ref="G196:I196" si="555">G160-G178</f>
        <v>11.182408057213209</v>
      </c>
      <c r="H196" s="124">
        <f t="shared" si="555"/>
        <v>16.995003791978835</v>
      </c>
      <c r="I196" s="125">
        <f t="shared" si="555"/>
        <v>21.179447343442714</v>
      </c>
    </row>
    <row r="197" spans="3:41" ht="15.75" thickBot="1" x14ac:dyDescent="0.3">
      <c r="C197" s="184"/>
      <c r="D197" s="93" t="s">
        <v>39</v>
      </c>
      <c r="E197" s="121" t="s">
        <v>62</v>
      </c>
      <c r="F197" s="126">
        <f>SUM(F195:F196)</f>
        <v>-1.491384687260835</v>
      </c>
      <c r="G197" s="126">
        <f t="shared" ref="G197" si="556">SUM(G195:G196)</f>
        <v>254.69545698564417</v>
      </c>
      <c r="H197" s="126">
        <f t="shared" ref="H197" si="557">SUM(H195:H196)</f>
        <v>654.44066864110164</v>
      </c>
      <c r="I197" s="127">
        <f t="shared" ref="I197" si="558">SUM(I195:I196)</f>
        <v>942.31026149305364</v>
      </c>
    </row>
    <row r="198" spans="3:41" ht="15.75" thickBot="1" x14ac:dyDescent="0.3">
      <c r="F198" s="128"/>
      <c r="G198" s="128"/>
      <c r="H198" s="128"/>
      <c r="I198" s="128"/>
    </row>
    <row r="199" spans="3:41" ht="15.75" thickBot="1" x14ac:dyDescent="0.3">
      <c r="C199" s="182" t="s">
        <v>30</v>
      </c>
      <c r="D199" s="90" t="s">
        <v>34</v>
      </c>
      <c r="E199" s="119" t="s">
        <v>62</v>
      </c>
      <c r="F199" s="122">
        <f>F163-F181</f>
        <v>-4.4804973479351382</v>
      </c>
      <c r="G199" s="122">
        <f t="shared" ref="G199:I199" si="559">G163-G181</f>
        <v>524.90321883573176</v>
      </c>
      <c r="H199" s="122">
        <f t="shared" si="559"/>
        <v>1405.7942950436982</v>
      </c>
      <c r="I199" s="123">
        <f t="shared" si="559"/>
        <v>2061.149701487464</v>
      </c>
    </row>
    <row r="200" spans="3:41" ht="15.75" thickBot="1" x14ac:dyDescent="0.3">
      <c r="C200" s="183"/>
      <c r="D200" s="91" t="s">
        <v>31</v>
      </c>
      <c r="E200" s="120" t="s">
        <v>62</v>
      </c>
      <c r="F200" s="124">
        <f>F164-F182</f>
        <v>5.7365605548995324</v>
      </c>
      <c r="G200" s="124">
        <f t="shared" ref="G200:I200" si="560">G164-G182</f>
        <v>44.841380808141182</v>
      </c>
      <c r="H200" s="124">
        <f t="shared" si="560"/>
        <v>102.18378457867965</v>
      </c>
      <c r="I200" s="125">
        <f t="shared" si="560"/>
        <v>147.57236007150129</v>
      </c>
    </row>
    <row r="201" spans="3:41" ht="15.75" thickBot="1" x14ac:dyDescent="0.3">
      <c r="C201" s="184"/>
      <c r="D201" s="93" t="s">
        <v>39</v>
      </c>
      <c r="E201" s="121" t="s">
        <v>62</v>
      </c>
      <c r="F201" s="126">
        <f>SUM(F199:F200)</f>
        <v>1.2560632069643942</v>
      </c>
      <c r="G201" s="126">
        <f t="shared" ref="G201" si="561">SUM(G199:G200)</f>
        <v>569.7445996438729</v>
      </c>
      <c r="H201" s="126">
        <f t="shared" ref="H201" si="562">SUM(H199:H200)</f>
        <v>1507.9780796223779</v>
      </c>
      <c r="I201" s="127">
        <f t="shared" ref="I201" si="563">SUM(I199:I200)</f>
        <v>2208.7220615589654</v>
      </c>
    </row>
    <row r="203" spans="3:41" ht="15.75" thickBot="1" x14ac:dyDescent="0.3">
      <c r="C203" s="100" t="s">
        <v>56</v>
      </c>
    </row>
    <row r="204" spans="3:41" ht="15.75" thickBot="1" x14ac:dyDescent="0.3">
      <c r="F204" s="179">
        <v>2020</v>
      </c>
      <c r="G204" s="180">
        <v>2030</v>
      </c>
      <c r="H204" s="180">
        <v>2040</v>
      </c>
      <c r="I204" s="181">
        <v>2050</v>
      </c>
    </row>
    <row r="205" spans="3:41" s="141" customFormat="1" ht="30" customHeight="1" thickBot="1" x14ac:dyDescent="0.3">
      <c r="C205" s="172" t="s">
        <v>25</v>
      </c>
      <c r="D205" s="177" t="s">
        <v>39</v>
      </c>
      <c r="E205" s="178" t="s">
        <v>51</v>
      </c>
      <c r="F205" s="173">
        <f t="shared" ref="F205:I205" si="564">IFERROR(F153/F171," ")</f>
        <v>1.9922286543739043</v>
      </c>
      <c r="G205" s="174">
        <f t="shared" si="564"/>
        <v>18.990397678917478</v>
      </c>
      <c r="H205" s="174">
        <f t="shared" si="564"/>
        <v>44.953944315520623</v>
      </c>
      <c r="I205" s="175">
        <f t="shared" si="564"/>
        <v>63.927164391698405</v>
      </c>
      <c r="AO205" s="176"/>
    </row>
    <row r="206" spans="3:41" ht="15.75" thickBot="1" x14ac:dyDescent="0.3">
      <c r="D206" s="54"/>
      <c r="E206" s="54"/>
      <c r="F206" s="171"/>
      <c r="G206" s="171"/>
      <c r="H206" s="171"/>
      <c r="I206" s="171"/>
    </row>
    <row r="207" spans="3:41" s="141" customFormat="1" ht="30.75" thickBot="1" x14ac:dyDescent="0.3">
      <c r="C207" s="172" t="s">
        <v>28</v>
      </c>
      <c r="D207" s="177" t="s">
        <v>39</v>
      </c>
      <c r="E207" s="178" t="s">
        <v>51</v>
      </c>
      <c r="F207" s="174">
        <f t="shared" ref="F207:I207" si="565">IFERROR(F157/F175," ")</f>
        <v>1.2939319670785514</v>
      </c>
      <c r="G207" s="174">
        <f t="shared" si="565"/>
        <v>9.8889276249440989</v>
      </c>
      <c r="H207" s="174">
        <f t="shared" si="565"/>
        <v>23.751007322362021</v>
      </c>
      <c r="I207" s="175">
        <f t="shared" si="565"/>
        <v>34.564469171159658</v>
      </c>
      <c r="AO207" s="176"/>
    </row>
    <row r="208" spans="3:41" ht="15.75" thickBot="1" x14ac:dyDescent="0.3">
      <c r="D208" s="54"/>
      <c r="E208" s="54"/>
      <c r="F208" s="171"/>
      <c r="G208" s="171"/>
      <c r="H208" s="171"/>
      <c r="I208" s="171"/>
    </row>
    <row r="209" spans="1:41" s="141" customFormat="1" ht="30.75" thickBot="1" x14ac:dyDescent="0.3">
      <c r="C209" s="172" t="s">
        <v>29</v>
      </c>
      <c r="D209" s="177" t="s">
        <v>39</v>
      </c>
      <c r="E209" s="178" t="s">
        <v>51</v>
      </c>
      <c r="F209" s="174">
        <f t="shared" ref="F209:I209" si="566">IFERROR(F161/F179," ")</f>
        <v>0.69561678678695327</v>
      </c>
      <c r="G209" s="174">
        <f t="shared" si="566"/>
        <v>52.981907988101121</v>
      </c>
      <c r="H209" s="174">
        <f t="shared" si="566"/>
        <v>134.56765379168343</v>
      </c>
      <c r="I209" s="175">
        <f t="shared" si="566"/>
        <v>193.3202160293591</v>
      </c>
      <c r="AO209" s="176"/>
    </row>
    <row r="210" spans="1:41" ht="15.75" thickBot="1" x14ac:dyDescent="0.3">
      <c r="D210" s="54"/>
      <c r="E210" s="54"/>
      <c r="F210" s="171"/>
      <c r="G210" s="171"/>
      <c r="H210" s="171"/>
      <c r="I210" s="171"/>
    </row>
    <row r="211" spans="1:41" s="141" customFormat="1" ht="30.75" thickBot="1" x14ac:dyDescent="0.3">
      <c r="C211" s="172" t="s">
        <v>30</v>
      </c>
      <c r="D211" s="177" t="s">
        <v>39</v>
      </c>
      <c r="E211" s="178" t="s">
        <v>51</v>
      </c>
      <c r="F211" s="174">
        <f t="shared" ref="F211:I211" si="567">IFERROR(F165/F183," ")</f>
        <v>1.2563554247272757</v>
      </c>
      <c r="G211" s="174">
        <f t="shared" si="567"/>
        <v>117.28166322995952</v>
      </c>
      <c r="H211" s="174">
        <f t="shared" si="567"/>
        <v>308.7698311180406</v>
      </c>
      <c r="I211" s="175">
        <f t="shared" si="567"/>
        <v>451.78773031165048</v>
      </c>
      <c r="AO211" s="176"/>
    </row>
    <row r="214" spans="1:41" x14ac:dyDescent="0.25">
      <c r="A214" s="130"/>
      <c r="B214" s="130"/>
      <c r="C214" s="130"/>
      <c r="D214" s="130"/>
      <c r="E214" s="130"/>
      <c r="F214" s="130"/>
      <c r="G214" s="130"/>
      <c r="H214" s="130"/>
      <c r="I214" s="130"/>
      <c r="J214" s="130"/>
      <c r="K214" s="130"/>
      <c r="L214" s="130"/>
      <c r="M214" s="130"/>
      <c r="N214" s="130"/>
      <c r="O214" s="130"/>
      <c r="P214" s="130"/>
      <c r="Q214" s="130"/>
      <c r="R214" s="130"/>
      <c r="S214" s="130"/>
      <c r="T214" s="130"/>
      <c r="U214" s="130"/>
      <c r="V214" s="130"/>
    </row>
    <row r="215" spans="1:41" x14ac:dyDescent="0.25">
      <c r="A215" s="130"/>
      <c r="B215" s="130"/>
      <c r="C215" s="130"/>
      <c r="D215" s="130"/>
      <c r="E215" s="130"/>
      <c r="F215" s="130"/>
      <c r="G215" s="130"/>
      <c r="H215" s="130"/>
      <c r="I215" s="130"/>
      <c r="J215" s="130"/>
      <c r="K215" s="130"/>
      <c r="L215" s="130"/>
      <c r="M215" s="130"/>
      <c r="N215" s="130"/>
      <c r="O215" s="130"/>
      <c r="P215" s="130"/>
      <c r="Q215" s="130"/>
      <c r="R215" s="130"/>
      <c r="S215" s="130"/>
      <c r="T215" s="130"/>
      <c r="U215" s="130"/>
      <c r="V215" s="130"/>
    </row>
    <row r="218" spans="1:41" x14ac:dyDescent="0.25">
      <c r="F218" s="128">
        <f>F187-F104</f>
        <v>0</v>
      </c>
      <c r="G218" s="128">
        <f t="shared" ref="G218:I218" si="568">G187-G104</f>
        <v>0</v>
      </c>
      <c r="H218" s="128">
        <f t="shared" si="568"/>
        <v>0</v>
      </c>
      <c r="I218" s="128">
        <f t="shared" si="568"/>
        <v>0</v>
      </c>
    </row>
    <row r="219" spans="1:41" x14ac:dyDescent="0.25">
      <c r="F219" s="128">
        <f t="shared" ref="F219:I219" si="569">F188-F105</f>
        <v>0</v>
      </c>
      <c r="G219" s="128">
        <f t="shared" si="569"/>
        <v>0</v>
      </c>
      <c r="H219" s="128">
        <f t="shared" si="569"/>
        <v>0</v>
      </c>
      <c r="I219" s="128">
        <f t="shared" si="569"/>
        <v>0</v>
      </c>
    </row>
    <row r="220" spans="1:41" x14ac:dyDescent="0.25">
      <c r="F220" s="128">
        <f t="shared" ref="F220:I220" si="570">F189-F106</f>
        <v>0</v>
      </c>
      <c r="G220" s="128">
        <f t="shared" si="570"/>
        <v>0</v>
      </c>
      <c r="H220" s="128">
        <f t="shared" si="570"/>
        <v>0</v>
      </c>
      <c r="I220" s="128">
        <f t="shared" si="570"/>
        <v>0</v>
      </c>
    </row>
    <row r="221" spans="1:41" x14ac:dyDescent="0.25">
      <c r="F221" s="128">
        <f t="shared" ref="F221:I221" si="571">F190-F107</f>
        <v>0</v>
      </c>
      <c r="G221" s="128">
        <f t="shared" si="571"/>
        <v>0</v>
      </c>
      <c r="H221" s="128">
        <f t="shared" si="571"/>
        <v>0</v>
      </c>
      <c r="I221" s="128">
        <f t="shared" si="571"/>
        <v>0</v>
      </c>
    </row>
    <row r="222" spans="1:41" x14ac:dyDescent="0.25">
      <c r="F222" s="128">
        <f t="shared" ref="F222:I222" si="572">F191-F108</f>
        <v>0</v>
      </c>
      <c r="G222" s="128">
        <f t="shared" si="572"/>
        <v>0</v>
      </c>
      <c r="H222" s="128">
        <f t="shared" si="572"/>
        <v>0</v>
      </c>
      <c r="I222" s="128">
        <f t="shared" si="572"/>
        <v>0</v>
      </c>
    </row>
    <row r="223" spans="1:41" x14ac:dyDescent="0.25">
      <c r="F223" s="128">
        <f t="shared" ref="F223:I223" si="573">F192-F109</f>
        <v>0</v>
      </c>
      <c r="G223" s="128">
        <f t="shared" si="573"/>
        <v>0</v>
      </c>
      <c r="H223" s="128">
        <f t="shared" si="573"/>
        <v>0</v>
      </c>
      <c r="I223" s="128">
        <f t="shared" si="573"/>
        <v>0</v>
      </c>
    </row>
    <row r="224" spans="1:41" x14ac:dyDescent="0.25">
      <c r="F224" s="128">
        <f t="shared" ref="F224:I224" si="574">F193-F110</f>
        <v>0</v>
      </c>
      <c r="G224" s="128">
        <f t="shared" si="574"/>
        <v>0</v>
      </c>
      <c r="H224" s="128">
        <f t="shared" si="574"/>
        <v>0</v>
      </c>
      <c r="I224" s="128">
        <f t="shared" si="574"/>
        <v>0</v>
      </c>
    </row>
    <row r="225" spans="6:9" x14ac:dyDescent="0.25">
      <c r="F225" s="128">
        <f t="shared" ref="F225:I225" si="575">F194-F111</f>
        <v>0</v>
      </c>
      <c r="G225" s="128">
        <f t="shared" si="575"/>
        <v>0</v>
      </c>
      <c r="H225" s="128">
        <f t="shared" si="575"/>
        <v>0</v>
      </c>
      <c r="I225" s="128">
        <f t="shared" si="575"/>
        <v>0</v>
      </c>
    </row>
    <row r="226" spans="6:9" x14ac:dyDescent="0.25">
      <c r="F226" s="128">
        <f t="shared" ref="F226:I226" si="576">F195-F112</f>
        <v>0</v>
      </c>
      <c r="G226" s="128">
        <f t="shared" si="576"/>
        <v>0</v>
      </c>
      <c r="H226" s="128">
        <f t="shared" si="576"/>
        <v>0</v>
      </c>
      <c r="I226" s="128">
        <f t="shared" si="576"/>
        <v>0</v>
      </c>
    </row>
    <row r="227" spans="6:9" x14ac:dyDescent="0.25">
      <c r="F227" s="128">
        <f t="shared" ref="F227:I227" si="577">F196-F113</f>
        <v>0</v>
      </c>
      <c r="G227" s="128">
        <f t="shared" si="577"/>
        <v>0</v>
      </c>
      <c r="H227" s="128">
        <f t="shared" si="577"/>
        <v>0</v>
      </c>
      <c r="I227" s="128">
        <f t="shared" si="577"/>
        <v>0</v>
      </c>
    </row>
    <row r="228" spans="6:9" x14ac:dyDescent="0.25">
      <c r="F228" s="128">
        <f t="shared" ref="F228:I228" si="578">F197-F114</f>
        <v>0</v>
      </c>
      <c r="G228" s="128">
        <f t="shared" si="578"/>
        <v>0</v>
      </c>
      <c r="H228" s="128">
        <f t="shared" si="578"/>
        <v>0</v>
      </c>
      <c r="I228" s="128">
        <f t="shared" si="578"/>
        <v>0</v>
      </c>
    </row>
    <row r="229" spans="6:9" x14ac:dyDescent="0.25">
      <c r="F229" s="128">
        <f t="shared" ref="F229:I229" si="579">F198-F115</f>
        <v>0</v>
      </c>
      <c r="G229" s="128">
        <f t="shared" si="579"/>
        <v>0</v>
      </c>
      <c r="H229" s="128">
        <f t="shared" si="579"/>
        <v>0</v>
      </c>
      <c r="I229" s="128">
        <f t="shared" si="579"/>
        <v>0</v>
      </c>
    </row>
    <row r="230" spans="6:9" x14ac:dyDescent="0.25">
      <c r="F230" s="128">
        <f t="shared" ref="F230:I230" si="580">F199-F116</f>
        <v>0</v>
      </c>
      <c r="G230" s="128">
        <f t="shared" si="580"/>
        <v>0</v>
      </c>
      <c r="H230" s="128">
        <f t="shared" si="580"/>
        <v>0</v>
      </c>
      <c r="I230" s="128">
        <f t="shared" si="580"/>
        <v>0</v>
      </c>
    </row>
    <row r="231" spans="6:9" x14ac:dyDescent="0.25">
      <c r="F231" s="128">
        <f t="shared" ref="F231:I231" si="581">F200-F117</f>
        <v>0</v>
      </c>
      <c r="G231" s="128">
        <f t="shared" si="581"/>
        <v>0</v>
      </c>
      <c r="H231" s="128">
        <f t="shared" si="581"/>
        <v>0</v>
      </c>
      <c r="I231" s="128">
        <f t="shared" si="581"/>
        <v>0</v>
      </c>
    </row>
    <row r="232" spans="6:9" x14ac:dyDescent="0.25">
      <c r="F232" s="128">
        <f t="shared" ref="F232:I232" si="582">F201-F118</f>
        <v>0</v>
      </c>
      <c r="G232" s="128">
        <f t="shared" si="582"/>
        <v>0</v>
      </c>
      <c r="H232" s="128">
        <f t="shared" si="582"/>
        <v>0</v>
      </c>
      <c r="I232" s="128">
        <f t="shared" si="582"/>
        <v>0</v>
      </c>
    </row>
    <row r="233" spans="6:9" x14ac:dyDescent="0.25">
      <c r="F233" s="128"/>
      <c r="G233" s="128"/>
      <c r="H233" s="128"/>
      <c r="I233" s="128"/>
    </row>
    <row r="234" spans="6:9" x14ac:dyDescent="0.25">
      <c r="F234" s="128"/>
      <c r="G234" s="128"/>
      <c r="H234" s="128"/>
      <c r="I234" s="128"/>
    </row>
    <row r="235" spans="6:9" x14ac:dyDescent="0.25">
      <c r="F235" s="128"/>
      <c r="G235" s="128"/>
      <c r="H235" s="128"/>
      <c r="I235" s="128"/>
    </row>
    <row r="236" spans="6:9" x14ac:dyDescent="0.25">
      <c r="F236" s="128"/>
      <c r="G236" s="128"/>
      <c r="H236" s="128"/>
      <c r="I236" s="128"/>
    </row>
    <row r="237" spans="6:9" x14ac:dyDescent="0.25">
      <c r="F237" s="128"/>
      <c r="G237" s="128"/>
      <c r="H237" s="128"/>
      <c r="I237" s="128"/>
    </row>
    <row r="238" spans="6:9" x14ac:dyDescent="0.25">
      <c r="F238" s="128"/>
      <c r="G238" s="128"/>
      <c r="H238" s="128"/>
      <c r="I238" s="128"/>
    </row>
    <row r="239" spans="6:9" x14ac:dyDescent="0.25">
      <c r="F239" s="128"/>
      <c r="G239" s="128"/>
      <c r="H239" s="128"/>
      <c r="I239" s="128"/>
    </row>
    <row r="240" spans="6:9" x14ac:dyDescent="0.25">
      <c r="F240" s="128"/>
      <c r="G240" s="128"/>
      <c r="H240" s="128"/>
      <c r="I240" s="128"/>
    </row>
    <row r="241" spans="6:9" x14ac:dyDescent="0.25">
      <c r="F241" s="128"/>
      <c r="G241" s="128"/>
      <c r="H241" s="128"/>
      <c r="I241" s="128"/>
    </row>
    <row r="242" spans="6:9" x14ac:dyDescent="0.25">
      <c r="F242" s="128"/>
      <c r="G242" s="128"/>
      <c r="H242" s="128"/>
      <c r="I242" s="128"/>
    </row>
    <row r="243" spans="6:9" x14ac:dyDescent="0.25">
      <c r="F243" s="128"/>
      <c r="G243" s="128"/>
      <c r="H243" s="128"/>
      <c r="I243" s="128"/>
    </row>
    <row r="244" spans="6:9" x14ac:dyDescent="0.25">
      <c r="F244" s="128"/>
      <c r="G244" s="128"/>
      <c r="H244" s="128"/>
      <c r="I244" s="128"/>
    </row>
    <row r="245" spans="6:9" x14ac:dyDescent="0.25">
      <c r="F245" s="128"/>
      <c r="G245" s="128"/>
      <c r="H245" s="128"/>
      <c r="I245" s="128"/>
    </row>
    <row r="246" spans="6:9" x14ac:dyDescent="0.25">
      <c r="F246" s="128"/>
      <c r="G246" s="128"/>
      <c r="H246" s="128"/>
      <c r="I246" s="128"/>
    </row>
    <row r="247" spans="6:9" x14ac:dyDescent="0.25">
      <c r="F247" s="128"/>
      <c r="G247" s="128"/>
      <c r="H247" s="128"/>
      <c r="I247" s="128"/>
    </row>
    <row r="248" spans="6:9" x14ac:dyDescent="0.25">
      <c r="F248" s="128"/>
      <c r="G248" s="128"/>
      <c r="H248" s="128"/>
      <c r="I248" s="128"/>
    </row>
    <row r="249" spans="6:9" x14ac:dyDescent="0.25">
      <c r="F249" s="128"/>
      <c r="G249" s="128"/>
      <c r="H249" s="128"/>
      <c r="I249" s="128"/>
    </row>
    <row r="250" spans="6:9" x14ac:dyDescent="0.25">
      <c r="F250" s="128"/>
      <c r="G250" s="128"/>
      <c r="H250" s="128"/>
      <c r="I250" s="128"/>
    </row>
    <row r="251" spans="6:9" x14ac:dyDescent="0.25">
      <c r="F251" s="128"/>
      <c r="G251" s="128"/>
      <c r="H251" s="128"/>
      <c r="I251" s="128"/>
    </row>
    <row r="252" spans="6:9" x14ac:dyDescent="0.25">
      <c r="F252" s="128"/>
      <c r="G252" s="128"/>
      <c r="H252" s="128"/>
      <c r="I252" s="128"/>
    </row>
    <row r="253" spans="6:9" x14ac:dyDescent="0.25">
      <c r="F253" s="128"/>
      <c r="G253" s="128"/>
      <c r="H253" s="128"/>
      <c r="I253" s="128"/>
    </row>
  </sheetData>
  <mergeCells count="49">
    <mergeCell ref="AE11:AN11"/>
    <mergeCell ref="C186:E186"/>
    <mergeCell ref="C187:C189"/>
    <mergeCell ref="C191:C193"/>
    <mergeCell ref="C195:C197"/>
    <mergeCell ref="C150:E150"/>
    <mergeCell ref="C151:C153"/>
    <mergeCell ref="C155:C157"/>
    <mergeCell ref="C159:C161"/>
    <mergeCell ref="C163:C165"/>
    <mergeCell ref="C66:C68"/>
    <mergeCell ref="C70:C72"/>
    <mergeCell ref="C78:C80"/>
    <mergeCell ref="C47:C49"/>
    <mergeCell ref="C51:C53"/>
    <mergeCell ref="C55:C57"/>
    <mergeCell ref="C199:C201"/>
    <mergeCell ref="C173:C175"/>
    <mergeCell ref="C177:C179"/>
    <mergeCell ref="C181:C183"/>
    <mergeCell ref="C168:E168"/>
    <mergeCell ref="C169:C171"/>
    <mergeCell ref="D23:D25"/>
    <mergeCell ref="D26:D28"/>
    <mergeCell ref="C30:C35"/>
    <mergeCell ref="D30:D32"/>
    <mergeCell ref="D33:D35"/>
    <mergeCell ref="C59:C61"/>
    <mergeCell ref="L3:U9"/>
    <mergeCell ref="C131:C133"/>
    <mergeCell ref="C135:C137"/>
    <mergeCell ref="C139:C141"/>
    <mergeCell ref="C88:C90"/>
    <mergeCell ref="C92:C94"/>
    <mergeCell ref="C37:C42"/>
    <mergeCell ref="D37:D39"/>
    <mergeCell ref="D40:D42"/>
    <mergeCell ref="C74:C76"/>
    <mergeCell ref="C84:C86"/>
    <mergeCell ref="C16:C21"/>
    <mergeCell ref="D16:D18"/>
    <mergeCell ref="D19:D21"/>
    <mergeCell ref="C23:C28"/>
    <mergeCell ref="C143:C145"/>
    <mergeCell ref="C96:C98"/>
    <mergeCell ref="C104:C106"/>
    <mergeCell ref="C108:C110"/>
    <mergeCell ref="C112:C114"/>
    <mergeCell ref="C116:C118"/>
  </mergeCells>
  <pageMargins left="0.7" right="0.7" top="0.75" bottom="0.75" header="0.3" footer="0.3"/>
  <pageSetup paperSize="9" orientation="portrait"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legacyDrawing r:id="rId3"/>
  <oleObjects>
    <mc:AlternateContent xmlns:mc="http://schemas.openxmlformats.org/markup-compatibility/2006">
      <mc:Choice Requires="x14">
        <oleObject progId="Equation.3" shapeId="1026" r:id="rId4">
          <objectPr defaultSize="0" autoPict="0" r:id="rId5">
            <anchor moveWithCells="1">
              <from>
                <xdr:col>10</xdr:col>
                <xdr:colOff>9525</xdr:colOff>
                <xdr:row>149</xdr:row>
                <xdr:rowOff>95250</xdr:rowOff>
              </from>
              <to>
                <xdr:col>13</xdr:col>
                <xdr:colOff>142875</xdr:colOff>
                <xdr:row>151</xdr:row>
                <xdr:rowOff>66675</xdr:rowOff>
              </to>
            </anchor>
          </objectPr>
        </oleObject>
      </mc:Choice>
      <mc:Fallback>
        <oleObject progId="Equation.3" shapeId="1026" r:id="rId4"/>
      </mc:Fallback>
    </mc:AlternateContent>
    <mc:AlternateContent xmlns:mc="http://schemas.openxmlformats.org/markup-compatibility/2006">
      <mc:Choice Requires="x14">
        <oleObject progId="Equation.3" shapeId="1027" r:id="rId6">
          <objectPr defaultSize="0" autoPict="0" r:id="rId7">
            <anchor moveWithCells="1">
              <from>
                <xdr:col>10</xdr:col>
                <xdr:colOff>0</xdr:colOff>
                <xdr:row>167</xdr:row>
                <xdr:rowOff>171450</xdr:rowOff>
              </from>
              <to>
                <xdr:col>13</xdr:col>
                <xdr:colOff>142875</xdr:colOff>
                <xdr:row>169</xdr:row>
                <xdr:rowOff>200025</xdr:rowOff>
              </to>
            </anchor>
          </objectPr>
        </oleObject>
      </mc:Choice>
      <mc:Fallback>
        <oleObject progId="Equation.3" shapeId="1027" r:id="rId6"/>
      </mc:Fallback>
    </mc:AlternateContent>
    <mc:AlternateContent xmlns:mc="http://schemas.openxmlformats.org/markup-compatibility/2006">
      <mc:Choice Requires="x14">
        <oleObject progId="Equation.3" shapeId="1028" r:id="rId8">
          <objectPr defaultSize="0" autoPict="0" r:id="rId9">
            <anchor moveWithCells="1">
              <from>
                <xdr:col>10</xdr:col>
                <xdr:colOff>38100</xdr:colOff>
                <xdr:row>185</xdr:row>
                <xdr:rowOff>38100</xdr:rowOff>
              </from>
              <to>
                <xdr:col>13</xdr:col>
                <xdr:colOff>266700</xdr:colOff>
                <xdr:row>185</xdr:row>
                <xdr:rowOff>533400</xdr:rowOff>
              </to>
            </anchor>
          </objectPr>
        </oleObject>
      </mc:Choice>
      <mc:Fallback>
        <oleObject progId="Equation.3" shapeId="1028" r:id="rId8"/>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S20"/>
  <sheetViews>
    <sheetView showGridLines="0" tabSelected="1" workbookViewId="0">
      <selection activeCell="G23" sqref="G23"/>
    </sheetView>
  </sheetViews>
  <sheetFormatPr defaultRowHeight="15" x14ac:dyDescent="0.25"/>
  <cols>
    <col min="1" max="2" width="1.7109375" customWidth="1"/>
    <col min="3" max="3" width="14.5703125" customWidth="1"/>
    <col min="4" max="4" width="21.28515625" customWidth="1"/>
    <col min="5" max="5" width="11.5703125" customWidth="1"/>
    <col min="6" max="9" width="10.28515625" customWidth="1"/>
    <col min="10" max="10" width="2.42578125" customWidth="1"/>
    <col min="15" max="15" width="2.28515625" customWidth="1"/>
  </cols>
  <sheetData>
    <row r="2" spans="3:19" ht="16.5" thickBot="1" x14ac:dyDescent="0.3">
      <c r="C2" s="165" t="s">
        <v>86</v>
      </c>
      <c r="D2" s="166"/>
      <c r="E2" s="166"/>
      <c r="F2" s="199" t="s">
        <v>57</v>
      </c>
      <c r="G2" s="199"/>
      <c r="H2" s="199"/>
      <c r="I2" s="199"/>
      <c r="J2" s="166"/>
      <c r="K2" s="203" t="s">
        <v>72</v>
      </c>
      <c r="L2" s="203"/>
      <c r="M2" s="203"/>
      <c r="N2" s="203"/>
      <c r="O2" s="166"/>
      <c r="P2" s="167" t="s">
        <v>81</v>
      </c>
      <c r="Q2" s="166"/>
      <c r="R2" s="166"/>
      <c r="S2" s="166"/>
    </row>
    <row r="3" spans="3:19" ht="61.5" customHeight="1" thickBot="1" x14ac:dyDescent="0.3">
      <c r="C3" s="145"/>
      <c r="D3" s="145"/>
      <c r="E3" s="145"/>
      <c r="F3" s="200" t="s">
        <v>100</v>
      </c>
      <c r="G3" s="201"/>
      <c r="H3" s="201"/>
      <c r="I3" s="202"/>
      <c r="J3" s="145"/>
      <c r="K3" s="200" t="s">
        <v>78</v>
      </c>
      <c r="L3" s="201"/>
      <c r="M3" s="201"/>
      <c r="N3" s="202"/>
      <c r="O3" s="145"/>
      <c r="P3" s="200" t="s">
        <v>87</v>
      </c>
      <c r="Q3" s="201"/>
      <c r="R3" s="201"/>
      <c r="S3" s="202"/>
    </row>
    <row r="4" spans="3:19" s="141" customFormat="1" ht="15.75" thickBot="1" x14ac:dyDescent="0.3">
      <c r="C4" s="146"/>
      <c r="D4" s="146"/>
      <c r="E4" s="146"/>
      <c r="F4" s="138">
        <v>2020</v>
      </c>
      <c r="G4" s="139">
        <v>2030</v>
      </c>
      <c r="H4" s="139">
        <v>2040</v>
      </c>
      <c r="I4" s="140">
        <v>2050</v>
      </c>
      <c r="J4" s="146"/>
      <c r="K4" s="138">
        <v>2020</v>
      </c>
      <c r="L4" s="139">
        <v>2030</v>
      </c>
      <c r="M4" s="139">
        <v>2040</v>
      </c>
      <c r="N4" s="140">
        <v>2050</v>
      </c>
      <c r="O4" s="146"/>
      <c r="P4" s="138">
        <v>2020</v>
      </c>
      <c r="Q4" s="139">
        <v>2030</v>
      </c>
      <c r="R4" s="139">
        <v>2040</v>
      </c>
      <c r="S4" s="140">
        <v>2050</v>
      </c>
    </row>
    <row r="5" spans="3:19" x14ac:dyDescent="0.25">
      <c r="C5" s="195" t="s">
        <v>25</v>
      </c>
      <c r="D5" s="117" t="s">
        <v>34</v>
      </c>
      <c r="E5" s="119" t="s">
        <v>62</v>
      </c>
      <c r="F5" s="122">
        <f>'NPV Calc'!F151</f>
        <v>0</v>
      </c>
      <c r="G5" s="122">
        <f>'NPV Calc'!G151</f>
        <v>0</v>
      </c>
      <c r="H5" s="122">
        <f>'NPV Calc'!H151</f>
        <v>0</v>
      </c>
      <c r="I5" s="123">
        <f>'NPV Calc'!I151</f>
        <v>0</v>
      </c>
      <c r="J5" s="145"/>
      <c r="K5" s="142">
        <f>'NPV Calc'!F169</f>
        <v>0</v>
      </c>
      <c r="L5" s="122">
        <f>'NPV Calc'!G169</f>
        <v>0</v>
      </c>
      <c r="M5" s="122">
        <f>'NPV Calc'!H169</f>
        <v>0</v>
      </c>
      <c r="N5" s="123">
        <f>'NPV Calc'!I169</f>
        <v>0</v>
      </c>
      <c r="O5" s="145"/>
      <c r="P5" s="142">
        <f>'NPV Calc'!F187</f>
        <v>0</v>
      </c>
      <c r="Q5" s="122">
        <f>'NPV Calc'!G187</f>
        <v>0</v>
      </c>
      <c r="R5" s="122">
        <f>'NPV Calc'!H187</f>
        <v>0</v>
      </c>
      <c r="S5" s="123">
        <f>'NPV Calc'!I187</f>
        <v>0</v>
      </c>
    </row>
    <row r="6" spans="3:19" x14ac:dyDescent="0.25">
      <c r="C6" s="196"/>
      <c r="D6" s="116" t="s">
        <v>85</v>
      </c>
      <c r="E6" s="120" t="s">
        <v>62</v>
      </c>
      <c r="F6" s="124">
        <f>'NPV Calc'!F152</f>
        <v>9.7613113328161241</v>
      </c>
      <c r="G6" s="124">
        <f>'NPV Calc'!G152</f>
        <v>93.047142792029874</v>
      </c>
      <c r="H6" s="124">
        <f>'NPV Calc'!H152</f>
        <v>220.26058361246723</v>
      </c>
      <c r="I6" s="125">
        <f>'NPV Calc'!I152</f>
        <v>313.22356140269096</v>
      </c>
      <c r="J6" s="145"/>
      <c r="K6" s="143">
        <f>'NPV Calc'!F170</f>
        <v>4.8996942752456301</v>
      </c>
      <c r="L6" s="124">
        <f>'NPV Calc'!G170</f>
        <v>4.8996942752456301</v>
      </c>
      <c r="M6" s="124">
        <f>'NPV Calc'!H170</f>
        <v>4.8996942752456301</v>
      </c>
      <c r="N6" s="125">
        <f>'NPV Calc'!I170</f>
        <v>4.8996942752456301</v>
      </c>
      <c r="O6" s="145"/>
      <c r="P6" s="143">
        <f>'NPV Calc'!F188</f>
        <v>4.861617057570494</v>
      </c>
      <c r="Q6" s="124">
        <f>'NPV Calc'!G188</f>
        <v>88.147448516784237</v>
      </c>
      <c r="R6" s="124">
        <f>'NPV Calc'!H188</f>
        <v>215.36088933722161</v>
      </c>
      <c r="S6" s="125">
        <f>'NPV Calc'!I188</f>
        <v>308.32386712744534</v>
      </c>
    </row>
    <row r="7" spans="3:19" ht="15.75" thickBot="1" x14ac:dyDescent="0.3">
      <c r="C7" s="197"/>
      <c r="D7" s="118" t="s">
        <v>39</v>
      </c>
      <c r="E7" s="121" t="s">
        <v>62</v>
      </c>
      <c r="F7" s="126">
        <f>'NPV Calc'!F153</f>
        <v>9.7613113328161241</v>
      </c>
      <c r="G7" s="126">
        <f>'NPV Calc'!G153</f>
        <v>93.047142792029874</v>
      </c>
      <c r="H7" s="126">
        <f>'NPV Calc'!H153</f>
        <v>220.26058361246723</v>
      </c>
      <c r="I7" s="127">
        <f>'NPV Calc'!I153</f>
        <v>313.22356140269096</v>
      </c>
      <c r="J7" s="145"/>
      <c r="K7" s="144">
        <f>'NPV Calc'!F171</f>
        <v>4.8996942752456301</v>
      </c>
      <c r="L7" s="126">
        <f>'NPV Calc'!G171</f>
        <v>4.8996942752456301</v>
      </c>
      <c r="M7" s="126">
        <f>'NPV Calc'!H171</f>
        <v>4.8996942752456301</v>
      </c>
      <c r="N7" s="127">
        <f>'NPV Calc'!I171</f>
        <v>4.8996942752456301</v>
      </c>
      <c r="O7" s="145"/>
      <c r="P7" s="144">
        <f>'NPV Calc'!F189</f>
        <v>4.861617057570494</v>
      </c>
      <c r="Q7" s="126">
        <f>'NPV Calc'!G189</f>
        <v>88.147448516784237</v>
      </c>
      <c r="R7" s="126">
        <f>'NPV Calc'!H189</f>
        <v>215.36088933722161</v>
      </c>
      <c r="S7" s="127">
        <f>'NPV Calc'!I189</f>
        <v>308.32386712744534</v>
      </c>
    </row>
    <row r="8" spans="3:19" ht="15.75" thickBot="1" x14ac:dyDescent="0.3">
      <c r="C8" s="145"/>
      <c r="D8" s="145"/>
      <c r="E8" s="145"/>
      <c r="F8" s="147"/>
      <c r="G8" s="147"/>
      <c r="H8" s="147"/>
      <c r="I8" s="147"/>
      <c r="J8" s="145"/>
      <c r="K8" s="147"/>
      <c r="L8" s="147"/>
      <c r="M8" s="147"/>
      <c r="N8" s="147"/>
      <c r="O8" s="145"/>
      <c r="P8" s="147"/>
      <c r="Q8" s="147"/>
      <c r="R8" s="147"/>
      <c r="S8" s="147"/>
    </row>
    <row r="9" spans="3:19" x14ac:dyDescent="0.25">
      <c r="C9" s="195" t="s">
        <v>28</v>
      </c>
      <c r="D9" s="117" t="s">
        <v>34</v>
      </c>
      <c r="E9" s="119" t="s">
        <v>62</v>
      </c>
      <c r="F9" s="122">
        <f>'NPV Calc'!F155</f>
        <v>0</v>
      </c>
      <c r="G9" s="122">
        <f>'NPV Calc'!G155</f>
        <v>0</v>
      </c>
      <c r="H9" s="122">
        <f>'NPV Calc'!H155</f>
        <v>0</v>
      </c>
      <c r="I9" s="123">
        <f>'NPV Calc'!I155</f>
        <v>0</v>
      </c>
      <c r="J9" s="145"/>
      <c r="K9" s="142">
        <f>'NPV Calc'!F173</f>
        <v>0</v>
      </c>
      <c r="L9" s="122">
        <f>'NPV Calc'!G173</f>
        <v>0</v>
      </c>
      <c r="M9" s="122">
        <f>'NPV Calc'!H173</f>
        <v>0</v>
      </c>
      <c r="N9" s="123">
        <f>'NPV Calc'!I173</f>
        <v>0</v>
      </c>
      <c r="O9" s="145"/>
      <c r="P9" s="142">
        <f>'NPV Calc'!F191</f>
        <v>0</v>
      </c>
      <c r="Q9" s="122">
        <f>'NPV Calc'!G191</f>
        <v>0</v>
      </c>
      <c r="R9" s="122">
        <f>'NPV Calc'!H191</f>
        <v>0</v>
      </c>
      <c r="S9" s="123">
        <f>'NPV Calc'!I191</f>
        <v>0</v>
      </c>
    </row>
    <row r="10" spans="3:19" x14ac:dyDescent="0.25">
      <c r="C10" s="196"/>
      <c r="D10" s="116" t="s">
        <v>85</v>
      </c>
      <c r="E10" s="120" t="s">
        <v>62</v>
      </c>
      <c r="F10" s="124">
        <f>'NPV Calc'!F156</f>
        <v>6.4696598353927568</v>
      </c>
      <c r="G10" s="124">
        <f>'NPV Calc'!G156</f>
        <v>49.444638124720498</v>
      </c>
      <c r="H10" s="124">
        <f>'NPV Calc'!H156</f>
        <v>118.75503661181011</v>
      </c>
      <c r="I10" s="125">
        <f>'NPV Calc'!I156</f>
        <v>172.82234585579829</v>
      </c>
      <c r="J10" s="145"/>
      <c r="K10" s="143">
        <f>'NPV Calc'!F174</f>
        <v>5</v>
      </c>
      <c r="L10" s="124">
        <f>'NPV Calc'!G174</f>
        <v>5</v>
      </c>
      <c r="M10" s="124">
        <f>'NPV Calc'!H174</f>
        <v>5</v>
      </c>
      <c r="N10" s="125">
        <f>'NPV Calc'!I174</f>
        <v>5</v>
      </c>
      <c r="O10" s="145"/>
      <c r="P10" s="143">
        <f>'NPV Calc'!F192</f>
        <v>1.4696598353927568</v>
      </c>
      <c r="Q10" s="124">
        <f>'NPV Calc'!G192</f>
        <v>44.444638124720498</v>
      </c>
      <c r="R10" s="124">
        <f>'NPV Calc'!H192</f>
        <v>113.75503661181011</v>
      </c>
      <c r="S10" s="125">
        <f>'NPV Calc'!I192</f>
        <v>167.82234585579829</v>
      </c>
    </row>
    <row r="11" spans="3:19" ht="15.75" thickBot="1" x14ac:dyDescent="0.3">
      <c r="C11" s="197"/>
      <c r="D11" s="118" t="s">
        <v>39</v>
      </c>
      <c r="E11" s="121" t="s">
        <v>62</v>
      </c>
      <c r="F11" s="126">
        <f>'NPV Calc'!F157</f>
        <v>6.4696598353927568</v>
      </c>
      <c r="G11" s="126">
        <f>'NPV Calc'!G157</f>
        <v>49.444638124720498</v>
      </c>
      <c r="H11" s="126">
        <f>'NPV Calc'!H157</f>
        <v>118.75503661181011</v>
      </c>
      <c r="I11" s="127">
        <f>'NPV Calc'!I157</f>
        <v>172.82234585579829</v>
      </c>
      <c r="J11" s="145"/>
      <c r="K11" s="144">
        <f>'NPV Calc'!F175</f>
        <v>5</v>
      </c>
      <c r="L11" s="126">
        <f>'NPV Calc'!G175</f>
        <v>5</v>
      </c>
      <c r="M11" s="126">
        <f>'NPV Calc'!H175</f>
        <v>5</v>
      </c>
      <c r="N11" s="127">
        <f>'NPV Calc'!I175</f>
        <v>5</v>
      </c>
      <c r="O11" s="145"/>
      <c r="P11" s="144">
        <f>'NPV Calc'!F193</f>
        <v>1.4696598353927568</v>
      </c>
      <c r="Q11" s="126">
        <f>'NPV Calc'!G193</f>
        <v>44.444638124720498</v>
      </c>
      <c r="R11" s="126">
        <f>'NPV Calc'!H193</f>
        <v>113.75503661181011</v>
      </c>
      <c r="S11" s="127">
        <f>'NPV Calc'!I193</f>
        <v>167.82234585579829</v>
      </c>
    </row>
    <row r="12" spans="3:19" ht="15.75" thickBot="1" x14ac:dyDescent="0.3">
      <c r="C12" s="145"/>
      <c r="D12" s="145"/>
      <c r="E12" s="145"/>
      <c r="F12" s="147"/>
      <c r="G12" s="147"/>
      <c r="H12" s="147"/>
      <c r="I12" s="147"/>
      <c r="J12" s="145"/>
      <c r="K12" s="147"/>
      <c r="L12" s="147"/>
      <c r="M12" s="147"/>
      <c r="N12" s="147"/>
      <c r="O12" s="145"/>
      <c r="P12" s="147"/>
      <c r="Q12" s="147"/>
      <c r="R12" s="147"/>
      <c r="S12" s="147"/>
    </row>
    <row r="13" spans="3:19" x14ac:dyDescent="0.25">
      <c r="C13" s="195" t="s">
        <v>29</v>
      </c>
      <c r="D13" s="117" t="s">
        <v>34</v>
      </c>
      <c r="E13" s="119" t="s">
        <v>62</v>
      </c>
      <c r="F13" s="122">
        <f>'NPV Calc'!F159</f>
        <v>0</v>
      </c>
      <c r="G13" s="122">
        <f>'NPV Calc'!G159</f>
        <v>248.10019799596739</v>
      </c>
      <c r="H13" s="122">
        <f>'NPV Calc'!H159</f>
        <v>642.03281391665917</v>
      </c>
      <c r="I13" s="123">
        <f>'NPV Calc'!I159</f>
        <v>925.71796321714737</v>
      </c>
      <c r="J13" s="145"/>
      <c r="K13" s="142">
        <f>'NPV Calc'!F177</f>
        <v>4.587149067536445</v>
      </c>
      <c r="L13" s="122">
        <f>'NPV Calc'!G177</f>
        <v>4.587149067536445</v>
      </c>
      <c r="M13" s="122">
        <f>'NPV Calc'!H177</f>
        <v>4.587149067536445</v>
      </c>
      <c r="N13" s="123">
        <f>'NPV Calc'!I177</f>
        <v>4.587149067536445</v>
      </c>
      <c r="O13" s="145"/>
      <c r="P13" s="142">
        <f>'NPV Calc'!F195</f>
        <v>-4.587149067536445</v>
      </c>
      <c r="Q13" s="122">
        <f>'NPV Calc'!G195</f>
        <v>243.51304892843095</v>
      </c>
      <c r="R13" s="122">
        <f>'NPV Calc'!H195</f>
        <v>637.44566484912275</v>
      </c>
      <c r="S13" s="123">
        <f>'NPV Calc'!I195</f>
        <v>921.13081414961096</v>
      </c>
    </row>
    <row r="14" spans="3:19" x14ac:dyDescent="0.25">
      <c r="C14" s="196"/>
      <c r="D14" s="116" t="s">
        <v>85</v>
      </c>
      <c r="E14" s="120" t="s">
        <v>62</v>
      </c>
      <c r="F14" s="124">
        <f>'NPV Calc'!F160</f>
        <v>3.4083095879847951</v>
      </c>
      <c r="G14" s="124">
        <f>'NPV Calc'!G160</f>
        <v>11.494953264922394</v>
      </c>
      <c r="H14" s="124">
        <f>'NPV Calc'!H160</f>
        <v>17.30754899968802</v>
      </c>
      <c r="I14" s="125">
        <f>'NPV Calc'!I160</f>
        <v>21.491992551151899</v>
      </c>
      <c r="J14" s="145"/>
      <c r="K14" s="143">
        <f>'NPV Calc'!F178</f>
        <v>0.31254520770918504</v>
      </c>
      <c r="L14" s="124">
        <f>'NPV Calc'!G178</f>
        <v>0.31254520770918504</v>
      </c>
      <c r="M14" s="124">
        <f>'NPV Calc'!H178</f>
        <v>0.31254520770918504</v>
      </c>
      <c r="N14" s="125">
        <f>'NPV Calc'!I178</f>
        <v>0.31254520770918504</v>
      </c>
      <c r="O14" s="145"/>
      <c r="P14" s="143">
        <f>'NPV Calc'!F196</f>
        <v>3.0957643802756101</v>
      </c>
      <c r="Q14" s="124">
        <f>'NPV Calc'!G196</f>
        <v>11.182408057213209</v>
      </c>
      <c r="R14" s="124">
        <f>'NPV Calc'!H196</f>
        <v>16.995003791978835</v>
      </c>
      <c r="S14" s="125">
        <f>'NPV Calc'!I196</f>
        <v>21.179447343442714</v>
      </c>
    </row>
    <row r="15" spans="3:19" ht="15.75" thickBot="1" x14ac:dyDescent="0.3">
      <c r="C15" s="197"/>
      <c r="D15" s="118" t="s">
        <v>39</v>
      </c>
      <c r="E15" s="121" t="s">
        <v>62</v>
      </c>
      <c r="F15" s="126">
        <f>'NPV Calc'!F161</f>
        <v>3.4083095879847951</v>
      </c>
      <c r="G15" s="126">
        <f>'NPV Calc'!G161</f>
        <v>259.59515126088979</v>
      </c>
      <c r="H15" s="126">
        <f>'NPV Calc'!H161</f>
        <v>659.3403629163472</v>
      </c>
      <c r="I15" s="127">
        <f>'NPV Calc'!I161</f>
        <v>947.20995576829932</v>
      </c>
      <c r="J15" s="145"/>
      <c r="K15" s="144">
        <f>'NPV Calc'!F179</f>
        <v>4.8996942752456301</v>
      </c>
      <c r="L15" s="126">
        <f>'NPV Calc'!G179</f>
        <v>4.8996942752456301</v>
      </c>
      <c r="M15" s="126">
        <f>'NPV Calc'!H179</f>
        <v>4.8996942752456301</v>
      </c>
      <c r="N15" s="127">
        <f>'NPV Calc'!I179</f>
        <v>4.8996942752456301</v>
      </c>
      <c r="O15" s="145"/>
      <c r="P15" s="144">
        <f>'NPV Calc'!F197</f>
        <v>-1.491384687260835</v>
      </c>
      <c r="Q15" s="126">
        <f>'NPV Calc'!G197</f>
        <v>254.69545698564417</v>
      </c>
      <c r="R15" s="126">
        <f>'NPV Calc'!H197</f>
        <v>654.44066864110164</v>
      </c>
      <c r="S15" s="127">
        <f>'NPV Calc'!I197</f>
        <v>942.31026149305364</v>
      </c>
    </row>
    <row r="16" spans="3:19" ht="15.75" thickBot="1" x14ac:dyDescent="0.3">
      <c r="C16" s="145"/>
      <c r="D16" s="145"/>
      <c r="E16" s="145"/>
      <c r="F16" s="147"/>
      <c r="G16" s="147"/>
      <c r="H16" s="147"/>
      <c r="I16" s="147"/>
      <c r="J16" s="145"/>
      <c r="K16" s="147"/>
      <c r="L16" s="147"/>
      <c r="M16" s="147"/>
      <c r="N16" s="147"/>
      <c r="O16" s="145"/>
      <c r="P16" s="147"/>
      <c r="Q16" s="147"/>
      <c r="R16" s="147"/>
      <c r="S16" s="147"/>
    </row>
    <row r="17" spans="3:19" x14ac:dyDescent="0.25">
      <c r="C17" s="195" t="s">
        <v>30</v>
      </c>
      <c r="D17" s="117" t="s">
        <v>34</v>
      </c>
      <c r="E17" s="119" t="s">
        <v>62</v>
      </c>
      <c r="F17" s="122">
        <f>'NPV Calc'!F163</f>
        <v>0</v>
      </c>
      <c r="G17" s="122">
        <f>'NPV Calc'!G163</f>
        <v>529.38371618366693</v>
      </c>
      <c r="H17" s="122">
        <f>'NPV Calc'!H163</f>
        <v>1410.2747923916334</v>
      </c>
      <c r="I17" s="123">
        <f>'NPV Calc'!I163</f>
        <v>2065.6301988353989</v>
      </c>
      <c r="J17" s="145"/>
      <c r="K17" s="142">
        <f>'NPV Calc'!F181</f>
        <v>4.4804973479351382</v>
      </c>
      <c r="L17" s="122">
        <f>'NPV Calc'!G181</f>
        <v>4.4804973479351382</v>
      </c>
      <c r="M17" s="122">
        <f>'NPV Calc'!H181</f>
        <v>4.4804973479351382</v>
      </c>
      <c r="N17" s="123">
        <f>'NPV Calc'!I181</f>
        <v>4.4804973479351382</v>
      </c>
      <c r="O17" s="145"/>
      <c r="P17" s="142">
        <f>'NPV Calc'!F199</f>
        <v>-4.4804973479351382</v>
      </c>
      <c r="Q17" s="122">
        <f>'NPV Calc'!G199</f>
        <v>524.90321883573176</v>
      </c>
      <c r="R17" s="122">
        <f>'NPV Calc'!H199</f>
        <v>1405.7942950436982</v>
      </c>
      <c r="S17" s="123">
        <f>'NPV Calc'!I199</f>
        <v>2061.149701487464</v>
      </c>
    </row>
    <row r="18" spans="3:19" x14ac:dyDescent="0.25">
      <c r="C18" s="196"/>
      <c r="D18" s="116" t="s">
        <v>85</v>
      </c>
      <c r="E18" s="120" t="s">
        <v>62</v>
      </c>
      <c r="F18" s="124">
        <f>'NPV Calc'!F164</f>
        <v>6.1557574822100243</v>
      </c>
      <c r="G18" s="124">
        <f>'NPV Calc'!G164</f>
        <v>45.260577735451676</v>
      </c>
      <c r="H18" s="124">
        <f>'NPV Calc'!H164</f>
        <v>102.60298150599014</v>
      </c>
      <c r="I18" s="125">
        <f>'NPV Calc'!I164</f>
        <v>147.99155699881177</v>
      </c>
      <c r="J18" s="145"/>
      <c r="K18" s="143">
        <f>'NPV Calc'!F182</f>
        <v>0.41919692731049218</v>
      </c>
      <c r="L18" s="124">
        <f>'NPV Calc'!G182</f>
        <v>0.41919692731049218</v>
      </c>
      <c r="M18" s="124">
        <f>'NPV Calc'!H182</f>
        <v>0.41919692731049218</v>
      </c>
      <c r="N18" s="125">
        <f>'NPV Calc'!I182</f>
        <v>0.41919692731049218</v>
      </c>
      <c r="O18" s="145"/>
      <c r="P18" s="143">
        <f>'NPV Calc'!F200</f>
        <v>5.7365605548995324</v>
      </c>
      <c r="Q18" s="124">
        <f>'NPV Calc'!G200</f>
        <v>44.841380808141182</v>
      </c>
      <c r="R18" s="124">
        <f>'NPV Calc'!H200</f>
        <v>102.18378457867965</v>
      </c>
      <c r="S18" s="125">
        <f>'NPV Calc'!I200</f>
        <v>147.57236007150129</v>
      </c>
    </row>
    <row r="19" spans="3:19" ht="15.75" thickBot="1" x14ac:dyDescent="0.3">
      <c r="C19" s="197"/>
      <c r="D19" s="118" t="s">
        <v>39</v>
      </c>
      <c r="E19" s="121" t="s">
        <v>62</v>
      </c>
      <c r="F19" s="126">
        <f>'NPV Calc'!F165</f>
        <v>6.1557574822100243</v>
      </c>
      <c r="G19" s="126">
        <f>'NPV Calc'!G165</f>
        <v>574.64429391911858</v>
      </c>
      <c r="H19" s="126">
        <f>'NPV Calc'!H165</f>
        <v>1512.8777738976235</v>
      </c>
      <c r="I19" s="127">
        <f>'NPV Calc'!I165</f>
        <v>2213.6217558342105</v>
      </c>
      <c r="J19" s="145"/>
      <c r="K19" s="144">
        <f>'NPV Calc'!F183</f>
        <v>4.8996942752456301</v>
      </c>
      <c r="L19" s="126">
        <f>'NPV Calc'!G183</f>
        <v>4.8996942752456301</v>
      </c>
      <c r="M19" s="126">
        <f>'NPV Calc'!H183</f>
        <v>4.8996942752456301</v>
      </c>
      <c r="N19" s="127">
        <f>'NPV Calc'!I183</f>
        <v>4.8996942752456301</v>
      </c>
      <c r="O19" s="145"/>
      <c r="P19" s="144">
        <f>'NPV Calc'!F201</f>
        <v>1.2560632069643942</v>
      </c>
      <c r="Q19" s="126">
        <f>'NPV Calc'!G201</f>
        <v>569.7445996438729</v>
      </c>
      <c r="R19" s="126">
        <f>'NPV Calc'!H201</f>
        <v>1507.9780796223779</v>
      </c>
      <c r="S19" s="127">
        <f>'NPV Calc'!I201</f>
        <v>2208.7220615589654</v>
      </c>
    </row>
    <row r="20" spans="3:19" x14ac:dyDescent="0.25">
      <c r="C20" s="145"/>
      <c r="D20" s="145"/>
      <c r="E20" s="145"/>
      <c r="F20" s="145"/>
      <c r="G20" s="145"/>
      <c r="H20" s="145"/>
      <c r="I20" s="145"/>
      <c r="J20" s="145"/>
      <c r="K20" s="145"/>
      <c r="L20" s="145"/>
      <c r="M20" s="145"/>
      <c r="N20" s="145"/>
      <c r="O20" s="145"/>
      <c r="P20" s="145"/>
      <c r="Q20" s="145"/>
      <c r="R20" s="145"/>
      <c r="S20" s="145"/>
    </row>
  </sheetData>
  <mergeCells count="9">
    <mergeCell ref="K3:N3"/>
    <mergeCell ref="K2:N2"/>
    <mergeCell ref="P3:S3"/>
    <mergeCell ref="C5:C7"/>
    <mergeCell ref="C9:C11"/>
    <mergeCell ref="C13:C15"/>
    <mergeCell ref="C17:C19"/>
    <mergeCell ref="F2:I2"/>
    <mergeCell ref="F3:I3"/>
  </mergeCells>
  <pageMargins left="0.70866141732283472" right="0.70866141732283472" top="0.74803149606299213" bottom="0.74803149606299213" header="0.31496062992125984" footer="0.31496062992125984"/>
  <pageSetup paperSize="9" scale="77" orientation="landscape" r:id="rId1"/>
  <headerFooter>
    <oddHeader>&amp;L&amp;Z&amp;F&amp;C&amp;"Verdana,Regular"&amp;10&amp;K000000Internal Only</oddHeader>
    <oddFooter>&amp;L&amp;A&amp;RPrinted &amp;D  &amp;T&amp;C&amp;"Verdana,Regular"&amp;10&amp;K000000Internal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sisl xmlns:xsi="http://www.w3.org/2001/XMLSchema-instance" xmlns:xsd="http://www.w3.org/2001/XMLSchema" xmlns="http://www.boldonjames.com/2008/01/sie/internal/label" sislVersion="0" policy="973096ae-7329-4b3b-9368-47aeba6959e1">
  <element uid="id_classification_nonbusiness" value=""/>
  <element uid="eaadb568-f939-47e9-ab90-f00bdd47735e" value=""/>
</sisl>
</file>

<file path=customXml/item2.xml><?xml version="1.0" encoding="utf-8"?>
<?mso-contentType ?>
<SharedContentType xmlns="Microsoft.SharePoint.Taxonomy.ContentTypeSync" SourceId="69773578-b348-4185-91b0-0c3a7eda8d2a" ContentTypeId="0x01010033282546F0D44441B574BEAA5FBE93E4" PreviousValue="false"/>
</file>

<file path=customXml/item3.xml><?xml version="1.0" encoding="utf-8"?>
<ct:contentTypeSchema xmlns:ct="http://schemas.microsoft.com/office/2006/metadata/contentType" xmlns:ma="http://schemas.microsoft.com/office/2006/metadata/properties/metaAttributes" ct:_="" ma:_="" ma:contentTypeName="Information" ma:contentTypeID="0x01010033282546F0D44441B574BEAA5FBE93E40093B7CCB5CE87A54685DCFA1E811D979B" ma:contentTypeVersion="2" ma:contentTypeDescription="" ma:contentTypeScope="" ma:versionID="9f6f06281dd618e85ff871f3c64b66c1">
  <xsd:schema xmlns:xsd="http://www.w3.org/2001/XMLSchema" xmlns:xs="http://www.w3.org/2001/XMLSchema" xmlns:p="http://schemas.microsoft.com/office/2006/metadata/properties" xmlns:ns2="631298fc-6a88-4548-b7d9-3b164918c4a3" xmlns:ns3="http://schemas.microsoft.com/sharepoint/v3/fields" targetNamespace="http://schemas.microsoft.com/office/2006/metadata/properties" ma:root="true" ma:fieldsID="40d72a07b9beea33db7e4acdef24dfc9" ns2:_="" ns3:_="">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Descriptor xmlns="631298fc-6a88-4548-b7d9-3b164918c4a3" xsi:nil="true"/>
    <Classification xmlns="631298fc-6a88-4548-b7d9-3b164918c4a3">Unclassified</Classification>
    <Organisation xmlns="631298fc-6a88-4548-b7d9-3b164918c4a3" xsi:nil="true"/>
    <_x003a_ xmlns="631298fc-6a88-4548-b7d9-3b164918c4a3" xsi:nil="true"/>
    <_x003a__x003a_ xmlns="631298fc-6a88-4548-b7d9-3b164918c4a3" xsi:nil="true"/>
    <_Status xmlns="http://schemas.microsoft.com/sharepoint/v3/fields">Draft</_Status>
  </documentManagement>
</p:properties>
</file>

<file path=customXml/itemProps1.xml><?xml version="1.0" encoding="utf-8"?>
<ds:datastoreItem xmlns:ds="http://schemas.openxmlformats.org/officeDocument/2006/customXml" ds:itemID="{966F2BCD-FF8E-488B-996E-284DCD14E513}"/>
</file>

<file path=customXml/itemProps2.xml><?xml version="1.0" encoding="utf-8"?>
<ds:datastoreItem xmlns:ds="http://schemas.openxmlformats.org/officeDocument/2006/customXml" ds:itemID="{82E6E57E-22B3-4E05-99EF-CD2D8130B30C}"/>
</file>

<file path=customXml/itemProps3.xml><?xml version="1.0" encoding="utf-8"?>
<ds:datastoreItem xmlns:ds="http://schemas.openxmlformats.org/officeDocument/2006/customXml" ds:itemID="{1C53C2FF-7C38-42C0-9D2B-542EE222543B}"/>
</file>

<file path=customXml/itemProps4.xml><?xml version="1.0" encoding="utf-8"?>
<ds:datastoreItem xmlns:ds="http://schemas.openxmlformats.org/officeDocument/2006/customXml" ds:itemID="{68BA4FCC-6EAD-40EE-A538-3376941DDDDE}"/>
</file>

<file path=customXml/itemProps5.xml><?xml version="1.0" encoding="utf-8"?>
<ds:datastoreItem xmlns:ds="http://schemas.openxmlformats.org/officeDocument/2006/customXml" ds:itemID="{113642B4-C971-4729-8380-94EB11DB2C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Annual</vt:lpstr>
      <vt:lpstr>NPV Calc</vt:lpstr>
      <vt:lpstr>Summary</vt:lpstr>
    </vt:vector>
  </TitlesOfParts>
  <Company>National 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National Grid</dc:creator>
  <cp:lastModifiedBy>Rebecca Pickett</cp:lastModifiedBy>
  <cp:lastPrinted>2016-08-31T15:47:39Z</cp:lastPrinted>
  <dcterms:created xsi:type="dcterms:W3CDTF">2016-07-22T12:36:04Z</dcterms:created>
  <dcterms:modified xsi:type="dcterms:W3CDTF">2016-11-17T12:35:43Z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ocIndexRef">
    <vt:lpwstr>f5aa7502-5086-4ec1-844d-fa29e757526e</vt:lpwstr>
  </property>
  <property fmtid="{D5CDD505-2E9C-101B-9397-08002B2CF9AE}" pid="4" name="bjDocumentLabelXM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5" name="bjDocumentLabelXML-0">
    <vt:lpwstr>nternal/label"&gt;&lt;element uid="id_classification_nonbusiness" value="" /&gt;&lt;element uid="eaadb568-f939-47e9-ab90-f00bdd47735e" value="" /&gt;&lt;/sisl&gt;</vt:lpwstr>
  </property>
  <property fmtid="{D5CDD505-2E9C-101B-9397-08002B2CF9AE}" pid="6" name="bjDocumentSecurityLabel">
    <vt:lpwstr>OFFICIAL Internal Only</vt:lpwstr>
  </property>
  <property fmtid="{D5CDD505-2E9C-101B-9397-08002B2CF9AE}" pid="7" name="bjSaver">
    <vt:lpwstr>fy3C6PQSr9fejUEq730YDHmlOKXSVOmV</vt:lpwstr>
  </property>
  <property fmtid="{D5CDD505-2E9C-101B-9397-08002B2CF9AE}" pid="8" name="bjCentreHeaderLabel">
    <vt:lpwstr>&amp;"Verdana,Regular"&amp;10&amp;K000000Internal Only</vt:lpwstr>
  </property>
  <property fmtid="{D5CDD505-2E9C-101B-9397-08002B2CF9AE}" pid="9" name="bjCentreFooterLabel">
    <vt:lpwstr>&amp;"Verdana,Regular"&amp;10&amp;K000000Internal Only</vt:lpwstr>
  </property>
  <property fmtid="{D5CDD505-2E9C-101B-9397-08002B2CF9AE}" pid="10" name="BJSCc5a055b0-1bed-4579_x">
    <vt:lpwstr/>
  </property>
  <property fmtid="{D5CDD505-2E9C-101B-9397-08002B2CF9AE}" pid="11" name="ContentTypeId">
    <vt:lpwstr>0x01010033282546F0D44441B574BEAA5FBE93E40093B7CCB5CE87A54685DCFA1E811D979B</vt:lpwstr>
  </property>
  <property fmtid="{D5CDD505-2E9C-101B-9397-08002B2CF9AE}" pid="12" name="BJSCdd9eba61-d6b9-469b_x">
    <vt:lpwstr>Internal Only</vt:lpwstr>
  </property>
  <property fmtid="{D5CDD505-2E9C-101B-9397-08002B2CF9AE}" pid="13" name="BJSCSummaryMarking">
    <vt:lpwstr>OFFICIAL Internal Only</vt:lpwstr>
  </property>
  <property fmtid="{D5CDD505-2E9C-101B-9397-08002B2CF9AE}" pid="14" name="BJSCInternalLabel">
    <vt:lpwstr>&lt;?xml version="1.0" encoding="us-ascii"?&gt;&lt;sisl xmlns:xsi="http://www.w3.org/2001/XMLSchema-instance" xmlns:xsd="http://www.w3.org/2001/XMLSchema" sislVersion="0" policy="973096ae-7329-4b3b-9368-47aeba6959e1" xmlns="http://www.boldonjames.com/2008/01/sie/internal/label"&gt;&lt;element uid="id_classification_nonbusiness" value="" /&gt;&lt;element uid="eaadb568-f939-47e9-ab90-f00bdd47735e" value="" /&gt;&lt;/sisl&gt;</vt:lpwstr>
  </property>
</Properties>
</file>